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hillliprashaad/Desktop/Galvanzie_DSI/Capstone_1/Where_Are_The_Drugs/import_tables/"/>
    </mc:Choice>
  </mc:AlternateContent>
  <xr:revisionPtr revIDLastSave="0" documentId="13_ncr:1_{1C6A9735-CD13-A440-92AC-263B242213A3}" xr6:coauthVersionLast="45" xr6:coauthVersionMax="45" xr10:uidLastSave="{00000000-0000-0000-0000-000000000000}"/>
  <bookViews>
    <workbookView xWindow="760" yWindow="560" windowWidth="28040" windowHeight="16540" activeTab="1" xr2:uid="{2E5FCD4A-9A0A-4542-AC18-B984641F37ED}"/>
  </bookViews>
  <sheets>
    <sheet name="Consolidated_Table" sheetId="1" r:id="rId1"/>
    <sheet name="Wilcoxon Signed Ranks Test" sheetId="14" r:id="rId2"/>
    <sheet name="Treatments" sheetId="13" r:id="rId3"/>
    <sheet name="State_Top_5" sheetId="4" r:id="rId4"/>
    <sheet name="Region_Pop" sheetId="2" r:id="rId5"/>
    <sheet name="PIVOT_Demog_By_State_2014" sheetId="7" r:id="rId6"/>
    <sheet name="Demograph_By_State_2014" sheetId="6" r:id="rId7"/>
    <sheet name="Demograph_By_State_ALL" sheetId="5" r:id="rId8"/>
    <sheet name="Most_Presc_By_State" sheetId="3" r:id="rId9"/>
    <sheet name="Experiment" sheetId="12" r:id="rId10"/>
  </sheets>
  <definedNames>
    <definedName name="_xlnm._FilterDatabase" localSheetId="0" hidden="1">Consolidated_Table!$A$1:$AR$251</definedName>
    <definedName name="_xlnm._FilterDatabase" localSheetId="6" hidden="1">Demograph_By_State_2014!$A$1:$R$1</definedName>
    <definedName name="_xlnm._FilterDatabase" localSheetId="7" hidden="1">Demograph_By_State_ALL!$A$1:$Q$5149</definedName>
    <definedName name="_xlnm._FilterDatabase" localSheetId="8" hidden="1">Most_Presc_By_State!$A$1:$B$1</definedName>
    <definedName name="_xlnm._FilterDatabase" localSheetId="3" hidden="1">State_Top_5!$A$1:$E$1</definedName>
  </definedNames>
  <calcPr calcId="191029"/>
  <pivotCaches>
    <pivotCache cacheId="28" r:id="rId11"/>
    <pivotCache cacheId="34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26" i="14" l="1"/>
  <c r="W26" i="14"/>
  <c r="V26" i="14"/>
  <c r="S17" i="14"/>
  <c r="S18" i="14"/>
  <c r="S19" i="14"/>
  <c r="S20" i="14"/>
  <c r="S21" i="14"/>
  <c r="S16" i="14"/>
  <c r="Y14" i="14"/>
  <c r="X14" i="14"/>
  <c r="V19" i="14"/>
  <c r="S11" i="14"/>
  <c r="S10" i="14"/>
  <c r="R11" i="14"/>
  <c r="R10" i="14"/>
  <c r="Q11" i="14"/>
  <c r="Q10" i="14"/>
  <c r="E10" i="14"/>
  <c r="AB3" i="1"/>
  <c r="AB4" i="1"/>
  <c r="AB5" i="1"/>
  <c r="AB6" i="1"/>
  <c r="AB7" i="1"/>
  <c r="AB8" i="1"/>
  <c r="AB9" i="1"/>
  <c r="AB10" i="1"/>
  <c r="AB11" i="1"/>
  <c r="AB172" i="1"/>
  <c r="AB173" i="1"/>
  <c r="AB174" i="1"/>
  <c r="AB175" i="1"/>
  <c r="AB176" i="1"/>
  <c r="AB67" i="1"/>
  <c r="AB68" i="1"/>
  <c r="AB69" i="1"/>
  <c r="AB70" i="1"/>
  <c r="AB71" i="1"/>
  <c r="AB22" i="1"/>
  <c r="AB23" i="1"/>
  <c r="AB24" i="1"/>
  <c r="AB25" i="1"/>
  <c r="AB26" i="1"/>
  <c r="AB27" i="1"/>
  <c r="AB28" i="1"/>
  <c r="AB29" i="1"/>
  <c r="AB30" i="1"/>
  <c r="AB31" i="1"/>
  <c r="AB37" i="1"/>
  <c r="AB38" i="1"/>
  <c r="AB39" i="1"/>
  <c r="AB40" i="1"/>
  <c r="AB41" i="1"/>
  <c r="AB17" i="1"/>
  <c r="AB18" i="1"/>
  <c r="AB19" i="1"/>
  <c r="AB20" i="1"/>
  <c r="AB2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132" i="1"/>
  <c r="AB133" i="1"/>
  <c r="AB134" i="1"/>
  <c r="AB135" i="1"/>
  <c r="AB136" i="1"/>
  <c r="AB72" i="1"/>
  <c r="AB73" i="1"/>
  <c r="AB74" i="1"/>
  <c r="AB75" i="1"/>
  <c r="AB76" i="1"/>
  <c r="AB117" i="1"/>
  <c r="AB118" i="1"/>
  <c r="AB119" i="1"/>
  <c r="AB120" i="1"/>
  <c r="AB121" i="1"/>
  <c r="AB12" i="1"/>
  <c r="AB13" i="1"/>
  <c r="AB14" i="1"/>
  <c r="AB15" i="1"/>
  <c r="AB16" i="1"/>
  <c r="AB77" i="1"/>
  <c r="AB78" i="1"/>
  <c r="AB79" i="1"/>
  <c r="AB80" i="1"/>
  <c r="AB81" i="1"/>
  <c r="AB92" i="1"/>
  <c r="AB93" i="1"/>
  <c r="AB94" i="1"/>
  <c r="AB95" i="1"/>
  <c r="AB96" i="1"/>
  <c r="AB177" i="1"/>
  <c r="AB178" i="1"/>
  <c r="AB179" i="1"/>
  <c r="AB180" i="1"/>
  <c r="AB18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97" i="1"/>
  <c r="AB98" i="1"/>
  <c r="AB99" i="1"/>
  <c r="AB100" i="1"/>
  <c r="AB101" i="1"/>
  <c r="AB122" i="1"/>
  <c r="AB123" i="1"/>
  <c r="AB124" i="1"/>
  <c r="AB125" i="1"/>
  <c r="AB126" i="1"/>
  <c r="AB127" i="1"/>
  <c r="AB128" i="1"/>
  <c r="AB129" i="1"/>
  <c r="AB130" i="1"/>
  <c r="AB131" i="1"/>
  <c r="AB192" i="1"/>
  <c r="AB193" i="1"/>
  <c r="AB194" i="1"/>
  <c r="AB195" i="1"/>
  <c r="AB19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232" i="1"/>
  <c r="AB233" i="1"/>
  <c r="AB234" i="1"/>
  <c r="AB235" i="1"/>
  <c r="AB236" i="1"/>
  <c r="AB167" i="1"/>
  <c r="AB168" i="1"/>
  <c r="AB169" i="1"/>
  <c r="AB170" i="1"/>
  <c r="AB171" i="1"/>
  <c r="AB212" i="1"/>
  <c r="AB213" i="1"/>
  <c r="AB214" i="1"/>
  <c r="AB215" i="1"/>
  <c r="AB216" i="1"/>
  <c r="AB162" i="1"/>
  <c r="AB163" i="1"/>
  <c r="AB164" i="1"/>
  <c r="AB165" i="1"/>
  <c r="AB166" i="1"/>
  <c r="AB182" i="1"/>
  <c r="AB183" i="1"/>
  <c r="AB184" i="1"/>
  <c r="AB185" i="1"/>
  <c r="AB186" i="1"/>
  <c r="AB187" i="1"/>
  <c r="AB188" i="1"/>
  <c r="AB189" i="1"/>
  <c r="AB190" i="1"/>
  <c r="AB191" i="1"/>
  <c r="AB87" i="1"/>
  <c r="AB88" i="1"/>
  <c r="AB89" i="1"/>
  <c r="AB90" i="1"/>
  <c r="AB91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32" i="1"/>
  <c r="AB33" i="1"/>
  <c r="AB34" i="1"/>
  <c r="AB35" i="1"/>
  <c r="AB3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82" i="1"/>
  <c r="AB83" i="1"/>
  <c r="AB84" i="1"/>
  <c r="AB85" i="1"/>
  <c r="AB8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" i="1"/>
  <c r="Q3" i="1"/>
  <c r="Q4" i="1"/>
  <c r="Q5" i="1"/>
  <c r="Q6" i="1"/>
  <c r="Q7" i="1"/>
  <c r="Q8" i="1"/>
  <c r="Q9" i="1"/>
  <c r="Q10" i="1"/>
  <c r="Q11" i="1"/>
  <c r="Q172" i="1"/>
  <c r="Q173" i="1"/>
  <c r="Q174" i="1"/>
  <c r="Q175" i="1"/>
  <c r="Q176" i="1"/>
  <c r="Q67" i="1"/>
  <c r="Q68" i="1"/>
  <c r="Q69" i="1"/>
  <c r="Q70" i="1"/>
  <c r="Q71" i="1"/>
  <c r="Q22" i="1"/>
  <c r="Q23" i="1"/>
  <c r="Q24" i="1"/>
  <c r="Q25" i="1"/>
  <c r="Q26" i="1"/>
  <c r="Q27" i="1"/>
  <c r="Q28" i="1"/>
  <c r="Q29" i="1"/>
  <c r="Q30" i="1"/>
  <c r="Q31" i="1"/>
  <c r="Q37" i="1"/>
  <c r="Q38" i="1"/>
  <c r="Q39" i="1"/>
  <c r="Q40" i="1"/>
  <c r="Q41" i="1"/>
  <c r="Q17" i="1"/>
  <c r="Q18" i="1"/>
  <c r="Q19" i="1"/>
  <c r="Q20" i="1"/>
  <c r="Q2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132" i="1"/>
  <c r="Q133" i="1"/>
  <c r="Q134" i="1"/>
  <c r="Q135" i="1"/>
  <c r="Q136" i="1"/>
  <c r="Q72" i="1"/>
  <c r="Q73" i="1"/>
  <c r="Q74" i="1"/>
  <c r="Q75" i="1"/>
  <c r="Q76" i="1"/>
  <c r="Q117" i="1"/>
  <c r="Q118" i="1"/>
  <c r="Q119" i="1"/>
  <c r="Q120" i="1"/>
  <c r="Q121" i="1"/>
  <c r="Q12" i="1"/>
  <c r="Q13" i="1"/>
  <c r="Q14" i="1"/>
  <c r="Q15" i="1"/>
  <c r="Q16" i="1"/>
  <c r="Q77" i="1"/>
  <c r="Q78" i="1"/>
  <c r="Q79" i="1"/>
  <c r="Q80" i="1"/>
  <c r="Q81" i="1"/>
  <c r="Q92" i="1"/>
  <c r="Q93" i="1"/>
  <c r="Q94" i="1"/>
  <c r="Q95" i="1"/>
  <c r="Q96" i="1"/>
  <c r="Q177" i="1"/>
  <c r="Q178" i="1"/>
  <c r="Q179" i="1"/>
  <c r="Q180" i="1"/>
  <c r="Q18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97" i="1"/>
  <c r="Q98" i="1"/>
  <c r="Q99" i="1"/>
  <c r="Q100" i="1"/>
  <c r="Q101" i="1"/>
  <c r="Q122" i="1"/>
  <c r="Q123" i="1"/>
  <c r="Q124" i="1"/>
  <c r="Q125" i="1"/>
  <c r="Q126" i="1"/>
  <c r="Q127" i="1"/>
  <c r="Q128" i="1"/>
  <c r="Q129" i="1"/>
  <c r="Q130" i="1"/>
  <c r="Q131" i="1"/>
  <c r="Q192" i="1"/>
  <c r="Q193" i="1"/>
  <c r="Q194" i="1"/>
  <c r="Q195" i="1"/>
  <c r="Q19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232" i="1"/>
  <c r="Q233" i="1"/>
  <c r="Q234" i="1"/>
  <c r="Q235" i="1"/>
  <c r="Q236" i="1"/>
  <c r="Q167" i="1"/>
  <c r="Q168" i="1"/>
  <c r="Q169" i="1"/>
  <c r="Q170" i="1"/>
  <c r="Q171" i="1"/>
  <c r="Q212" i="1"/>
  <c r="Q213" i="1"/>
  <c r="Q214" i="1"/>
  <c r="Q215" i="1"/>
  <c r="Q216" i="1"/>
  <c r="Q162" i="1"/>
  <c r="Q163" i="1"/>
  <c r="Q164" i="1"/>
  <c r="Q165" i="1"/>
  <c r="Q166" i="1"/>
  <c r="Q182" i="1"/>
  <c r="Q183" i="1"/>
  <c r="Q184" i="1"/>
  <c r="Q185" i="1"/>
  <c r="Q186" i="1"/>
  <c r="Q187" i="1"/>
  <c r="Q188" i="1"/>
  <c r="Q189" i="1"/>
  <c r="Q190" i="1"/>
  <c r="Q191" i="1"/>
  <c r="Q87" i="1"/>
  <c r="Q88" i="1"/>
  <c r="Q89" i="1"/>
  <c r="Q90" i="1"/>
  <c r="Q91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32" i="1"/>
  <c r="Q33" i="1"/>
  <c r="Q34" i="1"/>
  <c r="Q35" i="1"/>
  <c r="Q3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82" i="1"/>
  <c r="Q83" i="1"/>
  <c r="Q84" i="1"/>
  <c r="Q85" i="1"/>
  <c r="Q8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" i="1"/>
  <c r="P3" i="1"/>
  <c r="P4" i="1"/>
  <c r="P5" i="1"/>
  <c r="P6" i="1"/>
  <c r="P7" i="1"/>
  <c r="P8" i="1"/>
  <c r="P9" i="1"/>
  <c r="P10" i="1"/>
  <c r="P11" i="1"/>
  <c r="P172" i="1"/>
  <c r="P173" i="1"/>
  <c r="P174" i="1"/>
  <c r="P175" i="1"/>
  <c r="P176" i="1"/>
  <c r="P67" i="1"/>
  <c r="P68" i="1"/>
  <c r="P69" i="1"/>
  <c r="P70" i="1"/>
  <c r="P71" i="1"/>
  <c r="P22" i="1"/>
  <c r="P23" i="1"/>
  <c r="P24" i="1"/>
  <c r="P25" i="1"/>
  <c r="P26" i="1"/>
  <c r="P27" i="1"/>
  <c r="P28" i="1"/>
  <c r="P29" i="1"/>
  <c r="P30" i="1"/>
  <c r="P31" i="1"/>
  <c r="P37" i="1"/>
  <c r="P38" i="1"/>
  <c r="P39" i="1"/>
  <c r="P40" i="1"/>
  <c r="P41" i="1"/>
  <c r="P17" i="1"/>
  <c r="P18" i="1"/>
  <c r="P19" i="1"/>
  <c r="P20" i="1"/>
  <c r="P2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132" i="1"/>
  <c r="P133" i="1"/>
  <c r="P134" i="1"/>
  <c r="P135" i="1"/>
  <c r="P136" i="1"/>
  <c r="P72" i="1"/>
  <c r="P73" i="1"/>
  <c r="P74" i="1"/>
  <c r="P75" i="1"/>
  <c r="P76" i="1"/>
  <c r="P117" i="1"/>
  <c r="P118" i="1"/>
  <c r="P119" i="1"/>
  <c r="P120" i="1"/>
  <c r="P121" i="1"/>
  <c r="P12" i="1"/>
  <c r="P13" i="1"/>
  <c r="P14" i="1"/>
  <c r="P15" i="1"/>
  <c r="P16" i="1"/>
  <c r="P77" i="1"/>
  <c r="P78" i="1"/>
  <c r="P79" i="1"/>
  <c r="P80" i="1"/>
  <c r="P81" i="1"/>
  <c r="P92" i="1"/>
  <c r="P93" i="1"/>
  <c r="P94" i="1"/>
  <c r="P95" i="1"/>
  <c r="P96" i="1"/>
  <c r="P177" i="1"/>
  <c r="P178" i="1"/>
  <c r="P179" i="1"/>
  <c r="P180" i="1"/>
  <c r="P18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97" i="1"/>
  <c r="P98" i="1"/>
  <c r="P99" i="1"/>
  <c r="P100" i="1"/>
  <c r="P101" i="1"/>
  <c r="P122" i="1"/>
  <c r="P123" i="1"/>
  <c r="P124" i="1"/>
  <c r="P125" i="1"/>
  <c r="P126" i="1"/>
  <c r="P127" i="1"/>
  <c r="P128" i="1"/>
  <c r="P129" i="1"/>
  <c r="P130" i="1"/>
  <c r="P131" i="1"/>
  <c r="P192" i="1"/>
  <c r="P193" i="1"/>
  <c r="P194" i="1"/>
  <c r="P195" i="1"/>
  <c r="P19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232" i="1"/>
  <c r="P233" i="1"/>
  <c r="P234" i="1"/>
  <c r="P235" i="1"/>
  <c r="P236" i="1"/>
  <c r="P167" i="1"/>
  <c r="P168" i="1"/>
  <c r="P169" i="1"/>
  <c r="P170" i="1"/>
  <c r="P171" i="1"/>
  <c r="P212" i="1"/>
  <c r="P213" i="1"/>
  <c r="P214" i="1"/>
  <c r="P215" i="1"/>
  <c r="P216" i="1"/>
  <c r="P162" i="1"/>
  <c r="P163" i="1"/>
  <c r="P164" i="1"/>
  <c r="P165" i="1"/>
  <c r="P166" i="1"/>
  <c r="P182" i="1"/>
  <c r="P183" i="1"/>
  <c r="P184" i="1"/>
  <c r="P185" i="1"/>
  <c r="P186" i="1"/>
  <c r="P187" i="1"/>
  <c r="P188" i="1"/>
  <c r="P189" i="1"/>
  <c r="P190" i="1"/>
  <c r="P191" i="1"/>
  <c r="P87" i="1"/>
  <c r="P88" i="1"/>
  <c r="P89" i="1"/>
  <c r="P90" i="1"/>
  <c r="P91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32" i="1"/>
  <c r="P33" i="1"/>
  <c r="P34" i="1"/>
  <c r="P35" i="1"/>
  <c r="P3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82" i="1"/>
  <c r="P83" i="1"/>
  <c r="P84" i="1"/>
  <c r="P85" i="1"/>
  <c r="P8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" i="1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6" i="7"/>
  <c r="C4" i="1" l="1"/>
  <c r="C5" i="1"/>
  <c r="C6" i="1"/>
  <c r="C7" i="1"/>
  <c r="C8" i="1"/>
  <c r="C9" i="1"/>
  <c r="C10" i="1"/>
  <c r="C11" i="1"/>
  <c r="C172" i="1"/>
  <c r="C173" i="1"/>
  <c r="C174" i="1"/>
  <c r="C175" i="1"/>
  <c r="C176" i="1"/>
  <c r="C67" i="1"/>
  <c r="C68" i="1"/>
  <c r="C69" i="1"/>
  <c r="C70" i="1"/>
  <c r="C71" i="1"/>
  <c r="C22" i="1"/>
  <c r="C23" i="1"/>
  <c r="C24" i="1"/>
  <c r="C25" i="1"/>
  <c r="C26" i="1"/>
  <c r="C27" i="1"/>
  <c r="C28" i="1"/>
  <c r="C29" i="1"/>
  <c r="C30" i="1"/>
  <c r="C31" i="1"/>
  <c r="C37" i="1"/>
  <c r="C38" i="1"/>
  <c r="C39" i="1"/>
  <c r="C40" i="1"/>
  <c r="C41" i="1"/>
  <c r="C17" i="1"/>
  <c r="C18" i="1"/>
  <c r="C19" i="1"/>
  <c r="C20" i="1"/>
  <c r="C2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132" i="1"/>
  <c r="C133" i="1"/>
  <c r="C134" i="1"/>
  <c r="C135" i="1"/>
  <c r="C136" i="1"/>
  <c r="C72" i="1"/>
  <c r="C73" i="1"/>
  <c r="C74" i="1"/>
  <c r="C75" i="1"/>
  <c r="C76" i="1"/>
  <c r="C117" i="1"/>
  <c r="C118" i="1"/>
  <c r="C119" i="1"/>
  <c r="C120" i="1"/>
  <c r="C121" i="1"/>
  <c r="C12" i="1"/>
  <c r="C13" i="1"/>
  <c r="C14" i="1"/>
  <c r="C15" i="1"/>
  <c r="C16" i="1"/>
  <c r="C77" i="1"/>
  <c r="C78" i="1"/>
  <c r="C79" i="1"/>
  <c r="C80" i="1"/>
  <c r="C81" i="1"/>
  <c r="C92" i="1"/>
  <c r="C93" i="1"/>
  <c r="C94" i="1"/>
  <c r="C95" i="1"/>
  <c r="C96" i="1"/>
  <c r="C177" i="1"/>
  <c r="C178" i="1"/>
  <c r="C179" i="1"/>
  <c r="C180" i="1"/>
  <c r="C18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97" i="1"/>
  <c r="C98" i="1"/>
  <c r="C99" i="1"/>
  <c r="C100" i="1"/>
  <c r="C101" i="1"/>
  <c r="C122" i="1"/>
  <c r="C123" i="1"/>
  <c r="C124" i="1"/>
  <c r="C125" i="1"/>
  <c r="C126" i="1"/>
  <c r="C127" i="1"/>
  <c r="C128" i="1"/>
  <c r="C129" i="1"/>
  <c r="C130" i="1"/>
  <c r="C131" i="1"/>
  <c r="C192" i="1"/>
  <c r="C193" i="1"/>
  <c r="C194" i="1"/>
  <c r="C195" i="1"/>
  <c r="C19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232" i="1"/>
  <c r="C233" i="1"/>
  <c r="C234" i="1"/>
  <c r="C235" i="1"/>
  <c r="C236" i="1"/>
  <c r="C167" i="1"/>
  <c r="C168" i="1"/>
  <c r="C169" i="1"/>
  <c r="C170" i="1"/>
  <c r="C171" i="1"/>
  <c r="C212" i="1"/>
  <c r="C213" i="1"/>
  <c r="C214" i="1"/>
  <c r="C215" i="1"/>
  <c r="C216" i="1"/>
  <c r="C162" i="1"/>
  <c r="C163" i="1"/>
  <c r="C164" i="1"/>
  <c r="C165" i="1"/>
  <c r="C166" i="1"/>
  <c r="C182" i="1"/>
  <c r="C183" i="1"/>
  <c r="C184" i="1"/>
  <c r="C185" i="1"/>
  <c r="C186" i="1"/>
  <c r="C187" i="1"/>
  <c r="C188" i="1"/>
  <c r="C189" i="1"/>
  <c r="C190" i="1"/>
  <c r="C191" i="1"/>
  <c r="C87" i="1"/>
  <c r="C88" i="1"/>
  <c r="C89" i="1"/>
  <c r="C90" i="1"/>
  <c r="C91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32" i="1"/>
  <c r="C33" i="1"/>
  <c r="C34" i="1"/>
  <c r="C35" i="1"/>
  <c r="C3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82" i="1"/>
  <c r="C83" i="1"/>
  <c r="C84" i="1"/>
  <c r="C85" i="1"/>
  <c r="C8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3" i="1"/>
  <c r="C2" i="1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6" i="7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2" i="6"/>
  <c r="K48" i="1"/>
  <c r="K50" i="1"/>
  <c r="K47" i="1"/>
  <c r="K51" i="1"/>
  <c r="K33" i="1"/>
  <c r="K36" i="1"/>
  <c r="K34" i="1"/>
  <c r="K32" i="1"/>
  <c r="K35" i="1"/>
  <c r="K188" i="1"/>
  <c r="K189" i="1"/>
  <c r="K190" i="1"/>
  <c r="K187" i="1"/>
  <c r="K191" i="1"/>
  <c r="K93" i="1"/>
  <c r="K94" i="1"/>
  <c r="K96" i="1"/>
  <c r="K92" i="1"/>
  <c r="K95" i="1"/>
  <c r="K10" i="1"/>
  <c r="K9" i="1"/>
  <c r="K7" i="1"/>
  <c r="K8" i="1"/>
  <c r="K11" i="1"/>
  <c r="K103" i="1"/>
  <c r="K104" i="1"/>
  <c r="K106" i="1"/>
  <c r="K102" i="1"/>
  <c r="K105" i="1"/>
  <c r="K133" i="1"/>
  <c r="K135" i="1"/>
  <c r="K132" i="1"/>
  <c r="K136" i="1"/>
  <c r="K134" i="1"/>
  <c r="K14" i="1"/>
  <c r="K13" i="1"/>
  <c r="K15" i="1"/>
  <c r="K12" i="1"/>
  <c r="K16" i="1"/>
  <c r="K193" i="1"/>
  <c r="K194" i="1"/>
  <c r="K192" i="1"/>
  <c r="K195" i="1"/>
  <c r="K196" i="1"/>
  <c r="K117" i="1"/>
  <c r="K118" i="1"/>
  <c r="K119" i="1"/>
  <c r="K120" i="1"/>
  <c r="K121" i="1"/>
  <c r="K3" i="1"/>
  <c r="K2" i="1"/>
  <c r="K5" i="1"/>
  <c r="K4" i="1"/>
  <c r="K6" i="1"/>
  <c r="K138" i="1"/>
  <c r="K140" i="1"/>
  <c r="K141" i="1"/>
  <c r="K139" i="1"/>
  <c r="K137" i="1"/>
  <c r="K218" i="1"/>
  <c r="K217" i="1"/>
  <c r="K220" i="1"/>
  <c r="K219" i="1"/>
  <c r="K221" i="1"/>
  <c r="K55" i="1"/>
  <c r="K56" i="1"/>
  <c r="K54" i="1"/>
  <c r="K52" i="1"/>
  <c r="K53" i="1"/>
  <c r="K158" i="1"/>
  <c r="K159" i="1"/>
  <c r="K160" i="1"/>
  <c r="K157" i="1"/>
  <c r="K161" i="1"/>
  <c r="K114" i="1"/>
  <c r="K113" i="1"/>
  <c r="K115" i="1"/>
  <c r="K116" i="1"/>
  <c r="K112" i="1"/>
  <c r="K208" i="1"/>
  <c r="K210" i="1"/>
  <c r="K209" i="1"/>
  <c r="K211" i="1"/>
  <c r="K207" i="1"/>
  <c r="K214" i="1"/>
  <c r="K212" i="1"/>
  <c r="K215" i="1"/>
  <c r="K216" i="1"/>
  <c r="K213" i="1"/>
  <c r="K39" i="1"/>
  <c r="K41" i="1"/>
  <c r="K40" i="1"/>
  <c r="K38" i="1"/>
  <c r="K37" i="1"/>
  <c r="K21" i="1"/>
  <c r="K17" i="1"/>
  <c r="K20" i="1"/>
  <c r="K18" i="1"/>
  <c r="K19" i="1"/>
  <c r="K229" i="1"/>
  <c r="K228" i="1"/>
  <c r="K227" i="1"/>
  <c r="K230" i="1"/>
  <c r="K231" i="1"/>
  <c r="K107" i="1"/>
  <c r="K108" i="1"/>
  <c r="K109" i="1"/>
  <c r="K111" i="1"/>
  <c r="K110" i="1"/>
  <c r="K59" i="1"/>
  <c r="K61" i="1"/>
  <c r="K58" i="1"/>
  <c r="K60" i="1"/>
  <c r="K57" i="1"/>
  <c r="K170" i="1"/>
  <c r="K169" i="1"/>
  <c r="K168" i="1"/>
  <c r="K167" i="1"/>
  <c r="K171" i="1"/>
  <c r="K83" i="1"/>
  <c r="K82" i="1"/>
  <c r="K86" i="1"/>
  <c r="K84" i="1"/>
  <c r="K85" i="1"/>
  <c r="K248" i="1"/>
  <c r="K249" i="1"/>
  <c r="K247" i="1"/>
  <c r="K251" i="1"/>
  <c r="K250" i="1"/>
  <c r="K99" i="1"/>
  <c r="K97" i="1"/>
  <c r="K101" i="1"/>
  <c r="K100" i="1"/>
  <c r="K98" i="1"/>
  <c r="K203" i="1"/>
  <c r="K206" i="1"/>
  <c r="K202" i="1"/>
  <c r="K204" i="1"/>
  <c r="K205" i="1"/>
  <c r="K148" i="1"/>
  <c r="K150" i="1"/>
  <c r="K151" i="1"/>
  <c r="K147" i="1"/>
  <c r="K149" i="1"/>
  <c r="K128" i="1"/>
  <c r="K129" i="1"/>
  <c r="K127" i="1"/>
  <c r="K131" i="1"/>
  <c r="K130" i="1"/>
  <c r="K174" i="1"/>
  <c r="K173" i="1"/>
  <c r="K172" i="1"/>
  <c r="K176" i="1"/>
  <c r="K175" i="1"/>
  <c r="K183" i="1"/>
  <c r="K184" i="1"/>
  <c r="K186" i="1"/>
  <c r="K185" i="1"/>
  <c r="K182" i="1"/>
  <c r="K28" i="1"/>
  <c r="K30" i="1"/>
  <c r="K29" i="1"/>
  <c r="K27" i="1"/>
  <c r="K31" i="1"/>
  <c r="K67" i="1"/>
  <c r="K69" i="1"/>
  <c r="K71" i="1"/>
  <c r="K68" i="1"/>
  <c r="K70" i="1"/>
  <c r="K234" i="1"/>
  <c r="K235" i="1"/>
  <c r="K233" i="1"/>
  <c r="K232" i="1"/>
  <c r="K236" i="1"/>
  <c r="K153" i="1"/>
  <c r="K154" i="1"/>
  <c r="K155" i="1"/>
  <c r="K156" i="1"/>
  <c r="K152" i="1"/>
  <c r="K74" i="1"/>
  <c r="K75" i="1"/>
  <c r="K73" i="1"/>
  <c r="K76" i="1"/>
  <c r="K72" i="1"/>
  <c r="K179" i="1"/>
  <c r="K180" i="1"/>
  <c r="K181" i="1"/>
  <c r="K177" i="1"/>
  <c r="K178" i="1"/>
  <c r="K80" i="1"/>
  <c r="K81" i="1"/>
  <c r="K78" i="1"/>
  <c r="K77" i="1"/>
  <c r="K79" i="1"/>
  <c r="K89" i="1"/>
  <c r="K87" i="1"/>
  <c r="K90" i="1"/>
  <c r="K91" i="1"/>
  <c r="K88" i="1"/>
  <c r="K223" i="1"/>
  <c r="K225" i="1"/>
  <c r="K224" i="1"/>
  <c r="K226" i="1"/>
  <c r="K222" i="1"/>
  <c r="K163" i="1"/>
  <c r="K164" i="1"/>
  <c r="K165" i="1"/>
  <c r="K166" i="1"/>
  <c r="K162" i="1"/>
  <c r="K64" i="1"/>
  <c r="K65" i="1"/>
  <c r="K66" i="1"/>
  <c r="K62" i="1"/>
  <c r="K63" i="1"/>
  <c r="K143" i="1"/>
  <c r="K145" i="1"/>
  <c r="K142" i="1"/>
  <c r="K146" i="1"/>
  <c r="K144" i="1"/>
  <c r="K44" i="1"/>
  <c r="K45" i="1"/>
  <c r="K42" i="1"/>
  <c r="K46" i="1"/>
  <c r="K43" i="1"/>
  <c r="K199" i="1"/>
  <c r="K200" i="1"/>
  <c r="K198" i="1"/>
  <c r="K201" i="1"/>
  <c r="K197" i="1"/>
  <c r="K24" i="1"/>
  <c r="K23" i="1"/>
  <c r="K25" i="1"/>
  <c r="K22" i="1"/>
  <c r="K26" i="1"/>
  <c r="K123" i="1"/>
  <c r="K124" i="1"/>
  <c r="K125" i="1"/>
  <c r="K126" i="1"/>
  <c r="K122" i="1"/>
  <c r="K243" i="1"/>
  <c r="K244" i="1"/>
  <c r="K245" i="1"/>
  <c r="K246" i="1"/>
  <c r="K242" i="1"/>
  <c r="K238" i="1"/>
  <c r="K239" i="1"/>
  <c r="K241" i="1"/>
  <c r="K240" i="1"/>
  <c r="K237" i="1"/>
  <c r="K49" i="1"/>
  <c r="J48" i="1"/>
  <c r="J50" i="1"/>
  <c r="J47" i="1"/>
  <c r="J51" i="1"/>
  <c r="J33" i="1"/>
  <c r="J36" i="1"/>
  <c r="J34" i="1"/>
  <c r="J32" i="1"/>
  <c r="J35" i="1"/>
  <c r="J188" i="1"/>
  <c r="J189" i="1"/>
  <c r="J190" i="1"/>
  <c r="J187" i="1"/>
  <c r="J191" i="1"/>
  <c r="J93" i="1"/>
  <c r="J94" i="1"/>
  <c r="J96" i="1"/>
  <c r="J92" i="1"/>
  <c r="J95" i="1"/>
  <c r="J10" i="1"/>
  <c r="J9" i="1"/>
  <c r="J7" i="1"/>
  <c r="J8" i="1"/>
  <c r="J11" i="1"/>
  <c r="J103" i="1"/>
  <c r="J104" i="1"/>
  <c r="J106" i="1"/>
  <c r="J102" i="1"/>
  <c r="J105" i="1"/>
  <c r="J133" i="1"/>
  <c r="J135" i="1"/>
  <c r="J132" i="1"/>
  <c r="J136" i="1"/>
  <c r="J134" i="1"/>
  <c r="J14" i="1"/>
  <c r="J13" i="1"/>
  <c r="J15" i="1"/>
  <c r="J12" i="1"/>
  <c r="J16" i="1"/>
  <c r="J193" i="1"/>
  <c r="J194" i="1"/>
  <c r="J192" i="1"/>
  <c r="J195" i="1"/>
  <c r="J196" i="1"/>
  <c r="J117" i="1"/>
  <c r="J118" i="1"/>
  <c r="J119" i="1"/>
  <c r="J120" i="1"/>
  <c r="J121" i="1"/>
  <c r="J3" i="1"/>
  <c r="J2" i="1"/>
  <c r="J5" i="1"/>
  <c r="J4" i="1"/>
  <c r="J6" i="1"/>
  <c r="J138" i="1"/>
  <c r="J140" i="1"/>
  <c r="J141" i="1"/>
  <c r="J139" i="1"/>
  <c r="J137" i="1"/>
  <c r="J218" i="1"/>
  <c r="J217" i="1"/>
  <c r="J220" i="1"/>
  <c r="J219" i="1"/>
  <c r="J221" i="1"/>
  <c r="J55" i="1"/>
  <c r="J56" i="1"/>
  <c r="J54" i="1"/>
  <c r="J52" i="1"/>
  <c r="J53" i="1"/>
  <c r="J158" i="1"/>
  <c r="J159" i="1"/>
  <c r="J160" i="1"/>
  <c r="J157" i="1"/>
  <c r="J161" i="1"/>
  <c r="J114" i="1"/>
  <c r="J113" i="1"/>
  <c r="J115" i="1"/>
  <c r="J116" i="1"/>
  <c r="J112" i="1"/>
  <c r="J208" i="1"/>
  <c r="J210" i="1"/>
  <c r="J209" i="1"/>
  <c r="J211" i="1"/>
  <c r="J207" i="1"/>
  <c r="J214" i="1"/>
  <c r="J212" i="1"/>
  <c r="J215" i="1"/>
  <c r="J216" i="1"/>
  <c r="J213" i="1"/>
  <c r="J39" i="1"/>
  <c r="J41" i="1"/>
  <c r="J40" i="1"/>
  <c r="J38" i="1"/>
  <c r="J37" i="1"/>
  <c r="J21" i="1"/>
  <c r="J17" i="1"/>
  <c r="J20" i="1"/>
  <c r="J18" i="1"/>
  <c r="J19" i="1"/>
  <c r="J229" i="1"/>
  <c r="J228" i="1"/>
  <c r="J227" i="1"/>
  <c r="J230" i="1"/>
  <c r="J231" i="1"/>
  <c r="J107" i="1"/>
  <c r="J108" i="1"/>
  <c r="J109" i="1"/>
  <c r="J111" i="1"/>
  <c r="J110" i="1"/>
  <c r="J59" i="1"/>
  <c r="J61" i="1"/>
  <c r="J58" i="1"/>
  <c r="J60" i="1"/>
  <c r="J57" i="1"/>
  <c r="J170" i="1"/>
  <c r="J169" i="1"/>
  <c r="J168" i="1"/>
  <c r="J167" i="1"/>
  <c r="J171" i="1"/>
  <c r="J83" i="1"/>
  <c r="J82" i="1"/>
  <c r="J86" i="1"/>
  <c r="J84" i="1"/>
  <c r="J85" i="1"/>
  <c r="J248" i="1"/>
  <c r="J249" i="1"/>
  <c r="J247" i="1"/>
  <c r="J251" i="1"/>
  <c r="J250" i="1"/>
  <c r="J99" i="1"/>
  <c r="J97" i="1"/>
  <c r="J101" i="1"/>
  <c r="J100" i="1"/>
  <c r="J98" i="1"/>
  <c r="J203" i="1"/>
  <c r="J206" i="1"/>
  <c r="J202" i="1"/>
  <c r="J204" i="1"/>
  <c r="J205" i="1"/>
  <c r="J148" i="1"/>
  <c r="J150" i="1"/>
  <c r="J151" i="1"/>
  <c r="J147" i="1"/>
  <c r="J149" i="1"/>
  <c r="J128" i="1"/>
  <c r="J129" i="1"/>
  <c r="J127" i="1"/>
  <c r="J131" i="1"/>
  <c r="J130" i="1"/>
  <c r="J174" i="1"/>
  <c r="J173" i="1"/>
  <c r="J172" i="1"/>
  <c r="J176" i="1"/>
  <c r="J175" i="1"/>
  <c r="J183" i="1"/>
  <c r="J184" i="1"/>
  <c r="J186" i="1"/>
  <c r="J185" i="1"/>
  <c r="J182" i="1"/>
  <c r="J28" i="1"/>
  <c r="J30" i="1"/>
  <c r="J29" i="1"/>
  <c r="J27" i="1"/>
  <c r="J31" i="1"/>
  <c r="J67" i="1"/>
  <c r="J69" i="1"/>
  <c r="J71" i="1"/>
  <c r="J68" i="1"/>
  <c r="J70" i="1"/>
  <c r="J234" i="1"/>
  <c r="J235" i="1"/>
  <c r="J233" i="1"/>
  <c r="J232" i="1"/>
  <c r="J236" i="1"/>
  <c r="J153" i="1"/>
  <c r="J154" i="1"/>
  <c r="J155" i="1"/>
  <c r="J156" i="1"/>
  <c r="J152" i="1"/>
  <c r="J74" i="1"/>
  <c r="J75" i="1"/>
  <c r="J73" i="1"/>
  <c r="J76" i="1"/>
  <c r="J72" i="1"/>
  <c r="J179" i="1"/>
  <c r="J180" i="1"/>
  <c r="J181" i="1"/>
  <c r="J177" i="1"/>
  <c r="J178" i="1"/>
  <c r="J80" i="1"/>
  <c r="J81" i="1"/>
  <c r="J78" i="1"/>
  <c r="J77" i="1"/>
  <c r="J79" i="1"/>
  <c r="J89" i="1"/>
  <c r="J87" i="1"/>
  <c r="J90" i="1"/>
  <c r="J91" i="1"/>
  <c r="J88" i="1"/>
  <c r="J223" i="1"/>
  <c r="J225" i="1"/>
  <c r="J224" i="1"/>
  <c r="J226" i="1"/>
  <c r="J222" i="1"/>
  <c r="J163" i="1"/>
  <c r="J164" i="1"/>
  <c r="J165" i="1"/>
  <c r="J166" i="1"/>
  <c r="J162" i="1"/>
  <c r="J64" i="1"/>
  <c r="J65" i="1"/>
  <c r="J66" i="1"/>
  <c r="J62" i="1"/>
  <c r="J63" i="1"/>
  <c r="J143" i="1"/>
  <c r="J145" i="1"/>
  <c r="J142" i="1"/>
  <c r="J146" i="1"/>
  <c r="J144" i="1"/>
  <c r="J44" i="1"/>
  <c r="J45" i="1"/>
  <c r="J42" i="1"/>
  <c r="J46" i="1"/>
  <c r="J43" i="1"/>
  <c r="J199" i="1"/>
  <c r="J200" i="1"/>
  <c r="J198" i="1"/>
  <c r="J201" i="1"/>
  <c r="J197" i="1"/>
  <c r="J24" i="1"/>
  <c r="J23" i="1"/>
  <c r="J25" i="1"/>
  <c r="J22" i="1"/>
  <c r="J26" i="1"/>
  <c r="J123" i="1"/>
  <c r="J124" i="1"/>
  <c r="J125" i="1"/>
  <c r="J126" i="1"/>
  <c r="J122" i="1"/>
  <c r="J243" i="1"/>
  <c r="J244" i="1"/>
  <c r="J245" i="1"/>
  <c r="J246" i="1"/>
  <c r="J242" i="1"/>
  <c r="J238" i="1"/>
  <c r="J239" i="1"/>
  <c r="J241" i="1"/>
  <c r="J240" i="1"/>
  <c r="J237" i="1"/>
  <c r="J49" i="1"/>
  <c r="I48" i="1"/>
  <c r="I50" i="1"/>
  <c r="I47" i="1"/>
  <c r="I51" i="1"/>
  <c r="I33" i="1"/>
  <c r="I36" i="1"/>
  <c r="I34" i="1"/>
  <c r="I32" i="1"/>
  <c r="I35" i="1"/>
  <c r="I188" i="1"/>
  <c r="I189" i="1"/>
  <c r="I190" i="1"/>
  <c r="I187" i="1"/>
  <c r="I191" i="1"/>
  <c r="I93" i="1"/>
  <c r="I94" i="1"/>
  <c r="I96" i="1"/>
  <c r="I92" i="1"/>
  <c r="I95" i="1"/>
  <c r="I10" i="1"/>
  <c r="I9" i="1"/>
  <c r="I7" i="1"/>
  <c r="I8" i="1"/>
  <c r="I11" i="1"/>
  <c r="I103" i="1"/>
  <c r="I104" i="1"/>
  <c r="I106" i="1"/>
  <c r="I102" i="1"/>
  <c r="I105" i="1"/>
  <c r="I133" i="1"/>
  <c r="I135" i="1"/>
  <c r="I132" i="1"/>
  <c r="I136" i="1"/>
  <c r="I134" i="1"/>
  <c r="I14" i="1"/>
  <c r="I13" i="1"/>
  <c r="I15" i="1"/>
  <c r="I12" i="1"/>
  <c r="I16" i="1"/>
  <c r="I193" i="1"/>
  <c r="I194" i="1"/>
  <c r="I192" i="1"/>
  <c r="I195" i="1"/>
  <c r="I196" i="1"/>
  <c r="I117" i="1"/>
  <c r="I118" i="1"/>
  <c r="I119" i="1"/>
  <c r="I120" i="1"/>
  <c r="I121" i="1"/>
  <c r="I3" i="1"/>
  <c r="I2" i="1"/>
  <c r="I5" i="1"/>
  <c r="I4" i="1"/>
  <c r="I6" i="1"/>
  <c r="I138" i="1"/>
  <c r="I140" i="1"/>
  <c r="I141" i="1"/>
  <c r="I139" i="1"/>
  <c r="I137" i="1"/>
  <c r="I218" i="1"/>
  <c r="I217" i="1"/>
  <c r="I220" i="1"/>
  <c r="I219" i="1"/>
  <c r="I221" i="1"/>
  <c r="I55" i="1"/>
  <c r="I56" i="1"/>
  <c r="I54" i="1"/>
  <c r="I52" i="1"/>
  <c r="I53" i="1"/>
  <c r="I158" i="1"/>
  <c r="I159" i="1"/>
  <c r="I160" i="1"/>
  <c r="I157" i="1"/>
  <c r="I161" i="1"/>
  <c r="I114" i="1"/>
  <c r="I113" i="1"/>
  <c r="I115" i="1"/>
  <c r="I116" i="1"/>
  <c r="I112" i="1"/>
  <c r="I208" i="1"/>
  <c r="I210" i="1"/>
  <c r="I209" i="1"/>
  <c r="I211" i="1"/>
  <c r="I207" i="1"/>
  <c r="I214" i="1"/>
  <c r="I212" i="1"/>
  <c r="I215" i="1"/>
  <c r="I216" i="1"/>
  <c r="I213" i="1"/>
  <c r="I39" i="1"/>
  <c r="I41" i="1"/>
  <c r="I40" i="1"/>
  <c r="I38" i="1"/>
  <c r="I37" i="1"/>
  <c r="I21" i="1"/>
  <c r="I17" i="1"/>
  <c r="I20" i="1"/>
  <c r="I18" i="1"/>
  <c r="I19" i="1"/>
  <c r="I229" i="1"/>
  <c r="I228" i="1"/>
  <c r="I227" i="1"/>
  <c r="I230" i="1"/>
  <c r="I231" i="1"/>
  <c r="I107" i="1"/>
  <c r="I108" i="1"/>
  <c r="I109" i="1"/>
  <c r="I111" i="1"/>
  <c r="I110" i="1"/>
  <c r="I59" i="1"/>
  <c r="I61" i="1"/>
  <c r="I58" i="1"/>
  <c r="I60" i="1"/>
  <c r="I57" i="1"/>
  <c r="I170" i="1"/>
  <c r="I169" i="1"/>
  <c r="I168" i="1"/>
  <c r="I167" i="1"/>
  <c r="I171" i="1"/>
  <c r="I83" i="1"/>
  <c r="I82" i="1"/>
  <c r="I86" i="1"/>
  <c r="I84" i="1"/>
  <c r="I85" i="1"/>
  <c r="I248" i="1"/>
  <c r="I249" i="1"/>
  <c r="I247" i="1"/>
  <c r="I251" i="1"/>
  <c r="I250" i="1"/>
  <c r="I99" i="1"/>
  <c r="I97" i="1"/>
  <c r="I101" i="1"/>
  <c r="I100" i="1"/>
  <c r="I98" i="1"/>
  <c r="I203" i="1"/>
  <c r="I206" i="1"/>
  <c r="I202" i="1"/>
  <c r="I204" i="1"/>
  <c r="I205" i="1"/>
  <c r="I148" i="1"/>
  <c r="I150" i="1"/>
  <c r="I151" i="1"/>
  <c r="I147" i="1"/>
  <c r="I149" i="1"/>
  <c r="I128" i="1"/>
  <c r="I129" i="1"/>
  <c r="I127" i="1"/>
  <c r="I131" i="1"/>
  <c r="I130" i="1"/>
  <c r="I174" i="1"/>
  <c r="I173" i="1"/>
  <c r="I172" i="1"/>
  <c r="I176" i="1"/>
  <c r="I175" i="1"/>
  <c r="I183" i="1"/>
  <c r="I184" i="1"/>
  <c r="I186" i="1"/>
  <c r="I185" i="1"/>
  <c r="I182" i="1"/>
  <c r="I28" i="1"/>
  <c r="I30" i="1"/>
  <c r="I29" i="1"/>
  <c r="I27" i="1"/>
  <c r="I31" i="1"/>
  <c r="I67" i="1"/>
  <c r="I69" i="1"/>
  <c r="I71" i="1"/>
  <c r="I68" i="1"/>
  <c r="I70" i="1"/>
  <c r="I234" i="1"/>
  <c r="I235" i="1"/>
  <c r="I233" i="1"/>
  <c r="I232" i="1"/>
  <c r="I236" i="1"/>
  <c r="I153" i="1"/>
  <c r="I154" i="1"/>
  <c r="I155" i="1"/>
  <c r="I156" i="1"/>
  <c r="I152" i="1"/>
  <c r="I74" i="1"/>
  <c r="I75" i="1"/>
  <c r="I73" i="1"/>
  <c r="I76" i="1"/>
  <c r="I72" i="1"/>
  <c r="I179" i="1"/>
  <c r="I180" i="1"/>
  <c r="I181" i="1"/>
  <c r="I177" i="1"/>
  <c r="I178" i="1"/>
  <c r="I80" i="1"/>
  <c r="I81" i="1"/>
  <c r="I78" i="1"/>
  <c r="I77" i="1"/>
  <c r="I79" i="1"/>
  <c r="I89" i="1"/>
  <c r="I87" i="1"/>
  <c r="I90" i="1"/>
  <c r="I91" i="1"/>
  <c r="I88" i="1"/>
  <c r="I223" i="1"/>
  <c r="I225" i="1"/>
  <c r="I224" i="1"/>
  <c r="I226" i="1"/>
  <c r="I222" i="1"/>
  <c r="I163" i="1"/>
  <c r="I164" i="1"/>
  <c r="I165" i="1"/>
  <c r="I166" i="1"/>
  <c r="I162" i="1"/>
  <c r="I64" i="1"/>
  <c r="I65" i="1"/>
  <c r="I66" i="1"/>
  <c r="I62" i="1"/>
  <c r="I63" i="1"/>
  <c r="I143" i="1"/>
  <c r="I145" i="1"/>
  <c r="I142" i="1"/>
  <c r="I146" i="1"/>
  <c r="I144" i="1"/>
  <c r="I44" i="1"/>
  <c r="I45" i="1"/>
  <c r="I42" i="1"/>
  <c r="I46" i="1"/>
  <c r="I43" i="1"/>
  <c r="I199" i="1"/>
  <c r="I200" i="1"/>
  <c r="I198" i="1"/>
  <c r="I201" i="1"/>
  <c r="I197" i="1"/>
  <c r="I24" i="1"/>
  <c r="I23" i="1"/>
  <c r="I25" i="1"/>
  <c r="I22" i="1"/>
  <c r="I26" i="1"/>
  <c r="I123" i="1"/>
  <c r="I124" i="1"/>
  <c r="I125" i="1"/>
  <c r="I126" i="1"/>
  <c r="I122" i="1"/>
  <c r="I243" i="1"/>
  <c r="I244" i="1"/>
  <c r="I245" i="1"/>
  <c r="I246" i="1"/>
  <c r="I242" i="1"/>
  <c r="I238" i="1"/>
  <c r="I239" i="1"/>
  <c r="I241" i="1"/>
  <c r="I240" i="1"/>
  <c r="I237" i="1"/>
  <c r="I49" i="1"/>
  <c r="H48" i="1"/>
  <c r="AG48" i="1" s="1"/>
  <c r="H50" i="1"/>
  <c r="AH50" i="1" s="1"/>
  <c r="H47" i="1"/>
  <c r="AH47" i="1" s="1"/>
  <c r="H51" i="1"/>
  <c r="AH51" i="1" s="1"/>
  <c r="H33" i="1"/>
  <c r="AG33" i="1" s="1"/>
  <c r="H36" i="1"/>
  <c r="AG36" i="1" s="1"/>
  <c r="H34" i="1"/>
  <c r="AG34" i="1" s="1"/>
  <c r="H32" i="1"/>
  <c r="AG32" i="1" s="1"/>
  <c r="H35" i="1"/>
  <c r="AG35" i="1" s="1"/>
  <c r="H188" i="1"/>
  <c r="AH188" i="1" s="1"/>
  <c r="H189" i="1"/>
  <c r="AG189" i="1" s="1"/>
  <c r="H190" i="1"/>
  <c r="AH190" i="1" s="1"/>
  <c r="H187" i="1"/>
  <c r="AH187" i="1" s="1"/>
  <c r="H191" i="1"/>
  <c r="AH191" i="1" s="1"/>
  <c r="H93" i="1"/>
  <c r="AG93" i="1" s="1"/>
  <c r="H94" i="1"/>
  <c r="AG94" i="1" s="1"/>
  <c r="H96" i="1"/>
  <c r="AG96" i="1" s="1"/>
  <c r="H92" i="1"/>
  <c r="AH92" i="1" s="1"/>
  <c r="H95" i="1"/>
  <c r="AH95" i="1" s="1"/>
  <c r="H10" i="1"/>
  <c r="AG10" i="1" s="1"/>
  <c r="H9" i="1"/>
  <c r="AG9" i="1" s="1"/>
  <c r="H7" i="1"/>
  <c r="AH7" i="1" s="1"/>
  <c r="H8" i="1"/>
  <c r="AG8" i="1" s="1"/>
  <c r="H11" i="1"/>
  <c r="AG11" i="1" s="1"/>
  <c r="H103" i="1"/>
  <c r="AG103" i="1" s="1"/>
  <c r="H104" i="1"/>
  <c r="AG104" i="1" s="1"/>
  <c r="H106" i="1"/>
  <c r="AH106" i="1" s="1"/>
  <c r="H102" i="1"/>
  <c r="AG102" i="1" s="1"/>
  <c r="H105" i="1"/>
  <c r="AG105" i="1" s="1"/>
  <c r="H133" i="1"/>
  <c r="AH133" i="1" s="1"/>
  <c r="H135" i="1"/>
  <c r="AH135" i="1" s="1"/>
  <c r="H132" i="1"/>
  <c r="AH132" i="1" s="1"/>
  <c r="H136" i="1"/>
  <c r="AH136" i="1" s="1"/>
  <c r="H134" i="1"/>
  <c r="AG134" i="1" s="1"/>
  <c r="H14" i="1"/>
  <c r="AG14" i="1" s="1"/>
  <c r="H13" i="1"/>
  <c r="AG13" i="1" s="1"/>
  <c r="H15" i="1"/>
  <c r="AG15" i="1" s="1"/>
  <c r="H12" i="1"/>
  <c r="AH12" i="1" s="1"/>
  <c r="H16" i="1"/>
  <c r="AG16" i="1" s="1"/>
  <c r="H193" i="1"/>
  <c r="AG193" i="1" s="1"/>
  <c r="H194" i="1"/>
  <c r="AG194" i="1" s="1"/>
  <c r="H192" i="1"/>
  <c r="AH192" i="1" s="1"/>
  <c r="H195" i="1"/>
  <c r="AH195" i="1" s="1"/>
  <c r="H196" i="1"/>
  <c r="AG196" i="1" s="1"/>
  <c r="H117" i="1"/>
  <c r="AG117" i="1" s="1"/>
  <c r="H118" i="1"/>
  <c r="AH118" i="1" s="1"/>
  <c r="H119" i="1"/>
  <c r="AH119" i="1" s="1"/>
  <c r="H120" i="1"/>
  <c r="AH120" i="1" s="1"/>
  <c r="H121" i="1"/>
  <c r="AG121" i="1" s="1"/>
  <c r="H3" i="1"/>
  <c r="AG3" i="1" s="1"/>
  <c r="H2" i="1"/>
  <c r="AH2" i="1" s="1"/>
  <c r="H5" i="1"/>
  <c r="AG5" i="1" s="1"/>
  <c r="H4" i="1"/>
  <c r="AH4" i="1" s="1"/>
  <c r="H6" i="1"/>
  <c r="AH6" i="1" s="1"/>
  <c r="H138" i="1"/>
  <c r="AG138" i="1" s="1"/>
  <c r="H140" i="1"/>
  <c r="AG140" i="1" s="1"/>
  <c r="H141" i="1"/>
  <c r="AG141" i="1" s="1"/>
  <c r="H139" i="1"/>
  <c r="AG139" i="1" s="1"/>
  <c r="H137" i="1"/>
  <c r="AG137" i="1" s="1"/>
  <c r="H218" i="1"/>
  <c r="AH218" i="1" s="1"/>
  <c r="H217" i="1"/>
  <c r="AH217" i="1" s="1"/>
  <c r="H220" i="1"/>
  <c r="AH220" i="1" s="1"/>
  <c r="H219" i="1"/>
  <c r="AG219" i="1" s="1"/>
  <c r="H221" i="1"/>
  <c r="AG221" i="1" s="1"/>
  <c r="H55" i="1"/>
  <c r="AH55" i="1" s="1"/>
  <c r="H56" i="1"/>
  <c r="AG56" i="1" s="1"/>
  <c r="H54" i="1"/>
  <c r="AH54" i="1" s="1"/>
  <c r="H52" i="1"/>
  <c r="AH52" i="1" s="1"/>
  <c r="H53" i="1"/>
  <c r="AG53" i="1" s="1"/>
  <c r="H158" i="1"/>
  <c r="AG158" i="1" s="1"/>
  <c r="H159" i="1"/>
  <c r="AH159" i="1" s="1"/>
  <c r="H160" i="1"/>
  <c r="AG160" i="1" s="1"/>
  <c r="H157" i="1"/>
  <c r="AG157" i="1" s="1"/>
  <c r="H161" i="1"/>
  <c r="AH161" i="1" s="1"/>
  <c r="H114" i="1"/>
  <c r="AH114" i="1" s="1"/>
  <c r="H113" i="1"/>
  <c r="AG113" i="1" s="1"/>
  <c r="H115" i="1"/>
  <c r="AH115" i="1" s="1"/>
  <c r="H116" i="1"/>
  <c r="AH116" i="1" s="1"/>
  <c r="H112" i="1"/>
  <c r="AG112" i="1" s="1"/>
  <c r="H208" i="1"/>
  <c r="AH208" i="1" s="1"/>
  <c r="H210" i="1"/>
  <c r="AH210" i="1" s="1"/>
  <c r="H209" i="1"/>
  <c r="AH209" i="1" s="1"/>
  <c r="H211" i="1"/>
  <c r="AG211" i="1" s="1"/>
  <c r="H207" i="1"/>
  <c r="AG207" i="1" s="1"/>
  <c r="H214" i="1"/>
  <c r="AH214" i="1" s="1"/>
  <c r="H212" i="1"/>
  <c r="AH212" i="1" s="1"/>
  <c r="H215" i="1"/>
  <c r="AH215" i="1" s="1"/>
  <c r="H216" i="1"/>
  <c r="AG216" i="1" s="1"/>
  <c r="H213" i="1"/>
  <c r="AG213" i="1" s="1"/>
  <c r="H39" i="1"/>
  <c r="AH39" i="1" s="1"/>
  <c r="H41" i="1"/>
  <c r="AH41" i="1" s="1"/>
  <c r="H40" i="1"/>
  <c r="AH40" i="1" s="1"/>
  <c r="H38" i="1"/>
  <c r="AH38" i="1" s="1"/>
  <c r="H37" i="1"/>
  <c r="AG37" i="1" s="1"/>
  <c r="H21" i="1"/>
  <c r="AG21" i="1" s="1"/>
  <c r="H17" i="1"/>
  <c r="AG17" i="1" s="1"/>
  <c r="H20" i="1"/>
  <c r="AG20" i="1" s="1"/>
  <c r="H18" i="1"/>
  <c r="AH18" i="1" s="1"/>
  <c r="H19" i="1"/>
  <c r="AG19" i="1" s="1"/>
  <c r="H229" i="1"/>
  <c r="AG229" i="1" s="1"/>
  <c r="H228" i="1"/>
  <c r="AH228" i="1" s="1"/>
  <c r="H227" i="1"/>
  <c r="AH227" i="1" s="1"/>
  <c r="H230" i="1"/>
  <c r="AH230" i="1" s="1"/>
  <c r="H231" i="1"/>
  <c r="AG231" i="1" s="1"/>
  <c r="H107" i="1"/>
  <c r="AG107" i="1" s="1"/>
  <c r="H108" i="1"/>
  <c r="AH108" i="1" s="1"/>
  <c r="H109" i="1"/>
  <c r="AG109" i="1" s="1"/>
  <c r="H111" i="1"/>
  <c r="AH111" i="1" s="1"/>
  <c r="H110" i="1"/>
  <c r="AG110" i="1" s="1"/>
  <c r="H59" i="1"/>
  <c r="AH59" i="1" s="1"/>
  <c r="H61" i="1"/>
  <c r="AG61" i="1" s="1"/>
  <c r="H58" i="1"/>
  <c r="AH58" i="1" s="1"/>
  <c r="H60" i="1"/>
  <c r="AH60" i="1" s="1"/>
  <c r="H57" i="1"/>
  <c r="AG57" i="1" s="1"/>
  <c r="H170" i="1"/>
  <c r="AH170" i="1" s="1"/>
  <c r="H169" i="1"/>
  <c r="AG169" i="1" s="1"/>
  <c r="H168" i="1"/>
  <c r="AG168" i="1" s="1"/>
  <c r="H167" i="1"/>
  <c r="AG167" i="1" s="1"/>
  <c r="H171" i="1"/>
  <c r="AH171" i="1" s="1"/>
  <c r="H83" i="1"/>
  <c r="AG83" i="1" s="1"/>
  <c r="H82" i="1"/>
  <c r="AG82" i="1" s="1"/>
  <c r="H86" i="1"/>
  <c r="AH86" i="1" s="1"/>
  <c r="H84" i="1"/>
  <c r="AH84" i="1" s="1"/>
  <c r="H85" i="1"/>
  <c r="AH85" i="1" s="1"/>
  <c r="H248" i="1"/>
  <c r="AG248" i="1" s="1"/>
  <c r="H249" i="1"/>
  <c r="AG249" i="1" s="1"/>
  <c r="H247" i="1"/>
  <c r="AH247" i="1" s="1"/>
  <c r="H251" i="1"/>
  <c r="AG251" i="1" s="1"/>
  <c r="H250" i="1"/>
  <c r="AH250" i="1" s="1"/>
  <c r="H99" i="1"/>
  <c r="AH99" i="1" s="1"/>
  <c r="H97" i="1"/>
  <c r="AG97" i="1" s="1"/>
  <c r="H101" i="1"/>
  <c r="AG101" i="1" s="1"/>
  <c r="H100" i="1"/>
  <c r="AG100" i="1" s="1"/>
  <c r="H98" i="1"/>
  <c r="AG98" i="1" s="1"/>
  <c r="H203" i="1"/>
  <c r="AH203" i="1" s="1"/>
  <c r="H206" i="1"/>
  <c r="AH206" i="1" s="1"/>
  <c r="H202" i="1"/>
  <c r="AG202" i="1" s="1"/>
  <c r="H204" i="1"/>
  <c r="AG204" i="1" s="1"/>
  <c r="H205" i="1"/>
  <c r="AG205" i="1" s="1"/>
  <c r="H148" i="1"/>
  <c r="AG148" i="1" s="1"/>
  <c r="H150" i="1"/>
  <c r="AG150" i="1" s="1"/>
  <c r="H151" i="1"/>
  <c r="AH151" i="1" s="1"/>
  <c r="H147" i="1"/>
  <c r="AG147" i="1" s="1"/>
  <c r="H149" i="1"/>
  <c r="AG149" i="1" s="1"/>
  <c r="H128" i="1"/>
  <c r="AG128" i="1" s="1"/>
  <c r="H129" i="1"/>
  <c r="AG129" i="1" s="1"/>
  <c r="H127" i="1"/>
  <c r="AH127" i="1" s="1"/>
  <c r="H131" i="1"/>
  <c r="AH131" i="1" s="1"/>
  <c r="H130" i="1"/>
  <c r="AH130" i="1" s="1"/>
  <c r="H174" i="1"/>
  <c r="AH174" i="1" s="1"/>
  <c r="H173" i="1"/>
  <c r="AG173" i="1" s="1"/>
  <c r="H172" i="1"/>
  <c r="AG172" i="1" s="1"/>
  <c r="H176" i="1"/>
  <c r="AH176" i="1" s="1"/>
  <c r="H175" i="1"/>
  <c r="AH175" i="1" s="1"/>
  <c r="H183" i="1"/>
  <c r="AH183" i="1" s="1"/>
  <c r="H184" i="1"/>
  <c r="AG184" i="1" s="1"/>
  <c r="H186" i="1"/>
  <c r="AH186" i="1" s="1"/>
  <c r="H185" i="1"/>
  <c r="AG185" i="1" s="1"/>
  <c r="H182" i="1"/>
  <c r="AH182" i="1" s="1"/>
  <c r="H28" i="1"/>
  <c r="AH28" i="1" s="1"/>
  <c r="H30" i="1"/>
  <c r="AH30" i="1" s="1"/>
  <c r="H29" i="1"/>
  <c r="AG29" i="1" s="1"/>
  <c r="H27" i="1"/>
  <c r="AH27" i="1" s="1"/>
  <c r="H31" i="1"/>
  <c r="AH31" i="1" s="1"/>
  <c r="H67" i="1"/>
  <c r="AG67" i="1" s="1"/>
  <c r="H69" i="1"/>
  <c r="AG69" i="1" s="1"/>
  <c r="H71" i="1"/>
  <c r="AG71" i="1" s="1"/>
  <c r="H68" i="1"/>
  <c r="AH68" i="1" s="1"/>
  <c r="H70" i="1"/>
  <c r="AG70" i="1" s="1"/>
  <c r="H234" i="1"/>
  <c r="AH234" i="1" s="1"/>
  <c r="H235" i="1"/>
  <c r="AG235" i="1" s="1"/>
  <c r="H233" i="1"/>
  <c r="AG233" i="1" s="1"/>
  <c r="H232" i="1"/>
  <c r="AH232" i="1" s="1"/>
  <c r="H236" i="1"/>
  <c r="AH236" i="1" s="1"/>
  <c r="H153" i="1"/>
  <c r="AH153" i="1" s="1"/>
  <c r="H154" i="1"/>
  <c r="AH154" i="1" s="1"/>
  <c r="H155" i="1"/>
  <c r="AG155" i="1" s="1"/>
  <c r="H156" i="1"/>
  <c r="AH156" i="1" s="1"/>
  <c r="H152" i="1"/>
  <c r="AG152" i="1" s="1"/>
  <c r="H74" i="1"/>
  <c r="AG74" i="1" s="1"/>
  <c r="H75" i="1"/>
  <c r="AH75" i="1" s="1"/>
  <c r="H73" i="1"/>
  <c r="AG73" i="1" s="1"/>
  <c r="H76" i="1"/>
  <c r="AG76" i="1" s="1"/>
  <c r="H72" i="1"/>
  <c r="AG72" i="1" s="1"/>
  <c r="H179" i="1"/>
  <c r="AH179" i="1" s="1"/>
  <c r="H180" i="1"/>
  <c r="AH180" i="1" s="1"/>
  <c r="H181" i="1"/>
  <c r="AG181" i="1" s="1"/>
  <c r="H177" i="1"/>
  <c r="AH177" i="1" s="1"/>
  <c r="H178" i="1"/>
  <c r="AH178" i="1" s="1"/>
  <c r="H80" i="1"/>
  <c r="AH80" i="1" s="1"/>
  <c r="H81" i="1"/>
  <c r="AG81" i="1" s="1"/>
  <c r="H78" i="1"/>
  <c r="AG78" i="1" s="1"/>
  <c r="H77" i="1"/>
  <c r="AH77" i="1" s="1"/>
  <c r="H79" i="1"/>
  <c r="AH79" i="1" s="1"/>
  <c r="H89" i="1"/>
  <c r="AH89" i="1" s="1"/>
  <c r="H87" i="1"/>
  <c r="AG87" i="1" s="1"/>
  <c r="H90" i="1"/>
  <c r="AG90" i="1" s="1"/>
  <c r="H91" i="1"/>
  <c r="AH91" i="1" s="1"/>
  <c r="H88" i="1"/>
  <c r="AG88" i="1" s="1"/>
  <c r="H223" i="1"/>
  <c r="AG223" i="1" s="1"/>
  <c r="H225" i="1"/>
  <c r="AH225" i="1" s="1"/>
  <c r="H224" i="1"/>
  <c r="AG224" i="1" s="1"/>
  <c r="H226" i="1"/>
  <c r="AH226" i="1" s="1"/>
  <c r="H222" i="1"/>
  <c r="AG222" i="1" s="1"/>
  <c r="H163" i="1"/>
  <c r="AH163" i="1" s="1"/>
  <c r="H164" i="1"/>
  <c r="AG164" i="1" s="1"/>
  <c r="H165" i="1"/>
  <c r="AH165" i="1" s="1"/>
  <c r="H166" i="1"/>
  <c r="AG166" i="1" s="1"/>
  <c r="H162" i="1"/>
  <c r="AG162" i="1" s="1"/>
  <c r="H64" i="1"/>
  <c r="AG64" i="1" s="1"/>
  <c r="H65" i="1"/>
  <c r="AG65" i="1" s="1"/>
  <c r="H66" i="1"/>
  <c r="AH66" i="1" s="1"/>
  <c r="H62" i="1"/>
  <c r="AH62" i="1" s="1"/>
  <c r="H63" i="1"/>
  <c r="AH63" i="1" s="1"/>
  <c r="H143" i="1"/>
  <c r="AH143" i="1" s="1"/>
  <c r="H145" i="1"/>
  <c r="AG145" i="1" s="1"/>
  <c r="H142" i="1"/>
  <c r="AH142" i="1" s="1"/>
  <c r="H146" i="1"/>
  <c r="AH146" i="1" s="1"/>
  <c r="H144" i="1"/>
  <c r="AH144" i="1" s="1"/>
  <c r="H44" i="1"/>
  <c r="AH44" i="1" s="1"/>
  <c r="H45" i="1"/>
  <c r="AG45" i="1" s="1"/>
  <c r="H42" i="1"/>
  <c r="AH42" i="1" s="1"/>
  <c r="H46" i="1"/>
  <c r="AH46" i="1" s="1"/>
  <c r="H43" i="1"/>
  <c r="AH43" i="1" s="1"/>
  <c r="H199" i="1"/>
  <c r="AH199" i="1" s="1"/>
  <c r="H200" i="1"/>
  <c r="AG200" i="1" s="1"/>
  <c r="H198" i="1"/>
  <c r="AH198" i="1" s="1"/>
  <c r="H201" i="1"/>
  <c r="AH201" i="1" s="1"/>
  <c r="H197" i="1"/>
  <c r="AG197" i="1" s="1"/>
  <c r="H24" i="1"/>
  <c r="AG24" i="1" s="1"/>
  <c r="H23" i="1"/>
  <c r="AH23" i="1" s="1"/>
  <c r="H25" i="1"/>
  <c r="AH25" i="1" s="1"/>
  <c r="H22" i="1"/>
  <c r="AG22" i="1" s="1"/>
  <c r="H26" i="1"/>
  <c r="AH26" i="1" s="1"/>
  <c r="H123" i="1"/>
  <c r="AH123" i="1" s="1"/>
  <c r="H124" i="1"/>
  <c r="AH124" i="1" s="1"/>
  <c r="H125" i="1"/>
  <c r="AG125" i="1" s="1"/>
  <c r="H126" i="1"/>
  <c r="AG126" i="1" s="1"/>
  <c r="H122" i="1"/>
  <c r="AH122" i="1" s="1"/>
  <c r="H243" i="1"/>
  <c r="AG243" i="1" s="1"/>
  <c r="H244" i="1"/>
  <c r="AH244" i="1" s="1"/>
  <c r="H245" i="1"/>
  <c r="AG245" i="1" s="1"/>
  <c r="H246" i="1"/>
  <c r="AG246" i="1" s="1"/>
  <c r="H242" i="1"/>
  <c r="AH242" i="1" s="1"/>
  <c r="H238" i="1"/>
  <c r="AG238" i="1" s="1"/>
  <c r="H239" i="1"/>
  <c r="AH239" i="1" s="1"/>
  <c r="H241" i="1"/>
  <c r="AG241" i="1" s="1"/>
  <c r="H240" i="1"/>
  <c r="AG240" i="1" s="1"/>
  <c r="H237" i="1"/>
  <c r="AG237" i="1" s="1"/>
  <c r="H49" i="1"/>
  <c r="AG49" i="1" s="1"/>
  <c r="G49" i="1"/>
  <c r="F49" i="1"/>
  <c r="F48" i="1"/>
  <c r="F50" i="1"/>
  <c r="F47" i="1"/>
  <c r="F51" i="1"/>
  <c r="F33" i="1"/>
  <c r="F36" i="1"/>
  <c r="F34" i="1"/>
  <c r="F32" i="1"/>
  <c r="F35" i="1"/>
  <c r="F188" i="1"/>
  <c r="F189" i="1"/>
  <c r="F190" i="1"/>
  <c r="F187" i="1"/>
  <c r="F191" i="1"/>
  <c r="F93" i="1"/>
  <c r="F94" i="1"/>
  <c r="F96" i="1"/>
  <c r="F92" i="1"/>
  <c r="F95" i="1"/>
  <c r="F10" i="1"/>
  <c r="F9" i="1"/>
  <c r="F7" i="1"/>
  <c r="F8" i="1"/>
  <c r="F11" i="1"/>
  <c r="F103" i="1"/>
  <c r="F104" i="1"/>
  <c r="F106" i="1"/>
  <c r="F102" i="1"/>
  <c r="F105" i="1"/>
  <c r="F133" i="1"/>
  <c r="F135" i="1"/>
  <c r="F132" i="1"/>
  <c r="F136" i="1"/>
  <c r="F134" i="1"/>
  <c r="F14" i="1"/>
  <c r="F13" i="1"/>
  <c r="F15" i="1"/>
  <c r="F12" i="1"/>
  <c r="F16" i="1"/>
  <c r="F193" i="1"/>
  <c r="F194" i="1"/>
  <c r="F192" i="1"/>
  <c r="F195" i="1"/>
  <c r="F196" i="1"/>
  <c r="F117" i="1"/>
  <c r="F118" i="1"/>
  <c r="F119" i="1"/>
  <c r="F120" i="1"/>
  <c r="F121" i="1"/>
  <c r="F3" i="1"/>
  <c r="F2" i="1"/>
  <c r="F5" i="1"/>
  <c r="F4" i="1"/>
  <c r="F6" i="1"/>
  <c r="F138" i="1"/>
  <c r="F140" i="1"/>
  <c r="F141" i="1"/>
  <c r="F139" i="1"/>
  <c r="F137" i="1"/>
  <c r="F218" i="1"/>
  <c r="F217" i="1"/>
  <c r="F220" i="1"/>
  <c r="F219" i="1"/>
  <c r="F221" i="1"/>
  <c r="F55" i="1"/>
  <c r="F56" i="1"/>
  <c r="F54" i="1"/>
  <c r="F52" i="1"/>
  <c r="F53" i="1"/>
  <c r="F158" i="1"/>
  <c r="F159" i="1"/>
  <c r="F160" i="1"/>
  <c r="F157" i="1"/>
  <c r="F161" i="1"/>
  <c r="F114" i="1"/>
  <c r="F113" i="1"/>
  <c r="F115" i="1"/>
  <c r="F116" i="1"/>
  <c r="F112" i="1"/>
  <c r="F208" i="1"/>
  <c r="F210" i="1"/>
  <c r="F209" i="1"/>
  <c r="F211" i="1"/>
  <c r="F207" i="1"/>
  <c r="F214" i="1"/>
  <c r="F212" i="1"/>
  <c r="F215" i="1"/>
  <c r="F216" i="1"/>
  <c r="F213" i="1"/>
  <c r="F39" i="1"/>
  <c r="F41" i="1"/>
  <c r="F40" i="1"/>
  <c r="F38" i="1"/>
  <c r="F37" i="1"/>
  <c r="F21" i="1"/>
  <c r="F17" i="1"/>
  <c r="F20" i="1"/>
  <c r="F18" i="1"/>
  <c r="F19" i="1"/>
  <c r="F229" i="1"/>
  <c r="F228" i="1"/>
  <c r="F227" i="1"/>
  <c r="F230" i="1"/>
  <c r="F231" i="1"/>
  <c r="F107" i="1"/>
  <c r="F108" i="1"/>
  <c r="F109" i="1"/>
  <c r="F111" i="1"/>
  <c r="F110" i="1"/>
  <c r="F59" i="1"/>
  <c r="F61" i="1"/>
  <c r="F58" i="1"/>
  <c r="F60" i="1"/>
  <c r="F57" i="1"/>
  <c r="F170" i="1"/>
  <c r="F169" i="1"/>
  <c r="F168" i="1"/>
  <c r="F167" i="1"/>
  <c r="F171" i="1"/>
  <c r="F83" i="1"/>
  <c r="F82" i="1"/>
  <c r="F86" i="1"/>
  <c r="F84" i="1"/>
  <c r="F85" i="1"/>
  <c r="F248" i="1"/>
  <c r="F249" i="1"/>
  <c r="F247" i="1"/>
  <c r="F251" i="1"/>
  <c r="F250" i="1"/>
  <c r="F99" i="1"/>
  <c r="F97" i="1"/>
  <c r="F101" i="1"/>
  <c r="F100" i="1"/>
  <c r="F98" i="1"/>
  <c r="F203" i="1"/>
  <c r="F206" i="1"/>
  <c r="F202" i="1"/>
  <c r="F204" i="1"/>
  <c r="F205" i="1"/>
  <c r="F148" i="1"/>
  <c r="F150" i="1"/>
  <c r="F151" i="1"/>
  <c r="F147" i="1"/>
  <c r="F149" i="1"/>
  <c r="F128" i="1"/>
  <c r="F129" i="1"/>
  <c r="F127" i="1"/>
  <c r="F131" i="1"/>
  <c r="F130" i="1"/>
  <c r="F174" i="1"/>
  <c r="F173" i="1"/>
  <c r="F172" i="1"/>
  <c r="F176" i="1"/>
  <c r="F175" i="1"/>
  <c r="F183" i="1"/>
  <c r="F184" i="1"/>
  <c r="F186" i="1"/>
  <c r="F185" i="1"/>
  <c r="F182" i="1"/>
  <c r="F28" i="1"/>
  <c r="F30" i="1"/>
  <c r="F29" i="1"/>
  <c r="F27" i="1"/>
  <c r="F31" i="1"/>
  <c r="F67" i="1"/>
  <c r="F69" i="1"/>
  <c r="F71" i="1"/>
  <c r="F68" i="1"/>
  <c r="F70" i="1"/>
  <c r="F234" i="1"/>
  <c r="F235" i="1"/>
  <c r="F233" i="1"/>
  <c r="F232" i="1"/>
  <c r="F236" i="1"/>
  <c r="F153" i="1"/>
  <c r="F154" i="1"/>
  <c r="F155" i="1"/>
  <c r="F156" i="1"/>
  <c r="F152" i="1"/>
  <c r="F74" i="1"/>
  <c r="F75" i="1"/>
  <c r="F73" i="1"/>
  <c r="F76" i="1"/>
  <c r="F72" i="1"/>
  <c r="F179" i="1"/>
  <c r="F180" i="1"/>
  <c r="F181" i="1"/>
  <c r="F177" i="1"/>
  <c r="F178" i="1"/>
  <c r="F80" i="1"/>
  <c r="F81" i="1"/>
  <c r="F78" i="1"/>
  <c r="F77" i="1"/>
  <c r="F79" i="1"/>
  <c r="F89" i="1"/>
  <c r="F87" i="1"/>
  <c r="F90" i="1"/>
  <c r="F91" i="1"/>
  <c r="F88" i="1"/>
  <c r="F223" i="1"/>
  <c r="F225" i="1"/>
  <c r="F224" i="1"/>
  <c r="F226" i="1"/>
  <c r="F222" i="1"/>
  <c r="F163" i="1"/>
  <c r="F164" i="1"/>
  <c r="F165" i="1"/>
  <c r="F166" i="1"/>
  <c r="F162" i="1"/>
  <c r="F64" i="1"/>
  <c r="F65" i="1"/>
  <c r="F66" i="1"/>
  <c r="F62" i="1"/>
  <c r="F63" i="1"/>
  <c r="F143" i="1"/>
  <c r="F145" i="1"/>
  <c r="F142" i="1"/>
  <c r="F146" i="1"/>
  <c r="F144" i="1"/>
  <c r="F44" i="1"/>
  <c r="F45" i="1"/>
  <c r="F42" i="1"/>
  <c r="F46" i="1"/>
  <c r="F43" i="1"/>
  <c r="F199" i="1"/>
  <c r="F200" i="1"/>
  <c r="F198" i="1"/>
  <c r="F201" i="1"/>
  <c r="F197" i="1"/>
  <c r="F24" i="1"/>
  <c r="F23" i="1"/>
  <c r="F25" i="1"/>
  <c r="F22" i="1"/>
  <c r="F26" i="1"/>
  <c r="F123" i="1"/>
  <c r="F124" i="1"/>
  <c r="F125" i="1"/>
  <c r="F126" i="1"/>
  <c r="F122" i="1"/>
  <c r="F243" i="1"/>
  <c r="F244" i="1"/>
  <c r="F245" i="1"/>
  <c r="F246" i="1"/>
  <c r="F242" i="1"/>
  <c r="F238" i="1"/>
  <c r="F239" i="1"/>
  <c r="F241" i="1"/>
  <c r="F240" i="1"/>
  <c r="F237" i="1"/>
  <c r="G48" i="1"/>
  <c r="G50" i="1"/>
  <c r="G47" i="1"/>
  <c r="G51" i="1"/>
  <c r="G33" i="1"/>
  <c r="G36" i="1"/>
  <c r="G34" i="1"/>
  <c r="G32" i="1"/>
  <c r="G35" i="1"/>
  <c r="G188" i="1"/>
  <c r="G189" i="1"/>
  <c r="G190" i="1"/>
  <c r="G187" i="1"/>
  <c r="G191" i="1"/>
  <c r="G93" i="1"/>
  <c r="G94" i="1"/>
  <c r="G96" i="1"/>
  <c r="G92" i="1"/>
  <c r="G95" i="1"/>
  <c r="G10" i="1"/>
  <c r="G9" i="1"/>
  <c r="G7" i="1"/>
  <c r="G8" i="1"/>
  <c r="G11" i="1"/>
  <c r="G103" i="1"/>
  <c r="G104" i="1"/>
  <c r="G106" i="1"/>
  <c r="G102" i="1"/>
  <c r="G105" i="1"/>
  <c r="G133" i="1"/>
  <c r="G135" i="1"/>
  <c r="G132" i="1"/>
  <c r="G136" i="1"/>
  <c r="G134" i="1"/>
  <c r="G14" i="1"/>
  <c r="G13" i="1"/>
  <c r="G15" i="1"/>
  <c r="G12" i="1"/>
  <c r="G16" i="1"/>
  <c r="G193" i="1"/>
  <c r="G194" i="1"/>
  <c r="G192" i="1"/>
  <c r="G195" i="1"/>
  <c r="G196" i="1"/>
  <c r="G117" i="1"/>
  <c r="G118" i="1"/>
  <c r="G119" i="1"/>
  <c r="G120" i="1"/>
  <c r="G121" i="1"/>
  <c r="G3" i="1"/>
  <c r="G2" i="1"/>
  <c r="G5" i="1"/>
  <c r="G4" i="1"/>
  <c r="G6" i="1"/>
  <c r="G138" i="1"/>
  <c r="G140" i="1"/>
  <c r="G141" i="1"/>
  <c r="G139" i="1"/>
  <c r="G137" i="1"/>
  <c r="G218" i="1"/>
  <c r="G217" i="1"/>
  <c r="G220" i="1"/>
  <c r="G219" i="1"/>
  <c r="G221" i="1"/>
  <c r="G55" i="1"/>
  <c r="G56" i="1"/>
  <c r="G54" i="1"/>
  <c r="G52" i="1"/>
  <c r="G53" i="1"/>
  <c r="G158" i="1"/>
  <c r="G159" i="1"/>
  <c r="G160" i="1"/>
  <c r="G157" i="1"/>
  <c r="G161" i="1"/>
  <c r="G114" i="1"/>
  <c r="G113" i="1"/>
  <c r="G115" i="1"/>
  <c r="G116" i="1"/>
  <c r="G112" i="1"/>
  <c r="G208" i="1"/>
  <c r="G210" i="1"/>
  <c r="G209" i="1"/>
  <c r="G211" i="1"/>
  <c r="G207" i="1"/>
  <c r="G214" i="1"/>
  <c r="G212" i="1"/>
  <c r="G215" i="1"/>
  <c r="G216" i="1"/>
  <c r="G213" i="1"/>
  <c r="G39" i="1"/>
  <c r="G41" i="1"/>
  <c r="G40" i="1"/>
  <c r="G38" i="1"/>
  <c r="G37" i="1"/>
  <c r="G21" i="1"/>
  <c r="G17" i="1"/>
  <c r="G20" i="1"/>
  <c r="G18" i="1"/>
  <c r="G19" i="1"/>
  <c r="G229" i="1"/>
  <c r="G228" i="1"/>
  <c r="G227" i="1"/>
  <c r="G230" i="1"/>
  <c r="G231" i="1"/>
  <c r="G107" i="1"/>
  <c r="G108" i="1"/>
  <c r="G109" i="1"/>
  <c r="G111" i="1"/>
  <c r="G110" i="1"/>
  <c r="G59" i="1"/>
  <c r="G61" i="1"/>
  <c r="G58" i="1"/>
  <c r="G60" i="1"/>
  <c r="G57" i="1"/>
  <c r="G170" i="1"/>
  <c r="G169" i="1"/>
  <c r="G168" i="1"/>
  <c r="G167" i="1"/>
  <c r="G171" i="1"/>
  <c r="G83" i="1"/>
  <c r="G82" i="1"/>
  <c r="G86" i="1"/>
  <c r="G84" i="1"/>
  <c r="G85" i="1"/>
  <c r="G248" i="1"/>
  <c r="G249" i="1"/>
  <c r="G247" i="1"/>
  <c r="G251" i="1"/>
  <c r="G250" i="1"/>
  <c r="G99" i="1"/>
  <c r="G97" i="1"/>
  <c r="G101" i="1"/>
  <c r="G100" i="1"/>
  <c r="G98" i="1"/>
  <c r="G203" i="1"/>
  <c r="G206" i="1"/>
  <c r="G202" i="1"/>
  <c r="G204" i="1"/>
  <c r="G205" i="1"/>
  <c r="G148" i="1"/>
  <c r="G150" i="1"/>
  <c r="G151" i="1"/>
  <c r="G147" i="1"/>
  <c r="G149" i="1"/>
  <c r="G128" i="1"/>
  <c r="G129" i="1"/>
  <c r="G127" i="1"/>
  <c r="G131" i="1"/>
  <c r="G130" i="1"/>
  <c r="G174" i="1"/>
  <c r="G173" i="1"/>
  <c r="G172" i="1"/>
  <c r="G176" i="1"/>
  <c r="G175" i="1"/>
  <c r="G183" i="1"/>
  <c r="G184" i="1"/>
  <c r="G186" i="1"/>
  <c r="G185" i="1"/>
  <c r="G182" i="1"/>
  <c r="G28" i="1"/>
  <c r="G30" i="1"/>
  <c r="G29" i="1"/>
  <c r="G27" i="1"/>
  <c r="G31" i="1"/>
  <c r="G67" i="1"/>
  <c r="G69" i="1"/>
  <c r="G71" i="1"/>
  <c r="G68" i="1"/>
  <c r="G70" i="1"/>
  <c r="G234" i="1"/>
  <c r="G235" i="1"/>
  <c r="G233" i="1"/>
  <c r="G232" i="1"/>
  <c r="G236" i="1"/>
  <c r="G153" i="1"/>
  <c r="G154" i="1"/>
  <c r="G155" i="1"/>
  <c r="G156" i="1"/>
  <c r="G152" i="1"/>
  <c r="G74" i="1"/>
  <c r="G75" i="1"/>
  <c r="G73" i="1"/>
  <c r="G76" i="1"/>
  <c r="G72" i="1"/>
  <c r="G179" i="1"/>
  <c r="G180" i="1"/>
  <c r="G181" i="1"/>
  <c r="G177" i="1"/>
  <c r="G178" i="1"/>
  <c r="G80" i="1"/>
  <c r="G81" i="1"/>
  <c r="G78" i="1"/>
  <c r="G77" i="1"/>
  <c r="G79" i="1"/>
  <c r="G89" i="1"/>
  <c r="G87" i="1"/>
  <c r="G90" i="1"/>
  <c r="G91" i="1"/>
  <c r="G88" i="1"/>
  <c r="G223" i="1"/>
  <c r="G225" i="1"/>
  <c r="G224" i="1"/>
  <c r="G226" i="1"/>
  <c r="G222" i="1"/>
  <c r="G163" i="1"/>
  <c r="G164" i="1"/>
  <c r="G165" i="1"/>
  <c r="G166" i="1"/>
  <c r="G162" i="1"/>
  <c r="G64" i="1"/>
  <c r="G65" i="1"/>
  <c r="G66" i="1"/>
  <c r="G62" i="1"/>
  <c r="G63" i="1"/>
  <c r="G143" i="1"/>
  <c r="G145" i="1"/>
  <c r="G142" i="1"/>
  <c r="G146" i="1"/>
  <c r="G144" i="1"/>
  <c r="G44" i="1"/>
  <c r="G45" i="1"/>
  <c r="G42" i="1"/>
  <c r="G46" i="1"/>
  <c r="G43" i="1"/>
  <c r="G199" i="1"/>
  <c r="G200" i="1"/>
  <c r="G198" i="1"/>
  <c r="G201" i="1"/>
  <c r="G197" i="1"/>
  <c r="G24" i="1"/>
  <c r="G23" i="1"/>
  <c r="G25" i="1"/>
  <c r="G22" i="1"/>
  <c r="G26" i="1"/>
  <c r="G123" i="1"/>
  <c r="G124" i="1"/>
  <c r="G125" i="1"/>
  <c r="G126" i="1"/>
  <c r="G122" i="1"/>
  <c r="G243" i="1"/>
  <c r="G244" i="1"/>
  <c r="G245" i="1"/>
  <c r="G246" i="1"/>
  <c r="G242" i="1"/>
  <c r="G238" i="1"/>
  <c r="G239" i="1"/>
  <c r="G241" i="1"/>
  <c r="G240" i="1"/>
  <c r="G237" i="1"/>
  <c r="AH172" i="1" l="1"/>
  <c r="AH76" i="1"/>
  <c r="AH140" i="1"/>
  <c r="AH19" i="1"/>
  <c r="AH103" i="1"/>
  <c r="AH167" i="1"/>
  <c r="AH21" i="1"/>
  <c r="AH105" i="1"/>
  <c r="AH169" i="1"/>
  <c r="AH83" i="1"/>
  <c r="AG47" i="1"/>
  <c r="AG111" i="1"/>
  <c r="AG215" i="1"/>
  <c r="AG239" i="1"/>
  <c r="AG227" i="1"/>
  <c r="AH74" i="1"/>
  <c r="AH138" i="1"/>
  <c r="AH202" i="1"/>
  <c r="AG176" i="1"/>
  <c r="AG120" i="1"/>
  <c r="AG144" i="1"/>
  <c r="AG208" i="1"/>
  <c r="AG201" i="1"/>
  <c r="AG230" i="1"/>
  <c r="AH13" i="1"/>
  <c r="AH147" i="1"/>
  <c r="AH211" i="1"/>
  <c r="AG25" i="1"/>
  <c r="AG79" i="1"/>
  <c r="AG153" i="1"/>
  <c r="AG171" i="1"/>
  <c r="AH204" i="1"/>
  <c r="AG68" i="1"/>
  <c r="AG12" i="1"/>
  <c r="AG146" i="1"/>
  <c r="AG210" i="1"/>
  <c r="AG179" i="1"/>
  <c r="AH71" i="1"/>
  <c r="AH15" i="1"/>
  <c r="AH149" i="1"/>
  <c r="AH33" i="1"/>
  <c r="AG27" i="1"/>
  <c r="AH22" i="1"/>
  <c r="AH16" i="1"/>
  <c r="AH150" i="1"/>
  <c r="AH34" i="1"/>
  <c r="AG28" i="1"/>
  <c r="AG92" i="1"/>
  <c r="AG156" i="1"/>
  <c r="AG220" i="1"/>
  <c r="AH207" i="1"/>
  <c r="AG142" i="1"/>
  <c r="AH24" i="1"/>
  <c r="AH78" i="1"/>
  <c r="AH152" i="1"/>
  <c r="AH36" i="1"/>
  <c r="AG30" i="1"/>
  <c r="AH70" i="1"/>
  <c r="AH14" i="1"/>
  <c r="AH148" i="1"/>
  <c r="AH49" i="1"/>
  <c r="AH113" i="1"/>
  <c r="AH162" i="1"/>
  <c r="AH241" i="1"/>
  <c r="AG55" i="1"/>
  <c r="AG99" i="1"/>
  <c r="AG183" i="1"/>
  <c r="AG247" i="1"/>
  <c r="AG225" i="1"/>
  <c r="AH81" i="1"/>
  <c r="AH155" i="1"/>
  <c r="AH219" i="1"/>
  <c r="AG38" i="1"/>
  <c r="AG177" i="1"/>
  <c r="AG161" i="1"/>
  <c r="AG203" i="1"/>
  <c r="AH32" i="1"/>
  <c r="AG26" i="1"/>
  <c r="AG80" i="1"/>
  <c r="AG154" i="1"/>
  <c r="AG218" i="1"/>
  <c r="AG131" i="1"/>
  <c r="AH29" i="1"/>
  <c r="AH93" i="1"/>
  <c r="AH157" i="1"/>
  <c r="AH221" i="1"/>
  <c r="AG40" i="1"/>
  <c r="AH94" i="1"/>
  <c r="AH158" i="1"/>
  <c r="AH222" i="1"/>
  <c r="AG41" i="1"/>
  <c r="AG180" i="1"/>
  <c r="AG234" i="1"/>
  <c r="AG228" i="1"/>
  <c r="AG236" i="1"/>
  <c r="AH35" i="1"/>
  <c r="AH37" i="1"/>
  <c r="AH96" i="1"/>
  <c r="AH160" i="1"/>
  <c r="AH224" i="1"/>
  <c r="AG18" i="1"/>
  <c r="AH9" i="1"/>
  <c r="AH57" i="1"/>
  <c r="AH101" i="1"/>
  <c r="AH185" i="1"/>
  <c r="AH249" i="1"/>
  <c r="AG63" i="1"/>
  <c r="AG127" i="1"/>
  <c r="AG191" i="1"/>
  <c r="AG209" i="1"/>
  <c r="AH233" i="1"/>
  <c r="AG85" i="1"/>
  <c r="AG39" i="1"/>
  <c r="AG178" i="1"/>
  <c r="AG232" i="1"/>
  <c r="AG226" i="1"/>
  <c r="AH17" i="1"/>
  <c r="AH181" i="1"/>
  <c r="AH235" i="1"/>
  <c r="AH229" i="1"/>
  <c r="AG43" i="1"/>
  <c r="AH102" i="1"/>
  <c r="AG44" i="1"/>
  <c r="AG108" i="1"/>
  <c r="AG212" i="1"/>
  <c r="AG86" i="1"/>
  <c r="AG190" i="1"/>
  <c r="AH223" i="1"/>
  <c r="AG214" i="1"/>
  <c r="AH20" i="1"/>
  <c r="AH104" i="1"/>
  <c r="AH168" i="1"/>
  <c r="AH82" i="1"/>
  <c r="AG46" i="1"/>
  <c r="AH67" i="1"/>
  <c r="AH65" i="1"/>
  <c r="AH129" i="1"/>
  <c r="AH88" i="1"/>
  <c r="AG7" i="1"/>
  <c r="AG136" i="1"/>
  <c r="AG195" i="1"/>
  <c r="AG199" i="1"/>
  <c r="AG115" i="1"/>
  <c r="AH107" i="1"/>
  <c r="AG42" i="1"/>
  <c r="AG106" i="1"/>
  <c r="AG170" i="1"/>
  <c r="AG84" i="1"/>
  <c r="AG187" i="1"/>
  <c r="AH45" i="1"/>
  <c r="AH109" i="1"/>
  <c r="AH213" i="1"/>
  <c r="AH237" i="1"/>
  <c r="AG51" i="1"/>
  <c r="AH110" i="1"/>
  <c r="AH238" i="1"/>
  <c r="AG52" i="1"/>
  <c r="AG116" i="1"/>
  <c r="AG165" i="1"/>
  <c r="AG244" i="1"/>
  <c r="AG206" i="1"/>
  <c r="AH231" i="1"/>
  <c r="AG182" i="1"/>
  <c r="AH48" i="1"/>
  <c r="AH112" i="1"/>
  <c r="AH216" i="1"/>
  <c r="AH240" i="1"/>
  <c r="AG54" i="1"/>
  <c r="AH3" i="1"/>
  <c r="AH10" i="1"/>
  <c r="AH73" i="1"/>
  <c r="AH137" i="1"/>
  <c r="AG175" i="1"/>
  <c r="AG119" i="1"/>
  <c r="AG143" i="1"/>
  <c r="AH164" i="1"/>
  <c r="AH243" i="1"/>
  <c r="AG217" i="1"/>
  <c r="AG50" i="1"/>
  <c r="AG114" i="1"/>
  <c r="AG163" i="1"/>
  <c r="AG242" i="1"/>
  <c r="AH53" i="1"/>
  <c r="AH97" i="1"/>
  <c r="AH166" i="1"/>
  <c r="AH245" i="1"/>
  <c r="AG59" i="1"/>
  <c r="AH98" i="1"/>
  <c r="AH246" i="1"/>
  <c r="AG60" i="1"/>
  <c r="AG124" i="1"/>
  <c r="AG188" i="1"/>
  <c r="AG2" i="1"/>
  <c r="AG198" i="1"/>
  <c r="AH56" i="1"/>
  <c r="AH100" i="1"/>
  <c r="AH184" i="1"/>
  <c r="AH248" i="1"/>
  <c r="AG62" i="1"/>
  <c r="AH11" i="1"/>
  <c r="AH121" i="1"/>
  <c r="AH145" i="1"/>
  <c r="AG23" i="1"/>
  <c r="AG77" i="1"/>
  <c r="AG151" i="1"/>
  <c r="AG123" i="1"/>
  <c r="AH251" i="1"/>
  <c r="AG58" i="1"/>
  <c r="AG122" i="1"/>
  <c r="AG186" i="1"/>
  <c r="AG250" i="1"/>
  <c r="AH61" i="1"/>
  <c r="AH125" i="1"/>
  <c r="AH189" i="1"/>
  <c r="AG132" i="1"/>
  <c r="AH126" i="1"/>
  <c r="AG4" i="1"/>
  <c r="AG133" i="1"/>
  <c r="AG192" i="1"/>
  <c r="AG91" i="1"/>
  <c r="AH64" i="1"/>
  <c r="AH128" i="1"/>
  <c r="AH87" i="1"/>
  <c r="AG6" i="1"/>
  <c r="AG135" i="1"/>
  <c r="AH69" i="1"/>
  <c r="AG31" i="1"/>
  <c r="AG95" i="1"/>
  <c r="AG159" i="1"/>
  <c r="AH90" i="1"/>
  <c r="AG66" i="1"/>
  <c r="AG130" i="1"/>
  <c r="AG89" i="1"/>
  <c r="AG75" i="1"/>
  <c r="AH5" i="1"/>
  <c r="AH134" i="1"/>
  <c r="AH193" i="1"/>
  <c r="AH197" i="1"/>
  <c r="AH194" i="1"/>
  <c r="AH8" i="1"/>
  <c r="AH72" i="1"/>
  <c r="AH196" i="1"/>
  <c r="AH200" i="1"/>
  <c r="AG174" i="1"/>
  <c r="AG118" i="1"/>
  <c r="AH139" i="1"/>
  <c r="AH173" i="1"/>
  <c r="AH117" i="1"/>
  <c r="AH141" i="1"/>
  <c r="AH205" i="1"/>
  <c r="N101" i="1"/>
  <c r="T143" i="1"/>
  <c r="L32" i="1"/>
  <c r="L181" i="1"/>
  <c r="L251" i="1"/>
  <c r="L6" i="1"/>
  <c r="L246" i="1"/>
  <c r="L76" i="1"/>
  <c r="L101" i="1"/>
  <c r="L211" i="1"/>
  <c r="L191" i="1"/>
  <c r="L24" i="1"/>
  <c r="L80" i="1"/>
  <c r="L149" i="1"/>
  <c r="L229" i="1"/>
  <c r="L219" i="1"/>
  <c r="L94" i="1"/>
  <c r="L203" i="1"/>
  <c r="L29" i="1"/>
  <c r="L189" i="1"/>
  <c r="L23" i="1"/>
  <c r="L159" i="1"/>
  <c r="L179" i="1"/>
  <c r="L142" i="1"/>
  <c r="L247" i="1"/>
  <c r="L54" i="1"/>
  <c r="L122" i="1"/>
  <c r="L63" i="1"/>
  <c r="L127" i="1"/>
  <c r="L13" i="1"/>
  <c r="AC13" i="1" s="1"/>
  <c r="L77" i="1"/>
  <c r="L97" i="1"/>
  <c r="L157" i="1"/>
  <c r="L92" i="1"/>
  <c r="M146" i="1"/>
  <c r="M151" i="1"/>
  <c r="M221" i="1"/>
  <c r="M51" i="1"/>
  <c r="M225" i="1"/>
  <c r="M150" i="1"/>
  <c r="M230" i="1"/>
  <c r="M105" i="1"/>
  <c r="M245" i="1"/>
  <c r="M91" i="1"/>
  <c r="M85" i="1"/>
  <c r="M35" i="1"/>
  <c r="M154" i="1"/>
  <c r="M108" i="1"/>
  <c r="M168" i="1"/>
  <c r="M88" i="1"/>
  <c r="M42" i="1"/>
  <c r="M2" i="1"/>
  <c r="N206" i="1"/>
  <c r="N25" i="1"/>
  <c r="N211" i="1"/>
  <c r="N91" i="1"/>
  <c r="AE91" i="1" s="1"/>
  <c r="N39" i="1"/>
  <c r="N203" i="1"/>
  <c r="N215" i="1"/>
  <c r="N65" i="1"/>
  <c r="N54" i="1"/>
  <c r="N173" i="1"/>
  <c r="AE173" i="1" s="1"/>
  <c r="N152" i="1"/>
  <c r="N187" i="1"/>
  <c r="O76" i="1"/>
  <c r="O129" i="1"/>
  <c r="O23" i="1"/>
  <c r="O173" i="1"/>
  <c r="R146" i="1"/>
  <c r="R36" i="1"/>
  <c r="R218" i="1"/>
  <c r="R214" i="1"/>
  <c r="AI214" i="1" s="1"/>
  <c r="S184" i="1"/>
  <c r="S132" i="1"/>
  <c r="U131" i="1"/>
  <c r="L241" i="1"/>
  <c r="L71" i="1"/>
  <c r="L61" i="1"/>
  <c r="L121" i="1"/>
  <c r="L125" i="1"/>
  <c r="L156" i="1"/>
  <c r="L250" i="1"/>
  <c r="L161" i="1"/>
  <c r="L36" i="1"/>
  <c r="L199" i="1"/>
  <c r="L180" i="1"/>
  <c r="L204" i="1"/>
  <c r="L21" i="1"/>
  <c r="L139" i="1"/>
  <c r="L190" i="1"/>
  <c r="L128" i="1"/>
  <c r="L183" i="1"/>
  <c r="L154" i="1"/>
  <c r="L123" i="1"/>
  <c r="L169" i="1"/>
  <c r="AC169" i="1" s="1"/>
  <c r="L69" i="1"/>
  <c r="L64" i="1"/>
  <c r="L83" i="1"/>
  <c r="L217" i="1"/>
  <c r="L222" i="1"/>
  <c r="L88" i="1"/>
  <c r="L98" i="1"/>
  <c r="AC98" i="1" s="1"/>
  <c r="L133" i="1"/>
  <c r="AC133" i="1" s="1"/>
  <c r="L177" i="1"/>
  <c r="L82" i="1"/>
  <c r="L52" i="1"/>
  <c r="L187" i="1"/>
  <c r="M226" i="1"/>
  <c r="M206" i="1"/>
  <c r="M141" i="1"/>
  <c r="M240" i="1"/>
  <c r="M81" i="1"/>
  <c r="M205" i="1"/>
  <c r="M40" i="1"/>
  <c r="M95" i="1"/>
  <c r="M124" i="1"/>
  <c r="M180" i="1"/>
  <c r="M21" i="1"/>
  <c r="M48" i="1"/>
  <c r="M74" i="1"/>
  <c r="M69" i="1"/>
  <c r="M214" i="1"/>
  <c r="M78" i="1"/>
  <c r="M177" i="1"/>
  <c r="M192" i="1"/>
  <c r="N251" i="1"/>
  <c r="N81" i="1"/>
  <c r="N220" i="1"/>
  <c r="N80" i="1"/>
  <c r="N56" i="1"/>
  <c r="N248" i="1"/>
  <c r="N23" i="1"/>
  <c r="N22" i="1"/>
  <c r="N118" i="1"/>
  <c r="N127" i="1"/>
  <c r="N147" i="1"/>
  <c r="O126" i="1"/>
  <c r="O70" i="1"/>
  <c r="O216" i="1"/>
  <c r="O174" i="1"/>
  <c r="O127" i="1"/>
  <c r="R116" i="1"/>
  <c r="R245" i="1"/>
  <c r="AI245" i="1" s="1"/>
  <c r="R183" i="1"/>
  <c r="R18" i="1"/>
  <c r="S21" i="1"/>
  <c r="T226" i="1"/>
  <c r="U166" i="1"/>
  <c r="L126" i="1"/>
  <c r="L31" i="1"/>
  <c r="L111" i="1"/>
  <c r="AC111" i="1" s="1"/>
  <c r="L196" i="1"/>
  <c r="L25" i="1"/>
  <c r="L236" i="1"/>
  <c r="L86" i="1"/>
  <c r="L220" i="1"/>
  <c r="L50" i="1"/>
  <c r="L45" i="1"/>
  <c r="L75" i="1"/>
  <c r="AC75" i="1" s="1"/>
  <c r="L100" i="1"/>
  <c r="L39" i="1"/>
  <c r="L4" i="1"/>
  <c r="L35" i="1"/>
  <c r="L248" i="1"/>
  <c r="L148" i="1"/>
  <c r="L74" i="1"/>
  <c r="AC74" i="1" s="1"/>
  <c r="L34" i="1"/>
  <c r="L164" i="1"/>
  <c r="L65" i="1"/>
  <c r="L163" i="1"/>
  <c r="L168" i="1"/>
  <c r="L118" i="1"/>
  <c r="L202" i="1"/>
  <c r="L78" i="1"/>
  <c r="L227" i="1"/>
  <c r="AC227" i="1" s="1"/>
  <c r="L102" i="1"/>
  <c r="L152" i="1"/>
  <c r="L167" i="1"/>
  <c r="L2" i="1"/>
  <c r="M32" i="1"/>
  <c r="M181" i="1"/>
  <c r="M251" i="1"/>
  <c r="M6" i="1"/>
  <c r="AD6" i="1" s="1"/>
  <c r="M246" i="1"/>
  <c r="M76" i="1"/>
  <c r="M101" i="1"/>
  <c r="M211" i="1"/>
  <c r="M191" i="1"/>
  <c r="M199" i="1"/>
  <c r="M75" i="1"/>
  <c r="M39" i="1"/>
  <c r="AD39" i="1" s="1"/>
  <c r="M128" i="1"/>
  <c r="M58" i="1"/>
  <c r="M65" i="1"/>
  <c r="M217" i="1"/>
  <c r="M72" i="1"/>
  <c r="M152" i="1"/>
  <c r="M187" i="1"/>
  <c r="AD187" i="1" s="1"/>
  <c r="N111" i="1"/>
  <c r="AE111" i="1" s="1"/>
  <c r="N76" i="1"/>
  <c r="AE76" i="1" s="1"/>
  <c r="N95" i="1"/>
  <c r="N75" i="1"/>
  <c r="N219" i="1"/>
  <c r="N143" i="1"/>
  <c r="N34" i="1"/>
  <c r="N142" i="1"/>
  <c r="N242" i="1"/>
  <c r="AE242" i="1" s="1"/>
  <c r="N227" i="1"/>
  <c r="N97" i="1"/>
  <c r="O31" i="1"/>
  <c r="O205" i="1"/>
  <c r="O56" i="1"/>
  <c r="O193" i="1"/>
  <c r="O3" i="1"/>
  <c r="R221" i="1"/>
  <c r="AI221" i="1" s="1"/>
  <c r="R30" i="1"/>
  <c r="R135" i="1"/>
  <c r="R8" i="1"/>
  <c r="S148" i="1"/>
  <c r="T251" i="1"/>
  <c r="U22" i="1"/>
  <c r="L26" i="1"/>
  <c r="L186" i="1"/>
  <c r="AC186" i="1" s="1"/>
  <c r="L231" i="1"/>
  <c r="L106" i="1"/>
  <c r="L200" i="1"/>
  <c r="L70" i="1"/>
  <c r="L171" i="1"/>
  <c r="L140" i="1"/>
  <c r="L175" i="1"/>
  <c r="AC175" i="1" s="1"/>
  <c r="L144" i="1"/>
  <c r="L155" i="1"/>
  <c r="L249" i="1"/>
  <c r="L216" i="1"/>
  <c r="L120" i="1"/>
  <c r="L49" i="1"/>
  <c r="L223" i="1"/>
  <c r="L244" i="1"/>
  <c r="L138" i="1"/>
  <c r="AC138" i="1" s="1"/>
  <c r="L38" i="1"/>
  <c r="L119" i="1"/>
  <c r="L193" i="1"/>
  <c r="L89" i="1"/>
  <c r="L107" i="1"/>
  <c r="L9" i="1"/>
  <c r="L19" i="1"/>
  <c r="L178" i="1"/>
  <c r="AC178" i="1" s="1"/>
  <c r="L18" i="1"/>
  <c r="L8" i="1"/>
  <c r="L232" i="1"/>
  <c r="L57" i="1"/>
  <c r="L117" i="1"/>
  <c r="M241" i="1"/>
  <c r="M71" i="1"/>
  <c r="M61" i="1"/>
  <c r="M121" i="1"/>
  <c r="M125" i="1"/>
  <c r="M156" i="1"/>
  <c r="M250" i="1"/>
  <c r="M161" i="1"/>
  <c r="M36" i="1"/>
  <c r="M45" i="1"/>
  <c r="M235" i="1"/>
  <c r="M210" i="1"/>
  <c r="M248" i="1"/>
  <c r="M123" i="1"/>
  <c r="M10" i="1"/>
  <c r="M118" i="1"/>
  <c r="M98" i="1"/>
  <c r="M67" i="1"/>
  <c r="AD67" i="1" s="1"/>
  <c r="N32" i="1"/>
  <c r="AE32" i="1" s="1"/>
  <c r="N141" i="1"/>
  <c r="N236" i="1"/>
  <c r="N191" i="1"/>
  <c r="N129" i="1"/>
  <c r="N4" i="1"/>
  <c r="N29" i="1"/>
  <c r="AE29" i="1" s="1"/>
  <c r="N174" i="1"/>
  <c r="N163" i="1"/>
  <c r="AE163" i="1" s="1"/>
  <c r="N122" i="1"/>
  <c r="N3" i="1"/>
  <c r="N167" i="1"/>
  <c r="O186" i="1"/>
  <c r="O211" i="1"/>
  <c r="O120" i="1"/>
  <c r="O22" i="1"/>
  <c r="O232" i="1"/>
  <c r="AF232" i="1" s="1"/>
  <c r="R96" i="1"/>
  <c r="AI96" i="1" s="1"/>
  <c r="R184" i="1"/>
  <c r="AI184" i="1" s="1"/>
  <c r="R93" i="1"/>
  <c r="R97" i="1"/>
  <c r="S74" i="1"/>
  <c r="T60" i="1"/>
  <c r="AK60" i="1" s="1"/>
  <c r="U242" i="1"/>
  <c r="AL242" i="1" s="1"/>
  <c r="L201" i="1"/>
  <c r="AC201" i="1" s="1"/>
  <c r="L176" i="1"/>
  <c r="L41" i="1"/>
  <c r="L11" i="1"/>
  <c r="L145" i="1"/>
  <c r="L185" i="1"/>
  <c r="L60" i="1"/>
  <c r="L195" i="1"/>
  <c r="L5" i="1"/>
  <c r="AC5" i="1" s="1"/>
  <c r="L66" i="1"/>
  <c r="L235" i="1"/>
  <c r="L85" i="1"/>
  <c r="L210" i="1"/>
  <c r="L194" i="1"/>
  <c r="L48" i="1"/>
  <c r="L79" i="1"/>
  <c r="L84" i="1"/>
  <c r="AC84" i="1" s="1"/>
  <c r="L58" i="1"/>
  <c r="L44" i="1"/>
  <c r="L108" i="1"/>
  <c r="L10" i="1"/>
  <c r="L73" i="1"/>
  <c r="L214" i="1"/>
  <c r="L188" i="1"/>
  <c r="L137" i="1"/>
  <c r="AC137" i="1" s="1"/>
  <c r="L72" i="1"/>
  <c r="L37" i="1"/>
  <c r="L42" i="1"/>
  <c r="L67" i="1"/>
  <c r="L17" i="1"/>
  <c r="L192" i="1"/>
  <c r="M126" i="1"/>
  <c r="M31" i="1"/>
  <c r="AD31" i="1" s="1"/>
  <c r="M111" i="1"/>
  <c r="M196" i="1"/>
  <c r="M25" i="1"/>
  <c r="M236" i="1"/>
  <c r="M86" i="1"/>
  <c r="M220" i="1"/>
  <c r="M50" i="1"/>
  <c r="AD50" i="1" s="1"/>
  <c r="M144" i="1"/>
  <c r="AD144" i="1" s="1"/>
  <c r="M30" i="1"/>
  <c r="M139" i="1"/>
  <c r="M79" i="1"/>
  <c r="M34" i="1"/>
  <c r="M64" i="1"/>
  <c r="M188" i="1"/>
  <c r="M227" i="1"/>
  <c r="AD227" i="1" s="1"/>
  <c r="M82" i="1"/>
  <c r="AD82" i="1" s="1"/>
  <c r="N126" i="1"/>
  <c r="AE126" i="1" s="1"/>
  <c r="N6" i="1"/>
  <c r="N205" i="1"/>
  <c r="AE205" i="1" s="1"/>
  <c r="N50" i="1"/>
  <c r="N149" i="1"/>
  <c r="N104" i="1"/>
  <c r="N148" i="1"/>
  <c r="N159" i="1"/>
  <c r="AE159" i="1" s="1"/>
  <c r="N182" i="1"/>
  <c r="N202" i="1"/>
  <c r="N13" i="1"/>
  <c r="N112" i="1"/>
  <c r="O206" i="1"/>
  <c r="O140" i="1"/>
  <c r="O203" i="1"/>
  <c r="O89" i="1"/>
  <c r="AF89" i="1" s="1"/>
  <c r="O147" i="1"/>
  <c r="R156" i="1"/>
  <c r="R170" i="1"/>
  <c r="R209" i="1"/>
  <c r="S221" i="1"/>
  <c r="S169" i="1"/>
  <c r="T195" i="1"/>
  <c r="W133" i="1"/>
  <c r="AN133" i="1" s="1"/>
  <c r="M70" i="1"/>
  <c r="N124" i="1"/>
  <c r="AE124" i="1" s="1"/>
  <c r="N100" i="1"/>
  <c r="N94" i="1"/>
  <c r="N114" i="1"/>
  <c r="N164" i="1"/>
  <c r="N247" i="1"/>
  <c r="AE247" i="1" s="1"/>
  <c r="N43" i="1"/>
  <c r="AE43" i="1" s="1"/>
  <c r="N102" i="1"/>
  <c r="N157" i="1"/>
  <c r="O6" i="1"/>
  <c r="O191" i="1"/>
  <c r="O223" i="1"/>
  <c r="O54" i="1"/>
  <c r="AF54" i="1" s="1"/>
  <c r="O57" i="1"/>
  <c r="R130" i="1"/>
  <c r="AI130" i="1" s="1"/>
  <c r="R139" i="1"/>
  <c r="AI139" i="1" s="1"/>
  <c r="R55" i="1"/>
  <c r="S121" i="1"/>
  <c r="S222" i="1"/>
  <c r="T24" i="1"/>
  <c r="W82" i="1"/>
  <c r="L131" i="1"/>
  <c r="L96" i="1"/>
  <c r="AC96" i="1" s="1"/>
  <c r="L130" i="1"/>
  <c r="L16" i="1"/>
  <c r="L165" i="1"/>
  <c r="L170" i="1"/>
  <c r="L15" i="1"/>
  <c r="L228" i="1"/>
  <c r="L103" i="1"/>
  <c r="L55" i="1"/>
  <c r="AC55" i="1" s="1"/>
  <c r="L153" i="1"/>
  <c r="L33" i="1"/>
  <c r="L233" i="1"/>
  <c r="L62" i="1"/>
  <c r="L212" i="1"/>
  <c r="M26" i="1"/>
  <c r="M231" i="1"/>
  <c r="M200" i="1"/>
  <c r="AD200" i="1" s="1"/>
  <c r="M140" i="1"/>
  <c r="M66" i="1"/>
  <c r="AD66" i="1" s="1"/>
  <c r="M4" i="1"/>
  <c r="M44" i="1"/>
  <c r="M222" i="1"/>
  <c r="M167" i="1"/>
  <c r="N196" i="1"/>
  <c r="AE196" i="1" s="1"/>
  <c r="L146" i="1"/>
  <c r="AC146" i="1" s="1"/>
  <c r="L151" i="1"/>
  <c r="L221" i="1"/>
  <c r="L51" i="1"/>
  <c r="L225" i="1"/>
  <c r="L150" i="1"/>
  <c r="L230" i="1"/>
  <c r="L105" i="1"/>
  <c r="L245" i="1"/>
  <c r="AC245" i="1" s="1"/>
  <c r="L224" i="1"/>
  <c r="L184" i="1"/>
  <c r="AC184" i="1" s="1"/>
  <c r="L59" i="1"/>
  <c r="L160" i="1"/>
  <c r="L136" i="1"/>
  <c r="L238" i="1"/>
  <c r="L218" i="1"/>
  <c r="L135" i="1"/>
  <c r="AC135" i="1" s="1"/>
  <c r="L90" i="1"/>
  <c r="L209" i="1"/>
  <c r="L99" i="1"/>
  <c r="L243" i="1"/>
  <c r="L28" i="1"/>
  <c r="L113" i="1"/>
  <c r="L47" i="1"/>
  <c r="L197" i="1"/>
  <c r="AC197" i="1" s="1"/>
  <c r="L68" i="1"/>
  <c r="L53" i="1"/>
  <c r="L162" i="1"/>
  <c r="L172" i="1"/>
  <c r="L207" i="1"/>
  <c r="L132" i="1"/>
  <c r="M201" i="1"/>
  <c r="M176" i="1"/>
  <c r="M41" i="1"/>
  <c r="M11" i="1"/>
  <c r="M145" i="1"/>
  <c r="M185" i="1"/>
  <c r="M60" i="1"/>
  <c r="M195" i="1"/>
  <c r="M5" i="1"/>
  <c r="M165" i="1"/>
  <c r="AD165" i="1" s="1"/>
  <c r="M204" i="1"/>
  <c r="M194" i="1"/>
  <c r="M148" i="1"/>
  <c r="M169" i="1"/>
  <c r="M73" i="1"/>
  <c r="M202" i="1"/>
  <c r="M133" i="1"/>
  <c r="M17" i="1"/>
  <c r="N181" i="1"/>
  <c r="AE181" i="1" s="1"/>
  <c r="N240" i="1"/>
  <c r="AE240" i="1" s="1"/>
  <c r="N86" i="1"/>
  <c r="AE86" i="1" s="1"/>
  <c r="N24" i="1"/>
  <c r="N109" i="1"/>
  <c r="N35" i="1"/>
  <c r="N189" i="1"/>
  <c r="AE189" i="1" s="1"/>
  <c r="N234" i="1"/>
  <c r="AE234" i="1" s="1"/>
  <c r="N168" i="1"/>
  <c r="AE168" i="1" s="1"/>
  <c r="N63" i="1"/>
  <c r="AE63" i="1" s="1"/>
  <c r="N87" i="1"/>
  <c r="AE87" i="1" s="1"/>
  <c r="N2" i="1"/>
  <c r="O106" i="1"/>
  <c r="O91" i="1"/>
  <c r="O29" i="1"/>
  <c r="O9" i="1"/>
  <c r="AF9" i="1" s="1"/>
  <c r="O92" i="1"/>
  <c r="AF92" i="1" s="1"/>
  <c r="R250" i="1"/>
  <c r="R15" i="1"/>
  <c r="AI15" i="1" s="1"/>
  <c r="R64" i="1"/>
  <c r="S236" i="1"/>
  <c r="S202" i="1"/>
  <c r="AJ202" i="1" s="1"/>
  <c r="L46" i="1"/>
  <c r="AC46" i="1" s="1"/>
  <c r="L116" i="1"/>
  <c r="AC116" i="1" s="1"/>
  <c r="L166" i="1"/>
  <c r="L110" i="1"/>
  <c r="L239" i="1"/>
  <c r="L30" i="1"/>
  <c r="L115" i="1"/>
  <c r="L198" i="1"/>
  <c r="L20" i="1"/>
  <c r="AC20" i="1" s="1"/>
  <c r="L93" i="1"/>
  <c r="AC93" i="1" s="1"/>
  <c r="L237" i="1"/>
  <c r="L208" i="1"/>
  <c r="L134" i="1"/>
  <c r="L213" i="1"/>
  <c r="L27" i="1"/>
  <c r="L12" i="1"/>
  <c r="M186" i="1"/>
  <c r="AD186" i="1" s="1"/>
  <c r="M106" i="1"/>
  <c r="AD106" i="1" s="1"/>
  <c r="M171" i="1"/>
  <c r="M175" i="1"/>
  <c r="M129" i="1"/>
  <c r="M183" i="1"/>
  <c r="M163" i="1"/>
  <c r="M37" i="1"/>
  <c r="N226" i="1"/>
  <c r="AE226" i="1" s="1"/>
  <c r="Y117" i="1"/>
  <c r="AP117" i="1" s="1"/>
  <c r="Y57" i="1"/>
  <c r="Y232" i="1"/>
  <c r="AP232" i="1" s="1"/>
  <c r="Y2" i="1"/>
  <c r="Y167" i="1"/>
  <c r="Y152" i="1"/>
  <c r="Y102" i="1"/>
  <c r="AP102" i="1" s="1"/>
  <c r="Y227" i="1"/>
  <c r="Y78" i="1"/>
  <c r="Y202" i="1"/>
  <c r="Y118" i="1"/>
  <c r="AP118" i="1" s="1"/>
  <c r="Y168" i="1"/>
  <c r="Y163" i="1"/>
  <c r="Y65" i="1"/>
  <c r="Y164" i="1"/>
  <c r="Y34" i="1"/>
  <c r="AP34" i="1" s="1"/>
  <c r="Y74" i="1"/>
  <c r="AP74" i="1" s="1"/>
  <c r="Y148" i="1"/>
  <c r="Y248" i="1"/>
  <c r="AP248" i="1" s="1"/>
  <c r="Y35" i="1"/>
  <c r="Y187" i="1"/>
  <c r="Y52" i="1"/>
  <c r="Y82" i="1"/>
  <c r="Y177" i="1"/>
  <c r="Y133" i="1"/>
  <c r="AP133" i="1" s="1"/>
  <c r="Y98" i="1"/>
  <c r="AP98" i="1" s="1"/>
  <c r="Y88" i="1"/>
  <c r="Y222" i="1"/>
  <c r="AP222" i="1" s="1"/>
  <c r="Y217" i="1"/>
  <c r="Y83" i="1"/>
  <c r="Y64" i="1"/>
  <c r="Y69" i="1"/>
  <c r="AP69" i="1" s="1"/>
  <c r="Y169" i="1"/>
  <c r="AP169" i="1" s="1"/>
  <c r="Y123" i="1"/>
  <c r="AP123" i="1" s="1"/>
  <c r="Y154" i="1"/>
  <c r="Y183" i="1"/>
  <c r="AP183" i="1" s="1"/>
  <c r="Y128" i="1"/>
  <c r="Y190" i="1"/>
  <c r="Y139" i="1"/>
  <c r="AP139" i="1" s="1"/>
  <c r="Y21" i="1"/>
  <c r="Y204" i="1"/>
  <c r="Y180" i="1"/>
  <c r="Y199" i="1"/>
  <c r="Y36" i="1"/>
  <c r="AP36" i="1" s="1"/>
  <c r="Y161" i="1"/>
  <c r="Y250" i="1"/>
  <c r="Y156" i="1"/>
  <c r="Y125" i="1"/>
  <c r="AP125" i="1" s="1"/>
  <c r="Y121" i="1"/>
  <c r="AP121" i="1" s="1"/>
  <c r="Y61" i="1"/>
  <c r="AP61" i="1" s="1"/>
  <c r="Y71" i="1"/>
  <c r="AP71" i="1" s="1"/>
  <c r="Y241" i="1"/>
  <c r="X2" i="1"/>
  <c r="X167" i="1"/>
  <c r="X152" i="1"/>
  <c r="AO152" i="1" s="1"/>
  <c r="X102" i="1"/>
  <c r="AO102" i="1" s="1"/>
  <c r="X227" i="1"/>
  <c r="AO227" i="1" s="1"/>
  <c r="X78" i="1"/>
  <c r="AO78" i="1" s="1"/>
  <c r="X202" i="1"/>
  <c r="AO202" i="1" s="1"/>
  <c r="X118" i="1"/>
  <c r="AO118" i="1" s="1"/>
  <c r="X168" i="1"/>
  <c r="X163" i="1"/>
  <c r="X65" i="1"/>
  <c r="X164" i="1"/>
  <c r="X34" i="1"/>
  <c r="AO34" i="1" s="1"/>
  <c r="X74" i="1"/>
  <c r="AO74" i="1" s="1"/>
  <c r="X148" i="1"/>
  <c r="X248" i="1"/>
  <c r="AO248" i="1" s="1"/>
  <c r="X35" i="1"/>
  <c r="X4" i="1"/>
  <c r="X39" i="1"/>
  <c r="AO39" i="1" s="1"/>
  <c r="X100" i="1"/>
  <c r="AO100" i="1" s="1"/>
  <c r="X75" i="1"/>
  <c r="AO75" i="1" s="1"/>
  <c r="X45" i="1"/>
  <c r="AO45" i="1" s="1"/>
  <c r="X50" i="1"/>
  <c r="AO50" i="1" s="1"/>
  <c r="X220" i="1"/>
  <c r="AO220" i="1" s="1"/>
  <c r="X86" i="1"/>
  <c r="X236" i="1"/>
  <c r="X25" i="1"/>
  <c r="X196" i="1"/>
  <c r="AO196" i="1" s="1"/>
  <c r="X111" i="1"/>
  <c r="AO111" i="1" s="1"/>
  <c r="X31" i="1"/>
  <c r="AO31" i="1" s="1"/>
  <c r="X126" i="1"/>
  <c r="V12" i="1"/>
  <c r="AM12" i="1" s="1"/>
  <c r="V212" i="1"/>
  <c r="V27" i="1"/>
  <c r="V62" i="1"/>
  <c r="V213" i="1"/>
  <c r="AM213" i="1" s="1"/>
  <c r="V233" i="1"/>
  <c r="AM233" i="1" s="1"/>
  <c r="V134" i="1"/>
  <c r="V33" i="1"/>
  <c r="V208" i="1"/>
  <c r="AM208" i="1" s="1"/>
  <c r="V153" i="1"/>
  <c r="V237" i="1"/>
  <c r="V55" i="1"/>
  <c r="V93" i="1"/>
  <c r="AM93" i="1" s="1"/>
  <c r="V103" i="1"/>
  <c r="V20" i="1"/>
  <c r="V228" i="1"/>
  <c r="AM228" i="1" s="1"/>
  <c r="V198" i="1"/>
  <c r="AM198" i="1" s="1"/>
  <c r="V15" i="1"/>
  <c r="V115" i="1"/>
  <c r="V170" i="1"/>
  <c r="V30" i="1"/>
  <c r="AM30" i="1" s="1"/>
  <c r="V165" i="1"/>
  <c r="AM165" i="1" s="1"/>
  <c r="Y92" i="1"/>
  <c r="AP92" i="1" s="1"/>
  <c r="Y157" i="1"/>
  <c r="Y97" i="1"/>
  <c r="Y77" i="1"/>
  <c r="Y13" i="1"/>
  <c r="Y127" i="1"/>
  <c r="Y63" i="1"/>
  <c r="AP63" i="1" s="1"/>
  <c r="Y122" i="1"/>
  <c r="AP122" i="1" s="1"/>
  <c r="Y54" i="1"/>
  <c r="AP54" i="1" s="1"/>
  <c r="Y247" i="1"/>
  <c r="AP247" i="1" s="1"/>
  <c r="Y142" i="1"/>
  <c r="Y179" i="1"/>
  <c r="Y159" i="1"/>
  <c r="Y23" i="1"/>
  <c r="Y189" i="1"/>
  <c r="AP189" i="1" s="1"/>
  <c r="Y29" i="1"/>
  <c r="AP29" i="1" s="1"/>
  <c r="Y203" i="1"/>
  <c r="AP203" i="1" s="1"/>
  <c r="Y94" i="1"/>
  <c r="Y219" i="1"/>
  <c r="Y229" i="1"/>
  <c r="Y149" i="1"/>
  <c r="Y80" i="1"/>
  <c r="AP80" i="1" s="1"/>
  <c r="Y24" i="1"/>
  <c r="AP24" i="1" s="1"/>
  <c r="Y191" i="1"/>
  <c r="AP191" i="1" s="1"/>
  <c r="Y211" i="1"/>
  <c r="AP211" i="1" s="1"/>
  <c r="Y101" i="1"/>
  <c r="Y76" i="1"/>
  <c r="Y246" i="1"/>
  <c r="Y6" i="1"/>
  <c r="Y251" i="1"/>
  <c r="Y181" i="1"/>
  <c r="AP181" i="1" s="1"/>
  <c r="X187" i="1"/>
  <c r="AO187" i="1" s="1"/>
  <c r="X52" i="1"/>
  <c r="AO52" i="1" s="1"/>
  <c r="X82" i="1"/>
  <c r="X177" i="1"/>
  <c r="AO177" i="1" s="1"/>
  <c r="X133" i="1"/>
  <c r="X98" i="1"/>
  <c r="X88" i="1"/>
  <c r="X222" i="1"/>
  <c r="AO222" i="1" s="1"/>
  <c r="X217" i="1"/>
  <c r="AO217" i="1" s="1"/>
  <c r="X83" i="1"/>
  <c r="AO83" i="1" s="1"/>
  <c r="X64" i="1"/>
  <c r="AO64" i="1" s="1"/>
  <c r="X69" i="1"/>
  <c r="AO69" i="1" s="1"/>
  <c r="X169" i="1"/>
  <c r="X123" i="1"/>
  <c r="X154" i="1"/>
  <c r="X183" i="1"/>
  <c r="X128" i="1"/>
  <c r="AO128" i="1" s="1"/>
  <c r="X190" i="1"/>
  <c r="AO190" i="1" s="1"/>
  <c r="X139" i="1"/>
  <c r="X21" i="1"/>
  <c r="AO21" i="1" s="1"/>
  <c r="X204" i="1"/>
  <c r="X180" i="1"/>
  <c r="X199" i="1"/>
  <c r="AO199" i="1" s="1"/>
  <c r="X36" i="1"/>
  <c r="AO36" i="1" s="1"/>
  <c r="X161" i="1"/>
  <c r="AO161" i="1" s="1"/>
  <c r="X250" i="1"/>
  <c r="AO250" i="1" s="1"/>
  <c r="X156" i="1"/>
  <c r="AO156" i="1" s="1"/>
  <c r="X125" i="1"/>
  <c r="AO125" i="1" s="1"/>
  <c r="X121" i="1"/>
  <c r="X61" i="1"/>
  <c r="X71" i="1"/>
  <c r="X241" i="1"/>
  <c r="V192" i="1"/>
  <c r="AM192" i="1" s="1"/>
  <c r="V17" i="1"/>
  <c r="AM17" i="1" s="1"/>
  <c r="V67" i="1"/>
  <c r="V42" i="1"/>
  <c r="AM42" i="1" s="1"/>
  <c r="V37" i="1"/>
  <c r="V72" i="1"/>
  <c r="V137" i="1"/>
  <c r="V188" i="1"/>
  <c r="AM188" i="1" s="1"/>
  <c r="V214" i="1"/>
  <c r="AM214" i="1" s="1"/>
  <c r="V73" i="1"/>
  <c r="AM73" i="1" s="1"/>
  <c r="V10" i="1"/>
  <c r="V108" i="1"/>
  <c r="AM108" i="1" s="1"/>
  <c r="V44" i="1"/>
  <c r="V58" i="1"/>
  <c r="V84" i="1"/>
  <c r="V79" i="1"/>
  <c r="AM79" i="1" s="1"/>
  <c r="Y7" i="1"/>
  <c r="AP7" i="1" s="1"/>
  <c r="Y112" i="1"/>
  <c r="AP112" i="1" s="1"/>
  <c r="Y147" i="1"/>
  <c r="AP147" i="1" s="1"/>
  <c r="Y87" i="1"/>
  <c r="Y3" i="1"/>
  <c r="Y173" i="1"/>
  <c r="Y43" i="1"/>
  <c r="Y242" i="1"/>
  <c r="Y158" i="1"/>
  <c r="Y182" i="1"/>
  <c r="AP182" i="1" s="1"/>
  <c r="Y22" i="1"/>
  <c r="AP22" i="1" s="1"/>
  <c r="Y234" i="1"/>
  <c r="Y174" i="1"/>
  <c r="Y215" i="1"/>
  <c r="Y114" i="1"/>
  <c r="Y143" i="1"/>
  <c r="Y14" i="1"/>
  <c r="AP14" i="1" s="1"/>
  <c r="Y104" i="1"/>
  <c r="AP104" i="1" s="1"/>
  <c r="Y56" i="1"/>
  <c r="AP56" i="1" s="1"/>
  <c r="Y109" i="1"/>
  <c r="Y129" i="1"/>
  <c r="Y91" i="1"/>
  <c r="Y124" i="1"/>
  <c r="Y95" i="1"/>
  <c r="AP95" i="1" s="1"/>
  <c r="Y132" i="1"/>
  <c r="AP132" i="1" s="1"/>
  <c r="Y207" i="1"/>
  <c r="AP207" i="1" s="1"/>
  <c r="Y172" i="1"/>
  <c r="Y162" i="1"/>
  <c r="Y53" i="1"/>
  <c r="Y68" i="1"/>
  <c r="Y197" i="1"/>
  <c r="AP197" i="1" s="1"/>
  <c r="Y47" i="1"/>
  <c r="AP47" i="1" s="1"/>
  <c r="Y113" i="1"/>
  <c r="AP113" i="1" s="1"/>
  <c r="Y28" i="1"/>
  <c r="AP28" i="1" s="1"/>
  <c r="Y243" i="1"/>
  <c r="Y99" i="1"/>
  <c r="Y209" i="1"/>
  <c r="Y90" i="1"/>
  <c r="Y135" i="1"/>
  <c r="Y218" i="1"/>
  <c r="AP218" i="1" s="1"/>
  <c r="Y238" i="1"/>
  <c r="AP238" i="1" s="1"/>
  <c r="Y136" i="1"/>
  <c r="AP136" i="1" s="1"/>
  <c r="Y160" i="1"/>
  <c r="Y59" i="1"/>
  <c r="Y184" i="1"/>
  <c r="Y224" i="1"/>
  <c r="Y245" i="1"/>
  <c r="Y105" i="1"/>
  <c r="AP105" i="1" s="1"/>
  <c r="Y230" i="1"/>
  <c r="AP230" i="1" s="1"/>
  <c r="Y150" i="1"/>
  <c r="AP150" i="1" s="1"/>
  <c r="Y225" i="1"/>
  <c r="AP225" i="1" s="1"/>
  <c r="Y51" i="1"/>
  <c r="AP51" i="1" s="1"/>
  <c r="Y221" i="1"/>
  <c r="Y151" i="1"/>
  <c r="Y146" i="1"/>
  <c r="X7" i="1"/>
  <c r="X112" i="1"/>
  <c r="AO112" i="1" s="1"/>
  <c r="X147" i="1"/>
  <c r="AO147" i="1" s="1"/>
  <c r="X87" i="1"/>
  <c r="X3" i="1"/>
  <c r="X173" i="1"/>
  <c r="X43" i="1"/>
  <c r="X242" i="1"/>
  <c r="Y12" i="1"/>
  <c r="AP12" i="1" s="1"/>
  <c r="Y212" i="1"/>
  <c r="AP212" i="1" s="1"/>
  <c r="Y27" i="1"/>
  <c r="AP27" i="1" s="1"/>
  <c r="Y62" i="1"/>
  <c r="Y213" i="1"/>
  <c r="Y233" i="1"/>
  <c r="Y134" i="1"/>
  <c r="Y33" i="1"/>
  <c r="Y208" i="1"/>
  <c r="Y153" i="1"/>
  <c r="AP153" i="1" s="1"/>
  <c r="Y237" i="1"/>
  <c r="AP237" i="1" s="1"/>
  <c r="Y55" i="1"/>
  <c r="Y93" i="1"/>
  <c r="Y103" i="1"/>
  <c r="Y20" i="1"/>
  <c r="Y228" i="1"/>
  <c r="AP228" i="1" s="1"/>
  <c r="Y198" i="1"/>
  <c r="AP198" i="1" s="1"/>
  <c r="Y15" i="1"/>
  <c r="AP15" i="1" s="1"/>
  <c r="Y115" i="1"/>
  <c r="AP115" i="1" s="1"/>
  <c r="Y170" i="1"/>
  <c r="AP170" i="1" s="1"/>
  <c r="Y30" i="1"/>
  <c r="Y165" i="1"/>
  <c r="Y239" i="1"/>
  <c r="Y16" i="1"/>
  <c r="Y110" i="1"/>
  <c r="AP110" i="1" s="1"/>
  <c r="Y130" i="1"/>
  <c r="AP130" i="1" s="1"/>
  <c r="Y166" i="1"/>
  <c r="AP166" i="1" s="1"/>
  <c r="Y96" i="1"/>
  <c r="AP96" i="1" s="1"/>
  <c r="Y116" i="1"/>
  <c r="AP116" i="1" s="1"/>
  <c r="Y131" i="1"/>
  <c r="Y46" i="1"/>
  <c r="X132" i="1"/>
  <c r="X207" i="1"/>
  <c r="AO207" i="1" s="1"/>
  <c r="X172" i="1"/>
  <c r="AO172" i="1" s="1"/>
  <c r="X162" i="1"/>
  <c r="AO162" i="1" s="1"/>
  <c r="X53" i="1"/>
  <c r="AO53" i="1" s="1"/>
  <c r="X68" i="1"/>
  <c r="AO68" i="1" s="1"/>
  <c r="X197" i="1"/>
  <c r="X47" i="1"/>
  <c r="X113" i="1"/>
  <c r="AO113" i="1" s="1"/>
  <c r="X28" i="1"/>
  <c r="AO28" i="1" s="1"/>
  <c r="X243" i="1"/>
  <c r="AO243" i="1" s="1"/>
  <c r="X99" i="1"/>
  <c r="AO99" i="1" s="1"/>
  <c r="X209" i="1"/>
  <c r="AO209" i="1" s="1"/>
  <c r="X90" i="1"/>
  <c r="X135" i="1"/>
  <c r="X218" i="1"/>
  <c r="AO218" i="1" s="1"/>
  <c r="X238" i="1"/>
  <c r="X136" i="1"/>
  <c r="AO136" i="1" s="1"/>
  <c r="X160" i="1"/>
  <c r="AO160" i="1" s="1"/>
  <c r="X59" i="1"/>
  <c r="X184" i="1"/>
  <c r="AO184" i="1" s="1"/>
  <c r="X224" i="1"/>
  <c r="X245" i="1"/>
  <c r="X105" i="1"/>
  <c r="X230" i="1"/>
  <c r="X150" i="1"/>
  <c r="AO150" i="1" s="1"/>
  <c r="X225" i="1"/>
  <c r="AO225" i="1" s="1"/>
  <c r="X51" i="1"/>
  <c r="AO51" i="1" s="1"/>
  <c r="X221" i="1"/>
  <c r="AO221" i="1" s="1"/>
  <c r="X151" i="1"/>
  <c r="X146" i="1"/>
  <c r="V187" i="1"/>
  <c r="V52" i="1"/>
  <c r="AM52" i="1" s="1"/>
  <c r="V82" i="1"/>
  <c r="AM82" i="1" s="1"/>
  <c r="V177" i="1"/>
  <c r="AM177" i="1" s="1"/>
  <c r="V133" i="1"/>
  <c r="AM133" i="1" s="1"/>
  <c r="V98" i="1"/>
  <c r="AM98" i="1" s="1"/>
  <c r="V88" i="1"/>
  <c r="V222" i="1"/>
  <c r="V217" i="1"/>
  <c r="V83" i="1"/>
  <c r="V64" i="1"/>
  <c r="V69" i="1"/>
  <c r="V169" i="1"/>
  <c r="AM169" i="1" s="1"/>
  <c r="V123" i="1"/>
  <c r="AM123" i="1" s="1"/>
  <c r="V154" i="1"/>
  <c r="V183" i="1"/>
  <c r="V128" i="1"/>
  <c r="AM128" i="1" s="1"/>
  <c r="V190" i="1"/>
  <c r="V139" i="1"/>
  <c r="AM139" i="1" s="1"/>
  <c r="V21" i="1"/>
  <c r="AM21" i="1" s="1"/>
  <c r="V204" i="1"/>
  <c r="AM204" i="1" s="1"/>
  <c r="V180" i="1"/>
  <c r="AM180" i="1" s="1"/>
  <c r="V199" i="1"/>
  <c r="Y192" i="1"/>
  <c r="Y17" i="1"/>
  <c r="Y67" i="1"/>
  <c r="Y42" i="1"/>
  <c r="AP42" i="1" s="1"/>
  <c r="Y37" i="1"/>
  <c r="AP37" i="1" s="1"/>
  <c r="Y72" i="1"/>
  <c r="AP72" i="1" s="1"/>
  <c r="Y137" i="1"/>
  <c r="AP137" i="1" s="1"/>
  <c r="Y188" i="1"/>
  <c r="AP188" i="1" s="1"/>
  <c r="Y214" i="1"/>
  <c r="Y73" i="1"/>
  <c r="AP73" i="1" s="1"/>
  <c r="Y10" i="1"/>
  <c r="AP10" i="1" s="1"/>
  <c r="Y108" i="1"/>
  <c r="AP108" i="1" s="1"/>
  <c r="Y44" i="1"/>
  <c r="AP44" i="1" s="1"/>
  <c r="Y58" i="1"/>
  <c r="Y84" i="1"/>
  <c r="AP84" i="1" s="1"/>
  <c r="Y79" i="1"/>
  <c r="AP79" i="1" s="1"/>
  <c r="Y48" i="1"/>
  <c r="Y194" i="1"/>
  <c r="Y210" i="1"/>
  <c r="AP210" i="1" s="1"/>
  <c r="Y85" i="1"/>
  <c r="AP85" i="1" s="1"/>
  <c r="Y235" i="1"/>
  <c r="AP235" i="1" s="1"/>
  <c r="Y66" i="1"/>
  <c r="AP66" i="1" s="1"/>
  <c r="Y5" i="1"/>
  <c r="Y195" i="1"/>
  <c r="AP195" i="1" s="1"/>
  <c r="Y60" i="1"/>
  <c r="Y185" i="1"/>
  <c r="Y145" i="1"/>
  <c r="Y11" i="1"/>
  <c r="AP11" i="1" s="1"/>
  <c r="Y41" i="1"/>
  <c r="AP41" i="1" s="1"/>
  <c r="Y176" i="1"/>
  <c r="AP176" i="1" s="1"/>
  <c r="Y201" i="1"/>
  <c r="X12" i="1"/>
  <c r="X212" i="1"/>
  <c r="X27" i="1"/>
  <c r="X62" i="1"/>
  <c r="AO62" i="1" s="1"/>
  <c r="X213" i="1"/>
  <c r="AO213" i="1" s="1"/>
  <c r="X233" i="1"/>
  <c r="AO233" i="1" s="1"/>
  <c r="X134" i="1"/>
  <c r="AO134" i="1" s="1"/>
  <c r="X33" i="1"/>
  <c r="AO33" i="1" s="1"/>
  <c r="X208" i="1"/>
  <c r="X153" i="1"/>
  <c r="X237" i="1"/>
  <c r="X55" i="1"/>
  <c r="X93" i="1"/>
  <c r="AO93" i="1" s="1"/>
  <c r="X103" i="1"/>
  <c r="AO103" i="1" s="1"/>
  <c r="X20" i="1"/>
  <c r="AO20" i="1" s="1"/>
  <c r="X228" i="1"/>
  <c r="AO228" i="1" s="1"/>
  <c r="X198" i="1"/>
  <c r="X15" i="1"/>
  <c r="X115" i="1"/>
  <c r="X170" i="1"/>
  <c r="X30" i="1"/>
  <c r="X165" i="1"/>
  <c r="AO165" i="1" s="1"/>
  <c r="X239" i="1"/>
  <c r="AO239" i="1" s="1"/>
  <c r="X16" i="1"/>
  <c r="AO16" i="1" s="1"/>
  <c r="X110" i="1"/>
  <c r="X130" i="1"/>
  <c r="X166" i="1"/>
  <c r="X96" i="1"/>
  <c r="X116" i="1"/>
  <c r="AO116" i="1" s="1"/>
  <c r="X131" i="1"/>
  <c r="AO131" i="1" s="1"/>
  <c r="X46" i="1"/>
  <c r="AO46" i="1" s="1"/>
  <c r="V92" i="1"/>
  <c r="AM92" i="1" s="1"/>
  <c r="V157" i="1"/>
  <c r="V97" i="1"/>
  <c r="V77" i="1"/>
  <c r="V13" i="1"/>
  <c r="V127" i="1"/>
  <c r="AM127" i="1" s="1"/>
  <c r="V63" i="1"/>
  <c r="AM63" i="1" s="1"/>
  <c r="V122" i="1"/>
  <c r="AM122" i="1" s="1"/>
  <c r="V54" i="1"/>
  <c r="AM54" i="1" s="1"/>
  <c r="V247" i="1"/>
  <c r="V142" i="1"/>
  <c r="V179" i="1"/>
  <c r="AM179" i="1" s="1"/>
  <c r="V159" i="1"/>
  <c r="AM159" i="1" s="1"/>
  <c r="V23" i="1"/>
  <c r="AM23" i="1" s="1"/>
  <c r="V189" i="1"/>
  <c r="AM189" i="1" s="1"/>
  <c r="V29" i="1"/>
  <c r="AM29" i="1" s="1"/>
  <c r="V203" i="1"/>
  <c r="V94" i="1"/>
  <c r="V219" i="1"/>
  <c r="V229" i="1"/>
  <c r="V149" i="1"/>
  <c r="V80" i="1"/>
  <c r="AM80" i="1" s="1"/>
  <c r="V24" i="1"/>
  <c r="AM24" i="1" s="1"/>
  <c r="Y89" i="1"/>
  <c r="Y120" i="1"/>
  <c r="Y144" i="1"/>
  <c r="AP144" i="1" s="1"/>
  <c r="Y86" i="1"/>
  <c r="Y106" i="1"/>
  <c r="Y226" i="1"/>
  <c r="AP226" i="1" s="1"/>
  <c r="X57" i="1"/>
  <c r="AO57" i="1" s="1"/>
  <c r="X37" i="1"/>
  <c r="AO37" i="1" s="1"/>
  <c r="X122" i="1"/>
  <c r="AO122" i="1" s="1"/>
  <c r="X182" i="1"/>
  <c r="AO182" i="1" s="1"/>
  <c r="X234" i="1"/>
  <c r="AO234" i="1" s="1"/>
  <c r="X215" i="1"/>
  <c r="X143" i="1"/>
  <c r="X104" i="1"/>
  <c r="AO104" i="1" s="1"/>
  <c r="X109" i="1"/>
  <c r="AO109" i="1" s="1"/>
  <c r="X91" i="1"/>
  <c r="AO91" i="1" s="1"/>
  <c r="X95" i="1"/>
  <c r="AO95" i="1" s="1"/>
  <c r="X205" i="1"/>
  <c r="AO205" i="1" s="1"/>
  <c r="X240" i="1"/>
  <c r="AO240" i="1" s="1"/>
  <c r="X206" i="1"/>
  <c r="Y32" i="1"/>
  <c r="V167" i="1"/>
  <c r="V102" i="1"/>
  <c r="AM102" i="1" s="1"/>
  <c r="V78" i="1"/>
  <c r="AM78" i="1" s="1"/>
  <c r="V118" i="1"/>
  <c r="AM118" i="1" s="1"/>
  <c r="V163" i="1"/>
  <c r="AM163" i="1" s="1"/>
  <c r="V164" i="1"/>
  <c r="V74" i="1"/>
  <c r="V248" i="1"/>
  <c r="V194" i="1"/>
  <c r="AM194" i="1" s="1"/>
  <c r="V109" i="1"/>
  <c r="AM109" i="1" s="1"/>
  <c r="V155" i="1"/>
  <c r="AM155" i="1" s="1"/>
  <c r="V245" i="1"/>
  <c r="AM245" i="1" s="1"/>
  <c r="V105" i="1"/>
  <c r="AM105" i="1" s="1"/>
  <c r="V230" i="1"/>
  <c r="V150" i="1"/>
  <c r="V225" i="1"/>
  <c r="V51" i="1"/>
  <c r="V221" i="1"/>
  <c r="AM221" i="1" s="1"/>
  <c r="V151" i="1"/>
  <c r="AM151" i="1" s="1"/>
  <c r="V146" i="1"/>
  <c r="AM146" i="1" s="1"/>
  <c r="W92" i="1"/>
  <c r="W157" i="1"/>
  <c r="W97" i="1"/>
  <c r="W77" i="1"/>
  <c r="W13" i="1"/>
  <c r="W127" i="1"/>
  <c r="W63" i="1"/>
  <c r="AN63" i="1" s="1"/>
  <c r="W122" i="1"/>
  <c r="AN122" i="1" s="1"/>
  <c r="W54" i="1"/>
  <c r="AN54" i="1" s="1"/>
  <c r="W247" i="1"/>
  <c r="W142" i="1"/>
  <c r="W179" i="1"/>
  <c r="W159" i="1"/>
  <c r="AN159" i="1" s="1"/>
  <c r="W23" i="1"/>
  <c r="AN23" i="1" s="1"/>
  <c r="W189" i="1"/>
  <c r="AN189" i="1" s="1"/>
  <c r="W29" i="1"/>
  <c r="AN29" i="1" s="1"/>
  <c r="W203" i="1"/>
  <c r="AN203" i="1" s="1"/>
  <c r="W94" i="1"/>
  <c r="W219" i="1"/>
  <c r="W229" i="1"/>
  <c r="W149" i="1"/>
  <c r="W80" i="1"/>
  <c r="AN80" i="1" s="1"/>
  <c r="W24" i="1"/>
  <c r="AN24" i="1" s="1"/>
  <c r="W191" i="1"/>
  <c r="W211" i="1"/>
  <c r="AN211" i="1" s="1"/>
  <c r="W101" i="1"/>
  <c r="W76" i="1"/>
  <c r="W246" i="1"/>
  <c r="AN246" i="1" s="1"/>
  <c r="W6" i="1"/>
  <c r="W251" i="1"/>
  <c r="AN251" i="1" s="1"/>
  <c r="W181" i="1"/>
  <c r="AN181" i="1" s="1"/>
  <c r="W32" i="1"/>
  <c r="AN32" i="1" s="1"/>
  <c r="U2" i="1"/>
  <c r="AL2" i="1" s="1"/>
  <c r="U167" i="1"/>
  <c r="AL167" i="1" s="1"/>
  <c r="U152" i="1"/>
  <c r="U102" i="1"/>
  <c r="U227" i="1"/>
  <c r="U78" i="1"/>
  <c r="AL78" i="1" s="1"/>
  <c r="U202" i="1"/>
  <c r="AL202" i="1" s="1"/>
  <c r="U118" i="1"/>
  <c r="AL118" i="1" s="1"/>
  <c r="U168" i="1"/>
  <c r="U163" i="1"/>
  <c r="AL163" i="1" s="1"/>
  <c r="U65" i="1"/>
  <c r="Y193" i="1"/>
  <c r="Y4" i="1"/>
  <c r="AP4" i="1" s="1"/>
  <c r="Y45" i="1"/>
  <c r="AP45" i="1" s="1"/>
  <c r="Y205" i="1"/>
  <c r="AP205" i="1" s="1"/>
  <c r="Y196" i="1"/>
  <c r="AP196" i="1" s="1"/>
  <c r="Y26" i="1"/>
  <c r="X97" i="1"/>
  <c r="AO97" i="1" s="1"/>
  <c r="X18" i="1"/>
  <c r="X188" i="1"/>
  <c r="X73" i="1"/>
  <c r="X108" i="1"/>
  <c r="AO108" i="1" s="1"/>
  <c r="X58" i="1"/>
  <c r="AO58" i="1" s="1"/>
  <c r="X79" i="1"/>
  <c r="AO79" i="1" s="1"/>
  <c r="X194" i="1"/>
  <c r="AO194" i="1" s="1"/>
  <c r="X85" i="1"/>
  <c r="X66" i="1"/>
  <c r="X195" i="1"/>
  <c r="AO195" i="1" s="1"/>
  <c r="X185" i="1"/>
  <c r="X11" i="1"/>
  <c r="AO11" i="1" s="1"/>
  <c r="X176" i="1"/>
  <c r="AO176" i="1" s="1"/>
  <c r="V7" i="1"/>
  <c r="AM7" i="1" s="1"/>
  <c r="V147" i="1"/>
  <c r="AM147" i="1" s="1"/>
  <c r="V3" i="1"/>
  <c r="V43" i="1"/>
  <c r="V158" i="1"/>
  <c r="V22" i="1"/>
  <c r="AM22" i="1" s="1"/>
  <c r="V174" i="1"/>
  <c r="AM174" i="1" s="1"/>
  <c r="V114" i="1"/>
  <c r="AM114" i="1" s="1"/>
  <c r="V14" i="1"/>
  <c r="AM14" i="1" s="1"/>
  <c r="V120" i="1"/>
  <c r="V59" i="1"/>
  <c r="V75" i="1"/>
  <c r="AM75" i="1" s="1"/>
  <c r="V239" i="1"/>
  <c r="V16" i="1"/>
  <c r="V110" i="1"/>
  <c r="AM110" i="1" s="1"/>
  <c r="V130" i="1"/>
  <c r="AM130" i="1" s="1"/>
  <c r="V166" i="1"/>
  <c r="AM166" i="1" s="1"/>
  <c r="V96" i="1"/>
  <c r="V116" i="1"/>
  <c r="V131" i="1"/>
  <c r="V46" i="1"/>
  <c r="W7" i="1"/>
  <c r="AN7" i="1" s="1"/>
  <c r="W112" i="1"/>
  <c r="AN112" i="1" s="1"/>
  <c r="W147" i="1"/>
  <c r="W87" i="1"/>
  <c r="AN87" i="1" s="1"/>
  <c r="W3" i="1"/>
  <c r="W173" i="1"/>
  <c r="AN173" i="1" s="1"/>
  <c r="W43" i="1"/>
  <c r="W242" i="1"/>
  <c r="W158" i="1"/>
  <c r="W182" i="1"/>
  <c r="AN182" i="1" s="1"/>
  <c r="W22" i="1"/>
  <c r="AN22" i="1" s="1"/>
  <c r="W234" i="1"/>
  <c r="AN234" i="1" s="1"/>
  <c r="W174" i="1"/>
  <c r="AN174" i="1" s="1"/>
  <c r="W215" i="1"/>
  <c r="AN215" i="1" s="1"/>
  <c r="W114" i="1"/>
  <c r="W143" i="1"/>
  <c r="W14" i="1"/>
  <c r="W104" i="1"/>
  <c r="AN104" i="1" s="1"/>
  <c r="W56" i="1"/>
  <c r="AN56" i="1" s="1"/>
  <c r="W109" i="1"/>
  <c r="AN109" i="1" s="1"/>
  <c r="W129" i="1"/>
  <c r="AN129" i="1" s="1"/>
  <c r="W91" i="1"/>
  <c r="AN91" i="1" s="1"/>
  <c r="W124" i="1"/>
  <c r="W95" i="1"/>
  <c r="W40" i="1"/>
  <c r="AN40" i="1" s="1"/>
  <c r="W205" i="1"/>
  <c r="AN205" i="1" s="1"/>
  <c r="W81" i="1"/>
  <c r="AN81" i="1" s="1"/>
  <c r="W240" i="1"/>
  <c r="AN240" i="1" s="1"/>
  <c r="W141" i="1"/>
  <c r="AN141" i="1" s="1"/>
  <c r="W206" i="1"/>
  <c r="AN206" i="1" s="1"/>
  <c r="W226" i="1"/>
  <c r="AN226" i="1" s="1"/>
  <c r="U187" i="1"/>
  <c r="AL187" i="1" s="1"/>
  <c r="U52" i="1"/>
  <c r="U82" i="1"/>
  <c r="AL82" i="1" s="1"/>
  <c r="U177" i="1"/>
  <c r="AL177" i="1" s="1"/>
  <c r="U133" i="1"/>
  <c r="AL133" i="1" s="1"/>
  <c r="U98" i="1"/>
  <c r="AL98" i="1" s="1"/>
  <c r="U88" i="1"/>
  <c r="AL88" i="1" s="1"/>
  <c r="U222" i="1"/>
  <c r="AL222" i="1" s="1"/>
  <c r="U217" i="1"/>
  <c r="U83" i="1"/>
  <c r="U64" i="1"/>
  <c r="AL64" i="1" s="1"/>
  <c r="U69" i="1"/>
  <c r="AL69" i="1" s="1"/>
  <c r="U169" i="1"/>
  <c r="AL169" i="1" s="1"/>
  <c r="Y8" i="1"/>
  <c r="Y119" i="1"/>
  <c r="AP119" i="1" s="1"/>
  <c r="Y216" i="1"/>
  <c r="Y175" i="1"/>
  <c r="Y70" i="1"/>
  <c r="AP70" i="1" s="1"/>
  <c r="Y141" i="1"/>
  <c r="AP141" i="1" s="1"/>
  <c r="Y126" i="1"/>
  <c r="AP126" i="1" s="1"/>
  <c r="X67" i="1"/>
  <c r="AO67" i="1" s="1"/>
  <c r="X127" i="1"/>
  <c r="X9" i="1"/>
  <c r="AO9" i="1" s="1"/>
  <c r="X89" i="1"/>
  <c r="AO89" i="1" s="1"/>
  <c r="X119" i="1"/>
  <c r="AO119" i="1" s="1"/>
  <c r="X138" i="1"/>
  <c r="AO138" i="1" s="1"/>
  <c r="X223" i="1"/>
  <c r="AO223" i="1" s="1"/>
  <c r="X120" i="1"/>
  <c r="AO120" i="1" s="1"/>
  <c r="X249" i="1"/>
  <c r="X144" i="1"/>
  <c r="AO144" i="1" s="1"/>
  <c r="X140" i="1"/>
  <c r="AO140" i="1" s="1"/>
  <c r="X70" i="1"/>
  <c r="X106" i="1"/>
  <c r="AO106" i="1" s="1"/>
  <c r="X186" i="1"/>
  <c r="AO186" i="1" s="1"/>
  <c r="V132" i="1"/>
  <c r="AM132" i="1" s="1"/>
  <c r="V172" i="1"/>
  <c r="AM172" i="1" s="1"/>
  <c r="V53" i="1"/>
  <c r="AM53" i="1" s="1"/>
  <c r="V197" i="1"/>
  <c r="V113" i="1"/>
  <c r="AM113" i="1" s="1"/>
  <c r="V243" i="1"/>
  <c r="V209" i="1"/>
  <c r="V135" i="1"/>
  <c r="AM135" i="1" s="1"/>
  <c r="V238" i="1"/>
  <c r="AM238" i="1" s="1"/>
  <c r="V4" i="1"/>
  <c r="AM4" i="1" s="1"/>
  <c r="V85" i="1"/>
  <c r="AM85" i="1" s="1"/>
  <c r="V91" i="1"/>
  <c r="AM91" i="1" s="1"/>
  <c r="V5" i="1"/>
  <c r="AM5" i="1" s="1"/>
  <c r="V195" i="1"/>
  <c r="V60" i="1"/>
  <c r="V185" i="1"/>
  <c r="V145" i="1"/>
  <c r="AM145" i="1" s="1"/>
  <c r="V11" i="1"/>
  <c r="AM11" i="1" s="1"/>
  <c r="V41" i="1"/>
  <c r="AM41" i="1" s="1"/>
  <c r="V176" i="1"/>
  <c r="AM176" i="1" s="1"/>
  <c r="V201" i="1"/>
  <c r="AM201" i="1" s="1"/>
  <c r="W132" i="1"/>
  <c r="W207" i="1"/>
  <c r="AN207" i="1" s="1"/>
  <c r="W172" i="1"/>
  <c r="AN172" i="1" s="1"/>
  <c r="W162" i="1"/>
  <c r="AN162" i="1" s="1"/>
  <c r="W53" i="1"/>
  <c r="W68" i="1"/>
  <c r="AN68" i="1" s="1"/>
  <c r="W197" i="1"/>
  <c r="W47" i="1"/>
  <c r="AN47" i="1" s="1"/>
  <c r="W113" i="1"/>
  <c r="W28" i="1"/>
  <c r="W243" i="1"/>
  <c r="AN243" i="1" s="1"/>
  <c r="W99" i="1"/>
  <c r="AN99" i="1" s="1"/>
  <c r="W209" i="1"/>
  <c r="AN209" i="1" s="1"/>
  <c r="W90" i="1"/>
  <c r="AN90" i="1" s="1"/>
  <c r="W135" i="1"/>
  <c r="W218" i="1"/>
  <c r="AN218" i="1" s="1"/>
  <c r="W238" i="1"/>
  <c r="W136" i="1"/>
  <c r="AN136" i="1" s="1"/>
  <c r="W160" i="1"/>
  <c r="W59" i="1"/>
  <c r="AN59" i="1" s="1"/>
  <c r="W184" i="1"/>
  <c r="AN184" i="1" s="1"/>
  <c r="W224" i="1"/>
  <c r="W245" i="1"/>
  <c r="AN245" i="1" s="1"/>
  <c r="W105" i="1"/>
  <c r="AN105" i="1" s="1"/>
  <c r="W230" i="1"/>
  <c r="AN230" i="1" s="1"/>
  <c r="W150" i="1"/>
  <c r="AN150" i="1" s="1"/>
  <c r="W225" i="1"/>
  <c r="AN225" i="1" s="1"/>
  <c r="W51" i="1"/>
  <c r="AN51" i="1" s="1"/>
  <c r="W221" i="1"/>
  <c r="AN221" i="1" s="1"/>
  <c r="W151" i="1"/>
  <c r="AN151" i="1" s="1"/>
  <c r="W146" i="1"/>
  <c r="AN146" i="1" s="1"/>
  <c r="U92" i="1"/>
  <c r="U157" i="1"/>
  <c r="AL157" i="1" s="1"/>
  <c r="U97" i="1"/>
  <c r="U77" i="1"/>
  <c r="U13" i="1"/>
  <c r="AL13" i="1" s="1"/>
  <c r="Y18" i="1"/>
  <c r="Y38" i="1"/>
  <c r="AP38" i="1" s="1"/>
  <c r="Y39" i="1"/>
  <c r="AP39" i="1" s="1"/>
  <c r="Y50" i="1"/>
  <c r="AP50" i="1" s="1"/>
  <c r="Y236" i="1"/>
  <c r="Y231" i="1"/>
  <c r="X92" i="1"/>
  <c r="X232" i="1"/>
  <c r="AO232" i="1" s="1"/>
  <c r="X72" i="1"/>
  <c r="AO72" i="1" s="1"/>
  <c r="X54" i="1"/>
  <c r="AO54" i="1" s="1"/>
  <c r="X142" i="1"/>
  <c r="AO142" i="1" s="1"/>
  <c r="X159" i="1"/>
  <c r="AO159" i="1" s="1"/>
  <c r="X189" i="1"/>
  <c r="X203" i="1"/>
  <c r="X219" i="1"/>
  <c r="AO219" i="1" s="1"/>
  <c r="X149" i="1"/>
  <c r="AO149" i="1" s="1"/>
  <c r="X24" i="1"/>
  <c r="AO24" i="1" s="1"/>
  <c r="X211" i="1"/>
  <c r="AO211" i="1" s="1"/>
  <c r="X76" i="1"/>
  <c r="AO76" i="1" s="1"/>
  <c r="X6" i="1"/>
  <c r="AO6" i="1" s="1"/>
  <c r="X181" i="1"/>
  <c r="V117" i="1"/>
  <c r="AM117" i="1" s="1"/>
  <c r="V232" i="1"/>
  <c r="V18" i="1"/>
  <c r="AM18" i="1" s="1"/>
  <c r="V19" i="1"/>
  <c r="AM19" i="1" s="1"/>
  <c r="V107" i="1"/>
  <c r="AM107" i="1" s="1"/>
  <c r="V193" i="1"/>
  <c r="V38" i="1"/>
  <c r="AM38" i="1" s="1"/>
  <c r="V244" i="1"/>
  <c r="V48" i="1"/>
  <c r="V56" i="1"/>
  <c r="V249" i="1"/>
  <c r="AM249" i="1" s="1"/>
  <c r="V224" i="1"/>
  <c r="AM224" i="1" s="1"/>
  <c r="V175" i="1"/>
  <c r="AM175" i="1" s="1"/>
  <c r="V140" i="1"/>
  <c r="AM140" i="1" s="1"/>
  <c r="V171" i="1"/>
  <c r="AM171" i="1" s="1"/>
  <c r="V70" i="1"/>
  <c r="V200" i="1"/>
  <c r="AM200" i="1" s="1"/>
  <c r="V106" i="1"/>
  <c r="AM106" i="1" s="1"/>
  <c r="V231" i="1"/>
  <c r="AM231" i="1" s="1"/>
  <c r="V186" i="1"/>
  <c r="V26" i="1"/>
  <c r="AM26" i="1" s="1"/>
  <c r="W12" i="1"/>
  <c r="AN12" i="1" s="1"/>
  <c r="W212" i="1"/>
  <c r="W27" i="1"/>
  <c r="W62" i="1"/>
  <c r="W213" i="1"/>
  <c r="AN213" i="1" s="1"/>
  <c r="W233" i="1"/>
  <c r="AN233" i="1" s="1"/>
  <c r="W134" i="1"/>
  <c r="AN134" i="1" s="1"/>
  <c r="W33" i="1"/>
  <c r="AN33" i="1" s="1"/>
  <c r="W208" i="1"/>
  <c r="AN208" i="1" s="1"/>
  <c r="W153" i="1"/>
  <c r="AN153" i="1" s="1"/>
  <c r="W237" i="1"/>
  <c r="W55" i="1"/>
  <c r="W93" i="1"/>
  <c r="W103" i="1"/>
  <c r="AN103" i="1" s="1"/>
  <c r="W20" i="1"/>
  <c r="W228" i="1"/>
  <c r="AN228" i="1" s="1"/>
  <c r="W198" i="1"/>
  <c r="AN198" i="1" s="1"/>
  <c r="W15" i="1"/>
  <c r="W115" i="1"/>
  <c r="AN115" i="1" s="1"/>
  <c r="W170" i="1"/>
  <c r="W30" i="1"/>
  <c r="AN30" i="1" s="1"/>
  <c r="W165" i="1"/>
  <c r="AN165" i="1" s="1"/>
  <c r="W239" i="1"/>
  <c r="AN239" i="1" s="1"/>
  <c r="W16" i="1"/>
  <c r="AN16" i="1" s="1"/>
  <c r="W110" i="1"/>
  <c r="W130" i="1"/>
  <c r="W166" i="1"/>
  <c r="W96" i="1"/>
  <c r="W116" i="1"/>
  <c r="AN116" i="1" s="1"/>
  <c r="W131" i="1"/>
  <c r="AN131" i="1" s="1"/>
  <c r="W46" i="1"/>
  <c r="AN46" i="1" s="1"/>
  <c r="U7" i="1"/>
  <c r="AL7" i="1" s="1"/>
  <c r="U112" i="1"/>
  <c r="AL112" i="1" s="1"/>
  <c r="U147" i="1"/>
  <c r="AL147" i="1" s="1"/>
  <c r="U87" i="1"/>
  <c r="Y178" i="1"/>
  <c r="Y138" i="1"/>
  <c r="AP138" i="1" s="1"/>
  <c r="Y249" i="1"/>
  <c r="AP249" i="1" s="1"/>
  <c r="Y81" i="1"/>
  <c r="AP81" i="1" s="1"/>
  <c r="X192" i="1"/>
  <c r="AO192" i="1" s="1"/>
  <c r="Y100" i="1"/>
  <c r="AP100" i="1" s="1"/>
  <c r="Y200" i="1"/>
  <c r="X117" i="1"/>
  <c r="X63" i="1"/>
  <c r="X10" i="1"/>
  <c r="AO10" i="1" s="1"/>
  <c r="X84" i="1"/>
  <c r="AO84" i="1" s="1"/>
  <c r="X210" i="1"/>
  <c r="AO210" i="1" s="1"/>
  <c r="X5" i="1"/>
  <c r="AO5" i="1" s="1"/>
  <c r="X145" i="1"/>
  <c r="X201" i="1"/>
  <c r="AO201" i="1" s="1"/>
  <c r="V87" i="1"/>
  <c r="V242" i="1"/>
  <c r="AM242" i="1" s="1"/>
  <c r="V234" i="1"/>
  <c r="AM234" i="1" s="1"/>
  <c r="V143" i="1"/>
  <c r="AM143" i="1" s="1"/>
  <c r="V210" i="1"/>
  <c r="V144" i="1"/>
  <c r="AM144" i="1" s="1"/>
  <c r="V161" i="1"/>
  <c r="AM161" i="1" s="1"/>
  <c r="V156" i="1"/>
  <c r="AM156" i="1" s="1"/>
  <c r="V121" i="1"/>
  <c r="V71" i="1"/>
  <c r="AM71" i="1" s="1"/>
  <c r="W117" i="1"/>
  <c r="AN117" i="1" s="1"/>
  <c r="W232" i="1"/>
  <c r="AN232" i="1" s="1"/>
  <c r="W18" i="1"/>
  <c r="AN18" i="1" s="1"/>
  <c r="W19" i="1"/>
  <c r="AN19" i="1" s="1"/>
  <c r="W107" i="1"/>
  <c r="AN107" i="1" s="1"/>
  <c r="W193" i="1"/>
  <c r="AN193" i="1" s="1"/>
  <c r="W38" i="1"/>
  <c r="W244" i="1"/>
  <c r="W49" i="1"/>
  <c r="W216" i="1"/>
  <c r="AN216" i="1" s="1"/>
  <c r="W155" i="1"/>
  <c r="AN155" i="1" s="1"/>
  <c r="W175" i="1"/>
  <c r="AN175" i="1" s="1"/>
  <c r="W171" i="1"/>
  <c r="W200" i="1"/>
  <c r="AN200" i="1" s="1"/>
  <c r="W231" i="1"/>
  <c r="W26" i="1"/>
  <c r="U212" i="1"/>
  <c r="U62" i="1"/>
  <c r="AL62" i="1" s="1"/>
  <c r="U127" i="1"/>
  <c r="AL127" i="1" s="1"/>
  <c r="U197" i="1"/>
  <c r="AL197" i="1" s="1"/>
  <c r="U188" i="1"/>
  <c r="AL188" i="1" s="1"/>
  <c r="U247" i="1"/>
  <c r="AL247" i="1" s="1"/>
  <c r="U243" i="1"/>
  <c r="AL243" i="1" s="1"/>
  <c r="U108" i="1"/>
  <c r="U38" i="1"/>
  <c r="AL38" i="1" s="1"/>
  <c r="U138" i="1"/>
  <c r="AL138" i="1" s="1"/>
  <c r="U244" i="1"/>
  <c r="AL244" i="1" s="1"/>
  <c r="U223" i="1"/>
  <c r="AL223" i="1" s="1"/>
  <c r="U49" i="1"/>
  <c r="AL49" i="1" s="1"/>
  <c r="U120" i="1"/>
  <c r="AL120" i="1" s="1"/>
  <c r="U216" i="1"/>
  <c r="AL216" i="1" s="1"/>
  <c r="U249" i="1"/>
  <c r="U155" i="1"/>
  <c r="U144" i="1"/>
  <c r="AL144" i="1" s="1"/>
  <c r="U175" i="1"/>
  <c r="AL175" i="1" s="1"/>
  <c r="U140" i="1"/>
  <c r="AL140" i="1" s="1"/>
  <c r="U171" i="1"/>
  <c r="AL171" i="1" s="1"/>
  <c r="U70" i="1"/>
  <c r="U200" i="1"/>
  <c r="U106" i="1"/>
  <c r="U231" i="1"/>
  <c r="AL231" i="1" s="1"/>
  <c r="U186" i="1"/>
  <c r="AL186" i="1" s="1"/>
  <c r="U26" i="1"/>
  <c r="AL26" i="1" s="1"/>
  <c r="T12" i="1"/>
  <c r="AK12" i="1" s="1"/>
  <c r="T212" i="1"/>
  <c r="AK212" i="1" s="1"/>
  <c r="T27" i="1"/>
  <c r="AK27" i="1" s="1"/>
  <c r="T62" i="1"/>
  <c r="T213" i="1"/>
  <c r="T233" i="1"/>
  <c r="AK233" i="1" s="1"/>
  <c r="T134" i="1"/>
  <c r="AK134" i="1" s="1"/>
  <c r="T33" i="1"/>
  <c r="AK33" i="1" s="1"/>
  <c r="T208" i="1"/>
  <c r="AK208" i="1" s="1"/>
  <c r="T153" i="1"/>
  <c r="AK153" i="1" s="1"/>
  <c r="T237" i="1"/>
  <c r="T55" i="1"/>
  <c r="T93" i="1"/>
  <c r="T103" i="1"/>
  <c r="T20" i="1"/>
  <c r="AK20" i="1" s="1"/>
  <c r="T228" i="1"/>
  <c r="AK228" i="1" s="1"/>
  <c r="T198" i="1"/>
  <c r="AK198" i="1" s="1"/>
  <c r="T15" i="1"/>
  <c r="AK15" i="1" s="1"/>
  <c r="T115" i="1"/>
  <c r="AK115" i="1" s="1"/>
  <c r="T170" i="1"/>
  <c r="T30" i="1"/>
  <c r="AK30" i="1" s="1"/>
  <c r="Y19" i="1"/>
  <c r="AP19" i="1" s="1"/>
  <c r="Y155" i="1"/>
  <c r="AP155" i="1" s="1"/>
  <c r="Y25" i="1"/>
  <c r="AP25" i="1" s="1"/>
  <c r="X157" i="1"/>
  <c r="AO157" i="1" s="1"/>
  <c r="X137" i="1"/>
  <c r="AO137" i="1" s="1"/>
  <c r="X193" i="1"/>
  <c r="AO193" i="1" s="1"/>
  <c r="X244" i="1"/>
  <c r="X216" i="1"/>
  <c r="X175" i="1"/>
  <c r="AO175" i="1" s="1"/>
  <c r="X200" i="1"/>
  <c r="AO200" i="1" s="1"/>
  <c r="X26" i="1"/>
  <c r="AO26" i="1" s="1"/>
  <c r="V162" i="1"/>
  <c r="AM162" i="1" s="1"/>
  <c r="V47" i="1"/>
  <c r="AM47" i="1" s="1"/>
  <c r="V99" i="1"/>
  <c r="AM99" i="1" s="1"/>
  <c r="V218" i="1"/>
  <c r="V216" i="1"/>
  <c r="V45" i="1"/>
  <c r="AM45" i="1" s="1"/>
  <c r="V211" i="1"/>
  <c r="AM211" i="1" s="1"/>
  <c r="V76" i="1"/>
  <c r="AM76" i="1" s="1"/>
  <c r="V6" i="1"/>
  <c r="AM6" i="1" s="1"/>
  <c r="V181" i="1"/>
  <c r="AM181" i="1" s="1"/>
  <c r="W2" i="1"/>
  <c r="AN2" i="1" s="1"/>
  <c r="W152" i="1"/>
  <c r="W227" i="1"/>
  <c r="W202" i="1"/>
  <c r="AN202" i="1" s="1"/>
  <c r="W168" i="1"/>
  <c r="AN168" i="1" s="1"/>
  <c r="W65" i="1"/>
  <c r="AN65" i="1" s="1"/>
  <c r="W34" i="1"/>
  <c r="AN34" i="1" s="1"/>
  <c r="W148" i="1"/>
  <c r="AN148" i="1" s="1"/>
  <c r="W35" i="1"/>
  <c r="AN35" i="1" s="1"/>
  <c r="W39" i="1"/>
  <c r="W75" i="1"/>
  <c r="W50" i="1"/>
  <c r="AN50" i="1" s="1"/>
  <c r="W86" i="1"/>
  <c r="AN86" i="1" s="1"/>
  <c r="W25" i="1"/>
  <c r="AN25" i="1" s="1"/>
  <c r="W111" i="1"/>
  <c r="AN111" i="1" s="1"/>
  <c r="W126" i="1"/>
  <c r="AN126" i="1" s="1"/>
  <c r="U17" i="1"/>
  <c r="AL17" i="1" s="1"/>
  <c r="U42" i="1"/>
  <c r="U173" i="1"/>
  <c r="AL173" i="1" s="1"/>
  <c r="U134" i="1"/>
  <c r="U9" i="1"/>
  <c r="AL9" i="1" s="1"/>
  <c r="U182" i="1"/>
  <c r="AL182" i="1" s="1"/>
  <c r="U237" i="1"/>
  <c r="AL237" i="1" s="1"/>
  <c r="U119" i="1"/>
  <c r="AL119" i="1" s="1"/>
  <c r="U34" i="1"/>
  <c r="AL34" i="1" s="1"/>
  <c r="U74" i="1"/>
  <c r="AL74" i="1" s="1"/>
  <c r="U148" i="1"/>
  <c r="U248" i="1"/>
  <c r="AL248" i="1" s="1"/>
  <c r="U35" i="1"/>
  <c r="AL35" i="1" s="1"/>
  <c r="U4" i="1"/>
  <c r="AL4" i="1" s="1"/>
  <c r="U39" i="1"/>
  <c r="AL39" i="1" s="1"/>
  <c r="U100" i="1"/>
  <c r="AL100" i="1" s="1"/>
  <c r="U75" i="1"/>
  <c r="AL75" i="1" s="1"/>
  <c r="U45" i="1"/>
  <c r="AL45" i="1" s="1"/>
  <c r="U50" i="1"/>
  <c r="U220" i="1"/>
  <c r="AL220" i="1" s="1"/>
  <c r="U86" i="1"/>
  <c r="AL86" i="1" s="1"/>
  <c r="U236" i="1"/>
  <c r="AL236" i="1" s="1"/>
  <c r="U25" i="1"/>
  <c r="AL25" i="1" s="1"/>
  <c r="U196" i="1"/>
  <c r="AL196" i="1" s="1"/>
  <c r="U111" i="1"/>
  <c r="AL111" i="1" s="1"/>
  <c r="U31" i="1"/>
  <c r="AL31" i="1" s="1"/>
  <c r="U126" i="1"/>
  <c r="AL126" i="1" s="1"/>
  <c r="T192" i="1"/>
  <c r="AK192" i="1" s="1"/>
  <c r="T17" i="1"/>
  <c r="AK17" i="1" s="1"/>
  <c r="T67" i="1"/>
  <c r="AK67" i="1" s="1"/>
  <c r="T42" i="1"/>
  <c r="AK42" i="1" s="1"/>
  <c r="T37" i="1"/>
  <c r="AK37" i="1" s="1"/>
  <c r="T72" i="1"/>
  <c r="AK72" i="1" s="1"/>
  <c r="T137" i="1"/>
  <c r="AK137" i="1" s="1"/>
  <c r="T188" i="1"/>
  <c r="T214" i="1"/>
  <c r="AK214" i="1" s="1"/>
  <c r="T73" i="1"/>
  <c r="AK73" i="1" s="1"/>
  <c r="T10" i="1"/>
  <c r="AK10" i="1" s="1"/>
  <c r="Y9" i="1"/>
  <c r="AP9" i="1" s="1"/>
  <c r="Y75" i="1"/>
  <c r="AP75" i="1" s="1"/>
  <c r="Y240" i="1"/>
  <c r="AP240" i="1" s="1"/>
  <c r="X17" i="1"/>
  <c r="AO17" i="1" s="1"/>
  <c r="X19" i="1"/>
  <c r="X179" i="1"/>
  <c r="AO179" i="1" s="1"/>
  <c r="X29" i="1"/>
  <c r="AO29" i="1" s="1"/>
  <c r="X229" i="1"/>
  <c r="AO229" i="1" s="1"/>
  <c r="X191" i="1"/>
  <c r="AO191" i="1" s="1"/>
  <c r="X246" i="1"/>
  <c r="AO246" i="1" s="1"/>
  <c r="X32" i="1"/>
  <c r="AO32" i="1" s="1"/>
  <c r="V8" i="1"/>
  <c r="V9" i="1"/>
  <c r="V119" i="1"/>
  <c r="V223" i="1"/>
  <c r="AM223" i="1" s="1"/>
  <c r="V39" i="1"/>
  <c r="AM39" i="1" s="1"/>
  <c r="V124" i="1"/>
  <c r="V40" i="1"/>
  <c r="V81" i="1"/>
  <c r="AM81" i="1" s="1"/>
  <c r="V141" i="1"/>
  <c r="V226" i="1"/>
  <c r="W52" i="1"/>
  <c r="AN52" i="1" s="1"/>
  <c r="W177" i="1"/>
  <c r="AN177" i="1" s="1"/>
  <c r="W98" i="1"/>
  <c r="AN98" i="1" s="1"/>
  <c r="W222" i="1"/>
  <c r="AN222" i="1" s="1"/>
  <c r="W83" i="1"/>
  <c r="AN83" i="1" s="1"/>
  <c r="W69" i="1"/>
  <c r="AN69" i="1" s="1"/>
  <c r="W123" i="1"/>
  <c r="AN123" i="1" s="1"/>
  <c r="W183" i="1"/>
  <c r="W190" i="1"/>
  <c r="AN190" i="1" s="1"/>
  <c r="W21" i="1"/>
  <c r="AN21" i="1" s="1"/>
  <c r="W180" i="1"/>
  <c r="AN180" i="1" s="1"/>
  <c r="W36" i="1"/>
  <c r="AN36" i="1" s="1"/>
  <c r="W250" i="1"/>
  <c r="AN250" i="1" s="1"/>
  <c r="W125" i="1"/>
  <c r="AN125" i="1" s="1"/>
  <c r="W61" i="1"/>
  <c r="AN61" i="1" s="1"/>
  <c r="W241" i="1"/>
  <c r="U57" i="1"/>
  <c r="AL57" i="1" s="1"/>
  <c r="U8" i="1"/>
  <c r="AL8" i="1" s="1"/>
  <c r="U68" i="1"/>
  <c r="AL68" i="1" s="1"/>
  <c r="U137" i="1"/>
  <c r="AL137" i="1" s="1"/>
  <c r="U54" i="1"/>
  <c r="AL54" i="1" s="1"/>
  <c r="U28" i="1"/>
  <c r="AL28" i="1" s="1"/>
  <c r="U10" i="1"/>
  <c r="AL10" i="1" s="1"/>
  <c r="U164" i="1"/>
  <c r="U123" i="1"/>
  <c r="U154" i="1"/>
  <c r="AL154" i="1" s="1"/>
  <c r="U183" i="1"/>
  <c r="AL183" i="1" s="1"/>
  <c r="U128" i="1"/>
  <c r="AL128" i="1" s="1"/>
  <c r="U190" i="1"/>
  <c r="AL190" i="1" s="1"/>
  <c r="U139" i="1"/>
  <c r="AL139" i="1" s="1"/>
  <c r="U21" i="1"/>
  <c r="U204" i="1"/>
  <c r="U180" i="1"/>
  <c r="U199" i="1"/>
  <c r="AL199" i="1" s="1"/>
  <c r="U36" i="1"/>
  <c r="U161" i="1"/>
  <c r="AL161" i="1" s="1"/>
  <c r="U250" i="1"/>
  <c r="AL250" i="1" s="1"/>
  <c r="U156" i="1"/>
  <c r="U125" i="1"/>
  <c r="U121" i="1"/>
  <c r="AL121" i="1" s="1"/>
  <c r="U61" i="1"/>
  <c r="AL61" i="1" s="1"/>
  <c r="U71" i="1"/>
  <c r="AL71" i="1" s="1"/>
  <c r="U241" i="1"/>
  <c r="AL241" i="1" s="1"/>
  <c r="T117" i="1"/>
  <c r="AK117" i="1" s="1"/>
  <c r="T57" i="1"/>
  <c r="AK57" i="1" s="1"/>
  <c r="T232" i="1"/>
  <c r="AK232" i="1" s="1"/>
  <c r="T8" i="1"/>
  <c r="T18" i="1"/>
  <c r="T178" i="1"/>
  <c r="AK178" i="1" s="1"/>
  <c r="T19" i="1"/>
  <c r="AK19" i="1" s="1"/>
  <c r="T9" i="1"/>
  <c r="AK9" i="1" s="1"/>
  <c r="T107" i="1"/>
  <c r="AK107" i="1" s="1"/>
  <c r="T89" i="1"/>
  <c r="AK89" i="1" s="1"/>
  <c r="T193" i="1"/>
  <c r="T119" i="1"/>
  <c r="AK119" i="1" s="1"/>
  <c r="T38" i="1"/>
  <c r="T138" i="1"/>
  <c r="T244" i="1"/>
  <c r="AK244" i="1" s="1"/>
  <c r="T223" i="1"/>
  <c r="AK223" i="1" s="1"/>
  <c r="T49" i="1"/>
  <c r="AK49" i="1" s="1"/>
  <c r="Y107" i="1"/>
  <c r="AP107" i="1" s="1"/>
  <c r="Y140" i="1"/>
  <c r="AP140" i="1" s="1"/>
  <c r="Y111" i="1"/>
  <c r="AP111" i="1" s="1"/>
  <c r="X77" i="1"/>
  <c r="X158" i="1"/>
  <c r="AO158" i="1" s="1"/>
  <c r="X174" i="1"/>
  <c r="AO174" i="1" s="1"/>
  <c r="X14" i="1"/>
  <c r="AO14" i="1" s="1"/>
  <c r="X129" i="1"/>
  <c r="X40" i="1"/>
  <c r="AO40" i="1" s="1"/>
  <c r="X141" i="1"/>
  <c r="AO141" i="1" s="1"/>
  <c r="V2" i="1"/>
  <c r="V227" i="1"/>
  <c r="V168" i="1"/>
  <c r="AM168" i="1" s="1"/>
  <c r="V34" i="1"/>
  <c r="AM34" i="1" s="1"/>
  <c r="V49" i="1"/>
  <c r="AM49" i="1" s="1"/>
  <c r="V100" i="1"/>
  <c r="AM100" i="1" s="1"/>
  <c r="V50" i="1"/>
  <c r="AM50" i="1" s="1"/>
  <c r="V86" i="1"/>
  <c r="AM86" i="1" s="1"/>
  <c r="V25" i="1"/>
  <c r="AM25" i="1" s="1"/>
  <c r="V111" i="1"/>
  <c r="AM111" i="1" s="1"/>
  <c r="V126" i="1"/>
  <c r="W17" i="1"/>
  <c r="AN17" i="1" s="1"/>
  <c r="W42" i="1"/>
  <c r="AN42" i="1" s="1"/>
  <c r="W72" i="1"/>
  <c r="AN72" i="1" s="1"/>
  <c r="W188" i="1"/>
  <c r="AN188" i="1" s="1"/>
  <c r="W73" i="1"/>
  <c r="W108" i="1"/>
  <c r="W58" i="1"/>
  <c r="W79" i="1"/>
  <c r="AN79" i="1" s="1"/>
  <c r="W194" i="1"/>
  <c r="AN194" i="1" s="1"/>
  <c r="W85" i="1"/>
  <c r="AN85" i="1" s="1"/>
  <c r="W66" i="1"/>
  <c r="W195" i="1"/>
  <c r="W185" i="1"/>
  <c r="AN185" i="1" s="1"/>
  <c r="W11" i="1"/>
  <c r="W176" i="1"/>
  <c r="U132" i="1"/>
  <c r="AL132" i="1" s="1"/>
  <c r="U172" i="1"/>
  <c r="AL172" i="1" s="1"/>
  <c r="U3" i="1"/>
  <c r="AL3" i="1" s="1"/>
  <c r="U233" i="1"/>
  <c r="AL233" i="1" s="1"/>
  <c r="U19" i="1"/>
  <c r="AL19" i="1" s="1"/>
  <c r="U158" i="1"/>
  <c r="AL158" i="1" s="1"/>
  <c r="U153" i="1"/>
  <c r="U193" i="1"/>
  <c r="U159" i="1"/>
  <c r="U23" i="1"/>
  <c r="AL23" i="1" s="1"/>
  <c r="U189" i="1"/>
  <c r="AL189" i="1" s="1"/>
  <c r="U29" i="1"/>
  <c r="AL29" i="1" s="1"/>
  <c r="U203" i="1"/>
  <c r="AL203" i="1" s="1"/>
  <c r="U94" i="1"/>
  <c r="AL94" i="1" s="1"/>
  <c r="U219" i="1"/>
  <c r="AL219" i="1" s="1"/>
  <c r="U229" i="1"/>
  <c r="U149" i="1"/>
  <c r="AL149" i="1" s="1"/>
  <c r="U80" i="1"/>
  <c r="AL80" i="1" s="1"/>
  <c r="U24" i="1"/>
  <c r="AL24" i="1" s="1"/>
  <c r="U191" i="1"/>
  <c r="AL191" i="1" s="1"/>
  <c r="U211" i="1"/>
  <c r="AL211" i="1" s="1"/>
  <c r="U101" i="1"/>
  <c r="AL101" i="1" s="1"/>
  <c r="U76" i="1"/>
  <c r="U246" i="1"/>
  <c r="U6" i="1"/>
  <c r="U251" i="1"/>
  <c r="AL251" i="1" s="1"/>
  <c r="U181" i="1"/>
  <c r="AL181" i="1" s="1"/>
  <c r="U32" i="1"/>
  <c r="AL32" i="1" s="1"/>
  <c r="T2" i="1"/>
  <c r="AK2" i="1" s="1"/>
  <c r="T167" i="1"/>
  <c r="AK167" i="1" s="1"/>
  <c r="T152" i="1"/>
  <c r="T102" i="1"/>
  <c r="T227" i="1"/>
  <c r="AK227" i="1" s="1"/>
  <c r="T78" i="1"/>
  <c r="AK78" i="1" s="1"/>
  <c r="T202" i="1"/>
  <c r="AK202" i="1" s="1"/>
  <c r="T118" i="1"/>
  <c r="AK118" i="1" s="1"/>
  <c r="T168" i="1"/>
  <c r="AK168" i="1" s="1"/>
  <c r="T163" i="1"/>
  <c r="AK163" i="1" s="1"/>
  <c r="T65" i="1"/>
  <c r="AK65" i="1" s="1"/>
  <c r="T164" i="1"/>
  <c r="T34" i="1"/>
  <c r="AK34" i="1" s="1"/>
  <c r="T74" i="1"/>
  <c r="AK74" i="1" s="1"/>
  <c r="T148" i="1"/>
  <c r="AK148" i="1" s="1"/>
  <c r="T248" i="1"/>
  <c r="AK248" i="1" s="1"/>
  <c r="T35" i="1"/>
  <c r="AK35" i="1" s="1"/>
  <c r="T4" i="1"/>
  <c r="AK4" i="1" s="1"/>
  <c r="T39" i="1"/>
  <c r="AK39" i="1" s="1"/>
  <c r="T100" i="1"/>
  <c r="AK100" i="1" s="1"/>
  <c r="T75" i="1"/>
  <c r="Y244" i="1"/>
  <c r="AP244" i="1" s="1"/>
  <c r="Y220" i="1"/>
  <c r="AP220" i="1" s="1"/>
  <c r="Y206" i="1"/>
  <c r="AP206" i="1" s="1"/>
  <c r="X42" i="1"/>
  <c r="AO42" i="1" s="1"/>
  <c r="X214" i="1"/>
  <c r="AO214" i="1" s="1"/>
  <c r="X44" i="1"/>
  <c r="AO44" i="1" s="1"/>
  <c r="X48" i="1"/>
  <c r="X235" i="1"/>
  <c r="AO235" i="1" s="1"/>
  <c r="X60" i="1"/>
  <c r="AO60" i="1" s="1"/>
  <c r="X41" i="1"/>
  <c r="AO41" i="1" s="1"/>
  <c r="V112" i="1"/>
  <c r="AM112" i="1" s="1"/>
  <c r="V173" i="1"/>
  <c r="V182" i="1"/>
  <c r="AM182" i="1" s="1"/>
  <c r="V215" i="1"/>
  <c r="V35" i="1"/>
  <c r="V129" i="1"/>
  <c r="AM129" i="1" s="1"/>
  <c r="V36" i="1"/>
  <c r="AM36" i="1" s="1"/>
  <c r="V250" i="1"/>
  <c r="AM250" i="1" s="1"/>
  <c r="V125" i="1"/>
  <c r="AM125" i="1" s="1"/>
  <c r="V61" i="1"/>
  <c r="AM61" i="1" s="1"/>
  <c r="V241" i="1"/>
  <c r="W57" i="1"/>
  <c r="AN57" i="1" s="1"/>
  <c r="W8" i="1"/>
  <c r="W178" i="1"/>
  <c r="W9" i="1"/>
  <c r="AN9" i="1" s="1"/>
  <c r="W89" i="1"/>
  <c r="AN89" i="1" s="1"/>
  <c r="W119" i="1"/>
  <c r="AN119" i="1" s="1"/>
  <c r="W138" i="1"/>
  <c r="AN138" i="1" s="1"/>
  <c r="W223" i="1"/>
  <c r="AN223" i="1" s="1"/>
  <c r="W120" i="1"/>
  <c r="W249" i="1"/>
  <c r="W144" i="1"/>
  <c r="AN144" i="1" s="1"/>
  <c r="W140" i="1"/>
  <c r="AN140" i="1" s="1"/>
  <c r="W70" i="1"/>
  <c r="AN70" i="1" s="1"/>
  <c r="W106" i="1"/>
  <c r="AN106" i="1" s="1"/>
  <c r="W186" i="1"/>
  <c r="AN186" i="1" s="1"/>
  <c r="U12" i="1"/>
  <c r="AL12" i="1" s="1"/>
  <c r="U27" i="1"/>
  <c r="U53" i="1"/>
  <c r="AL53" i="1" s="1"/>
  <c r="U72" i="1"/>
  <c r="AL72" i="1" s="1"/>
  <c r="U122" i="1"/>
  <c r="AL122" i="1" s="1"/>
  <c r="U113" i="1"/>
  <c r="AL113" i="1" s="1"/>
  <c r="U73" i="1"/>
  <c r="AL73" i="1" s="1"/>
  <c r="U179" i="1"/>
  <c r="AL179" i="1" s="1"/>
  <c r="U174" i="1"/>
  <c r="AL174" i="1" s="1"/>
  <c r="U215" i="1"/>
  <c r="AL215" i="1" s="1"/>
  <c r="U114" i="1"/>
  <c r="U143" i="1"/>
  <c r="AL143" i="1" s="1"/>
  <c r="U14" i="1"/>
  <c r="AL14" i="1" s="1"/>
  <c r="U104" i="1"/>
  <c r="AL104" i="1" s="1"/>
  <c r="U56" i="1"/>
  <c r="U109" i="1"/>
  <c r="AL109" i="1" s="1"/>
  <c r="U129" i="1"/>
  <c r="AL129" i="1" s="1"/>
  <c r="U91" i="1"/>
  <c r="AL91" i="1" s="1"/>
  <c r="U124" i="1"/>
  <c r="AL124" i="1" s="1"/>
  <c r="U95" i="1"/>
  <c r="AL95" i="1" s="1"/>
  <c r="U40" i="1"/>
  <c r="AL40" i="1" s="1"/>
  <c r="U205" i="1"/>
  <c r="AL205" i="1" s="1"/>
  <c r="U81" i="1"/>
  <c r="AL81" i="1" s="1"/>
  <c r="U240" i="1"/>
  <c r="AL240" i="1" s="1"/>
  <c r="U141" i="1"/>
  <c r="U206" i="1"/>
  <c r="AL206" i="1" s="1"/>
  <c r="U226" i="1"/>
  <c r="T187" i="1"/>
  <c r="AK187" i="1" s="1"/>
  <c r="T52" i="1"/>
  <c r="AK52" i="1" s="1"/>
  <c r="T82" i="1"/>
  <c r="AK82" i="1" s="1"/>
  <c r="T177" i="1"/>
  <c r="AK177" i="1" s="1"/>
  <c r="T133" i="1"/>
  <c r="AK133" i="1" s="1"/>
  <c r="T98" i="1"/>
  <c r="AK98" i="1" s="1"/>
  <c r="T88" i="1"/>
  <c r="T222" i="1"/>
  <c r="T217" i="1"/>
  <c r="T83" i="1"/>
  <c r="AK83" i="1" s="1"/>
  <c r="T64" i="1"/>
  <c r="AK64" i="1" s="1"/>
  <c r="T69" i="1"/>
  <c r="AK69" i="1" s="1"/>
  <c r="T169" i="1"/>
  <c r="AK169" i="1" s="1"/>
  <c r="T123" i="1"/>
  <c r="AK123" i="1" s="1"/>
  <c r="T154" i="1"/>
  <c r="AK154" i="1" s="1"/>
  <c r="T183" i="1"/>
  <c r="AK183" i="1" s="1"/>
  <c r="T128" i="1"/>
  <c r="AK128" i="1" s="1"/>
  <c r="X8" i="1"/>
  <c r="AO8" i="1" s="1"/>
  <c r="X114" i="1"/>
  <c r="AO114" i="1" s="1"/>
  <c r="X101" i="1"/>
  <c r="AO101" i="1" s="1"/>
  <c r="V68" i="1"/>
  <c r="AM68" i="1" s="1"/>
  <c r="V148" i="1"/>
  <c r="AM148" i="1" s="1"/>
  <c r="V95" i="1"/>
  <c r="AM95" i="1" s="1"/>
  <c r="V251" i="1"/>
  <c r="W67" i="1"/>
  <c r="AN67" i="1" s="1"/>
  <c r="W217" i="1"/>
  <c r="AN217" i="1" s="1"/>
  <c r="W74" i="1"/>
  <c r="AN74" i="1" s="1"/>
  <c r="W210" i="1"/>
  <c r="AN210" i="1" s="1"/>
  <c r="W161" i="1"/>
  <c r="AN161" i="1" s="1"/>
  <c r="W31" i="1"/>
  <c r="AN31" i="1" s="1"/>
  <c r="U162" i="1"/>
  <c r="U47" i="1"/>
  <c r="U234" i="1"/>
  <c r="AL234" i="1" s="1"/>
  <c r="U58" i="1"/>
  <c r="AL58" i="1" s="1"/>
  <c r="U198" i="1"/>
  <c r="AL198" i="1" s="1"/>
  <c r="U59" i="1"/>
  <c r="AL59" i="1" s="1"/>
  <c r="U66" i="1"/>
  <c r="AL66" i="1" s="1"/>
  <c r="U110" i="1"/>
  <c r="AL110" i="1" s="1"/>
  <c r="U51" i="1"/>
  <c r="AL51" i="1" s="1"/>
  <c r="U176" i="1"/>
  <c r="AL176" i="1" s="1"/>
  <c r="T112" i="1"/>
  <c r="AK112" i="1" s="1"/>
  <c r="T13" i="1"/>
  <c r="AK13" i="1" s="1"/>
  <c r="T197" i="1"/>
  <c r="AK197" i="1" s="1"/>
  <c r="T182" i="1"/>
  <c r="AK182" i="1" s="1"/>
  <c r="T108" i="1"/>
  <c r="AK108" i="1" s="1"/>
  <c r="T58" i="1"/>
  <c r="AK58" i="1" s="1"/>
  <c r="T79" i="1"/>
  <c r="T136" i="1"/>
  <c r="T216" i="1"/>
  <c r="AK216" i="1" s="1"/>
  <c r="T149" i="1"/>
  <c r="AK149" i="1" s="1"/>
  <c r="T224" i="1"/>
  <c r="AK224" i="1" s="1"/>
  <c r="T245" i="1"/>
  <c r="AK245" i="1" s="1"/>
  <c r="T105" i="1"/>
  <c r="AK105" i="1" s="1"/>
  <c r="T230" i="1"/>
  <c r="AK230" i="1" s="1"/>
  <c r="T150" i="1"/>
  <c r="AK150" i="1" s="1"/>
  <c r="T225" i="1"/>
  <c r="AK225" i="1" s="1"/>
  <c r="T51" i="1"/>
  <c r="T221" i="1"/>
  <c r="AK221" i="1" s="1"/>
  <c r="T151" i="1"/>
  <c r="T146" i="1"/>
  <c r="AK146" i="1" s="1"/>
  <c r="S92" i="1"/>
  <c r="AJ92" i="1" s="1"/>
  <c r="S157" i="1"/>
  <c r="AJ157" i="1" s="1"/>
  <c r="S97" i="1"/>
  <c r="AJ97" i="1" s="1"/>
  <c r="S77" i="1"/>
  <c r="AJ77" i="1" s="1"/>
  <c r="S13" i="1"/>
  <c r="AJ13" i="1" s="1"/>
  <c r="S127" i="1"/>
  <c r="AJ127" i="1" s="1"/>
  <c r="S63" i="1"/>
  <c r="AJ63" i="1" s="1"/>
  <c r="S122" i="1"/>
  <c r="AJ122" i="1" s="1"/>
  <c r="S54" i="1"/>
  <c r="AJ54" i="1" s="1"/>
  <c r="S247" i="1"/>
  <c r="AJ247" i="1" s="1"/>
  <c r="S142" i="1"/>
  <c r="AJ142" i="1" s="1"/>
  <c r="S179" i="1"/>
  <c r="AJ179" i="1" s="1"/>
  <c r="S159" i="1"/>
  <c r="AJ159" i="1" s="1"/>
  <c r="S23" i="1"/>
  <c r="AJ23" i="1" s="1"/>
  <c r="S189" i="1"/>
  <c r="AJ189" i="1" s="1"/>
  <c r="S29" i="1"/>
  <c r="AJ29" i="1" s="1"/>
  <c r="S203" i="1"/>
  <c r="S94" i="1"/>
  <c r="AJ94" i="1" s="1"/>
  <c r="S219" i="1"/>
  <c r="AJ219" i="1" s="1"/>
  <c r="S229" i="1"/>
  <c r="AJ229" i="1" s="1"/>
  <c r="S149" i="1"/>
  <c r="S80" i="1"/>
  <c r="AJ80" i="1" s="1"/>
  <c r="S24" i="1"/>
  <c r="AJ24" i="1" s="1"/>
  <c r="S191" i="1"/>
  <c r="AJ191" i="1" s="1"/>
  <c r="S211" i="1"/>
  <c r="AJ211" i="1" s="1"/>
  <c r="S101" i="1"/>
  <c r="AJ101" i="1" s="1"/>
  <c r="S76" i="1"/>
  <c r="AJ76" i="1" s="1"/>
  <c r="S246" i="1"/>
  <c r="AJ246" i="1" s="1"/>
  <c r="S6" i="1"/>
  <c r="AJ6" i="1" s="1"/>
  <c r="S251" i="1"/>
  <c r="AJ251" i="1" s="1"/>
  <c r="S181" i="1"/>
  <c r="AJ181" i="1" s="1"/>
  <c r="S32" i="1"/>
  <c r="AJ32" i="1" s="1"/>
  <c r="R2" i="1"/>
  <c r="AI2" i="1" s="1"/>
  <c r="R167" i="1"/>
  <c r="AI167" i="1" s="1"/>
  <c r="R152" i="1"/>
  <c r="AI152" i="1" s="1"/>
  <c r="R102" i="1"/>
  <c r="R227" i="1"/>
  <c r="AI227" i="1" s="1"/>
  <c r="R78" i="1"/>
  <c r="AI78" i="1" s="1"/>
  <c r="R202" i="1"/>
  <c r="AI202" i="1" s="1"/>
  <c r="R118" i="1"/>
  <c r="AI118" i="1" s="1"/>
  <c r="R168" i="1"/>
  <c r="R163" i="1"/>
  <c r="AI163" i="1" s="1"/>
  <c r="X13" i="1"/>
  <c r="X49" i="1"/>
  <c r="X81" i="1"/>
  <c r="V178" i="1"/>
  <c r="AM178" i="1" s="1"/>
  <c r="V104" i="1"/>
  <c r="AM104" i="1" s="1"/>
  <c r="V220" i="1"/>
  <c r="AM220" i="1" s="1"/>
  <c r="V206" i="1"/>
  <c r="AM206" i="1" s="1"/>
  <c r="W102" i="1"/>
  <c r="AN102" i="1" s="1"/>
  <c r="W214" i="1"/>
  <c r="AN214" i="1" s="1"/>
  <c r="W154" i="1"/>
  <c r="AN154" i="1" s="1"/>
  <c r="W100" i="1"/>
  <c r="AN100" i="1" s="1"/>
  <c r="W60" i="1"/>
  <c r="AN60" i="1" s="1"/>
  <c r="W71" i="1"/>
  <c r="AN71" i="1" s="1"/>
  <c r="U213" i="1"/>
  <c r="AL213" i="1" s="1"/>
  <c r="U33" i="1"/>
  <c r="AL33" i="1" s="1"/>
  <c r="U99" i="1"/>
  <c r="AL99" i="1" s="1"/>
  <c r="U135" i="1"/>
  <c r="AL135" i="1" s="1"/>
  <c r="U48" i="1"/>
  <c r="AL48" i="1" s="1"/>
  <c r="U170" i="1"/>
  <c r="AL170" i="1" s="1"/>
  <c r="U245" i="1"/>
  <c r="AL245" i="1" s="1"/>
  <c r="U60" i="1"/>
  <c r="AL60" i="1" s="1"/>
  <c r="U96" i="1"/>
  <c r="AL96" i="1" s="1"/>
  <c r="U146" i="1"/>
  <c r="AL146" i="1" s="1"/>
  <c r="T207" i="1"/>
  <c r="AK207" i="1" s="1"/>
  <c r="T3" i="1"/>
  <c r="AK3" i="1" s="1"/>
  <c r="T122" i="1"/>
  <c r="AK122" i="1" s="1"/>
  <c r="T28" i="1"/>
  <c r="AK28" i="1" s="1"/>
  <c r="T159" i="1"/>
  <c r="AK159" i="1" s="1"/>
  <c r="T189" i="1"/>
  <c r="AK189" i="1" s="1"/>
  <c r="T203" i="1"/>
  <c r="AK203" i="1" s="1"/>
  <c r="T194" i="1"/>
  <c r="AK194" i="1" s="1"/>
  <c r="T21" i="1"/>
  <c r="AK21" i="1" s="1"/>
  <c r="T129" i="1"/>
  <c r="AK129" i="1" s="1"/>
  <c r="T165" i="1"/>
  <c r="AK165" i="1" s="1"/>
  <c r="T239" i="1"/>
  <c r="AK239" i="1" s="1"/>
  <c r="T16" i="1"/>
  <c r="AK16" i="1" s="1"/>
  <c r="T110" i="1"/>
  <c r="AK110" i="1" s="1"/>
  <c r="T130" i="1"/>
  <c r="AK130" i="1" s="1"/>
  <c r="T166" i="1"/>
  <c r="AK166" i="1" s="1"/>
  <c r="T96" i="1"/>
  <c r="AK96" i="1" s="1"/>
  <c r="T116" i="1"/>
  <c r="AK116" i="1" s="1"/>
  <c r="T131" i="1"/>
  <c r="T46" i="1"/>
  <c r="AK46" i="1" s="1"/>
  <c r="S7" i="1"/>
  <c r="AJ7" i="1" s="1"/>
  <c r="S112" i="1"/>
  <c r="S147" i="1"/>
  <c r="AJ147" i="1" s="1"/>
  <c r="S87" i="1"/>
  <c r="S3" i="1"/>
  <c r="AJ3" i="1" s="1"/>
  <c r="S173" i="1"/>
  <c r="AJ173" i="1" s="1"/>
  <c r="S43" i="1"/>
  <c r="AJ43" i="1" s="1"/>
  <c r="S242" i="1"/>
  <c r="AJ242" i="1" s="1"/>
  <c r="S158" i="1"/>
  <c r="AJ158" i="1" s="1"/>
  <c r="S182" i="1"/>
  <c r="AJ182" i="1" s="1"/>
  <c r="S22" i="1"/>
  <c r="AJ22" i="1" s="1"/>
  <c r="S234" i="1"/>
  <c r="AJ234" i="1" s="1"/>
  <c r="S174" i="1"/>
  <c r="AJ174" i="1" s="1"/>
  <c r="S215" i="1"/>
  <c r="S114" i="1"/>
  <c r="AJ114" i="1" s="1"/>
  <c r="S143" i="1"/>
  <c r="S14" i="1"/>
  <c r="AJ14" i="1" s="1"/>
  <c r="S104" i="1"/>
  <c r="AJ104" i="1" s="1"/>
  <c r="S56" i="1"/>
  <c r="AJ56" i="1" s="1"/>
  <c r="S109" i="1"/>
  <c r="AJ109" i="1" s="1"/>
  <c r="S129" i="1"/>
  <c r="AJ129" i="1" s="1"/>
  <c r="S91" i="1"/>
  <c r="AJ91" i="1" s="1"/>
  <c r="S124" i="1"/>
  <c r="AJ124" i="1" s="1"/>
  <c r="S95" i="1"/>
  <c r="AJ95" i="1" s="1"/>
  <c r="S40" i="1"/>
  <c r="AJ40" i="1" s="1"/>
  <c r="S205" i="1"/>
  <c r="AJ205" i="1" s="1"/>
  <c r="S81" i="1"/>
  <c r="AJ81" i="1" s="1"/>
  <c r="S240" i="1"/>
  <c r="AJ240" i="1" s="1"/>
  <c r="S141" i="1"/>
  <c r="AJ141" i="1" s="1"/>
  <c r="S206" i="1"/>
  <c r="AJ206" i="1" s="1"/>
  <c r="S226" i="1"/>
  <c r="R187" i="1"/>
  <c r="AI187" i="1" s="1"/>
  <c r="R52" i="1"/>
  <c r="AI52" i="1" s="1"/>
  <c r="R82" i="1"/>
  <c r="AI82" i="1" s="1"/>
  <c r="R177" i="1"/>
  <c r="AI177" i="1" s="1"/>
  <c r="R133" i="1"/>
  <c r="AI133" i="1" s="1"/>
  <c r="R98" i="1"/>
  <c r="AI98" i="1" s="1"/>
  <c r="R88" i="1"/>
  <c r="R222" i="1"/>
  <c r="AI222" i="1" s="1"/>
  <c r="R217" i="1"/>
  <c r="AI217" i="1" s="1"/>
  <c r="Y223" i="1"/>
  <c r="AP223" i="1" s="1"/>
  <c r="X178" i="1"/>
  <c r="X94" i="1"/>
  <c r="AO94" i="1" s="1"/>
  <c r="Y49" i="1"/>
  <c r="AP49" i="1" s="1"/>
  <c r="X107" i="1"/>
  <c r="AO107" i="1" s="1"/>
  <c r="X56" i="1"/>
  <c r="AO56" i="1" s="1"/>
  <c r="X251" i="1"/>
  <c r="V28" i="1"/>
  <c r="AM28" i="1" s="1"/>
  <c r="V160" i="1"/>
  <c r="AM160" i="1" s="1"/>
  <c r="V205" i="1"/>
  <c r="AM205" i="1" s="1"/>
  <c r="V32" i="1"/>
  <c r="AM32" i="1" s="1"/>
  <c r="W37" i="1"/>
  <c r="AN37" i="1" s="1"/>
  <c r="W64" i="1"/>
  <c r="AN64" i="1" s="1"/>
  <c r="W248" i="1"/>
  <c r="AN248" i="1" s="1"/>
  <c r="W235" i="1"/>
  <c r="AN235" i="1" s="1"/>
  <c r="W156" i="1"/>
  <c r="AN156" i="1" s="1"/>
  <c r="U192" i="1"/>
  <c r="AL192" i="1" s="1"/>
  <c r="U18" i="1"/>
  <c r="AL18" i="1" s="1"/>
  <c r="U214" i="1"/>
  <c r="AL214" i="1" s="1"/>
  <c r="U209" i="1"/>
  <c r="AL209" i="1" s="1"/>
  <c r="U84" i="1"/>
  <c r="AL84" i="1" s="1"/>
  <c r="U15" i="1"/>
  <c r="AL15" i="1" s="1"/>
  <c r="U184" i="1"/>
  <c r="AL184" i="1" s="1"/>
  <c r="U5" i="1"/>
  <c r="AL5" i="1" s="1"/>
  <c r="U130" i="1"/>
  <c r="AL130" i="1" s="1"/>
  <c r="U221" i="1"/>
  <c r="AL221" i="1" s="1"/>
  <c r="U201" i="1"/>
  <c r="AL201" i="1" s="1"/>
  <c r="T147" i="1"/>
  <c r="AK147" i="1" s="1"/>
  <c r="T127" i="1"/>
  <c r="AK127" i="1" s="1"/>
  <c r="T47" i="1"/>
  <c r="T22" i="1"/>
  <c r="AK22" i="1" s="1"/>
  <c r="T209" i="1"/>
  <c r="AK209" i="1" s="1"/>
  <c r="T135" i="1"/>
  <c r="AK135" i="1" s="1"/>
  <c r="T238" i="1"/>
  <c r="AK238" i="1" s="1"/>
  <c r="T139" i="1"/>
  <c r="AK139" i="1" s="1"/>
  <c r="T109" i="1"/>
  <c r="AK109" i="1" s="1"/>
  <c r="T235" i="1"/>
  <c r="AK235" i="1" s="1"/>
  <c r="T144" i="1"/>
  <c r="AK144" i="1" s="1"/>
  <c r="T175" i="1"/>
  <c r="AK175" i="1" s="1"/>
  <c r="T140" i="1"/>
  <c r="AK140" i="1" s="1"/>
  <c r="T171" i="1"/>
  <c r="AK171" i="1" s="1"/>
  <c r="T70" i="1"/>
  <c r="AK70" i="1" s="1"/>
  <c r="T200" i="1"/>
  <c r="AK200" i="1" s="1"/>
  <c r="T106" i="1"/>
  <c r="AK106" i="1" s="1"/>
  <c r="T231" i="1"/>
  <c r="AK231" i="1" s="1"/>
  <c r="T186" i="1"/>
  <c r="AK186" i="1" s="1"/>
  <c r="T26" i="1"/>
  <c r="S12" i="1"/>
  <c r="AJ12" i="1" s="1"/>
  <c r="S212" i="1"/>
  <c r="AJ212" i="1" s="1"/>
  <c r="S27" i="1"/>
  <c r="AJ27" i="1" s="1"/>
  <c r="S62" i="1"/>
  <c r="AJ62" i="1" s="1"/>
  <c r="S213" i="1"/>
  <c r="AJ213" i="1" s="1"/>
  <c r="S233" i="1"/>
  <c r="AJ233" i="1" s="1"/>
  <c r="S134" i="1"/>
  <c r="AJ134" i="1" s="1"/>
  <c r="S33" i="1"/>
  <c r="AJ33" i="1" s="1"/>
  <c r="S208" i="1"/>
  <c r="AJ208" i="1" s="1"/>
  <c r="S153" i="1"/>
  <c r="AJ153" i="1" s="1"/>
  <c r="S237" i="1"/>
  <c r="AJ237" i="1" s="1"/>
  <c r="S55" i="1"/>
  <c r="AJ55" i="1" s="1"/>
  <c r="S93" i="1"/>
  <c r="AJ93" i="1" s="1"/>
  <c r="S103" i="1"/>
  <c r="AJ103" i="1" s="1"/>
  <c r="S20" i="1"/>
  <c r="AJ20" i="1" s="1"/>
  <c r="S228" i="1"/>
  <c r="AJ228" i="1" s="1"/>
  <c r="S198" i="1"/>
  <c r="S15" i="1"/>
  <c r="AJ15" i="1" s="1"/>
  <c r="S115" i="1"/>
  <c r="AJ115" i="1" s="1"/>
  <c r="S170" i="1"/>
  <c r="AJ170" i="1" s="1"/>
  <c r="S30" i="1"/>
  <c r="AJ30" i="1" s="1"/>
  <c r="S165" i="1"/>
  <c r="AJ165" i="1" s="1"/>
  <c r="S239" i="1"/>
  <c r="AJ239" i="1" s="1"/>
  <c r="S16" i="1"/>
  <c r="S110" i="1"/>
  <c r="AJ110" i="1" s="1"/>
  <c r="S130" i="1"/>
  <c r="AJ130" i="1" s="1"/>
  <c r="S166" i="1"/>
  <c r="AJ166" i="1" s="1"/>
  <c r="S96" i="1"/>
  <c r="AJ96" i="1" s="1"/>
  <c r="S116" i="1"/>
  <c r="AJ116" i="1" s="1"/>
  <c r="S131" i="1"/>
  <c r="AJ131" i="1" s="1"/>
  <c r="S46" i="1"/>
  <c r="AJ46" i="1" s="1"/>
  <c r="R7" i="1"/>
  <c r="AI7" i="1" s="1"/>
  <c r="R112" i="1"/>
  <c r="AI112" i="1" s="1"/>
  <c r="R147" i="1"/>
  <c r="AI147" i="1" s="1"/>
  <c r="R87" i="1"/>
  <c r="AI87" i="1" s="1"/>
  <c r="R3" i="1"/>
  <c r="AI3" i="1" s="1"/>
  <c r="R173" i="1"/>
  <c r="AI173" i="1" s="1"/>
  <c r="R43" i="1"/>
  <c r="AI43" i="1" s="1"/>
  <c r="Y40" i="1"/>
  <c r="AP40" i="1" s="1"/>
  <c r="X247" i="1"/>
  <c r="AO247" i="1" s="1"/>
  <c r="X155" i="1"/>
  <c r="AO155" i="1" s="1"/>
  <c r="X226" i="1"/>
  <c r="AO226" i="1" s="1"/>
  <c r="V89" i="1"/>
  <c r="AM89" i="1" s="1"/>
  <c r="V184" i="1"/>
  <c r="AM184" i="1" s="1"/>
  <c r="V236" i="1"/>
  <c r="AM236" i="1" s="1"/>
  <c r="W187" i="1"/>
  <c r="AN187" i="1" s="1"/>
  <c r="W78" i="1"/>
  <c r="AN78" i="1" s="1"/>
  <c r="W10" i="1"/>
  <c r="AN10" i="1" s="1"/>
  <c r="W128" i="1"/>
  <c r="AN128" i="1" s="1"/>
  <c r="W45" i="1"/>
  <c r="AN45" i="1" s="1"/>
  <c r="W145" i="1"/>
  <c r="AN145" i="1" s="1"/>
  <c r="U117" i="1"/>
  <c r="AL117" i="1" s="1"/>
  <c r="U178" i="1"/>
  <c r="AL178" i="1" s="1"/>
  <c r="U107" i="1"/>
  <c r="AL107" i="1" s="1"/>
  <c r="U93" i="1"/>
  <c r="AL93" i="1" s="1"/>
  <c r="U218" i="1"/>
  <c r="AL218" i="1" s="1"/>
  <c r="U194" i="1"/>
  <c r="AL194" i="1" s="1"/>
  <c r="U30" i="1"/>
  <c r="AL30" i="1" s="1"/>
  <c r="U105" i="1"/>
  <c r="AL105" i="1" s="1"/>
  <c r="U185" i="1"/>
  <c r="U116" i="1"/>
  <c r="AL116" i="1" s="1"/>
  <c r="T92" i="1"/>
  <c r="AK92" i="1" s="1"/>
  <c r="T172" i="1"/>
  <c r="AK172" i="1" s="1"/>
  <c r="T173" i="1"/>
  <c r="AK173" i="1" s="1"/>
  <c r="T54" i="1"/>
  <c r="AK54" i="1" s="1"/>
  <c r="T243" i="1"/>
  <c r="AK243" i="1" s="1"/>
  <c r="T44" i="1"/>
  <c r="AK44" i="1" s="1"/>
  <c r="T84" i="1"/>
  <c r="AK84" i="1" s="1"/>
  <c r="T48" i="1"/>
  <c r="AK48" i="1" s="1"/>
  <c r="T219" i="1"/>
  <c r="AK219" i="1" s="1"/>
  <c r="T59" i="1"/>
  <c r="AK59" i="1" s="1"/>
  <c r="T155" i="1"/>
  <c r="T45" i="1"/>
  <c r="AK45" i="1" s="1"/>
  <c r="T50" i="1"/>
  <c r="AK50" i="1" s="1"/>
  <c r="T220" i="1"/>
  <c r="AK220" i="1" s="1"/>
  <c r="T86" i="1"/>
  <c r="AK86" i="1" s="1"/>
  <c r="T236" i="1"/>
  <c r="AK236" i="1" s="1"/>
  <c r="T25" i="1"/>
  <c r="AK25" i="1" s="1"/>
  <c r="T196" i="1"/>
  <c r="AK196" i="1" s="1"/>
  <c r="T111" i="1"/>
  <c r="T31" i="1"/>
  <c r="AK31" i="1" s="1"/>
  <c r="T126" i="1"/>
  <c r="AK126" i="1" s="1"/>
  <c r="S192" i="1"/>
  <c r="AJ192" i="1" s="1"/>
  <c r="S17" i="1"/>
  <c r="AJ17" i="1" s="1"/>
  <c r="S67" i="1"/>
  <c r="AJ67" i="1" s="1"/>
  <c r="S42" i="1"/>
  <c r="AJ42" i="1" s="1"/>
  <c r="S37" i="1"/>
  <c r="AJ37" i="1" s="1"/>
  <c r="S72" i="1"/>
  <c r="AJ72" i="1" s="1"/>
  <c r="S137" i="1"/>
  <c r="S188" i="1"/>
  <c r="AJ188" i="1" s="1"/>
  <c r="S214" i="1"/>
  <c r="AJ214" i="1" s="1"/>
  <c r="S73" i="1"/>
  <c r="AJ73" i="1" s="1"/>
  <c r="S10" i="1"/>
  <c r="AJ10" i="1" s="1"/>
  <c r="S108" i="1"/>
  <c r="AJ108" i="1" s="1"/>
  <c r="S44" i="1"/>
  <c r="AJ44" i="1" s="1"/>
  <c r="S58" i="1"/>
  <c r="AJ58" i="1" s="1"/>
  <c r="S84" i="1"/>
  <c r="AJ84" i="1" s="1"/>
  <c r="S79" i="1"/>
  <c r="AJ79" i="1" s="1"/>
  <c r="S48" i="1"/>
  <c r="AJ48" i="1" s="1"/>
  <c r="S194" i="1"/>
  <c r="AJ194" i="1" s="1"/>
  <c r="S210" i="1"/>
  <c r="AJ210" i="1" s="1"/>
  <c r="S85" i="1"/>
  <c r="AJ85" i="1" s="1"/>
  <c r="S235" i="1"/>
  <c r="AJ235" i="1" s="1"/>
  <c r="S66" i="1"/>
  <c r="AJ66" i="1" s="1"/>
  <c r="S5" i="1"/>
  <c r="AJ5" i="1" s="1"/>
  <c r="S195" i="1"/>
  <c r="AJ195" i="1" s="1"/>
  <c r="S60" i="1"/>
  <c r="AJ60" i="1" s="1"/>
  <c r="S185" i="1"/>
  <c r="AJ185" i="1" s="1"/>
  <c r="S145" i="1"/>
  <c r="AJ145" i="1" s="1"/>
  <c r="S11" i="1"/>
  <c r="AJ11" i="1" s="1"/>
  <c r="S41" i="1"/>
  <c r="AJ41" i="1" s="1"/>
  <c r="S176" i="1"/>
  <c r="S201" i="1"/>
  <c r="AJ201" i="1" s="1"/>
  <c r="R132" i="1"/>
  <c r="AI132" i="1" s="1"/>
  <c r="R207" i="1"/>
  <c r="AI207" i="1" s="1"/>
  <c r="R172" i="1"/>
  <c r="AI172" i="1" s="1"/>
  <c r="R162" i="1"/>
  <c r="AI162" i="1" s="1"/>
  <c r="R53" i="1"/>
  <c r="AI53" i="1" s="1"/>
  <c r="R68" i="1"/>
  <c r="AI68" i="1" s="1"/>
  <c r="R197" i="1"/>
  <c r="AI197" i="1" s="1"/>
  <c r="R47" i="1"/>
  <c r="AI47" i="1" s="1"/>
  <c r="R113" i="1"/>
  <c r="AI113" i="1" s="1"/>
  <c r="Y171" i="1"/>
  <c r="AP171" i="1" s="1"/>
  <c r="X22" i="1"/>
  <c r="AO22" i="1" s="1"/>
  <c r="X80" i="1"/>
  <c r="AO80" i="1" s="1"/>
  <c r="V207" i="1"/>
  <c r="AM207" i="1" s="1"/>
  <c r="V65" i="1"/>
  <c r="AM65" i="1" s="1"/>
  <c r="V235" i="1"/>
  <c r="AM235" i="1" s="1"/>
  <c r="V246" i="1"/>
  <c r="AM246" i="1" s="1"/>
  <c r="W192" i="1"/>
  <c r="AN192" i="1" s="1"/>
  <c r="W88" i="1"/>
  <c r="AN88" i="1" s="1"/>
  <c r="W164" i="1"/>
  <c r="AN164" i="1" s="1"/>
  <c r="W48" i="1"/>
  <c r="AN48" i="1" s="1"/>
  <c r="W199" i="1"/>
  <c r="AN199" i="1" s="1"/>
  <c r="W196" i="1"/>
  <c r="AN196" i="1" s="1"/>
  <c r="U207" i="1"/>
  <c r="AL207" i="1" s="1"/>
  <c r="U63" i="1"/>
  <c r="AL63" i="1" s="1"/>
  <c r="U89" i="1"/>
  <c r="AL89" i="1" s="1"/>
  <c r="U44" i="1"/>
  <c r="AL44" i="1" s="1"/>
  <c r="U228" i="1"/>
  <c r="AL228" i="1" s="1"/>
  <c r="U160" i="1"/>
  <c r="AL160" i="1" s="1"/>
  <c r="U235" i="1"/>
  <c r="AL235" i="1" s="1"/>
  <c r="U16" i="1"/>
  <c r="AL16" i="1" s="1"/>
  <c r="U225" i="1"/>
  <c r="U41" i="1"/>
  <c r="AL41" i="1" s="1"/>
  <c r="T7" i="1"/>
  <c r="AK7" i="1" s="1"/>
  <c r="T77" i="1"/>
  <c r="AK77" i="1" s="1"/>
  <c r="T68" i="1"/>
  <c r="AK68" i="1" s="1"/>
  <c r="T158" i="1"/>
  <c r="AK158" i="1" s="1"/>
  <c r="T179" i="1"/>
  <c r="AK179" i="1" s="1"/>
  <c r="T23" i="1"/>
  <c r="AK23" i="1" s="1"/>
  <c r="T29" i="1"/>
  <c r="AK29" i="1" s="1"/>
  <c r="T190" i="1"/>
  <c r="AK190" i="1" s="1"/>
  <c r="T56" i="1"/>
  <c r="AK56" i="1" s="1"/>
  <c r="T85" i="1"/>
  <c r="AK85" i="1" s="1"/>
  <c r="T180" i="1"/>
  <c r="AK180" i="1" s="1"/>
  <c r="T199" i="1"/>
  <c r="AK199" i="1" s="1"/>
  <c r="T36" i="1"/>
  <c r="AK36" i="1" s="1"/>
  <c r="T161" i="1"/>
  <c r="AK161" i="1" s="1"/>
  <c r="T250" i="1"/>
  <c r="AK250" i="1" s="1"/>
  <c r="T156" i="1"/>
  <c r="AK156" i="1" s="1"/>
  <c r="T125" i="1"/>
  <c r="AK125" i="1" s="1"/>
  <c r="T121" i="1"/>
  <c r="AK121" i="1" s="1"/>
  <c r="T61" i="1"/>
  <c r="AK61" i="1" s="1"/>
  <c r="T71" i="1"/>
  <c r="AK71" i="1" s="1"/>
  <c r="T241" i="1"/>
  <c r="AK241" i="1" s="1"/>
  <c r="S117" i="1"/>
  <c r="S57" i="1"/>
  <c r="AJ57" i="1" s="1"/>
  <c r="S232" i="1"/>
  <c r="AJ232" i="1" s="1"/>
  <c r="S8" i="1"/>
  <c r="AJ8" i="1" s="1"/>
  <c r="S18" i="1"/>
  <c r="AJ18" i="1" s="1"/>
  <c r="S178" i="1"/>
  <c r="AJ178" i="1" s="1"/>
  <c r="S19" i="1"/>
  <c r="AJ19" i="1" s="1"/>
  <c r="S9" i="1"/>
  <c r="AJ9" i="1" s="1"/>
  <c r="S107" i="1"/>
  <c r="AJ107" i="1" s="1"/>
  <c r="S89" i="1"/>
  <c r="AJ89" i="1" s="1"/>
  <c r="S193" i="1"/>
  <c r="AJ193" i="1" s="1"/>
  <c r="S119" i="1"/>
  <c r="AJ119" i="1" s="1"/>
  <c r="S38" i="1"/>
  <c r="AJ38" i="1" s="1"/>
  <c r="S138" i="1"/>
  <c r="AJ138" i="1" s="1"/>
  <c r="S244" i="1"/>
  <c r="AJ244" i="1" s="1"/>
  <c r="S223" i="1"/>
  <c r="AJ223" i="1" s="1"/>
  <c r="S49" i="1"/>
  <c r="AJ49" i="1" s="1"/>
  <c r="S120" i="1"/>
  <c r="AJ120" i="1" s="1"/>
  <c r="S216" i="1"/>
  <c r="AJ216" i="1" s="1"/>
  <c r="S249" i="1"/>
  <c r="AJ249" i="1" s="1"/>
  <c r="S155" i="1"/>
  <c r="AJ155" i="1" s="1"/>
  <c r="S144" i="1"/>
  <c r="AJ144" i="1" s="1"/>
  <c r="S175" i="1"/>
  <c r="AJ175" i="1" s="1"/>
  <c r="S140" i="1"/>
  <c r="AJ140" i="1" s="1"/>
  <c r="S171" i="1"/>
  <c r="AJ171" i="1" s="1"/>
  <c r="S70" i="1"/>
  <c r="AJ70" i="1" s="1"/>
  <c r="S200" i="1"/>
  <c r="AJ200" i="1" s="1"/>
  <c r="S106" i="1"/>
  <c r="AJ106" i="1" s="1"/>
  <c r="S231" i="1"/>
  <c r="AJ231" i="1" s="1"/>
  <c r="S186" i="1"/>
  <c r="AJ186" i="1" s="1"/>
  <c r="S26" i="1"/>
  <c r="AJ26" i="1" s="1"/>
  <c r="R12" i="1"/>
  <c r="AI12" i="1" s="1"/>
  <c r="R212" i="1"/>
  <c r="AI212" i="1" s="1"/>
  <c r="R27" i="1"/>
  <c r="AI27" i="1" s="1"/>
  <c r="R62" i="1"/>
  <c r="R213" i="1"/>
  <c r="AI213" i="1" s="1"/>
  <c r="R233" i="1"/>
  <c r="AI233" i="1" s="1"/>
  <c r="R134" i="1"/>
  <c r="AI134" i="1" s="1"/>
  <c r="R33" i="1"/>
  <c r="AI33" i="1" s="1"/>
  <c r="R208" i="1"/>
  <c r="AI208" i="1" s="1"/>
  <c r="R153" i="1"/>
  <c r="AI153" i="1" s="1"/>
  <c r="X231" i="1"/>
  <c r="AO231" i="1" s="1"/>
  <c r="V191" i="1"/>
  <c r="AM191" i="1" s="1"/>
  <c r="W137" i="1"/>
  <c r="AN137" i="1" s="1"/>
  <c r="W204" i="1"/>
  <c r="AN204" i="1" s="1"/>
  <c r="U232" i="1"/>
  <c r="AL232" i="1" s="1"/>
  <c r="U90" i="1"/>
  <c r="AL90" i="1" s="1"/>
  <c r="U85" i="1"/>
  <c r="AL85" i="1" s="1"/>
  <c r="U145" i="1"/>
  <c r="AL145" i="1" s="1"/>
  <c r="T87" i="1"/>
  <c r="T142" i="1"/>
  <c r="AK142" i="1" s="1"/>
  <c r="T218" i="1"/>
  <c r="AK218" i="1" s="1"/>
  <c r="T249" i="1"/>
  <c r="AK249" i="1" s="1"/>
  <c r="T5" i="1"/>
  <c r="AK5" i="1" s="1"/>
  <c r="T205" i="1"/>
  <c r="AK205" i="1" s="1"/>
  <c r="T6" i="1"/>
  <c r="AK6" i="1" s="1"/>
  <c r="T201" i="1"/>
  <c r="AK201" i="1" s="1"/>
  <c r="S82" i="1"/>
  <c r="AJ82" i="1" s="1"/>
  <c r="S227" i="1"/>
  <c r="AJ227" i="1" s="1"/>
  <c r="S47" i="1"/>
  <c r="AJ47" i="1" s="1"/>
  <c r="S64" i="1"/>
  <c r="AJ64" i="1" s="1"/>
  <c r="S34" i="1"/>
  <c r="AJ34" i="1" s="1"/>
  <c r="S218" i="1"/>
  <c r="AJ218" i="1" s="1"/>
  <c r="S139" i="1"/>
  <c r="AJ139" i="1" s="1"/>
  <c r="S75" i="1"/>
  <c r="AJ75" i="1" s="1"/>
  <c r="S105" i="1"/>
  <c r="AJ105" i="1" s="1"/>
  <c r="S156" i="1"/>
  <c r="AJ156" i="1" s="1"/>
  <c r="S111" i="1"/>
  <c r="AJ111" i="1" s="1"/>
  <c r="R92" i="1"/>
  <c r="AI92" i="1" s="1"/>
  <c r="R232" i="1"/>
  <c r="AI232" i="1" s="1"/>
  <c r="R72" i="1"/>
  <c r="AI72" i="1" s="1"/>
  <c r="R9" i="1"/>
  <c r="AI9" i="1" s="1"/>
  <c r="R28" i="1"/>
  <c r="AI28" i="1" s="1"/>
  <c r="R10" i="1"/>
  <c r="AI10" i="1" s="1"/>
  <c r="R108" i="1"/>
  <c r="AI108" i="1" s="1"/>
  <c r="R44" i="1"/>
  <c r="AI44" i="1" s="1"/>
  <c r="R58" i="1"/>
  <c r="AI58" i="1" s="1"/>
  <c r="R84" i="1"/>
  <c r="AI84" i="1" s="1"/>
  <c r="R79" i="1"/>
  <c r="AI79" i="1" s="1"/>
  <c r="R48" i="1"/>
  <c r="AI48" i="1" s="1"/>
  <c r="R194" i="1"/>
  <c r="AI194" i="1" s="1"/>
  <c r="R210" i="1"/>
  <c r="AI210" i="1" s="1"/>
  <c r="R85" i="1"/>
  <c r="AI85" i="1" s="1"/>
  <c r="R235" i="1"/>
  <c r="AI235" i="1" s="1"/>
  <c r="R66" i="1"/>
  <c r="AI66" i="1" s="1"/>
  <c r="R5" i="1"/>
  <c r="AI5" i="1" s="1"/>
  <c r="R195" i="1"/>
  <c r="AI195" i="1" s="1"/>
  <c r="R60" i="1"/>
  <c r="AI60" i="1" s="1"/>
  <c r="R185" i="1"/>
  <c r="AI185" i="1" s="1"/>
  <c r="R145" i="1"/>
  <c r="AI145" i="1" s="1"/>
  <c r="R11" i="1"/>
  <c r="AI11" i="1" s="1"/>
  <c r="R41" i="1"/>
  <c r="AI41" i="1" s="1"/>
  <c r="R176" i="1"/>
  <c r="AI176" i="1" s="1"/>
  <c r="R201" i="1"/>
  <c r="AI201" i="1" s="1"/>
  <c r="O132" i="1"/>
  <c r="AF132" i="1" s="1"/>
  <c r="O207" i="1"/>
  <c r="AF207" i="1" s="1"/>
  <c r="O172" i="1"/>
  <c r="AF172" i="1" s="1"/>
  <c r="O162" i="1"/>
  <c r="AF162" i="1" s="1"/>
  <c r="O53" i="1"/>
  <c r="AF53" i="1" s="1"/>
  <c r="O68" i="1"/>
  <c r="AF68" i="1" s="1"/>
  <c r="O197" i="1"/>
  <c r="AF197" i="1" s="1"/>
  <c r="O47" i="1"/>
  <c r="AF47" i="1" s="1"/>
  <c r="O113" i="1"/>
  <c r="AF113" i="1" s="1"/>
  <c r="O28" i="1"/>
  <c r="AF28" i="1" s="1"/>
  <c r="O243" i="1"/>
  <c r="AF243" i="1" s="1"/>
  <c r="O99" i="1"/>
  <c r="AF99" i="1" s="1"/>
  <c r="O209" i="1"/>
  <c r="AF209" i="1" s="1"/>
  <c r="O90" i="1"/>
  <c r="AF90" i="1" s="1"/>
  <c r="O135" i="1"/>
  <c r="AF135" i="1" s="1"/>
  <c r="O218" i="1"/>
  <c r="AF218" i="1" s="1"/>
  <c r="O238" i="1"/>
  <c r="AF238" i="1" s="1"/>
  <c r="O136" i="1"/>
  <c r="AF136" i="1" s="1"/>
  <c r="O160" i="1"/>
  <c r="AF160" i="1" s="1"/>
  <c r="O59" i="1"/>
  <c r="O184" i="1"/>
  <c r="AF184" i="1" s="1"/>
  <c r="O224" i="1"/>
  <c r="AF224" i="1" s="1"/>
  <c r="O245" i="1"/>
  <c r="AF245" i="1" s="1"/>
  <c r="O105" i="1"/>
  <c r="AF105" i="1" s="1"/>
  <c r="O230" i="1"/>
  <c r="AF230" i="1" s="1"/>
  <c r="O150" i="1"/>
  <c r="AF150" i="1" s="1"/>
  <c r="O225" i="1"/>
  <c r="AF225" i="1" s="1"/>
  <c r="O51" i="1"/>
  <c r="AF51" i="1" s="1"/>
  <c r="O221" i="1"/>
  <c r="AF221" i="1" s="1"/>
  <c r="O151" i="1"/>
  <c r="AF151" i="1" s="1"/>
  <c r="O146" i="1"/>
  <c r="AF146" i="1" s="1"/>
  <c r="N92" i="1"/>
  <c r="AE92" i="1" s="1"/>
  <c r="V57" i="1"/>
  <c r="AM57" i="1" s="1"/>
  <c r="V101" i="1"/>
  <c r="AM101" i="1" s="1"/>
  <c r="W118" i="1"/>
  <c r="AN118" i="1" s="1"/>
  <c r="W5" i="1"/>
  <c r="AN5" i="1" s="1"/>
  <c r="U37" i="1"/>
  <c r="AL37" i="1" s="1"/>
  <c r="U103" i="1"/>
  <c r="AL103" i="1" s="1"/>
  <c r="U224" i="1"/>
  <c r="AL224" i="1" s="1"/>
  <c r="U11" i="1"/>
  <c r="AL11" i="1" s="1"/>
  <c r="T162" i="1"/>
  <c r="AK162" i="1" s="1"/>
  <c r="T234" i="1"/>
  <c r="AK234" i="1" s="1"/>
  <c r="T14" i="1"/>
  <c r="AK14" i="1" s="1"/>
  <c r="T204" i="1"/>
  <c r="AK204" i="1" s="1"/>
  <c r="T191" i="1"/>
  <c r="AK191" i="1" s="1"/>
  <c r="T185" i="1"/>
  <c r="AK185" i="1" s="1"/>
  <c r="T141" i="1"/>
  <c r="AK141" i="1" s="1"/>
  <c r="T32" i="1"/>
  <c r="AK32" i="1" s="1"/>
  <c r="S172" i="1"/>
  <c r="AJ172" i="1" s="1"/>
  <c r="S98" i="1"/>
  <c r="AJ98" i="1" s="1"/>
  <c r="S118" i="1"/>
  <c r="AJ118" i="1" s="1"/>
  <c r="S243" i="1"/>
  <c r="AJ243" i="1" s="1"/>
  <c r="S123" i="1"/>
  <c r="AJ123" i="1" s="1"/>
  <c r="S248" i="1"/>
  <c r="AJ248" i="1" s="1"/>
  <c r="S160" i="1"/>
  <c r="AJ160" i="1" s="1"/>
  <c r="S180" i="1"/>
  <c r="AJ180" i="1" s="1"/>
  <c r="S220" i="1"/>
  <c r="AJ220" i="1" s="1"/>
  <c r="S225" i="1"/>
  <c r="AJ225" i="1" s="1"/>
  <c r="S61" i="1"/>
  <c r="AJ61" i="1" s="1"/>
  <c r="R192" i="1"/>
  <c r="AI192" i="1" s="1"/>
  <c r="R77" i="1"/>
  <c r="AI77" i="1" s="1"/>
  <c r="R178" i="1"/>
  <c r="AI178" i="1" s="1"/>
  <c r="R54" i="1"/>
  <c r="AI54" i="1" s="1"/>
  <c r="R73" i="1"/>
  <c r="AI73" i="1" s="1"/>
  <c r="R193" i="1"/>
  <c r="AI193" i="1" s="1"/>
  <c r="R119" i="1"/>
  <c r="AI119" i="1" s="1"/>
  <c r="R38" i="1"/>
  <c r="AI38" i="1" s="1"/>
  <c r="R138" i="1"/>
  <c r="AI138" i="1" s="1"/>
  <c r="R244" i="1"/>
  <c r="AI244" i="1" s="1"/>
  <c r="R223" i="1"/>
  <c r="AI223" i="1" s="1"/>
  <c r="R49" i="1"/>
  <c r="AI49" i="1" s="1"/>
  <c r="R120" i="1"/>
  <c r="AI120" i="1" s="1"/>
  <c r="R216" i="1"/>
  <c r="AI216" i="1" s="1"/>
  <c r="R249" i="1"/>
  <c r="AI249" i="1" s="1"/>
  <c r="R155" i="1"/>
  <c r="AI155" i="1" s="1"/>
  <c r="R144" i="1"/>
  <c r="AI144" i="1" s="1"/>
  <c r="R175" i="1"/>
  <c r="AI175" i="1" s="1"/>
  <c r="R140" i="1"/>
  <c r="AI140" i="1" s="1"/>
  <c r="R171" i="1"/>
  <c r="AI171" i="1" s="1"/>
  <c r="R70" i="1"/>
  <c r="AI70" i="1" s="1"/>
  <c r="R200" i="1"/>
  <c r="AI200" i="1" s="1"/>
  <c r="R106" i="1"/>
  <c r="AI106" i="1" s="1"/>
  <c r="R231" i="1"/>
  <c r="AI231" i="1" s="1"/>
  <c r="R186" i="1"/>
  <c r="AI186" i="1" s="1"/>
  <c r="R26" i="1"/>
  <c r="AI26" i="1" s="1"/>
  <c r="O12" i="1"/>
  <c r="AF12" i="1" s="1"/>
  <c r="O212" i="1"/>
  <c r="AF212" i="1" s="1"/>
  <c r="O27" i="1"/>
  <c r="AF27" i="1" s="1"/>
  <c r="O62" i="1"/>
  <c r="AF62" i="1" s="1"/>
  <c r="O213" i="1"/>
  <c r="AF213" i="1" s="1"/>
  <c r="O233" i="1"/>
  <c r="AF233" i="1" s="1"/>
  <c r="O134" i="1"/>
  <c r="AF134" i="1" s="1"/>
  <c r="O33" i="1"/>
  <c r="AF33" i="1" s="1"/>
  <c r="O208" i="1"/>
  <c r="AF208" i="1" s="1"/>
  <c r="O153" i="1"/>
  <c r="AF153" i="1" s="1"/>
  <c r="O237" i="1"/>
  <c r="AF237" i="1" s="1"/>
  <c r="O55" i="1"/>
  <c r="AF55" i="1" s="1"/>
  <c r="O93" i="1"/>
  <c r="AF93" i="1" s="1"/>
  <c r="O103" i="1"/>
  <c r="AF103" i="1" s="1"/>
  <c r="O20" i="1"/>
  <c r="AF20" i="1" s="1"/>
  <c r="O228" i="1"/>
  <c r="AF228" i="1" s="1"/>
  <c r="O198" i="1"/>
  <c r="AF198" i="1" s="1"/>
  <c r="O15" i="1"/>
  <c r="AF15" i="1" s="1"/>
  <c r="O115" i="1"/>
  <c r="AF115" i="1" s="1"/>
  <c r="O170" i="1"/>
  <c r="AF170" i="1" s="1"/>
  <c r="O30" i="1"/>
  <c r="AF30" i="1" s="1"/>
  <c r="O165" i="1"/>
  <c r="AF165" i="1" s="1"/>
  <c r="O239" i="1"/>
  <c r="AF239" i="1" s="1"/>
  <c r="O16" i="1"/>
  <c r="AF16" i="1" s="1"/>
  <c r="Y186" i="1"/>
  <c r="AP186" i="1" s="1"/>
  <c r="V152" i="1"/>
  <c r="AM152" i="1" s="1"/>
  <c r="V240" i="1"/>
  <c r="AM240" i="1" s="1"/>
  <c r="W163" i="1"/>
  <c r="AN163" i="1" s="1"/>
  <c r="W220" i="1"/>
  <c r="AN220" i="1" s="1"/>
  <c r="U43" i="1"/>
  <c r="AL43" i="1" s="1"/>
  <c r="U20" i="1"/>
  <c r="AL20" i="1" s="1"/>
  <c r="U165" i="1"/>
  <c r="AL165" i="1" s="1"/>
  <c r="U151" i="1"/>
  <c r="AL151" i="1" s="1"/>
  <c r="T53" i="1"/>
  <c r="AK53" i="1" s="1"/>
  <c r="T99" i="1"/>
  <c r="AK99" i="1" s="1"/>
  <c r="T94" i="1"/>
  <c r="AK94" i="1" s="1"/>
  <c r="T184" i="1"/>
  <c r="AK184" i="1" s="1"/>
  <c r="T95" i="1"/>
  <c r="AK95" i="1" s="1"/>
  <c r="T76" i="1"/>
  <c r="AK76" i="1" s="1"/>
  <c r="T41" i="1"/>
  <c r="AK41" i="1" s="1"/>
  <c r="S187" i="1"/>
  <c r="AJ187" i="1" s="1"/>
  <c r="S152" i="1"/>
  <c r="AJ152" i="1" s="1"/>
  <c r="S68" i="1"/>
  <c r="AJ68" i="1" s="1"/>
  <c r="S217" i="1"/>
  <c r="AJ217" i="1" s="1"/>
  <c r="S65" i="1"/>
  <c r="AJ65" i="1" s="1"/>
  <c r="S90" i="1"/>
  <c r="AJ90" i="1" s="1"/>
  <c r="S128" i="1"/>
  <c r="AJ128" i="1" s="1"/>
  <c r="S39" i="1"/>
  <c r="AJ39" i="1" s="1"/>
  <c r="S224" i="1"/>
  <c r="AJ224" i="1" s="1"/>
  <c r="S161" i="1"/>
  <c r="AJ161" i="1" s="1"/>
  <c r="S25" i="1"/>
  <c r="AJ25" i="1" s="1"/>
  <c r="S151" i="1"/>
  <c r="AJ151" i="1" s="1"/>
  <c r="R117" i="1"/>
  <c r="AI117" i="1" s="1"/>
  <c r="R42" i="1"/>
  <c r="AI42" i="1" s="1"/>
  <c r="R63" i="1"/>
  <c r="AI63" i="1" s="1"/>
  <c r="R158" i="1"/>
  <c r="AI158" i="1" s="1"/>
  <c r="R89" i="1"/>
  <c r="AI89" i="1" s="1"/>
  <c r="R65" i="1"/>
  <c r="AI65" i="1" s="1"/>
  <c r="R164" i="1"/>
  <c r="AI164" i="1" s="1"/>
  <c r="R34" i="1"/>
  <c r="AI34" i="1" s="1"/>
  <c r="R74" i="1"/>
  <c r="AI74" i="1" s="1"/>
  <c r="R148" i="1"/>
  <c r="AI148" i="1" s="1"/>
  <c r="R248" i="1"/>
  <c r="AI248" i="1" s="1"/>
  <c r="R35" i="1"/>
  <c r="AI35" i="1" s="1"/>
  <c r="R4" i="1"/>
  <c r="AI4" i="1" s="1"/>
  <c r="R39" i="1"/>
  <c r="AI39" i="1" s="1"/>
  <c r="R100" i="1"/>
  <c r="AI100" i="1" s="1"/>
  <c r="R75" i="1"/>
  <c r="AI75" i="1" s="1"/>
  <c r="R45" i="1"/>
  <c r="AI45" i="1" s="1"/>
  <c r="R50" i="1"/>
  <c r="AI50" i="1" s="1"/>
  <c r="R220" i="1"/>
  <c r="AI220" i="1" s="1"/>
  <c r="R86" i="1"/>
  <c r="AI86" i="1" s="1"/>
  <c r="R236" i="1"/>
  <c r="AI236" i="1" s="1"/>
  <c r="R25" i="1"/>
  <c r="AI25" i="1" s="1"/>
  <c r="R196" i="1"/>
  <c r="AI196" i="1" s="1"/>
  <c r="R111" i="1"/>
  <c r="AI111" i="1" s="1"/>
  <c r="R31" i="1"/>
  <c r="AI31" i="1" s="1"/>
  <c r="R126" i="1"/>
  <c r="AI126" i="1" s="1"/>
  <c r="O192" i="1"/>
  <c r="AF192" i="1" s="1"/>
  <c r="O17" i="1"/>
  <c r="AF17" i="1" s="1"/>
  <c r="O67" i="1"/>
  <c r="AF67" i="1" s="1"/>
  <c r="O42" i="1"/>
  <c r="AF42" i="1" s="1"/>
  <c r="O37" i="1"/>
  <c r="AF37" i="1" s="1"/>
  <c r="O72" i="1"/>
  <c r="AF72" i="1" s="1"/>
  <c r="O137" i="1"/>
  <c r="AF137" i="1" s="1"/>
  <c r="O188" i="1"/>
  <c r="AF188" i="1" s="1"/>
  <c r="O214" i="1"/>
  <c r="AF214" i="1" s="1"/>
  <c r="O73" i="1"/>
  <c r="AF73" i="1" s="1"/>
  <c r="O10" i="1"/>
  <c r="AF10" i="1" s="1"/>
  <c r="O108" i="1"/>
  <c r="AF108" i="1" s="1"/>
  <c r="O44" i="1"/>
  <c r="AF44" i="1" s="1"/>
  <c r="O58" i="1"/>
  <c r="AF58" i="1" s="1"/>
  <c r="O84" i="1"/>
  <c r="AF84" i="1" s="1"/>
  <c r="O79" i="1"/>
  <c r="AF79" i="1" s="1"/>
  <c r="O48" i="1"/>
  <c r="AF48" i="1" s="1"/>
  <c r="O194" i="1"/>
  <c r="AF194" i="1" s="1"/>
  <c r="O210" i="1"/>
  <c r="AF210" i="1" s="1"/>
  <c r="O85" i="1"/>
  <c r="AF85" i="1" s="1"/>
  <c r="O235" i="1"/>
  <c r="AF235" i="1" s="1"/>
  <c r="O66" i="1"/>
  <c r="AF66" i="1" s="1"/>
  <c r="O5" i="1"/>
  <c r="AF5" i="1" s="1"/>
  <c r="O195" i="1"/>
  <c r="AF195" i="1" s="1"/>
  <c r="O60" i="1"/>
  <c r="AF60" i="1" s="1"/>
  <c r="O185" i="1"/>
  <c r="AF185" i="1" s="1"/>
  <c r="O145" i="1"/>
  <c r="AF145" i="1" s="1"/>
  <c r="O11" i="1"/>
  <c r="AF11" i="1" s="1"/>
  <c r="O41" i="1"/>
  <c r="AF41" i="1" s="1"/>
  <c r="O176" i="1"/>
  <c r="AF176" i="1" s="1"/>
  <c r="O201" i="1"/>
  <c r="AF201" i="1" s="1"/>
  <c r="Y31" i="1"/>
  <c r="AP31" i="1" s="1"/>
  <c r="V202" i="1"/>
  <c r="V196" i="1"/>
  <c r="AM196" i="1" s="1"/>
  <c r="X38" i="1"/>
  <c r="AO38" i="1" s="1"/>
  <c r="V90" i="1"/>
  <c r="AM90" i="1" s="1"/>
  <c r="V31" i="1"/>
  <c r="AM31" i="1" s="1"/>
  <c r="W44" i="1"/>
  <c r="AN44" i="1" s="1"/>
  <c r="W121" i="1"/>
  <c r="AN121" i="1" s="1"/>
  <c r="U208" i="1"/>
  <c r="AL208" i="1" s="1"/>
  <c r="U238" i="1"/>
  <c r="AL238" i="1" s="1"/>
  <c r="U195" i="1"/>
  <c r="AL195" i="1" s="1"/>
  <c r="U46" i="1"/>
  <c r="AL46" i="1" s="1"/>
  <c r="T43" i="1"/>
  <c r="AK43" i="1" s="1"/>
  <c r="T215" i="1"/>
  <c r="AK215" i="1" s="1"/>
  <c r="T120" i="1"/>
  <c r="AK120" i="1" s="1"/>
  <c r="T91" i="1"/>
  <c r="AK91" i="1" s="1"/>
  <c r="T211" i="1"/>
  <c r="AK211" i="1" s="1"/>
  <c r="T145" i="1"/>
  <c r="AK145" i="1" s="1"/>
  <c r="T206" i="1"/>
  <c r="AK206" i="1" s="1"/>
  <c r="S2" i="1"/>
  <c r="AJ2" i="1" s="1"/>
  <c r="S162" i="1"/>
  <c r="AJ162" i="1" s="1"/>
  <c r="S88" i="1"/>
  <c r="AJ88" i="1" s="1"/>
  <c r="S168" i="1"/>
  <c r="AJ168" i="1" s="1"/>
  <c r="S99" i="1"/>
  <c r="AJ99" i="1" s="1"/>
  <c r="S154" i="1"/>
  <c r="AJ154" i="1" s="1"/>
  <c r="S35" i="1"/>
  <c r="AJ35" i="1" s="1"/>
  <c r="S59" i="1"/>
  <c r="AJ59" i="1" s="1"/>
  <c r="S199" i="1"/>
  <c r="AJ199" i="1" s="1"/>
  <c r="S86" i="1"/>
  <c r="AJ86" i="1" s="1"/>
  <c r="S51" i="1"/>
  <c r="AJ51" i="1" s="1"/>
  <c r="S71" i="1"/>
  <c r="AJ71" i="1" s="1"/>
  <c r="R17" i="1"/>
  <c r="AI17" i="1" s="1"/>
  <c r="R13" i="1"/>
  <c r="AI13" i="1" s="1"/>
  <c r="R19" i="1"/>
  <c r="AI19" i="1" s="1"/>
  <c r="R107" i="1"/>
  <c r="AI107" i="1" s="1"/>
  <c r="R142" i="1"/>
  <c r="AI142" i="1" s="1"/>
  <c r="R179" i="1"/>
  <c r="AI179" i="1" s="1"/>
  <c r="R159" i="1"/>
  <c r="AI159" i="1" s="1"/>
  <c r="R23" i="1"/>
  <c r="AI23" i="1" s="1"/>
  <c r="R189" i="1"/>
  <c r="AI189" i="1" s="1"/>
  <c r="R29" i="1"/>
  <c r="AI29" i="1" s="1"/>
  <c r="R203" i="1"/>
  <c r="AI203" i="1" s="1"/>
  <c r="R94" i="1"/>
  <c r="AI94" i="1" s="1"/>
  <c r="R219" i="1"/>
  <c r="AI219" i="1" s="1"/>
  <c r="R229" i="1"/>
  <c r="AI229" i="1" s="1"/>
  <c r="R149" i="1"/>
  <c r="AI149" i="1" s="1"/>
  <c r="R80" i="1"/>
  <c r="AI80" i="1" s="1"/>
  <c r="R24" i="1"/>
  <c r="AI24" i="1" s="1"/>
  <c r="R191" i="1"/>
  <c r="AI191" i="1" s="1"/>
  <c r="R211" i="1"/>
  <c r="AI211" i="1" s="1"/>
  <c r="R101" i="1"/>
  <c r="AI101" i="1" s="1"/>
  <c r="R76" i="1"/>
  <c r="AI76" i="1" s="1"/>
  <c r="R246" i="1"/>
  <c r="AI246" i="1" s="1"/>
  <c r="R6" i="1"/>
  <c r="AI6" i="1" s="1"/>
  <c r="R251" i="1"/>
  <c r="AI251" i="1" s="1"/>
  <c r="R181" i="1"/>
  <c r="AI181" i="1" s="1"/>
  <c r="R32" i="1"/>
  <c r="AI32" i="1" s="1"/>
  <c r="O2" i="1"/>
  <c r="AF2" i="1" s="1"/>
  <c r="O167" i="1"/>
  <c r="AF167" i="1" s="1"/>
  <c r="O152" i="1"/>
  <c r="AF152" i="1" s="1"/>
  <c r="O102" i="1"/>
  <c r="AF102" i="1" s="1"/>
  <c r="O227" i="1"/>
  <c r="AF227" i="1" s="1"/>
  <c r="O78" i="1"/>
  <c r="AF78" i="1" s="1"/>
  <c r="O202" i="1"/>
  <c r="AF202" i="1" s="1"/>
  <c r="O118" i="1"/>
  <c r="AF118" i="1" s="1"/>
  <c r="O168" i="1"/>
  <c r="AF168" i="1" s="1"/>
  <c r="O163" i="1"/>
  <c r="AF163" i="1" s="1"/>
  <c r="O65" i="1"/>
  <c r="AF65" i="1" s="1"/>
  <c r="O164" i="1"/>
  <c r="AF164" i="1" s="1"/>
  <c r="O34" i="1"/>
  <c r="AF34" i="1" s="1"/>
  <c r="O74" i="1"/>
  <c r="AF74" i="1" s="1"/>
  <c r="O148" i="1"/>
  <c r="AF148" i="1" s="1"/>
  <c r="O248" i="1"/>
  <c r="AF248" i="1" s="1"/>
  <c r="O35" i="1"/>
  <c r="AF35" i="1" s="1"/>
  <c r="O4" i="1"/>
  <c r="AF4" i="1" s="1"/>
  <c r="O39" i="1"/>
  <c r="AF39" i="1" s="1"/>
  <c r="O100" i="1"/>
  <c r="AF100" i="1" s="1"/>
  <c r="O75" i="1"/>
  <c r="AF75" i="1" s="1"/>
  <c r="O45" i="1"/>
  <c r="AF45" i="1" s="1"/>
  <c r="O50" i="1"/>
  <c r="AF50" i="1" s="1"/>
  <c r="O220" i="1"/>
  <c r="AF220" i="1" s="1"/>
  <c r="O86" i="1"/>
  <c r="AF86" i="1" s="1"/>
  <c r="O236" i="1"/>
  <c r="AF236" i="1" s="1"/>
  <c r="O25" i="1"/>
  <c r="AF25" i="1" s="1"/>
  <c r="O196" i="1"/>
  <c r="AF196" i="1" s="1"/>
  <c r="O111" i="1"/>
  <c r="AF111" i="1" s="1"/>
  <c r="X23" i="1"/>
  <c r="AO23" i="1" s="1"/>
  <c r="V138" i="1"/>
  <c r="AM138" i="1" s="1"/>
  <c r="W167" i="1"/>
  <c r="AN167" i="1" s="1"/>
  <c r="W84" i="1"/>
  <c r="AN84" i="1" s="1"/>
  <c r="W41" i="1"/>
  <c r="AN41" i="1" s="1"/>
  <c r="U142" i="1"/>
  <c r="AL142" i="1" s="1"/>
  <c r="U136" i="1"/>
  <c r="AL136" i="1" s="1"/>
  <c r="U230" i="1"/>
  <c r="AL230" i="1" s="1"/>
  <c r="T132" i="1"/>
  <c r="AK132" i="1" s="1"/>
  <c r="T242" i="1"/>
  <c r="AK242" i="1" s="1"/>
  <c r="T90" i="1"/>
  <c r="AK90" i="1" s="1"/>
  <c r="T160" i="1"/>
  <c r="AK160" i="1" s="1"/>
  <c r="T66" i="1"/>
  <c r="AK66" i="1" s="1"/>
  <c r="T40" i="1"/>
  <c r="AK40" i="1" s="1"/>
  <c r="T246" i="1"/>
  <c r="AK246" i="1" s="1"/>
  <c r="T176" i="1"/>
  <c r="AK176" i="1" s="1"/>
  <c r="S52" i="1"/>
  <c r="AJ52" i="1" s="1"/>
  <c r="S102" i="1"/>
  <c r="AJ102" i="1" s="1"/>
  <c r="S197" i="1"/>
  <c r="AJ197" i="1" s="1"/>
  <c r="S83" i="1"/>
  <c r="AJ83" i="1" s="1"/>
  <c r="S164" i="1"/>
  <c r="AJ164" i="1" s="1"/>
  <c r="S135" i="1"/>
  <c r="AJ135" i="1" s="1"/>
  <c r="S190" i="1"/>
  <c r="AJ190" i="1" s="1"/>
  <c r="S100" i="1"/>
  <c r="AJ100" i="1" s="1"/>
  <c r="S245" i="1"/>
  <c r="AJ245" i="1" s="1"/>
  <c r="S250" i="1"/>
  <c r="AJ250" i="1" s="1"/>
  <c r="S196" i="1"/>
  <c r="AJ196" i="1" s="1"/>
  <c r="S146" i="1"/>
  <c r="AJ146" i="1" s="1"/>
  <c r="R57" i="1"/>
  <c r="AI57" i="1" s="1"/>
  <c r="R37" i="1"/>
  <c r="AI37" i="1" s="1"/>
  <c r="R122" i="1"/>
  <c r="AI122" i="1" s="1"/>
  <c r="R83" i="1"/>
  <c r="AI83" i="1" s="1"/>
  <c r="R22" i="1"/>
  <c r="AI22" i="1" s="1"/>
  <c r="R234" i="1"/>
  <c r="AI234" i="1" s="1"/>
  <c r="R174" i="1"/>
  <c r="AI174" i="1" s="1"/>
  <c r="R215" i="1"/>
  <c r="AI215" i="1" s="1"/>
  <c r="R114" i="1"/>
  <c r="AI114" i="1" s="1"/>
  <c r="R143" i="1"/>
  <c r="AI143" i="1" s="1"/>
  <c r="R14" i="1"/>
  <c r="AI14" i="1" s="1"/>
  <c r="R104" i="1"/>
  <c r="AI104" i="1" s="1"/>
  <c r="R56" i="1"/>
  <c r="AI56" i="1" s="1"/>
  <c r="R109" i="1"/>
  <c r="AI109" i="1" s="1"/>
  <c r="R129" i="1"/>
  <c r="AI129" i="1" s="1"/>
  <c r="R91" i="1"/>
  <c r="AI91" i="1" s="1"/>
  <c r="R124" i="1"/>
  <c r="AI124" i="1" s="1"/>
  <c r="R95" i="1"/>
  <c r="AI95" i="1" s="1"/>
  <c r="R40" i="1"/>
  <c r="AI40" i="1" s="1"/>
  <c r="R205" i="1"/>
  <c r="AI205" i="1" s="1"/>
  <c r="R81" i="1"/>
  <c r="AI81" i="1" s="1"/>
  <c r="R240" i="1"/>
  <c r="AI240" i="1" s="1"/>
  <c r="R141" i="1"/>
  <c r="AI141" i="1" s="1"/>
  <c r="R206" i="1"/>
  <c r="AI206" i="1" s="1"/>
  <c r="R226" i="1"/>
  <c r="AI226" i="1" s="1"/>
  <c r="O187" i="1"/>
  <c r="AF187" i="1" s="1"/>
  <c r="O52" i="1"/>
  <c r="AF52" i="1" s="1"/>
  <c r="O82" i="1"/>
  <c r="AF82" i="1" s="1"/>
  <c r="O177" i="1"/>
  <c r="AF177" i="1" s="1"/>
  <c r="O133" i="1"/>
  <c r="AF133" i="1" s="1"/>
  <c r="O98" i="1"/>
  <c r="AF98" i="1" s="1"/>
  <c r="O88" i="1"/>
  <c r="AF88" i="1" s="1"/>
  <c r="O222" i="1"/>
  <c r="AF222" i="1" s="1"/>
  <c r="O217" i="1"/>
  <c r="AF217" i="1" s="1"/>
  <c r="O83" i="1"/>
  <c r="AF83" i="1" s="1"/>
  <c r="O64" i="1"/>
  <c r="AF64" i="1" s="1"/>
  <c r="O69" i="1"/>
  <c r="AF69" i="1" s="1"/>
  <c r="O169" i="1"/>
  <c r="AF169" i="1" s="1"/>
  <c r="O123" i="1"/>
  <c r="AF123" i="1" s="1"/>
  <c r="O154" i="1"/>
  <c r="AF154" i="1" s="1"/>
  <c r="O183" i="1"/>
  <c r="AF183" i="1" s="1"/>
  <c r="O128" i="1"/>
  <c r="AF128" i="1" s="1"/>
  <c r="O190" i="1"/>
  <c r="AF190" i="1" s="1"/>
  <c r="O139" i="1"/>
  <c r="AF139" i="1" s="1"/>
  <c r="O21" i="1"/>
  <c r="AF21" i="1" s="1"/>
  <c r="O204" i="1"/>
  <c r="AF204" i="1" s="1"/>
  <c r="O180" i="1"/>
  <c r="AF180" i="1" s="1"/>
  <c r="O199" i="1"/>
  <c r="AF199" i="1" s="1"/>
  <c r="O36" i="1"/>
  <c r="AF36" i="1" s="1"/>
  <c r="O161" i="1"/>
  <c r="AF161" i="1" s="1"/>
  <c r="O250" i="1"/>
  <c r="AF250" i="1" s="1"/>
  <c r="O156" i="1"/>
  <c r="AF156" i="1" s="1"/>
  <c r="O125" i="1"/>
  <c r="AF125" i="1" s="1"/>
  <c r="O121" i="1"/>
  <c r="AF121" i="1" s="1"/>
  <c r="O61" i="1"/>
  <c r="AF61" i="1" s="1"/>
  <c r="O71" i="1"/>
  <c r="AF71" i="1" s="1"/>
  <c r="O241" i="1"/>
  <c r="AF241" i="1" s="1"/>
  <c r="W169" i="1"/>
  <c r="AN169" i="1" s="1"/>
  <c r="U55" i="1"/>
  <c r="AL55" i="1" s="1"/>
  <c r="T157" i="1"/>
  <c r="AK157" i="1" s="1"/>
  <c r="T104" i="1"/>
  <c r="AK104" i="1" s="1"/>
  <c r="T101" i="1"/>
  <c r="AK101" i="1" s="1"/>
  <c r="S207" i="1"/>
  <c r="AJ207" i="1" s="1"/>
  <c r="S113" i="1"/>
  <c r="AJ113" i="1" s="1"/>
  <c r="S183" i="1"/>
  <c r="AJ183" i="1" s="1"/>
  <c r="S50" i="1"/>
  <c r="AJ50" i="1" s="1"/>
  <c r="S31" i="1"/>
  <c r="AJ31" i="1" s="1"/>
  <c r="R127" i="1"/>
  <c r="AI127" i="1" s="1"/>
  <c r="R243" i="1"/>
  <c r="AI243" i="1" s="1"/>
  <c r="R123" i="1"/>
  <c r="AI123" i="1" s="1"/>
  <c r="R228" i="1"/>
  <c r="AI228" i="1" s="1"/>
  <c r="R160" i="1"/>
  <c r="AI160" i="1" s="1"/>
  <c r="R180" i="1"/>
  <c r="AI180" i="1" s="1"/>
  <c r="R16" i="1"/>
  <c r="AI16" i="1" s="1"/>
  <c r="R225" i="1"/>
  <c r="AI225" i="1" s="1"/>
  <c r="R61" i="1"/>
  <c r="AI61" i="1" s="1"/>
  <c r="O7" i="1"/>
  <c r="AF7" i="1" s="1"/>
  <c r="O77" i="1"/>
  <c r="AF77" i="1" s="1"/>
  <c r="O178" i="1"/>
  <c r="AF178" i="1" s="1"/>
  <c r="O158" i="1"/>
  <c r="AF158" i="1" s="1"/>
  <c r="O179" i="1"/>
  <c r="AF179" i="1" s="1"/>
  <c r="O138" i="1"/>
  <c r="AF138" i="1" s="1"/>
  <c r="O14" i="1"/>
  <c r="AF14" i="1" s="1"/>
  <c r="O229" i="1"/>
  <c r="AF229" i="1" s="1"/>
  <c r="O144" i="1"/>
  <c r="AF144" i="1" s="1"/>
  <c r="O40" i="1"/>
  <c r="AF40" i="1" s="1"/>
  <c r="O81" i="1"/>
  <c r="AF81" i="1" s="1"/>
  <c r="O141" i="1"/>
  <c r="AF141" i="1" s="1"/>
  <c r="O181" i="1"/>
  <c r="AF181" i="1" s="1"/>
  <c r="N132" i="1"/>
  <c r="AE132" i="1" s="1"/>
  <c r="N207" i="1"/>
  <c r="AE207" i="1" s="1"/>
  <c r="N172" i="1"/>
  <c r="AE172" i="1" s="1"/>
  <c r="N162" i="1"/>
  <c r="AE162" i="1" s="1"/>
  <c r="N53" i="1"/>
  <c r="AE53" i="1" s="1"/>
  <c r="N68" i="1"/>
  <c r="AE68" i="1" s="1"/>
  <c r="N197" i="1"/>
  <c r="AE197" i="1" s="1"/>
  <c r="N47" i="1"/>
  <c r="AE47" i="1" s="1"/>
  <c r="N113" i="1"/>
  <c r="AE113" i="1" s="1"/>
  <c r="N28" i="1"/>
  <c r="AE28" i="1" s="1"/>
  <c r="N243" i="1"/>
  <c r="AE243" i="1" s="1"/>
  <c r="N99" i="1"/>
  <c r="AE99" i="1" s="1"/>
  <c r="N209" i="1"/>
  <c r="AE209" i="1" s="1"/>
  <c r="N90" i="1"/>
  <c r="AE90" i="1" s="1"/>
  <c r="N135" i="1"/>
  <c r="AE135" i="1" s="1"/>
  <c r="N218" i="1"/>
  <c r="AE218" i="1" s="1"/>
  <c r="N238" i="1"/>
  <c r="AE238" i="1" s="1"/>
  <c r="N136" i="1"/>
  <c r="AE136" i="1" s="1"/>
  <c r="N160" i="1"/>
  <c r="AE160" i="1" s="1"/>
  <c r="N59" i="1"/>
  <c r="AE59" i="1" s="1"/>
  <c r="N184" i="1"/>
  <c r="AE184" i="1" s="1"/>
  <c r="N224" i="1"/>
  <c r="AE224" i="1" s="1"/>
  <c r="N245" i="1"/>
  <c r="AE245" i="1" s="1"/>
  <c r="N105" i="1"/>
  <c r="AE105" i="1" s="1"/>
  <c r="N230" i="1"/>
  <c r="AE230" i="1" s="1"/>
  <c r="N150" i="1"/>
  <c r="AE150" i="1" s="1"/>
  <c r="N225" i="1"/>
  <c r="AE225" i="1" s="1"/>
  <c r="N51" i="1"/>
  <c r="AE51" i="1" s="1"/>
  <c r="N221" i="1"/>
  <c r="AE221" i="1" s="1"/>
  <c r="N151" i="1"/>
  <c r="AE151" i="1" s="1"/>
  <c r="N146" i="1"/>
  <c r="AE146" i="1" s="1"/>
  <c r="M92" i="1"/>
  <c r="M157" i="1"/>
  <c r="M97" i="1"/>
  <c r="M77" i="1"/>
  <c r="M13" i="1"/>
  <c r="M127" i="1"/>
  <c r="M63" i="1"/>
  <c r="M122" i="1"/>
  <c r="M54" i="1"/>
  <c r="M247" i="1"/>
  <c r="M142" i="1"/>
  <c r="M179" i="1"/>
  <c r="M159" i="1"/>
  <c r="M23" i="1"/>
  <c r="M189" i="1"/>
  <c r="M29" i="1"/>
  <c r="M203" i="1"/>
  <c r="M94" i="1"/>
  <c r="M219" i="1"/>
  <c r="M229" i="1"/>
  <c r="M149" i="1"/>
  <c r="M80" i="1"/>
  <c r="M24" i="1"/>
  <c r="W4" i="1"/>
  <c r="AN4" i="1" s="1"/>
  <c r="U79" i="1"/>
  <c r="AL79" i="1" s="1"/>
  <c r="T97" i="1"/>
  <c r="AK97" i="1" s="1"/>
  <c r="T210" i="1"/>
  <c r="AK210" i="1" s="1"/>
  <c r="T81" i="1"/>
  <c r="AK81" i="1" s="1"/>
  <c r="S167" i="1"/>
  <c r="AJ167" i="1" s="1"/>
  <c r="S28" i="1"/>
  <c r="AJ28" i="1" s="1"/>
  <c r="S238" i="1"/>
  <c r="AJ238" i="1" s="1"/>
  <c r="S36" i="1"/>
  <c r="AJ36" i="1" s="1"/>
  <c r="S126" i="1"/>
  <c r="AJ126" i="1" s="1"/>
  <c r="R137" i="1"/>
  <c r="AI137" i="1" s="1"/>
  <c r="R237" i="1"/>
  <c r="AI237" i="1" s="1"/>
  <c r="R90" i="1"/>
  <c r="AI90" i="1" s="1"/>
  <c r="R128" i="1"/>
  <c r="AI128" i="1" s="1"/>
  <c r="R115" i="1"/>
  <c r="AI115" i="1" s="1"/>
  <c r="R224" i="1"/>
  <c r="AI224" i="1" s="1"/>
  <c r="R161" i="1"/>
  <c r="AI161" i="1" s="1"/>
  <c r="R166" i="1"/>
  <c r="AI166" i="1" s="1"/>
  <c r="R151" i="1"/>
  <c r="AI151" i="1" s="1"/>
  <c r="O117" i="1"/>
  <c r="AF117" i="1" s="1"/>
  <c r="O87" i="1"/>
  <c r="AF87" i="1" s="1"/>
  <c r="O63" i="1"/>
  <c r="AF63" i="1" s="1"/>
  <c r="O107" i="1"/>
  <c r="AF107" i="1" s="1"/>
  <c r="O234" i="1"/>
  <c r="AF234" i="1" s="1"/>
  <c r="O189" i="1"/>
  <c r="AF189" i="1" s="1"/>
  <c r="O49" i="1"/>
  <c r="AF49" i="1" s="1"/>
  <c r="O109" i="1"/>
  <c r="AF109" i="1" s="1"/>
  <c r="O24" i="1"/>
  <c r="AF24" i="1" s="1"/>
  <c r="O110" i="1"/>
  <c r="AF110" i="1" s="1"/>
  <c r="O166" i="1"/>
  <c r="AF166" i="1" s="1"/>
  <c r="O116" i="1"/>
  <c r="AF116" i="1" s="1"/>
  <c r="O226" i="1"/>
  <c r="AF226" i="1" s="1"/>
  <c r="N12" i="1"/>
  <c r="AE12" i="1" s="1"/>
  <c r="N212" i="1"/>
  <c r="AE212" i="1" s="1"/>
  <c r="N27" i="1"/>
  <c r="AE27" i="1" s="1"/>
  <c r="N62" i="1"/>
  <c r="AE62" i="1" s="1"/>
  <c r="N213" i="1"/>
  <c r="AE213" i="1" s="1"/>
  <c r="N233" i="1"/>
  <c r="AE233" i="1" s="1"/>
  <c r="N134" i="1"/>
  <c r="AE134" i="1" s="1"/>
  <c r="N33" i="1"/>
  <c r="AE33" i="1" s="1"/>
  <c r="N208" i="1"/>
  <c r="AE208" i="1" s="1"/>
  <c r="N153" i="1"/>
  <c r="AE153" i="1" s="1"/>
  <c r="N237" i="1"/>
  <c r="AE237" i="1" s="1"/>
  <c r="N55" i="1"/>
  <c r="AE55" i="1" s="1"/>
  <c r="N93" i="1"/>
  <c r="AE93" i="1" s="1"/>
  <c r="N103" i="1"/>
  <c r="AE103" i="1" s="1"/>
  <c r="N20" i="1"/>
  <c r="AE20" i="1" s="1"/>
  <c r="N228" i="1"/>
  <c r="AE228" i="1" s="1"/>
  <c r="N198" i="1"/>
  <c r="AE198" i="1" s="1"/>
  <c r="N15" i="1"/>
  <c r="AE15" i="1" s="1"/>
  <c r="N115" i="1"/>
  <c r="AE115" i="1" s="1"/>
  <c r="N170" i="1"/>
  <c r="AE170" i="1" s="1"/>
  <c r="N30" i="1"/>
  <c r="AE30" i="1" s="1"/>
  <c r="N165" i="1"/>
  <c r="AE165" i="1" s="1"/>
  <c r="N239" i="1"/>
  <c r="AE239" i="1" s="1"/>
  <c r="N16" i="1"/>
  <c r="AE16" i="1" s="1"/>
  <c r="N110" i="1"/>
  <c r="AE110" i="1" s="1"/>
  <c r="N130" i="1"/>
  <c r="AE130" i="1" s="1"/>
  <c r="N166" i="1"/>
  <c r="AE166" i="1" s="1"/>
  <c r="N96" i="1"/>
  <c r="AE96" i="1" s="1"/>
  <c r="N116" i="1"/>
  <c r="AE116" i="1" s="1"/>
  <c r="N131" i="1"/>
  <c r="AE131" i="1" s="1"/>
  <c r="N46" i="1"/>
  <c r="AE46" i="1" s="1"/>
  <c r="M7" i="1"/>
  <c r="M112" i="1"/>
  <c r="M147" i="1"/>
  <c r="M87" i="1"/>
  <c r="M3" i="1"/>
  <c r="M173" i="1"/>
  <c r="M43" i="1"/>
  <c r="M242" i="1"/>
  <c r="M158" i="1"/>
  <c r="M182" i="1"/>
  <c r="M22" i="1"/>
  <c r="M234" i="1"/>
  <c r="M174" i="1"/>
  <c r="M215" i="1"/>
  <c r="M114" i="1"/>
  <c r="M143" i="1"/>
  <c r="M14" i="1"/>
  <c r="M104" i="1"/>
  <c r="M56" i="1"/>
  <c r="M109" i="1"/>
  <c r="X124" i="1"/>
  <c r="AO124" i="1" s="1"/>
  <c r="W139" i="1"/>
  <c r="AN139" i="1" s="1"/>
  <c r="U115" i="1"/>
  <c r="AL115" i="1" s="1"/>
  <c r="T63" i="1"/>
  <c r="AK63" i="1" s="1"/>
  <c r="T229" i="1"/>
  <c r="AK229" i="1" s="1"/>
  <c r="T240" i="1"/>
  <c r="AK240" i="1" s="1"/>
  <c r="S177" i="1"/>
  <c r="AJ177" i="1" s="1"/>
  <c r="S163" i="1"/>
  <c r="AJ163" i="1" s="1"/>
  <c r="S136" i="1"/>
  <c r="AJ136" i="1" s="1"/>
  <c r="S230" i="1"/>
  <c r="AJ230" i="1" s="1"/>
  <c r="S241" i="1"/>
  <c r="AJ241" i="1" s="1"/>
  <c r="R242" i="1"/>
  <c r="AI242" i="1" s="1"/>
  <c r="R69" i="1"/>
  <c r="AI69" i="1" s="1"/>
  <c r="R103" i="1"/>
  <c r="AI103" i="1" s="1"/>
  <c r="R238" i="1"/>
  <c r="AI238" i="1" s="1"/>
  <c r="R21" i="1"/>
  <c r="AI21" i="1" s="1"/>
  <c r="R165" i="1"/>
  <c r="AI165" i="1" s="1"/>
  <c r="R230" i="1"/>
  <c r="AI230" i="1" s="1"/>
  <c r="R125" i="1"/>
  <c r="AI125" i="1" s="1"/>
  <c r="R131" i="1"/>
  <c r="AI131" i="1" s="1"/>
  <c r="O157" i="1"/>
  <c r="AF157" i="1" s="1"/>
  <c r="O8" i="1"/>
  <c r="AF8" i="1" s="1"/>
  <c r="O43" i="1"/>
  <c r="AF43" i="1" s="1"/>
  <c r="O247" i="1"/>
  <c r="AF247" i="1" s="1"/>
  <c r="O119" i="1"/>
  <c r="AF119" i="1" s="1"/>
  <c r="O114" i="1"/>
  <c r="AF114" i="1" s="1"/>
  <c r="O94" i="1"/>
  <c r="AF94" i="1" s="1"/>
  <c r="O249" i="1"/>
  <c r="AF249" i="1" s="1"/>
  <c r="O124" i="1"/>
  <c r="AF124" i="1" s="1"/>
  <c r="O171" i="1"/>
  <c r="AF171" i="1" s="1"/>
  <c r="O200" i="1"/>
  <c r="AF200" i="1" s="1"/>
  <c r="O231" i="1"/>
  <c r="AF231" i="1" s="1"/>
  <c r="O46" i="1"/>
  <c r="AF46" i="1" s="1"/>
  <c r="N192" i="1"/>
  <c r="AE192" i="1" s="1"/>
  <c r="N17" i="1"/>
  <c r="AE17" i="1" s="1"/>
  <c r="N67" i="1"/>
  <c r="AE67" i="1" s="1"/>
  <c r="N42" i="1"/>
  <c r="AE42" i="1" s="1"/>
  <c r="N37" i="1"/>
  <c r="AE37" i="1" s="1"/>
  <c r="N72" i="1"/>
  <c r="AE72" i="1" s="1"/>
  <c r="N137" i="1"/>
  <c r="AE137" i="1" s="1"/>
  <c r="N188" i="1"/>
  <c r="AE188" i="1" s="1"/>
  <c r="N214" i="1"/>
  <c r="AE214" i="1" s="1"/>
  <c r="N73" i="1"/>
  <c r="AE73" i="1" s="1"/>
  <c r="N10" i="1"/>
  <c r="AE10" i="1" s="1"/>
  <c r="N108" i="1"/>
  <c r="AE108" i="1" s="1"/>
  <c r="N44" i="1"/>
  <c r="AE44" i="1" s="1"/>
  <c r="N58" i="1"/>
  <c r="AE58" i="1" s="1"/>
  <c r="N84" i="1"/>
  <c r="AE84" i="1" s="1"/>
  <c r="N79" i="1"/>
  <c r="AE79" i="1" s="1"/>
  <c r="N48" i="1"/>
  <c r="AE48" i="1" s="1"/>
  <c r="N194" i="1"/>
  <c r="AE194" i="1" s="1"/>
  <c r="N210" i="1"/>
  <c r="AE210" i="1" s="1"/>
  <c r="N85" i="1"/>
  <c r="AE85" i="1" s="1"/>
  <c r="N235" i="1"/>
  <c r="AE235" i="1" s="1"/>
  <c r="N66" i="1"/>
  <c r="AE66" i="1" s="1"/>
  <c r="N5" i="1"/>
  <c r="AE5" i="1" s="1"/>
  <c r="N195" i="1"/>
  <c r="AE195" i="1" s="1"/>
  <c r="N60" i="1"/>
  <c r="AE60" i="1" s="1"/>
  <c r="N185" i="1"/>
  <c r="AE185" i="1" s="1"/>
  <c r="N145" i="1"/>
  <c r="AE145" i="1" s="1"/>
  <c r="N11" i="1"/>
  <c r="AE11" i="1" s="1"/>
  <c r="N41" i="1"/>
  <c r="AE41" i="1" s="1"/>
  <c r="N176" i="1"/>
  <c r="AE176" i="1" s="1"/>
  <c r="N201" i="1"/>
  <c r="AE201" i="1" s="1"/>
  <c r="M132" i="1"/>
  <c r="M207" i="1"/>
  <c r="M172" i="1"/>
  <c r="M162" i="1"/>
  <c r="M53" i="1"/>
  <c r="M68" i="1"/>
  <c r="M197" i="1"/>
  <c r="M47" i="1"/>
  <c r="M113" i="1"/>
  <c r="M28" i="1"/>
  <c r="M243" i="1"/>
  <c r="M99" i="1"/>
  <c r="M209" i="1"/>
  <c r="M90" i="1"/>
  <c r="M135" i="1"/>
  <c r="M218" i="1"/>
  <c r="M238" i="1"/>
  <c r="M136" i="1"/>
  <c r="M160" i="1"/>
  <c r="M59" i="1"/>
  <c r="M184" i="1"/>
  <c r="X171" i="1"/>
  <c r="AO171" i="1" s="1"/>
  <c r="W236" i="1"/>
  <c r="AN236" i="1" s="1"/>
  <c r="U210" i="1"/>
  <c r="AL210" i="1" s="1"/>
  <c r="T113" i="1"/>
  <c r="AK113" i="1" s="1"/>
  <c r="T80" i="1"/>
  <c r="AK80" i="1" s="1"/>
  <c r="T11" i="1"/>
  <c r="AK11" i="1" s="1"/>
  <c r="S133" i="1"/>
  <c r="AJ133" i="1" s="1"/>
  <c r="S69" i="1"/>
  <c r="AJ69" i="1" s="1"/>
  <c r="S4" i="1"/>
  <c r="AJ4" i="1" s="1"/>
  <c r="S150" i="1"/>
  <c r="AJ150" i="1" s="1"/>
  <c r="R157" i="1"/>
  <c r="AI157" i="1" s="1"/>
  <c r="R188" i="1"/>
  <c r="AI188" i="1" s="1"/>
  <c r="R99" i="1"/>
  <c r="AI99" i="1" s="1"/>
  <c r="R154" i="1"/>
  <c r="AI154" i="1" s="1"/>
  <c r="R198" i="1"/>
  <c r="AI198" i="1" s="1"/>
  <c r="R59" i="1"/>
  <c r="AI59" i="1" s="1"/>
  <c r="R199" i="1"/>
  <c r="AI199" i="1" s="1"/>
  <c r="R110" i="1"/>
  <c r="AI110" i="1" s="1"/>
  <c r="R51" i="1"/>
  <c r="AI51" i="1" s="1"/>
  <c r="R71" i="1"/>
  <c r="AI71" i="1" s="1"/>
  <c r="O112" i="1"/>
  <c r="AF112" i="1" s="1"/>
  <c r="O13" i="1"/>
  <c r="AF13" i="1" s="1"/>
  <c r="O19" i="1"/>
  <c r="AF19" i="1" s="1"/>
  <c r="O182" i="1"/>
  <c r="AF182" i="1" s="1"/>
  <c r="O159" i="1"/>
  <c r="AF159" i="1" s="1"/>
  <c r="O244" i="1"/>
  <c r="AF244" i="1" s="1"/>
  <c r="O104" i="1"/>
  <c r="AF104" i="1" s="1"/>
  <c r="O149" i="1"/>
  <c r="AF149" i="1" s="1"/>
  <c r="O175" i="1"/>
  <c r="AF175" i="1" s="1"/>
  <c r="O101" i="1"/>
  <c r="AF101" i="1" s="1"/>
  <c r="O246" i="1"/>
  <c r="AF246" i="1" s="1"/>
  <c r="O251" i="1"/>
  <c r="AF251" i="1" s="1"/>
  <c r="O26" i="1"/>
  <c r="AF26" i="1" s="1"/>
  <c r="N117" i="1"/>
  <c r="AE117" i="1" s="1"/>
  <c r="N57" i="1"/>
  <c r="AE57" i="1" s="1"/>
  <c r="N232" i="1"/>
  <c r="AE232" i="1" s="1"/>
  <c r="N8" i="1"/>
  <c r="AE8" i="1" s="1"/>
  <c r="N18" i="1"/>
  <c r="AE18" i="1" s="1"/>
  <c r="N178" i="1"/>
  <c r="AE178" i="1" s="1"/>
  <c r="N19" i="1"/>
  <c r="AE19" i="1" s="1"/>
  <c r="N9" i="1"/>
  <c r="AE9" i="1" s="1"/>
  <c r="N107" i="1"/>
  <c r="AE107" i="1" s="1"/>
  <c r="N89" i="1"/>
  <c r="AE89" i="1" s="1"/>
  <c r="N193" i="1"/>
  <c r="AE193" i="1" s="1"/>
  <c r="N119" i="1"/>
  <c r="AE119" i="1" s="1"/>
  <c r="N38" i="1"/>
  <c r="AE38" i="1" s="1"/>
  <c r="N138" i="1"/>
  <c r="AE138" i="1" s="1"/>
  <c r="N244" i="1"/>
  <c r="AE244" i="1" s="1"/>
  <c r="N223" i="1"/>
  <c r="AE223" i="1" s="1"/>
  <c r="N49" i="1"/>
  <c r="AE49" i="1" s="1"/>
  <c r="N120" i="1"/>
  <c r="AE120" i="1" s="1"/>
  <c r="N216" i="1"/>
  <c r="AE216" i="1" s="1"/>
  <c r="N249" i="1"/>
  <c r="AE249" i="1" s="1"/>
  <c r="N155" i="1"/>
  <c r="AE155" i="1" s="1"/>
  <c r="N144" i="1"/>
  <c r="AE144" i="1" s="1"/>
  <c r="N175" i="1"/>
  <c r="AE175" i="1" s="1"/>
  <c r="N140" i="1"/>
  <c r="AE140" i="1" s="1"/>
  <c r="N171" i="1"/>
  <c r="AE171" i="1" s="1"/>
  <c r="N70" i="1"/>
  <c r="AE70" i="1" s="1"/>
  <c r="N200" i="1"/>
  <c r="AE200" i="1" s="1"/>
  <c r="N106" i="1"/>
  <c r="AE106" i="1" s="1"/>
  <c r="N231" i="1"/>
  <c r="AE231" i="1" s="1"/>
  <c r="N186" i="1"/>
  <c r="AE186" i="1" s="1"/>
  <c r="N26" i="1"/>
  <c r="AE26" i="1" s="1"/>
  <c r="M12" i="1"/>
  <c r="M212" i="1"/>
  <c r="M27" i="1"/>
  <c r="M62" i="1"/>
  <c r="M213" i="1"/>
  <c r="M233" i="1"/>
  <c r="M134" i="1"/>
  <c r="M33" i="1"/>
  <c r="M208" i="1"/>
  <c r="M153" i="1"/>
  <c r="M237" i="1"/>
  <c r="M55" i="1"/>
  <c r="M93" i="1"/>
  <c r="M103" i="1"/>
  <c r="M20" i="1"/>
  <c r="M228" i="1"/>
  <c r="M198" i="1"/>
  <c r="M15" i="1"/>
  <c r="M115" i="1"/>
  <c r="M170" i="1"/>
  <c r="V136" i="1"/>
  <c r="AM136" i="1" s="1"/>
  <c r="W201" i="1"/>
  <c r="AN201" i="1" s="1"/>
  <c r="U239" i="1"/>
  <c r="AL239" i="1" s="1"/>
  <c r="T247" i="1"/>
  <c r="AK247" i="1" s="1"/>
  <c r="V66" i="1"/>
  <c r="AM66" i="1" s="1"/>
  <c r="U67" i="1"/>
  <c r="AL67" i="1" s="1"/>
  <c r="U150" i="1"/>
  <c r="AL150" i="1" s="1"/>
  <c r="T174" i="1"/>
  <c r="AK174" i="1" s="1"/>
  <c r="T124" i="1"/>
  <c r="AK124" i="1" s="1"/>
  <c r="T181" i="1"/>
  <c r="AK181" i="1" s="1"/>
  <c r="S78" i="1"/>
  <c r="AJ78" i="1" s="1"/>
  <c r="S209" i="1"/>
  <c r="AJ209" i="1" s="1"/>
  <c r="S204" i="1"/>
  <c r="AJ204" i="1" s="1"/>
  <c r="S125" i="1"/>
  <c r="AJ125" i="1" s="1"/>
  <c r="R67" i="1"/>
  <c r="AI67" i="1" s="1"/>
  <c r="R247" i="1"/>
  <c r="AI247" i="1" s="1"/>
  <c r="R169" i="1"/>
  <c r="AI169" i="1" s="1"/>
  <c r="R20" i="1"/>
  <c r="AI20" i="1" s="1"/>
  <c r="R136" i="1"/>
  <c r="AI136" i="1" s="1"/>
  <c r="R204" i="1"/>
  <c r="AI204" i="1" s="1"/>
  <c r="R239" i="1"/>
  <c r="AI239" i="1" s="1"/>
  <c r="R150" i="1"/>
  <c r="AI150" i="1" s="1"/>
  <c r="R121" i="1"/>
  <c r="AI121" i="1" s="1"/>
  <c r="R46" i="1"/>
  <c r="AI46" i="1" s="1"/>
  <c r="O97" i="1"/>
  <c r="AF97" i="1" s="1"/>
  <c r="O18" i="1"/>
  <c r="AF18" i="1" s="1"/>
  <c r="O242" i="1"/>
  <c r="AF242" i="1" s="1"/>
  <c r="O142" i="1"/>
  <c r="AF142" i="1" s="1"/>
  <c r="O38" i="1"/>
  <c r="AF38" i="1" s="1"/>
  <c r="O143" i="1"/>
  <c r="AF143" i="1" s="1"/>
  <c r="O219" i="1"/>
  <c r="AF219" i="1" s="1"/>
  <c r="O155" i="1"/>
  <c r="AF155" i="1" s="1"/>
  <c r="O95" i="1"/>
  <c r="AF95" i="1" s="1"/>
  <c r="O130" i="1"/>
  <c r="AF130" i="1" s="1"/>
  <c r="O96" i="1"/>
  <c r="AF96" i="1" s="1"/>
  <c r="O131" i="1"/>
  <c r="AF131" i="1" s="1"/>
  <c r="O32" i="1"/>
  <c r="AF32" i="1" s="1"/>
  <c r="N52" i="1"/>
  <c r="AE52" i="1" s="1"/>
  <c r="N82" i="1"/>
  <c r="AE82" i="1" s="1"/>
  <c r="N177" i="1"/>
  <c r="AE177" i="1" s="1"/>
  <c r="N133" i="1"/>
  <c r="AE133" i="1" s="1"/>
  <c r="N98" i="1"/>
  <c r="AE98" i="1" s="1"/>
  <c r="N88" i="1"/>
  <c r="AE88" i="1" s="1"/>
  <c r="N222" i="1"/>
  <c r="AE222" i="1" s="1"/>
  <c r="N217" i="1"/>
  <c r="AE217" i="1" s="1"/>
  <c r="N83" i="1"/>
  <c r="AE83" i="1" s="1"/>
  <c r="N64" i="1"/>
  <c r="AE64" i="1" s="1"/>
  <c r="N69" i="1"/>
  <c r="AE69" i="1" s="1"/>
  <c r="N169" i="1"/>
  <c r="AE169" i="1" s="1"/>
  <c r="N123" i="1"/>
  <c r="AE123" i="1" s="1"/>
  <c r="N154" i="1"/>
  <c r="AE154" i="1" s="1"/>
  <c r="N183" i="1"/>
  <c r="AE183" i="1" s="1"/>
  <c r="N128" i="1"/>
  <c r="AE128" i="1" s="1"/>
  <c r="N190" i="1"/>
  <c r="AE190" i="1" s="1"/>
  <c r="N139" i="1"/>
  <c r="AE139" i="1" s="1"/>
  <c r="N21" i="1"/>
  <c r="AE21" i="1" s="1"/>
  <c r="N204" i="1"/>
  <c r="AE204" i="1" s="1"/>
  <c r="N180" i="1"/>
  <c r="AE180" i="1" s="1"/>
  <c r="N199" i="1"/>
  <c r="AE199" i="1" s="1"/>
  <c r="N36" i="1"/>
  <c r="AE36" i="1" s="1"/>
  <c r="N161" i="1"/>
  <c r="AE161" i="1" s="1"/>
  <c r="N250" i="1"/>
  <c r="AE250" i="1" s="1"/>
  <c r="N156" i="1"/>
  <c r="AE156" i="1" s="1"/>
  <c r="N125" i="1"/>
  <c r="AE125" i="1" s="1"/>
  <c r="N121" i="1"/>
  <c r="AE121" i="1" s="1"/>
  <c r="N61" i="1"/>
  <c r="AE61" i="1" s="1"/>
  <c r="N71" i="1"/>
  <c r="AE71" i="1" s="1"/>
  <c r="N241" i="1"/>
  <c r="AE241" i="1" s="1"/>
  <c r="M117" i="1"/>
  <c r="M57" i="1"/>
  <c r="M232" i="1"/>
  <c r="M8" i="1"/>
  <c r="M18" i="1"/>
  <c r="M178" i="1"/>
  <c r="M19" i="1"/>
  <c r="M9" i="1"/>
  <c r="M107" i="1"/>
  <c r="M89" i="1"/>
  <c r="M193" i="1"/>
  <c r="M119" i="1"/>
  <c r="M38" i="1"/>
  <c r="M138" i="1"/>
  <c r="M244" i="1"/>
  <c r="M223" i="1"/>
  <c r="M49" i="1"/>
  <c r="M120" i="1"/>
  <c r="M216" i="1"/>
  <c r="M249" i="1"/>
  <c r="M155" i="1"/>
  <c r="L226" i="1"/>
  <c r="L206" i="1"/>
  <c r="L141" i="1"/>
  <c r="L240" i="1"/>
  <c r="L81" i="1"/>
  <c r="L205" i="1"/>
  <c r="L40" i="1"/>
  <c r="L95" i="1"/>
  <c r="L124" i="1"/>
  <c r="L91" i="1"/>
  <c r="L129" i="1"/>
  <c r="L109" i="1"/>
  <c r="L56" i="1"/>
  <c r="L104" i="1"/>
  <c r="L14" i="1"/>
  <c r="L143" i="1"/>
  <c r="L114" i="1"/>
  <c r="L215" i="1"/>
  <c r="L174" i="1"/>
  <c r="L234" i="1"/>
  <c r="L22" i="1"/>
  <c r="L182" i="1"/>
  <c r="L158" i="1"/>
  <c r="L242" i="1"/>
  <c r="L43" i="1"/>
  <c r="L173" i="1"/>
  <c r="L3" i="1"/>
  <c r="L87" i="1"/>
  <c r="L147" i="1"/>
  <c r="L112" i="1"/>
  <c r="L7" i="1"/>
  <c r="M46" i="1"/>
  <c r="M131" i="1"/>
  <c r="M116" i="1"/>
  <c r="M96" i="1"/>
  <c r="M166" i="1"/>
  <c r="M130" i="1"/>
  <c r="M110" i="1"/>
  <c r="M16" i="1"/>
  <c r="M239" i="1"/>
  <c r="M224" i="1"/>
  <c r="M100" i="1"/>
  <c r="M190" i="1"/>
  <c r="M84" i="1"/>
  <c r="M164" i="1"/>
  <c r="M83" i="1"/>
  <c r="M137" i="1"/>
  <c r="M102" i="1"/>
  <c r="M52" i="1"/>
  <c r="N31" i="1"/>
  <c r="AE31" i="1" s="1"/>
  <c r="N246" i="1"/>
  <c r="AE246" i="1" s="1"/>
  <c r="N40" i="1"/>
  <c r="AE40" i="1" s="1"/>
  <c r="N45" i="1"/>
  <c r="AE45" i="1" s="1"/>
  <c r="N229" i="1"/>
  <c r="AE229" i="1" s="1"/>
  <c r="N14" i="1"/>
  <c r="AE14" i="1" s="1"/>
  <c r="N74" i="1"/>
  <c r="AE74" i="1" s="1"/>
  <c r="N179" i="1"/>
  <c r="AE179" i="1" s="1"/>
  <c r="N158" i="1"/>
  <c r="AE158" i="1" s="1"/>
  <c r="N78" i="1"/>
  <c r="AE78" i="1" s="1"/>
  <c r="N77" i="1"/>
  <c r="AE77" i="1" s="1"/>
  <c r="N7" i="1"/>
  <c r="AE7" i="1" s="1"/>
  <c r="O240" i="1"/>
  <c r="AF240" i="1" s="1"/>
  <c r="O80" i="1"/>
  <c r="AF80" i="1" s="1"/>
  <c r="O215" i="1"/>
  <c r="AF215" i="1" s="1"/>
  <c r="O122" i="1"/>
  <c r="AF122" i="1" s="1"/>
  <c r="R241" i="1"/>
  <c r="AI241" i="1" s="1"/>
  <c r="R105" i="1"/>
  <c r="AI105" i="1" s="1"/>
  <c r="R190" i="1"/>
  <c r="AI190" i="1" s="1"/>
  <c r="R182" i="1"/>
  <c r="AI182" i="1" s="1"/>
  <c r="S45" i="1"/>
  <c r="AJ45" i="1" s="1"/>
  <c r="S53" i="1"/>
  <c r="AJ53" i="1" s="1"/>
  <c r="T114" i="1"/>
  <c r="AK114" i="1" s="1"/>
  <c r="AC32" i="1"/>
  <c r="AC6" i="1"/>
  <c r="AC181" i="1"/>
  <c r="AC251" i="1"/>
  <c r="AC246" i="1"/>
  <c r="AC211" i="1"/>
  <c r="AC149" i="1"/>
  <c r="AC94" i="1"/>
  <c r="AC203" i="1"/>
  <c r="AC189" i="1"/>
  <c r="AC159" i="1"/>
  <c r="AC54" i="1"/>
  <c r="AC106" i="1"/>
  <c r="AC171" i="1"/>
  <c r="AC144" i="1"/>
  <c r="AC120" i="1"/>
  <c r="AC223" i="1"/>
  <c r="AC119" i="1"/>
  <c r="AC41" i="1"/>
  <c r="AC101" i="1"/>
  <c r="AC191" i="1"/>
  <c r="AC24" i="1"/>
  <c r="AC80" i="1"/>
  <c r="AC229" i="1"/>
  <c r="AC29" i="1"/>
  <c r="AC23" i="1"/>
  <c r="AC179" i="1"/>
  <c r="AC247" i="1"/>
  <c r="AC122" i="1"/>
  <c r="AC63" i="1"/>
  <c r="AC127" i="1"/>
  <c r="AC77" i="1"/>
  <c r="AC157" i="1"/>
  <c r="AC92" i="1"/>
  <c r="AD146" i="1"/>
  <c r="AD151" i="1"/>
  <c r="AD221" i="1"/>
  <c r="AD51" i="1"/>
  <c r="AD225" i="1"/>
  <c r="AD230" i="1"/>
  <c r="AD245" i="1"/>
  <c r="AF31" i="1"/>
  <c r="AC71" i="1"/>
  <c r="AC61" i="1"/>
  <c r="AC154" i="1"/>
  <c r="AC83" i="1"/>
  <c r="AD206" i="1"/>
  <c r="AD240" i="1"/>
  <c r="AC193" i="1"/>
  <c r="AC8" i="1"/>
  <c r="AD241" i="1"/>
  <c r="AD71" i="1"/>
  <c r="AD61" i="1"/>
  <c r="AD21" i="1"/>
  <c r="AD154" i="1"/>
  <c r="AE206" i="1"/>
  <c r="AC11" i="1"/>
  <c r="AC145" i="1"/>
  <c r="AC195" i="1"/>
  <c r="AC58" i="1"/>
  <c r="AC72" i="1"/>
  <c r="AC17" i="1"/>
  <c r="AD25" i="1"/>
  <c r="AD78" i="1"/>
  <c r="AE251" i="1"/>
  <c r="AF126" i="1"/>
  <c r="AC241" i="1"/>
  <c r="AC121" i="1"/>
  <c r="AC125" i="1"/>
  <c r="AC156" i="1"/>
  <c r="AC250" i="1"/>
  <c r="AC161" i="1"/>
  <c r="AC36" i="1"/>
  <c r="AC199" i="1"/>
  <c r="AC180" i="1"/>
  <c r="AC204" i="1"/>
  <c r="AC139" i="1"/>
  <c r="AC128" i="1"/>
  <c r="AC183" i="1"/>
  <c r="AC123" i="1"/>
  <c r="AC69" i="1"/>
  <c r="AC64" i="1"/>
  <c r="AC217" i="1"/>
  <c r="AC222" i="1"/>
  <c r="AC88" i="1"/>
  <c r="AC177" i="1"/>
  <c r="AC82" i="1"/>
  <c r="AC52" i="1"/>
  <c r="AC187" i="1"/>
  <c r="AD226" i="1"/>
  <c r="AD141" i="1"/>
  <c r="AD205" i="1"/>
  <c r="AD40" i="1"/>
  <c r="AD95" i="1"/>
  <c r="AD124" i="1"/>
  <c r="AD91" i="1"/>
  <c r="AC126" i="1"/>
  <c r="AC31" i="1"/>
  <c r="AC196" i="1"/>
  <c r="AC236" i="1"/>
  <c r="AC86" i="1"/>
  <c r="AC220" i="1"/>
  <c r="AC50" i="1"/>
  <c r="AC45" i="1"/>
  <c r="AC4" i="1"/>
  <c r="AC35" i="1"/>
  <c r="AC248" i="1"/>
  <c r="AC148" i="1"/>
  <c r="AC34" i="1"/>
  <c r="AC164" i="1"/>
  <c r="AC163" i="1"/>
  <c r="AD105" i="1"/>
  <c r="AC26" i="1"/>
  <c r="AC200" i="1"/>
  <c r="AC70" i="1"/>
  <c r="AC155" i="1"/>
  <c r="AC249" i="1"/>
  <c r="AC49" i="1"/>
  <c r="AC244" i="1"/>
  <c r="AC38" i="1"/>
  <c r="AC89" i="1"/>
  <c r="AC107" i="1"/>
  <c r="AC9" i="1"/>
  <c r="AC19" i="1"/>
  <c r="AC232" i="1"/>
  <c r="AC57" i="1"/>
  <c r="AC117" i="1"/>
  <c r="AD121" i="1"/>
  <c r="AD125" i="1"/>
  <c r="AD156" i="1"/>
  <c r="AD250" i="1"/>
  <c r="AD161" i="1"/>
  <c r="AD36" i="1"/>
  <c r="AD199" i="1"/>
  <c r="AD180" i="1"/>
  <c r="AD204" i="1"/>
  <c r="AD139" i="1"/>
  <c r="AD128" i="1"/>
  <c r="AD183" i="1"/>
  <c r="AD123" i="1"/>
  <c r="AD169" i="1"/>
  <c r="AD69" i="1"/>
  <c r="AD64" i="1"/>
  <c r="AD217" i="1"/>
  <c r="AD222" i="1"/>
  <c r="AD88" i="1"/>
  <c r="AD98" i="1"/>
  <c r="AD177" i="1"/>
  <c r="AE141" i="1"/>
  <c r="AE81" i="1"/>
  <c r="AE95" i="1"/>
  <c r="AE129" i="1"/>
  <c r="AE109" i="1"/>
  <c r="AE56" i="1"/>
  <c r="AE104" i="1"/>
  <c r="AE143" i="1"/>
  <c r="AE114" i="1"/>
  <c r="AE215" i="1"/>
  <c r="AE174" i="1"/>
  <c r="AE22" i="1"/>
  <c r="AE182" i="1"/>
  <c r="AC185" i="1"/>
  <c r="AC85" i="1"/>
  <c r="AC194" i="1"/>
  <c r="AC79" i="1"/>
  <c r="AC73" i="1"/>
  <c r="AC188" i="1"/>
  <c r="AC192" i="1"/>
  <c r="AD236" i="1"/>
  <c r="AD86" i="1"/>
  <c r="AD45" i="1"/>
  <c r="AD75" i="1"/>
  <c r="AD35" i="1"/>
  <c r="AD248" i="1"/>
  <c r="AD148" i="1"/>
  <c r="AD74" i="1"/>
  <c r="AD34" i="1"/>
  <c r="AR34" i="1" s="1"/>
  <c r="AD65" i="1"/>
  <c r="AD163" i="1"/>
  <c r="AD168" i="1"/>
  <c r="AD118" i="1"/>
  <c r="AD202" i="1"/>
  <c r="AD152" i="1"/>
  <c r="AD167" i="1"/>
  <c r="AD2" i="1"/>
  <c r="AE6" i="1"/>
  <c r="AE101" i="1"/>
  <c r="AE211" i="1"/>
  <c r="AE191" i="1"/>
  <c r="AE24" i="1"/>
  <c r="AE80" i="1"/>
  <c r="AE149" i="1"/>
  <c r="AE219" i="1"/>
  <c r="AE94" i="1"/>
  <c r="AE203" i="1"/>
  <c r="AE23" i="1"/>
  <c r="AE142" i="1"/>
  <c r="AC60" i="1"/>
  <c r="AC235" i="1"/>
  <c r="AC210" i="1"/>
  <c r="AC44" i="1"/>
  <c r="AC10" i="1"/>
  <c r="AC214" i="1"/>
  <c r="AC37" i="1"/>
  <c r="AC67" i="1"/>
  <c r="AI97" i="1"/>
  <c r="AJ221" i="1"/>
  <c r="AJ184" i="1"/>
  <c r="AF186" i="1"/>
  <c r="AF106" i="1"/>
  <c r="AF70" i="1"/>
  <c r="AF140" i="1"/>
  <c r="AF216" i="1"/>
  <c r="AF120" i="1"/>
  <c r="AF223" i="1"/>
  <c r="AF193" i="1"/>
  <c r="AF57" i="1"/>
  <c r="AI156" i="1"/>
  <c r="AI250" i="1"/>
  <c r="AI36" i="1"/>
  <c r="AI183" i="1"/>
  <c r="AI64" i="1"/>
  <c r="AI88" i="1"/>
  <c r="AJ226" i="1"/>
  <c r="AJ143" i="1"/>
  <c r="AJ215" i="1"/>
  <c r="AJ87" i="1"/>
  <c r="AJ112" i="1"/>
  <c r="AK131" i="1"/>
  <c r="AK170" i="1"/>
  <c r="AK103" i="1"/>
  <c r="AK93" i="1"/>
  <c r="AK55" i="1"/>
  <c r="AK237" i="1"/>
  <c r="AK213" i="1"/>
  <c r="AK62" i="1"/>
  <c r="AL106" i="1"/>
  <c r="AL200" i="1"/>
  <c r="AL70" i="1"/>
  <c r="AL155" i="1"/>
  <c r="AC168" i="1"/>
  <c r="AC118" i="1"/>
  <c r="AC202" i="1"/>
  <c r="AC78" i="1"/>
  <c r="AC152" i="1"/>
  <c r="AC2" i="1"/>
  <c r="AD32" i="1"/>
  <c r="AD181" i="1"/>
  <c r="AD251" i="1"/>
  <c r="AD246" i="1"/>
  <c r="AD76" i="1"/>
  <c r="AD211" i="1"/>
  <c r="AD191" i="1"/>
  <c r="AD122" i="1"/>
  <c r="AI168" i="1"/>
  <c r="AI102" i="1"/>
  <c r="AJ149" i="1"/>
  <c r="AJ203" i="1"/>
  <c r="AE3" i="1"/>
  <c r="AE147" i="1"/>
  <c r="AE112" i="1"/>
  <c r="AI18" i="1"/>
  <c r="AI8" i="1"/>
  <c r="AJ121" i="1"/>
  <c r="AJ21" i="1"/>
  <c r="AJ169" i="1"/>
  <c r="AJ222" i="1"/>
  <c r="AK226" i="1"/>
  <c r="AK143" i="1"/>
  <c r="AK87" i="1"/>
  <c r="AL131" i="1"/>
  <c r="AL166" i="1"/>
  <c r="AL153" i="1"/>
  <c r="AL134" i="1"/>
  <c r="AL27" i="1"/>
  <c r="AL212" i="1"/>
  <c r="AN26" i="1"/>
  <c r="AE54" i="1"/>
  <c r="AE122" i="1"/>
  <c r="AE127" i="1"/>
  <c r="AE13" i="1"/>
  <c r="AE97" i="1"/>
  <c r="AE157" i="1"/>
  <c r="AF59" i="1"/>
  <c r="AJ236" i="1"/>
  <c r="AJ148" i="1"/>
  <c r="AJ74" i="1"/>
  <c r="AK251" i="1"/>
  <c r="AK24" i="1"/>
  <c r="AL225" i="1"/>
  <c r="AC131" i="1"/>
  <c r="AC166" i="1"/>
  <c r="AC110" i="1"/>
  <c r="AC165" i="1"/>
  <c r="AC30" i="1"/>
  <c r="AC170" i="1"/>
  <c r="AC115" i="1"/>
  <c r="AC15" i="1"/>
  <c r="AC228" i="1"/>
  <c r="AC153" i="1"/>
  <c r="AC208" i="1"/>
  <c r="AC134" i="1"/>
  <c r="AC213" i="1"/>
  <c r="AC62" i="1"/>
  <c r="AC27" i="1"/>
  <c r="AC212" i="1"/>
  <c r="AC12" i="1"/>
  <c r="AD26" i="1"/>
  <c r="AE187" i="1"/>
  <c r="AF206" i="1"/>
  <c r="AF205" i="1"/>
  <c r="AF91" i="1"/>
  <c r="AF129" i="1"/>
  <c r="AF56" i="1"/>
  <c r="AF174" i="1"/>
  <c r="AF22" i="1"/>
  <c r="AF173" i="1"/>
  <c r="AF3" i="1"/>
  <c r="AF147" i="1"/>
  <c r="AI116" i="1"/>
  <c r="AI30" i="1"/>
  <c r="AC151" i="1"/>
  <c r="AC221" i="1"/>
  <c r="AC51" i="1"/>
  <c r="AC225" i="1"/>
  <c r="AC150" i="1"/>
  <c r="AC230" i="1"/>
  <c r="AC224" i="1"/>
  <c r="AC59" i="1"/>
  <c r="AC160" i="1"/>
  <c r="AC136" i="1"/>
  <c r="AC238" i="1"/>
  <c r="AC90" i="1"/>
  <c r="AC209" i="1"/>
  <c r="AC99" i="1"/>
  <c r="AC243" i="1"/>
  <c r="AC28" i="1"/>
  <c r="AC113" i="1"/>
  <c r="AC68" i="1"/>
  <c r="AC53" i="1"/>
  <c r="AC162" i="1"/>
  <c r="AC172" i="1"/>
  <c r="AC207" i="1"/>
  <c r="AC132" i="1"/>
  <c r="AD176" i="1"/>
  <c r="AD41" i="1"/>
  <c r="AD11" i="1"/>
  <c r="AD145" i="1"/>
  <c r="AD185" i="1"/>
  <c r="AD60" i="1"/>
  <c r="AD195" i="1"/>
  <c r="AD235" i="1"/>
  <c r="AD85" i="1"/>
  <c r="AD210" i="1"/>
  <c r="AD194" i="1"/>
  <c r="AD48" i="1"/>
  <c r="AD79" i="1"/>
  <c r="AD58" i="1"/>
  <c r="AD44" i="1"/>
  <c r="AD108" i="1"/>
  <c r="AD10" i="1"/>
  <c r="AD73" i="1"/>
  <c r="AD214" i="1"/>
  <c r="AD188" i="1"/>
  <c r="AD72" i="1"/>
  <c r="AD42" i="1"/>
  <c r="AD17" i="1"/>
  <c r="AD192" i="1"/>
  <c r="AE25" i="1"/>
  <c r="AE236" i="1"/>
  <c r="AE220" i="1"/>
  <c r="AE50" i="1"/>
  <c r="AE75" i="1"/>
  <c r="AE100" i="1"/>
  <c r="AE39" i="1"/>
  <c r="AE4" i="1"/>
  <c r="AE35" i="1"/>
  <c r="AE248" i="1"/>
  <c r="AE148" i="1"/>
  <c r="AE34" i="1"/>
  <c r="AE164" i="1"/>
  <c r="AE65" i="1"/>
  <c r="AE118" i="1"/>
  <c r="AE202" i="1"/>
  <c r="AE227" i="1"/>
  <c r="AE102" i="1"/>
  <c r="AE152" i="1"/>
  <c r="AE167" i="1"/>
  <c r="AE2" i="1"/>
  <c r="AF6" i="1"/>
  <c r="AF76" i="1"/>
  <c r="AF211" i="1"/>
  <c r="AF191" i="1"/>
  <c r="AF203" i="1"/>
  <c r="AF29" i="1"/>
  <c r="AF23" i="1"/>
  <c r="AF127" i="1"/>
  <c r="AI146" i="1"/>
  <c r="AI218" i="1"/>
  <c r="AI135" i="1"/>
  <c r="AI209" i="1"/>
  <c r="AJ176" i="1"/>
  <c r="AJ16" i="1"/>
  <c r="AJ198" i="1"/>
  <c r="AJ132" i="1"/>
  <c r="AK195" i="1"/>
  <c r="AK79" i="1"/>
  <c r="AK188" i="1"/>
  <c r="AL50" i="1"/>
  <c r="AL148" i="1"/>
  <c r="AL164" i="1"/>
  <c r="AL65" i="1"/>
  <c r="AL168" i="1"/>
  <c r="AL227" i="1"/>
  <c r="AL102" i="1"/>
  <c r="AL152" i="1"/>
  <c r="AN6" i="1"/>
  <c r="AN76" i="1"/>
  <c r="AN101" i="1"/>
  <c r="AN191" i="1"/>
  <c r="AL249" i="1"/>
  <c r="AL193" i="1"/>
  <c r="AN241" i="1"/>
  <c r="AK151" i="1"/>
  <c r="AK51" i="1"/>
  <c r="AK136" i="1"/>
  <c r="AK47" i="1"/>
  <c r="AL185" i="1"/>
  <c r="AL108" i="1"/>
  <c r="AL42" i="1"/>
  <c r="AN231" i="1"/>
  <c r="AN171" i="1"/>
  <c r="AL47" i="1"/>
  <c r="AL162" i="1"/>
  <c r="AN176" i="1"/>
  <c r="AN11" i="1"/>
  <c r="AN195" i="1"/>
  <c r="AI170" i="1"/>
  <c r="AI93" i="1"/>
  <c r="AI55" i="1"/>
  <c r="AI62" i="1"/>
  <c r="AJ117" i="1"/>
  <c r="AK217" i="1"/>
  <c r="AK222" i="1"/>
  <c r="AK88" i="1"/>
  <c r="AL226" i="1"/>
  <c r="AL141" i="1"/>
  <c r="AL56" i="1"/>
  <c r="AL114" i="1"/>
  <c r="AL22" i="1"/>
  <c r="AL87" i="1"/>
  <c r="AN96" i="1"/>
  <c r="AN166" i="1"/>
  <c r="AN130" i="1"/>
  <c r="AN110" i="1"/>
  <c r="AJ137" i="1"/>
  <c r="AK111" i="1"/>
  <c r="AK75" i="1"/>
  <c r="AK164" i="1"/>
  <c r="AK102" i="1"/>
  <c r="AK152" i="1"/>
  <c r="AL6" i="1"/>
  <c r="AL246" i="1"/>
  <c r="AL76" i="1"/>
  <c r="AL229" i="1"/>
  <c r="AL159" i="1"/>
  <c r="AL77" i="1"/>
  <c r="AL97" i="1"/>
  <c r="AL92" i="1"/>
  <c r="AK26" i="1"/>
  <c r="AK155" i="1"/>
  <c r="AK138" i="1"/>
  <c r="AK38" i="1"/>
  <c r="AK193" i="1"/>
  <c r="AK18" i="1"/>
  <c r="AK8" i="1"/>
  <c r="AL125" i="1"/>
  <c r="AL156" i="1"/>
  <c r="AL36" i="1"/>
  <c r="AL180" i="1"/>
  <c r="AL204" i="1"/>
  <c r="AL21" i="1"/>
  <c r="AL123" i="1"/>
  <c r="AL83" i="1"/>
  <c r="AL217" i="1"/>
  <c r="AL52" i="1"/>
  <c r="AN95" i="1"/>
  <c r="AN149" i="1"/>
  <c r="AN229" i="1"/>
  <c r="AN219" i="1"/>
  <c r="AN94" i="1"/>
  <c r="AN179" i="1"/>
  <c r="AN142" i="1"/>
  <c r="AN247" i="1"/>
  <c r="AN127" i="1"/>
  <c r="AN13" i="1"/>
  <c r="AN77" i="1"/>
  <c r="AN97" i="1"/>
  <c r="AN157" i="1"/>
  <c r="AN92" i="1"/>
  <c r="AM51" i="1"/>
  <c r="AM225" i="1"/>
  <c r="AM150" i="1"/>
  <c r="AM230" i="1"/>
  <c r="AM59" i="1"/>
  <c r="AM218" i="1"/>
  <c r="AM209" i="1"/>
  <c r="AM243" i="1"/>
  <c r="AM197" i="1"/>
  <c r="AO70" i="1"/>
  <c r="AO249" i="1"/>
  <c r="AO216" i="1"/>
  <c r="AO49" i="1"/>
  <c r="AO244" i="1"/>
  <c r="AP236" i="1"/>
  <c r="AN183" i="1"/>
  <c r="AN82" i="1"/>
  <c r="AM226" i="1"/>
  <c r="AM141" i="1"/>
  <c r="AM40" i="1"/>
  <c r="AM124" i="1"/>
  <c r="AM56" i="1"/>
  <c r="AM215" i="1"/>
  <c r="AM158" i="1"/>
  <c r="AM43" i="1"/>
  <c r="AM173" i="1"/>
  <c r="AM3" i="1"/>
  <c r="AM87" i="1"/>
  <c r="AO145" i="1"/>
  <c r="AO185" i="1"/>
  <c r="AO66" i="1"/>
  <c r="AO85" i="1"/>
  <c r="AO48" i="1"/>
  <c r="AO73" i="1"/>
  <c r="AO188" i="1"/>
  <c r="AP26" i="1"/>
  <c r="AP231" i="1"/>
  <c r="AP106" i="1"/>
  <c r="AN75" i="1"/>
  <c r="AN39" i="1"/>
  <c r="AN227" i="1"/>
  <c r="AN152" i="1"/>
  <c r="AM251" i="1"/>
  <c r="AM149" i="1"/>
  <c r="AM229" i="1"/>
  <c r="AM219" i="1"/>
  <c r="AM94" i="1"/>
  <c r="AM203" i="1"/>
  <c r="AM142" i="1"/>
  <c r="AM247" i="1"/>
  <c r="AM13" i="1"/>
  <c r="AM77" i="1"/>
  <c r="AM97" i="1"/>
  <c r="AM157" i="1"/>
  <c r="AO96" i="1"/>
  <c r="AO166" i="1"/>
  <c r="AO130" i="1"/>
  <c r="AO110" i="1"/>
  <c r="AO30" i="1"/>
  <c r="AO170" i="1"/>
  <c r="AO115" i="1"/>
  <c r="AO15" i="1"/>
  <c r="AO198" i="1"/>
  <c r="AO55" i="1"/>
  <c r="AO237" i="1"/>
  <c r="AO153" i="1"/>
  <c r="AO208" i="1"/>
  <c r="AP201" i="1"/>
  <c r="AP145" i="1"/>
  <c r="AP185" i="1"/>
  <c r="AN249" i="1"/>
  <c r="AN120" i="1"/>
  <c r="AN49" i="1"/>
  <c r="AN244" i="1"/>
  <c r="AN38" i="1"/>
  <c r="AN178" i="1"/>
  <c r="AN8" i="1"/>
  <c r="AM241" i="1"/>
  <c r="AM121" i="1"/>
  <c r="AM199" i="1"/>
  <c r="AM190" i="1"/>
  <c r="AM183" i="1"/>
  <c r="AM154" i="1"/>
  <c r="AM69" i="1"/>
  <c r="AM64" i="1"/>
  <c r="AM83" i="1"/>
  <c r="AM217" i="1"/>
  <c r="AM222" i="1"/>
  <c r="AM88" i="1"/>
  <c r="AM187" i="1"/>
  <c r="AO146" i="1"/>
  <c r="AO151" i="1"/>
  <c r="AO230" i="1"/>
  <c r="AO105" i="1"/>
  <c r="AO245" i="1"/>
  <c r="AO224" i="1"/>
  <c r="AO59" i="1"/>
  <c r="AO238" i="1"/>
  <c r="AO135" i="1"/>
  <c r="AO90" i="1"/>
  <c r="AO47" i="1"/>
  <c r="AO197" i="1"/>
  <c r="AP46" i="1"/>
  <c r="AP131" i="1"/>
  <c r="AN66" i="1"/>
  <c r="AN58" i="1"/>
  <c r="AN108" i="1"/>
  <c r="AN73" i="1"/>
  <c r="AM126" i="1"/>
  <c r="AM35" i="1"/>
  <c r="AM248" i="1"/>
  <c r="AM74" i="1"/>
  <c r="AM164" i="1"/>
  <c r="AM202" i="1"/>
  <c r="AM227" i="1"/>
  <c r="AM167" i="1"/>
  <c r="AM2" i="1"/>
  <c r="AP32" i="1"/>
  <c r="AO206" i="1"/>
  <c r="AO81" i="1"/>
  <c r="AO129" i="1"/>
  <c r="AO143" i="1"/>
  <c r="AO215" i="1"/>
  <c r="AO242" i="1"/>
  <c r="AO43" i="1"/>
  <c r="AP146" i="1"/>
  <c r="AP151" i="1"/>
  <c r="AP221" i="1"/>
  <c r="AN170" i="1"/>
  <c r="AN15" i="1"/>
  <c r="AN20" i="1"/>
  <c r="AN93" i="1"/>
  <c r="AN55" i="1"/>
  <c r="AN237" i="1"/>
  <c r="AN62" i="1"/>
  <c r="AN27" i="1"/>
  <c r="AN212" i="1"/>
  <c r="AM186" i="1"/>
  <c r="AM70" i="1"/>
  <c r="AM216" i="1"/>
  <c r="AM120" i="1"/>
  <c r="AM244" i="1"/>
  <c r="AM119" i="1"/>
  <c r="AM193" i="1"/>
  <c r="AM9" i="1"/>
  <c r="AM8" i="1"/>
  <c r="AM232" i="1"/>
  <c r="AO181" i="1"/>
  <c r="AO251" i="1"/>
  <c r="AO203" i="1"/>
  <c r="AO189" i="1"/>
  <c r="AO63" i="1"/>
  <c r="AN224" i="1"/>
  <c r="AN160" i="1"/>
  <c r="AN238" i="1"/>
  <c r="AN135" i="1"/>
  <c r="AN28" i="1"/>
  <c r="AN113" i="1"/>
  <c r="AN197" i="1"/>
  <c r="AN53" i="1"/>
  <c r="AN132" i="1"/>
  <c r="AM185" i="1"/>
  <c r="AM60" i="1"/>
  <c r="AM195" i="1"/>
  <c r="AM210" i="1"/>
  <c r="AM48" i="1"/>
  <c r="AM84" i="1"/>
  <c r="AM58" i="1"/>
  <c r="AM44" i="1"/>
  <c r="AM10" i="1"/>
  <c r="AM137" i="1"/>
  <c r="AM72" i="1"/>
  <c r="AM37" i="1"/>
  <c r="AM67" i="1"/>
  <c r="AO241" i="1"/>
  <c r="AO71" i="1"/>
  <c r="AO61" i="1"/>
  <c r="AO121" i="1"/>
  <c r="AO180" i="1"/>
  <c r="AO204" i="1"/>
  <c r="AO139" i="1"/>
  <c r="AO183" i="1"/>
  <c r="AO154" i="1"/>
  <c r="AO123" i="1"/>
  <c r="AO169" i="1"/>
  <c r="AO88" i="1"/>
  <c r="AO98" i="1"/>
  <c r="AP251" i="1"/>
  <c r="AP6" i="1"/>
  <c r="AP246" i="1"/>
  <c r="AP76" i="1"/>
  <c r="AN124" i="1"/>
  <c r="AN14" i="1"/>
  <c r="AN143" i="1"/>
  <c r="AN114" i="1"/>
  <c r="AN158" i="1"/>
  <c r="AN242" i="1"/>
  <c r="AN43" i="1"/>
  <c r="AN3" i="1"/>
  <c r="AN147" i="1"/>
  <c r="AM46" i="1"/>
  <c r="AM131" i="1"/>
  <c r="AM116" i="1"/>
  <c r="AM96" i="1"/>
  <c r="AM16" i="1"/>
  <c r="AM239" i="1"/>
  <c r="AM170" i="1"/>
  <c r="AM115" i="1"/>
  <c r="AM15" i="1"/>
  <c r="AM20" i="1"/>
  <c r="AM103" i="1"/>
  <c r="AM55" i="1"/>
  <c r="AM237" i="1"/>
  <c r="AM153" i="1"/>
  <c r="AM33" i="1"/>
  <c r="AM134" i="1"/>
  <c r="AM62" i="1"/>
  <c r="AM27" i="1"/>
  <c r="AM212" i="1"/>
  <c r="AO126" i="1"/>
  <c r="AO25" i="1"/>
  <c r="AO236" i="1"/>
  <c r="AO86" i="1"/>
  <c r="AO4" i="1"/>
  <c r="AO35" i="1"/>
  <c r="AO148" i="1"/>
  <c r="AO164" i="1"/>
  <c r="AO65" i="1"/>
  <c r="AO163" i="1"/>
  <c r="AO168" i="1"/>
  <c r="AP241" i="1"/>
  <c r="AO133" i="1"/>
  <c r="AO82" i="1"/>
  <c r="AP101" i="1"/>
  <c r="AP149" i="1"/>
  <c r="AP229" i="1"/>
  <c r="AP219" i="1"/>
  <c r="AP94" i="1"/>
  <c r="AP23" i="1"/>
  <c r="AP159" i="1"/>
  <c r="AP179" i="1"/>
  <c r="AP142" i="1"/>
  <c r="AP127" i="1"/>
  <c r="AP13" i="1"/>
  <c r="AP77" i="1"/>
  <c r="AP97" i="1"/>
  <c r="AP157" i="1"/>
  <c r="AO167" i="1"/>
  <c r="AO2" i="1"/>
  <c r="AP156" i="1"/>
  <c r="AP250" i="1"/>
  <c r="AP161" i="1"/>
  <c r="AP199" i="1"/>
  <c r="AP180" i="1"/>
  <c r="AP204" i="1"/>
  <c r="AP21" i="1"/>
  <c r="AP190" i="1"/>
  <c r="AP128" i="1"/>
  <c r="AP154" i="1"/>
  <c r="AP64" i="1"/>
  <c r="AP83" i="1"/>
  <c r="AP217" i="1"/>
  <c r="AP88" i="1"/>
  <c r="AP177" i="1"/>
  <c r="AP82" i="1"/>
  <c r="AP52" i="1"/>
  <c r="AP187" i="1"/>
  <c r="AO19" i="1"/>
  <c r="AO178" i="1"/>
  <c r="AO18" i="1"/>
  <c r="AO117" i="1"/>
  <c r="AP86" i="1"/>
  <c r="AP35" i="1"/>
  <c r="AP148" i="1"/>
  <c r="AP164" i="1"/>
  <c r="AP65" i="1"/>
  <c r="AP163" i="1"/>
  <c r="AP168" i="1"/>
  <c r="AP202" i="1"/>
  <c r="AP78" i="1"/>
  <c r="AP227" i="1"/>
  <c r="AP152" i="1"/>
  <c r="AP167" i="1"/>
  <c r="AP2" i="1"/>
  <c r="AP200" i="1"/>
  <c r="AP175" i="1"/>
  <c r="AP216" i="1"/>
  <c r="AP120" i="1"/>
  <c r="AP193" i="1"/>
  <c r="AP89" i="1"/>
  <c r="AP178" i="1"/>
  <c r="AP18" i="1"/>
  <c r="AP8" i="1"/>
  <c r="AP57" i="1"/>
  <c r="AO27" i="1"/>
  <c r="AO212" i="1"/>
  <c r="AO12" i="1"/>
  <c r="AP60" i="1"/>
  <c r="AP5" i="1"/>
  <c r="AP194" i="1"/>
  <c r="AP48" i="1"/>
  <c r="AP58" i="1"/>
  <c r="AP214" i="1"/>
  <c r="AP67" i="1"/>
  <c r="AP17" i="1"/>
  <c r="AP192" i="1"/>
  <c r="AO132" i="1"/>
  <c r="AP16" i="1"/>
  <c r="AP239" i="1"/>
  <c r="AP165" i="1"/>
  <c r="AP30" i="1"/>
  <c r="AP20" i="1"/>
  <c r="AP103" i="1"/>
  <c r="AP93" i="1"/>
  <c r="AP55" i="1"/>
  <c r="AP208" i="1"/>
  <c r="AP33" i="1"/>
  <c r="AP134" i="1"/>
  <c r="AP233" i="1"/>
  <c r="AP213" i="1"/>
  <c r="AP62" i="1"/>
  <c r="AO173" i="1"/>
  <c r="AO3" i="1"/>
  <c r="AO87" i="1"/>
  <c r="AO7" i="1"/>
  <c r="AP245" i="1"/>
  <c r="AP224" i="1"/>
  <c r="AP184" i="1"/>
  <c r="AP59" i="1"/>
  <c r="AP160" i="1"/>
  <c r="AP135" i="1"/>
  <c r="AP90" i="1"/>
  <c r="AP209" i="1"/>
  <c r="AP99" i="1"/>
  <c r="AP243" i="1"/>
  <c r="AP68" i="1"/>
  <c r="AP53" i="1"/>
  <c r="AP162" i="1"/>
  <c r="AP172" i="1"/>
  <c r="AO127" i="1"/>
  <c r="AO13" i="1"/>
  <c r="AO77" i="1"/>
  <c r="AO92" i="1"/>
  <c r="AP124" i="1"/>
  <c r="AP91" i="1"/>
  <c r="AP129" i="1"/>
  <c r="AP109" i="1"/>
  <c r="AP143" i="1"/>
  <c r="AP114" i="1"/>
  <c r="AP215" i="1"/>
  <c r="AP174" i="1"/>
  <c r="AP234" i="1"/>
  <c r="AP158" i="1"/>
  <c r="AP242" i="1"/>
  <c r="AP43" i="1"/>
  <c r="AP173" i="1"/>
  <c r="AP3" i="1"/>
  <c r="AP87" i="1"/>
  <c r="AR118" i="1" l="1"/>
  <c r="AR61" i="1"/>
  <c r="AR51" i="1"/>
  <c r="AQ113" i="1"/>
  <c r="AR31" i="1"/>
  <c r="AQ5" i="1"/>
  <c r="AQ201" i="1"/>
  <c r="AR44" i="1"/>
  <c r="AR195" i="1"/>
  <c r="AR248" i="1"/>
  <c r="AQ89" i="1"/>
  <c r="AQ160" i="1"/>
  <c r="AR79" i="1"/>
  <c r="AQ184" i="1"/>
  <c r="AQ235" i="1"/>
  <c r="AR40" i="1"/>
  <c r="AQ41" i="1"/>
  <c r="AR188" i="1"/>
  <c r="AQ26" i="1"/>
  <c r="AR230" i="1"/>
  <c r="AR69" i="1"/>
  <c r="AR210" i="1"/>
  <c r="AQ68" i="1"/>
  <c r="AQ17" i="1"/>
  <c r="AQ32" i="1"/>
  <c r="AR10" i="1"/>
  <c r="AR139" i="1"/>
  <c r="AQ107" i="1"/>
  <c r="AQ171" i="1"/>
  <c r="AQ106" i="1"/>
  <c r="AQ175" i="1"/>
  <c r="AQ78" i="1"/>
  <c r="AQ99" i="1"/>
  <c r="AQ192" i="1"/>
  <c r="AR66" i="1"/>
  <c r="AQ12" i="1"/>
  <c r="AQ165" i="1"/>
  <c r="AR76" i="1"/>
  <c r="AR222" i="1"/>
  <c r="AR58" i="1"/>
  <c r="AQ207" i="1"/>
  <c r="AQ243" i="1"/>
  <c r="AQ59" i="1"/>
  <c r="AQ221" i="1"/>
  <c r="AQ93" i="1"/>
  <c r="AQ210" i="1"/>
  <c r="AR217" i="1"/>
  <c r="AR121" i="1"/>
  <c r="AQ200" i="1"/>
  <c r="AQ86" i="1"/>
  <c r="AR95" i="1"/>
  <c r="AQ145" i="1"/>
  <c r="AR241" i="1"/>
  <c r="AQ71" i="1"/>
  <c r="AQ247" i="1"/>
  <c r="AQ246" i="1"/>
  <c r="AR144" i="1"/>
  <c r="AQ62" i="1"/>
  <c r="AQ118" i="1"/>
  <c r="AR73" i="1"/>
  <c r="AR11" i="1"/>
  <c r="AQ135" i="1"/>
  <c r="AR106" i="1"/>
  <c r="AQ134" i="1"/>
  <c r="AQ115" i="1"/>
  <c r="AR122" i="1"/>
  <c r="AR32" i="1"/>
  <c r="AQ214" i="1"/>
  <c r="AR2" i="1"/>
  <c r="AR65" i="1"/>
  <c r="AR45" i="1"/>
  <c r="AR177" i="1"/>
  <c r="AR123" i="1"/>
  <c r="AR161" i="1"/>
  <c r="AQ178" i="1"/>
  <c r="AQ31" i="1"/>
  <c r="AQ222" i="1"/>
  <c r="AQ139" i="1"/>
  <c r="AQ125" i="1"/>
  <c r="AR154" i="1"/>
  <c r="AR206" i="1"/>
  <c r="AQ13" i="1"/>
  <c r="AQ229" i="1"/>
  <c r="AQ223" i="1"/>
  <c r="AQ249" i="1"/>
  <c r="AQ203" i="1"/>
  <c r="AR67" i="1"/>
  <c r="AQ132" i="1"/>
  <c r="AQ28" i="1"/>
  <c r="AQ51" i="1"/>
  <c r="AQ55" i="1"/>
  <c r="AQ227" i="1"/>
  <c r="AQ84" i="1"/>
  <c r="AR227" i="1"/>
  <c r="AR148" i="1"/>
  <c r="AR236" i="1"/>
  <c r="AQ185" i="1"/>
  <c r="AR125" i="1"/>
  <c r="AQ70" i="1"/>
  <c r="AQ74" i="1"/>
  <c r="AQ220" i="1"/>
  <c r="AR124" i="1"/>
  <c r="AQ82" i="1"/>
  <c r="AQ69" i="1"/>
  <c r="AQ199" i="1"/>
  <c r="AQ195" i="1"/>
  <c r="AR71" i="1"/>
  <c r="AQ61" i="1"/>
  <c r="AR151" i="1"/>
  <c r="AQ122" i="1"/>
  <c r="AQ191" i="1"/>
  <c r="AQ211" i="1"/>
  <c r="AQ230" i="1"/>
  <c r="AR42" i="1"/>
  <c r="AQ212" i="1"/>
  <c r="AR202" i="1"/>
  <c r="AR204" i="1"/>
  <c r="AQ148" i="1"/>
  <c r="AQ169" i="1"/>
  <c r="AQ36" i="1"/>
  <c r="AR146" i="1"/>
  <c r="AQ101" i="1"/>
  <c r="AR72" i="1"/>
  <c r="AR60" i="1"/>
  <c r="AQ172" i="1"/>
  <c r="AQ151" i="1"/>
  <c r="AQ27" i="1"/>
  <c r="AQ20" i="1"/>
  <c r="AQ166" i="1"/>
  <c r="AR6" i="1"/>
  <c r="AQ202" i="1"/>
  <c r="AQ67" i="1"/>
  <c r="AR35" i="1"/>
  <c r="AR64" i="1"/>
  <c r="AR180" i="1"/>
  <c r="AQ117" i="1"/>
  <c r="AQ38" i="1"/>
  <c r="AQ186" i="1"/>
  <c r="AQ248" i="1"/>
  <c r="AQ236" i="1"/>
  <c r="AQ133" i="1"/>
  <c r="AQ123" i="1"/>
  <c r="AQ161" i="1"/>
  <c r="AQ11" i="1"/>
  <c r="AQ8" i="1"/>
  <c r="AQ92" i="1"/>
  <c r="AQ179" i="1"/>
  <c r="AQ54" i="1"/>
  <c r="AQ251" i="1"/>
  <c r="AQ79" i="1"/>
  <c r="AR226" i="1"/>
  <c r="AR246" i="1"/>
  <c r="AR165" i="1"/>
  <c r="AR48" i="1"/>
  <c r="AR185" i="1"/>
  <c r="AQ162" i="1"/>
  <c r="AQ209" i="1"/>
  <c r="AQ224" i="1"/>
  <c r="AQ146" i="1"/>
  <c r="AQ228" i="1"/>
  <c r="AQ96" i="1"/>
  <c r="AR251" i="1"/>
  <c r="AQ37" i="1"/>
  <c r="AR168" i="1"/>
  <c r="AR39" i="1"/>
  <c r="AQ188" i="1"/>
  <c r="AR187" i="1"/>
  <c r="AR199" i="1"/>
  <c r="AQ57" i="1"/>
  <c r="AQ244" i="1"/>
  <c r="AQ35" i="1"/>
  <c r="AQ196" i="1"/>
  <c r="AR205" i="1"/>
  <c r="AQ98" i="1"/>
  <c r="AQ183" i="1"/>
  <c r="AQ250" i="1"/>
  <c r="AR78" i="1"/>
  <c r="AQ193" i="1"/>
  <c r="AR245" i="1"/>
  <c r="AQ157" i="1"/>
  <c r="AQ23" i="1"/>
  <c r="AQ119" i="1"/>
  <c r="AQ159" i="1"/>
  <c r="AQ181" i="1"/>
  <c r="AQ75" i="1"/>
  <c r="AQ110" i="1"/>
  <c r="AQ177" i="1"/>
  <c r="AR214" i="1"/>
  <c r="AR194" i="1"/>
  <c r="AR145" i="1"/>
  <c r="AQ53" i="1"/>
  <c r="AQ90" i="1"/>
  <c r="AQ245" i="1"/>
  <c r="AR200" i="1"/>
  <c r="AQ213" i="1"/>
  <c r="AQ15" i="1"/>
  <c r="AQ116" i="1"/>
  <c r="AR181" i="1"/>
  <c r="AQ168" i="1"/>
  <c r="AQ137" i="1"/>
  <c r="AQ60" i="1"/>
  <c r="AR163" i="1"/>
  <c r="AR75" i="1"/>
  <c r="AQ73" i="1"/>
  <c r="AR82" i="1"/>
  <c r="AR169" i="1"/>
  <c r="AR36" i="1"/>
  <c r="AQ232" i="1"/>
  <c r="AQ49" i="1"/>
  <c r="AR105" i="1"/>
  <c r="AQ4" i="1"/>
  <c r="AQ111" i="1"/>
  <c r="AR141" i="1"/>
  <c r="AQ88" i="1"/>
  <c r="AQ128" i="1"/>
  <c r="AQ156" i="1"/>
  <c r="AR25" i="1"/>
  <c r="AR240" i="1"/>
  <c r="AQ77" i="1"/>
  <c r="AQ29" i="1"/>
  <c r="AQ138" i="1"/>
  <c r="AQ189" i="1"/>
  <c r="AQ6" i="1"/>
  <c r="AR192" i="1"/>
  <c r="AR85" i="1"/>
  <c r="AR41" i="1"/>
  <c r="AQ197" i="1"/>
  <c r="AQ238" i="1"/>
  <c r="AQ150" i="1"/>
  <c r="AR186" i="1"/>
  <c r="AQ208" i="1"/>
  <c r="AQ170" i="1"/>
  <c r="AQ46" i="1"/>
  <c r="AR191" i="1"/>
  <c r="AQ2" i="1"/>
  <c r="AQ10" i="1"/>
  <c r="AR167" i="1"/>
  <c r="AR50" i="1"/>
  <c r="AQ194" i="1"/>
  <c r="AR98" i="1"/>
  <c r="AR183" i="1"/>
  <c r="AR250" i="1"/>
  <c r="AQ19" i="1"/>
  <c r="AQ155" i="1"/>
  <c r="AQ164" i="1"/>
  <c r="AQ45" i="1"/>
  <c r="AQ126" i="1"/>
  <c r="AQ187" i="1"/>
  <c r="AQ217" i="1"/>
  <c r="AQ204" i="1"/>
  <c r="AQ121" i="1"/>
  <c r="AQ72" i="1"/>
  <c r="AR21" i="1"/>
  <c r="AQ83" i="1"/>
  <c r="AQ127" i="1"/>
  <c r="AQ80" i="1"/>
  <c r="AQ120" i="1"/>
  <c r="AQ94" i="1"/>
  <c r="AQ131" i="1"/>
  <c r="AQ163" i="1"/>
  <c r="AR225" i="1"/>
  <c r="AR17" i="1"/>
  <c r="AR108" i="1"/>
  <c r="AR235" i="1"/>
  <c r="AR176" i="1"/>
  <c r="AQ136" i="1"/>
  <c r="AQ225" i="1"/>
  <c r="AR26" i="1"/>
  <c r="AQ153" i="1"/>
  <c r="AQ30" i="1"/>
  <c r="AR211" i="1"/>
  <c r="AQ152" i="1"/>
  <c r="AQ44" i="1"/>
  <c r="AR152" i="1"/>
  <c r="AR74" i="1"/>
  <c r="AR86" i="1"/>
  <c r="AQ85" i="1"/>
  <c r="AR88" i="1"/>
  <c r="AR128" i="1"/>
  <c r="AR156" i="1"/>
  <c r="AQ9" i="1"/>
  <c r="AQ34" i="1"/>
  <c r="AQ50" i="1"/>
  <c r="AR91" i="1"/>
  <c r="AQ52" i="1"/>
  <c r="AQ64" i="1"/>
  <c r="AQ180" i="1"/>
  <c r="AQ241" i="1"/>
  <c r="AQ58" i="1"/>
  <c r="AQ154" i="1"/>
  <c r="AR221" i="1"/>
  <c r="AQ63" i="1"/>
  <c r="AQ24" i="1"/>
  <c r="AQ144" i="1"/>
  <c r="AQ149" i="1"/>
  <c r="AA198" i="1"/>
  <c r="AA122" i="1"/>
  <c r="AC81" i="1"/>
  <c r="AQ81" i="1" s="1"/>
  <c r="Z81" i="1"/>
  <c r="AD135" i="1"/>
  <c r="AR135" i="1" s="1"/>
  <c r="AA135" i="1"/>
  <c r="AC240" i="1"/>
  <c r="AQ240" i="1" s="1"/>
  <c r="Z240" i="1"/>
  <c r="AD90" i="1"/>
  <c r="AR90" i="1" s="1"/>
  <c r="AA90" i="1"/>
  <c r="AD112" i="1"/>
  <c r="AR112" i="1" s="1"/>
  <c r="AA112" i="1"/>
  <c r="AD52" i="1"/>
  <c r="AR52" i="1" s="1"/>
  <c r="AA52" i="1"/>
  <c r="AC43" i="1"/>
  <c r="AQ43" i="1" s="1"/>
  <c r="Z43" i="1"/>
  <c r="AD239" i="1"/>
  <c r="AR239" i="1" s="1"/>
  <c r="AA239" i="1"/>
  <c r="AC143" i="1"/>
  <c r="AQ143" i="1" s="1"/>
  <c r="Z143" i="1"/>
  <c r="AD38" i="1"/>
  <c r="AR38" i="1" s="1"/>
  <c r="AA38" i="1"/>
  <c r="AD28" i="1"/>
  <c r="AR28" i="1" s="1"/>
  <c r="AA28" i="1"/>
  <c r="AD207" i="1"/>
  <c r="AR207" i="1" s="1"/>
  <c r="AA207" i="1"/>
  <c r="AD215" i="1"/>
  <c r="AR215" i="1" s="1"/>
  <c r="AA215" i="1"/>
  <c r="AD173" i="1"/>
  <c r="AR173" i="1" s="1"/>
  <c r="AA173" i="1"/>
  <c r="AD229" i="1"/>
  <c r="AR229" i="1" s="1"/>
  <c r="AA229" i="1"/>
  <c r="AD179" i="1"/>
  <c r="AR179" i="1" s="1"/>
  <c r="AA179" i="1"/>
  <c r="AD77" i="1"/>
  <c r="AR77" i="1" s="1"/>
  <c r="AA77" i="1"/>
  <c r="AD171" i="1"/>
  <c r="AR171" i="1" s="1"/>
  <c r="AA171" i="1"/>
  <c r="AC237" i="1"/>
  <c r="AQ237" i="1" s="1"/>
  <c r="Z237" i="1"/>
  <c r="Z166" i="1"/>
  <c r="AA204" i="1"/>
  <c r="AA41" i="1"/>
  <c r="Z68" i="1"/>
  <c r="Z90" i="1"/>
  <c r="Z224" i="1"/>
  <c r="Z151" i="1"/>
  <c r="AD140" i="1"/>
  <c r="AR140" i="1" s="1"/>
  <c r="AA140" i="1"/>
  <c r="Z153" i="1"/>
  <c r="AC130" i="1"/>
  <c r="AQ130" i="1" s="1"/>
  <c r="Z130" i="1"/>
  <c r="AD70" i="1"/>
  <c r="AR70" i="1" s="1"/>
  <c r="AA70" i="1"/>
  <c r="AD30" i="1"/>
  <c r="AR30" i="1" s="1"/>
  <c r="AA30" i="1"/>
  <c r="AD111" i="1"/>
  <c r="AR111" i="1" s="1"/>
  <c r="AA111" i="1"/>
  <c r="Z72" i="1"/>
  <c r="Z58" i="1"/>
  <c r="AC66" i="1"/>
  <c r="AQ66" i="1" s="1"/>
  <c r="Z66" i="1"/>
  <c r="AC176" i="1"/>
  <c r="AQ176" i="1" s="1"/>
  <c r="Z176" i="1"/>
  <c r="AA210" i="1"/>
  <c r="AA121" i="1"/>
  <c r="AC18" i="1"/>
  <c r="AQ18" i="1" s="1"/>
  <c r="Z18" i="1"/>
  <c r="Z38" i="1"/>
  <c r="Z155" i="1"/>
  <c r="AC231" i="1"/>
  <c r="AQ231" i="1" s="1"/>
  <c r="Z231" i="1"/>
  <c r="AA128" i="1"/>
  <c r="AA246" i="1"/>
  <c r="AC102" i="1"/>
  <c r="AQ102" i="1" s="1"/>
  <c r="Z102" i="1"/>
  <c r="Z164" i="1"/>
  <c r="AC100" i="1"/>
  <c r="AQ100" i="1" s="1"/>
  <c r="Z100" i="1"/>
  <c r="Z196" i="1"/>
  <c r="AA74" i="1"/>
  <c r="AD81" i="1"/>
  <c r="AR81" i="1" s="1"/>
  <c r="AA81" i="1"/>
  <c r="Z177" i="1"/>
  <c r="Z69" i="1"/>
  <c r="AC21" i="1"/>
  <c r="AQ21" i="1" s="1"/>
  <c r="Z21" i="1"/>
  <c r="Z125" i="1"/>
  <c r="AA108" i="1"/>
  <c r="AD150" i="1"/>
  <c r="AR150" i="1" s="1"/>
  <c r="AA150" i="1"/>
  <c r="AC97" i="1"/>
  <c r="AQ97" i="1" s="1"/>
  <c r="Z97" i="1"/>
  <c r="AC142" i="1"/>
  <c r="AQ142" i="1" s="1"/>
  <c r="Z142" i="1"/>
  <c r="AC219" i="1"/>
  <c r="AQ219" i="1" s="1"/>
  <c r="Z219" i="1"/>
  <c r="AC76" i="1"/>
  <c r="AQ76" i="1" s="1"/>
  <c r="Z76" i="1"/>
  <c r="AC56" i="1"/>
  <c r="AQ56" i="1" s="1"/>
  <c r="Z56" i="1"/>
  <c r="AD197" i="1"/>
  <c r="AR197" i="1" s="1"/>
  <c r="AA197" i="1"/>
  <c r="AC109" i="1"/>
  <c r="AQ109" i="1" s="1"/>
  <c r="Z109" i="1"/>
  <c r="AD68" i="1"/>
  <c r="AR68" i="1" s="1"/>
  <c r="AA68" i="1"/>
  <c r="AD224" i="1"/>
  <c r="AR224" i="1" s="1"/>
  <c r="AA224" i="1"/>
  <c r="AC114" i="1"/>
  <c r="AQ114" i="1" s="1"/>
  <c r="Z114" i="1"/>
  <c r="AD178" i="1"/>
  <c r="AR178" i="1" s="1"/>
  <c r="AA178" i="1"/>
  <c r="AD102" i="1"/>
  <c r="AR102" i="1" s="1"/>
  <c r="AA102" i="1"/>
  <c r="AD46" i="1"/>
  <c r="AR46" i="1" s="1"/>
  <c r="AA46" i="1"/>
  <c r="AC242" i="1"/>
  <c r="AQ242" i="1" s="1"/>
  <c r="Z242" i="1"/>
  <c r="AC95" i="1"/>
  <c r="AQ95" i="1" s="1"/>
  <c r="Z95" i="1"/>
  <c r="AD155" i="1"/>
  <c r="AR155" i="1" s="1"/>
  <c r="AA155" i="1"/>
  <c r="AD18" i="1"/>
  <c r="AR18" i="1" s="1"/>
  <c r="AA18" i="1"/>
  <c r="AD93" i="1"/>
  <c r="AR93" i="1" s="1"/>
  <c r="AA93" i="1"/>
  <c r="AD213" i="1"/>
  <c r="AR213" i="1" s="1"/>
  <c r="AA213" i="1"/>
  <c r="AD136" i="1"/>
  <c r="AR136" i="1" s="1"/>
  <c r="AA136" i="1"/>
  <c r="AD198" i="1"/>
  <c r="AR198" i="1" s="1"/>
  <c r="AD137" i="1"/>
  <c r="AR137" i="1" s="1"/>
  <c r="AA137" i="1"/>
  <c r="AD16" i="1"/>
  <c r="AR16" i="1" s="1"/>
  <c r="AA16" i="1"/>
  <c r="AC7" i="1"/>
  <c r="AQ7" i="1" s="1"/>
  <c r="Z7" i="1"/>
  <c r="AC158" i="1"/>
  <c r="AQ158" i="1" s="1"/>
  <c r="Z158" i="1"/>
  <c r="AC14" i="1"/>
  <c r="AQ14" i="1" s="1"/>
  <c r="Z14" i="1"/>
  <c r="AC40" i="1"/>
  <c r="AQ40" i="1" s="1"/>
  <c r="Z40" i="1"/>
  <c r="AD249" i="1"/>
  <c r="AR249" i="1" s="1"/>
  <c r="AA249" i="1"/>
  <c r="AD119" i="1"/>
  <c r="AR119" i="1" s="1"/>
  <c r="AA119" i="1"/>
  <c r="AD8" i="1"/>
  <c r="AR8" i="1" s="1"/>
  <c r="AA8" i="1"/>
  <c r="AD170" i="1"/>
  <c r="AR170" i="1" s="1"/>
  <c r="AA170" i="1"/>
  <c r="AD55" i="1"/>
  <c r="AR55" i="1" s="1"/>
  <c r="AA55" i="1"/>
  <c r="AD62" i="1"/>
  <c r="AR62" i="1" s="1"/>
  <c r="AA62" i="1"/>
  <c r="AD238" i="1"/>
  <c r="AR238" i="1" s="1"/>
  <c r="AA238" i="1"/>
  <c r="AD113" i="1"/>
  <c r="AR113" i="1" s="1"/>
  <c r="AA113" i="1"/>
  <c r="AD132" i="1"/>
  <c r="AR132" i="1" s="1"/>
  <c r="AA132" i="1"/>
  <c r="AD174" i="1"/>
  <c r="AR174" i="1" s="1"/>
  <c r="AA174" i="1"/>
  <c r="AD3" i="1"/>
  <c r="AR3" i="1" s="1"/>
  <c r="AA3" i="1"/>
  <c r="AD219" i="1"/>
  <c r="AR219" i="1" s="1"/>
  <c r="AA219" i="1"/>
  <c r="AD142" i="1"/>
  <c r="AR142" i="1" s="1"/>
  <c r="AA142" i="1"/>
  <c r="AD97" i="1"/>
  <c r="AR97" i="1" s="1"/>
  <c r="AA97" i="1"/>
  <c r="AA106" i="1"/>
  <c r="Z93" i="1"/>
  <c r="Z116" i="1"/>
  <c r="AA17" i="1"/>
  <c r="AA165" i="1"/>
  <c r="AA176" i="1"/>
  <c r="Z197" i="1"/>
  <c r="Z135" i="1"/>
  <c r="Z245" i="1"/>
  <c r="Z146" i="1"/>
  <c r="AA200" i="1"/>
  <c r="Z55" i="1"/>
  <c r="Z96" i="1"/>
  <c r="AA82" i="1"/>
  <c r="AA144" i="1"/>
  <c r="AA31" i="1"/>
  <c r="Z137" i="1"/>
  <c r="Z84" i="1"/>
  <c r="Z5" i="1"/>
  <c r="Z201" i="1"/>
  <c r="AA235" i="1"/>
  <c r="AA61" i="1"/>
  <c r="Z178" i="1"/>
  <c r="Z138" i="1"/>
  <c r="Z144" i="1"/>
  <c r="Z186" i="1"/>
  <c r="AA39" i="1"/>
  <c r="AA6" i="1"/>
  <c r="Z227" i="1"/>
  <c r="Z34" i="1"/>
  <c r="Z75" i="1"/>
  <c r="Z111" i="1"/>
  <c r="AA48" i="1"/>
  <c r="AA240" i="1"/>
  <c r="Z133" i="1"/>
  <c r="Z169" i="1"/>
  <c r="Z204" i="1"/>
  <c r="Z121" i="1"/>
  <c r="AA154" i="1"/>
  <c r="AA225" i="1"/>
  <c r="Z77" i="1"/>
  <c r="Z179" i="1"/>
  <c r="Z229" i="1"/>
  <c r="Z246" i="1"/>
  <c r="AC147" i="1"/>
  <c r="AQ147" i="1" s="1"/>
  <c r="Z147" i="1"/>
  <c r="AD153" i="1"/>
  <c r="AR153" i="1" s="1"/>
  <c r="AA153" i="1"/>
  <c r="AD147" i="1"/>
  <c r="AR147" i="1" s="1"/>
  <c r="AA147" i="1"/>
  <c r="AD83" i="1"/>
  <c r="AR83" i="1" s="1"/>
  <c r="AA83" i="1"/>
  <c r="AD110" i="1"/>
  <c r="AR110" i="1" s="1"/>
  <c r="AA110" i="1"/>
  <c r="AC112" i="1"/>
  <c r="AQ112" i="1" s="1"/>
  <c r="Z112" i="1"/>
  <c r="AC182" i="1"/>
  <c r="AQ182" i="1" s="1"/>
  <c r="Z182" i="1"/>
  <c r="AC104" i="1"/>
  <c r="AQ104" i="1" s="1"/>
  <c r="Z104" i="1"/>
  <c r="AC205" i="1"/>
  <c r="AQ205" i="1" s="1"/>
  <c r="Z205" i="1"/>
  <c r="AD216" i="1"/>
  <c r="AR216" i="1" s="1"/>
  <c r="AA216" i="1"/>
  <c r="AD193" i="1"/>
  <c r="AR193" i="1" s="1"/>
  <c r="AA193" i="1"/>
  <c r="AD232" i="1"/>
  <c r="AR232" i="1" s="1"/>
  <c r="AA232" i="1"/>
  <c r="AD115" i="1"/>
  <c r="AR115" i="1" s="1"/>
  <c r="AA115" i="1"/>
  <c r="AD237" i="1"/>
  <c r="AR237" i="1" s="1"/>
  <c r="AA237" i="1"/>
  <c r="AD27" i="1"/>
  <c r="AR27" i="1" s="1"/>
  <c r="AA27" i="1"/>
  <c r="AD218" i="1"/>
  <c r="AR218" i="1" s="1"/>
  <c r="AA218" i="1"/>
  <c r="AD47" i="1"/>
  <c r="AR47" i="1" s="1"/>
  <c r="AA47" i="1"/>
  <c r="AD109" i="1"/>
  <c r="AR109" i="1" s="1"/>
  <c r="AA109" i="1"/>
  <c r="AD234" i="1"/>
  <c r="AR234" i="1" s="1"/>
  <c r="AA234" i="1"/>
  <c r="AD87" i="1"/>
  <c r="AR87" i="1" s="1"/>
  <c r="AA87" i="1"/>
  <c r="AD94" i="1"/>
  <c r="AR94" i="1" s="1"/>
  <c r="AA94" i="1"/>
  <c r="AD247" i="1"/>
  <c r="AR247" i="1" s="1"/>
  <c r="AA247" i="1"/>
  <c r="AD157" i="1"/>
  <c r="AR157" i="1" s="1"/>
  <c r="AA157" i="1"/>
  <c r="AA186" i="1"/>
  <c r="Z20" i="1"/>
  <c r="Z46" i="1"/>
  <c r="AD133" i="1"/>
  <c r="AR133" i="1" s="1"/>
  <c r="AA133" i="1"/>
  <c r="AD5" i="1"/>
  <c r="AR5" i="1" s="1"/>
  <c r="AA5" i="1"/>
  <c r="AD201" i="1"/>
  <c r="AR201" i="1" s="1"/>
  <c r="AA201" i="1"/>
  <c r="AC47" i="1"/>
  <c r="AQ47" i="1" s="1"/>
  <c r="Z47" i="1"/>
  <c r="AC218" i="1"/>
  <c r="AQ218" i="1" s="1"/>
  <c r="Z218" i="1"/>
  <c r="AC105" i="1"/>
  <c r="AQ105" i="1" s="1"/>
  <c r="Z105" i="1"/>
  <c r="AD231" i="1"/>
  <c r="AR231" i="1" s="1"/>
  <c r="AA231" i="1"/>
  <c r="AC103" i="1"/>
  <c r="AQ103" i="1" s="1"/>
  <c r="Z103" i="1"/>
  <c r="Z131" i="1"/>
  <c r="AA227" i="1"/>
  <c r="AA50" i="1"/>
  <c r="AD126" i="1"/>
  <c r="AR126" i="1" s="1"/>
  <c r="AA126" i="1"/>
  <c r="Z188" i="1"/>
  <c r="Z79" i="1"/>
  <c r="Z195" i="1"/>
  <c r="AA67" i="1"/>
  <c r="AA45" i="1"/>
  <c r="AA71" i="1"/>
  <c r="Z19" i="1"/>
  <c r="Z244" i="1"/>
  <c r="Z175" i="1"/>
  <c r="Z26" i="1"/>
  <c r="AA187" i="1"/>
  <c r="AA75" i="1"/>
  <c r="AA251" i="1"/>
  <c r="Z78" i="1"/>
  <c r="Z74" i="1"/>
  <c r="Z45" i="1"/>
  <c r="Z31" i="1"/>
  <c r="AA21" i="1"/>
  <c r="AA141" i="1"/>
  <c r="Z98" i="1"/>
  <c r="Z123" i="1"/>
  <c r="Z180" i="1"/>
  <c r="Z61" i="1"/>
  <c r="AA35" i="1"/>
  <c r="AA51" i="1"/>
  <c r="Z13" i="1"/>
  <c r="Z159" i="1"/>
  <c r="Z149" i="1"/>
  <c r="Z6" i="1"/>
  <c r="AD164" i="1"/>
  <c r="AR164" i="1" s="1"/>
  <c r="AA164" i="1"/>
  <c r="AD57" i="1"/>
  <c r="AR57" i="1" s="1"/>
  <c r="AA57" i="1"/>
  <c r="AD22" i="1"/>
  <c r="AR22" i="1" s="1"/>
  <c r="AA22" i="1"/>
  <c r="AD37" i="1"/>
  <c r="AR37" i="1" s="1"/>
  <c r="AA37" i="1"/>
  <c r="Z12" i="1"/>
  <c r="AC198" i="1"/>
  <c r="AQ198" i="1" s="1"/>
  <c r="Z198" i="1"/>
  <c r="AA202" i="1"/>
  <c r="AA195" i="1"/>
  <c r="Z132" i="1"/>
  <c r="Z113" i="1"/>
  <c r="Z238" i="1"/>
  <c r="Z230" i="1"/>
  <c r="AA167" i="1"/>
  <c r="AA26" i="1"/>
  <c r="Z228" i="1"/>
  <c r="AA188" i="1"/>
  <c r="AD220" i="1"/>
  <c r="AR220" i="1" s="1"/>
  <c r="AA220" i="1"/>
  <c r="Z192" i="1"/>
  <c r="Z214" i="1"/>
  <c r="AC48" i="1"/>
  <c r="AQ48" i="1" s="1"/>
  <c r="Z48" i="1"/>
  <c r="Z60" i="1"/>
  <c r="AA98" i="1"/>
  <c r="AA36" i="1"/>
  <c r="AA241" i="1"/>
  <c r="Z9" i="1"/>
  <c r="Z223" i="1"/>
  <c r="AC140" i="1"/>
  <c r="AQ140" i="1" s="1"/>
  <c r="Z140" i="1"/>
  <c r="AA152" i="1"/>
  <c r="AA199" i="1"/>
  <c r="AA181" i="1"/>
  <c r="Z202" i="1"/>
  <c r="Z148" i="1"/>
  <c r="Z50" i="1"/>
  <c r="Z126" i="1"/>
  <c r="AA192" i="1"/>
  <c r="AA180" i="1"/>
  <c r="AA206" i="1"/>
  <c r="Z88" i="1"/>
  <c r="Z154" i="1"/>
  <c r="Z199" i="1"/>
  <c r="Z71" i="1"/>
  <c r="AA85" i="1"/>
  <c r="AA221" i="1"/>
  <c r="Z127" i="1"/>
  <c r="Z23" i="1"/>
  <c r="Z80" i="1"/>
  <c r="Z251" i="1"/>
  <c r="AD89" i="1"/>
  <c r="AR89" i="1" s="1"/>
  <c r="AA89" i="1"/>
  <c r="AD15" i="1"/>
  <c r="AR15" i="1" s="1"/>
  <c r="AA15" i="1"/>
  <c r="AD92" i="1"/>
  <c r="AR92" i="1" s="1"/>
  <c r="AA92" i="1"/>
  <c r="AD166" i="1"/>
  <c r="AR166" i="1" s="1"/>
  <c r="AA166" i="1"/>
  <c r="AD107" i="1"/>
  <c r="AR107" i="1" s="1"/>
  <c r="AA107" i="1"/>
  <c r="AD104" i="1"/>
  <c r="AR104" i="1" s="1"/>
  <c r="AA104" i="1"/>
  <c r="AD29" i="1"/>
  <c r="AR29" i="1" s="1"/>
  <c r="AA29" i="1"/>
  <c r="AA163" i="1"/>
  <c r="Z27" i="1"/>
  <c r="Z115" i="1"/>
  <c r="AA73" i="1"/>
  <c r="AA60" i="1"/>
  <c r="Z207" i="1"/>
  <c r="Z28" i="1"/>
  <c r="Z136" i="1"/>
  <c r="Z150" i="1"/>
  <c r="AA222" i="1"/>
  <c r="Z212" i="1"/>
  <c r="Z15" i="1"/>
  <c r="AA64" i="1"/>
  <c r="AA86" i="1"/>
  <c r="Z17" i="1"/>
  <c r="Z73" i="1"/>
  <c r="Z194" i="1"/>
  <c r="Z185" i="1"/>
  <c r="AA118" i="1"/>
  <c r="AA161" i="1"/>
  <c r="Z117" i="1"/>
  <c r="Z107" i="1"/>
  <c r="Z49" i="1"/>
  <c r="Z171" i="1"/>
  <c r="AA72" i="1"/>
  <c r="AA191" i="1"/>
  <c r="AA32" i="1"/>
  <c r="Z118" i="1"/>
  <c r="Z248" i="1"/>
  <c r="Z220" i="1"/>
  <c r="AA177" i="1"/>
  <c r="AA124" i="1"/>
  <c r="AA226" i="1"/>
  <c r="Z222" i="1"/>
  <c r="Z183" i="1"/>
  <c r="Z36" i="1"/>
  <c r="Z241" i="1"/>
  <c r="AA91" i="1"/>
  <c r="AA151" i="1"/>
  <c r="Z63" i="1"/>
  <c r="Z189" i="1"/>
  <c r="Z24" i="1"/>
  <c r="Z181" i="1"/>
  <c r="AD130" i="1"/>
  <c r="AR130" i="1" s="1"/>
  <c r="AA130" i="1"/>
  <c r="AD54" i="1"/>
  <c r="AR54" i="1" s="1"/>
  <c r="AA54" i="1"/>
  <c r="AC87" i="1"/>
  <c r="AQ87" i="1" s="1"/>
  <c r="Z87" i="1"/>
  <c r="AD12" i="1"/>
  <c r="AR12" i="1" s="1"/>
  <c r="AA12" i="1"/>
  <c r="AD190" i="1"/>
  <c r="AR190" i="1" s="1"/>
  <c r="AA190" i="1"/>
  <c r="AC3" i="1"/>
  <c r="AQ3" i="1" s="1"/>
  <c r="Z3" i="1"/>
  <c r="AC129" i="1"/>
  <c r="AQ129" i="1" s="1"/>
  <c r="Z129" i="1"/>
  <c r="AD223" i="1"/>
  <c r="AR223" i="1" s="1"/>
  <c r="AA223" i="1"/>
  <c r="AD9" i="1"/>
  <c r="AR9" i="1" s="1"/>
  <c r="AA9" i="1"/>
  <c r="AD228" i="1"/>
  <c r="AR228" i="1" s="1"/>
  <c r="AA228" i="1"/>
  <c r="AD184" i="1"/>
  <c r="AR184" i="1" s="1"/>
  <c r="AA184" i="1"/>
  <c r="AD158" i="1"/>
  <c r="AR158" i="1" s="1"/>
  <c r="AA158" i="1"/>
  <c r="AD24" i="1"/>
  <c r="AR24" i="1" s="1"/>
  <c r="AA24" i="1"/>
  <c r="AD189" i="1"/>
  <c r="AR189" i="1" s="1"/>
  <c r="AA189" i="1"/>
  <c r="AA183" i="1"/>
  <c r="Z213" i="1"/>
  <c r="Z30" i="1"/>
  <c r="AA169" i="1"/>
  <c r="AA185" i="1"/>
  <c r="Z172" i="1"/>
  <c r="Z243" i="1"/>
  <c r="Z160" i="1"/>
  <c r="Z225" i="1"/>
  <c r="AA44" i="1"/>
  <c r="Z62" i="1"/>
  <c r="Z170" i="1"/>
  <c r="AA34" i="1"/>
  <c r="AA236" i="1"/>
  <c r="Z67" i="1"/>
  <c r="Z10" i="1"/>
  <c r="Z210" i="1"/>
  <c r="Z145" i="1"/>
  <c r="AA10" i="1"/>
  <c r="AA250" i="1"/>
  <c r="Z57" i="1"/>
  <c r="Z89" i="1"/>
  <c r="Z120" i="1"/>
  <c r="Z70" i="1"/>
  <c r="AA217" i="1"/>
  <c r="AA211" i="1"/>
  <c r="Z168" i="1"/>
  <c r="Z35" i="1"/>
  <c r="Z86" i="1"/>
  <c r="AA78" i="1"/>
  <c r="AA95" i="1"/>
  <c r="Z187" i="1"/>
  <c r="Z217" i="1"/>
  <c r="Z128" i="1"/>
  <c r="Z161" i="1"/>
  <c r="AA42" i="1"/>
  <c r="AA245" i="1"/>
  <c r="AA146" i="1"/>
  <c r="Z122" i="1"/>
  <c r="Z29" i="1"/>
  <c r="Z191" i="1"/>
  <c r="Z32" i="1"/>
  <c r="AD120" i="1"/>
  <c r="AR120" i="1" s="1"/>
  <c r="AA120" i="1"/>
  <c r="AD56" i="1"/>
  <c r="AR56" i="1" s="1"/>
  <c r="AA56" i="1"/>
  <c r="AC234" i="1"/>
  <c r="AQ234" i="1" s="1"/>
  <c r="Z234" i="1"/>
  <c r="AD117" i="1"/>
  <c r="AR117" i="1" s="1"/>
  <c r="AA117" i="1"/>
  <c r="AD182" i="1"/>
  <c r="AR182" i="1" s="1"/>
  <c r="AA182" i="1"/>
  <c r="AD96" i="1"/>
  <c r="AR96" i="1" s="1"/>
  <c r="AA96" i="1"/>
  <c r="AC174" i="1"/>
  <c r="AQ174" i="1" s="1"/>
  <c r="Z174" i="1"/>
  <c r="AC141" i="1"/>
  <c r="AQ141" i="1" s="1"/>
  <c r="Z141" i="1"/>
  <c r="AD33" i="1"/>
  <c r="AR33" i="1" s="1"/>
  <c r="AA33" i="1"/>
  <c r="AD209" i="1"/>
  <c r="AR209" i="1" s="1"/>
  <c r="AA209" i="1"/>
  <c r="AD53" i="1"/>
  <c r="AR53" i="1" s="1"/>
  <c r="AA53" i="1"/>
  <c r="AD14" i="1"/>
  <c r="AR14" i="1" s="1"/>
  <c r="AA14" i="1"/>
  <c r="AD7" i="1"/>
  <c r="AR7" i="1" s="1"/>
  <c r="AA7" i="1"/>
  <c r="AD63" i="1"/>
  <c r="AR63" i="1" s="1"/>
  <c r="AA63" i="1"/>
  <c r="AD100" i="1"/>
  <c r="AR100" i="1" s="1"/>
  <c r="AA100" i="1"/>
  <c r="AD116" i="1"/>
  <c r="AR116" i="1" s="1"/>
  <c r="AA116" i="1"/>
  <c r="AC173" i="1"/>
  <c r="AQ173" i="1" s="1"/>
  <c r="Z173" i="1"/>
  <c r="AC215" i="1"/>
  <c r="AQ215" i="1" s="1"/>
  <c r="Z215" i="1"/>
  <c r="AC91" i="1"/>
  <c r="AQ91" i="1" s="1"/>
  <c r="Z91" i="1"/>
  <c r="AC206" i="1"/>
  <c r="AQ206" i="1" s="1"/>
  <c r="Z206" i="1"/>
  <c r="AD244" i="1"/>
  <c r="AR244" i="1" s="1"/>
  <c r="AA244" i="1"/>
  <c r="AD19" i="1"/>
  <c r="AR19" i="1" s="1"/>
  <c r="AA19" i="1"/>
  <c r="AD20" i="1"/>
  <c r="AR20" i="1" s="1"/>
  <c r="AA20" i="1"/>
  <c r="AD134" i="1"/>
  <c r="AR134" i="1" s="1"/>
  <c r="AA134" i="1"/>
  <c r="AD59" i="1"/>
  <c r="AR59" i="1" s="1"/>
  <c r="AA59" i="1"/>
  <c r="AD99" i="1"/>
  <c r="AR99" i="1" s="1"/>
  <c r="AA99" i="1"/>
  <c r="AD162" i="1"/>
  <c r="AR162" i="1" s="1"/>
  <c r="AA162" i="1"/>
  <c r="AD143" i="1"/>
  <c r="AR143" i="1" s="1"/>
  <c r="AA143" i="1"/>
  <c r="AD242" i="1"/>
  <c r="AR242" i="1" s="1"/>
  <c r="AA242" i="1"/>
  <c r="AD80" i="1"/>
  <c r="AR80" i="1" s="1"/>
  <c r="AA80" i="1"/>
  <c r="AD23" i="1"/>
  <c r="AR23" i="1" s="1"/>
  <c r="AA23" i="1"/>
  <c r="AD127" i="1"/>
  <c r="AR127" i="1" s="1"/>
  <c r="AA127" i="1"/>
  <c r="AD129" i="1"/>
  <c r="AR129" i="1" s="1"/>
  <c r="AA129" i="1"/>
  <c r="Z134" i="1"/>
  <c r="AC239" i="1"/>
  <c r="AQ239" i="1" s="1"/>
  <c r="Z239" i="1"/>
  <c r="AA148" i="1"/>
  <c r="AA145" i="1"/>
  <c r="Z162" i="1"/>
  <c r="Z99" i="1"/>
  <c r="Z59" i="1"/>
  <c r="Z51" i="1"/>
  <c r="AD4" i="1"/>
  <c r="AR4" i="1" s="1"/>
  <c r="AA4" i="1"/>
  <c r="AC233" i="1"/>
  <c r="AQ233" i="1" s="1"/>
  <c r="Z233" i="1"/>
  <c r="Z165" i="1"/>
  <c r="AA79" i="1"/>
  <c r="AA25" i="1"/>
  <c r="AC42" i="1"/>
  <c r="AQ42" i="1" s="1"/>
  <c r="Z42" i="1"/>
  <c r="AC108" i="1"/>
  <c r="AQ108" i="1" s="1"/>
  <c r="Z108" i="1"/>
  <c r="Z85" i="1"/>
  <c r="Z11" i="1"/>
  <c r="AA123" i="1"/>
  <c r="AA156" i="1"/>
  <c r="Z232" i="1"/>
  <c r="Z193" i="1"/>
  <c r="AC216" i="1"/>
  <c r="AQ216" i="1" s="1"/>
  <c r="Z216" i="1"/>
  <c r="Z200" i="1"/>
  <c r="AA65" i="1"/>
  <c r="AD101" i="1"/>
  <c r="AR101" i="1" s="1"/>
  <c r="AA101" i="1"/>
  <c r="AC167" i="1"/>
  <c r="AQ167" i="1" s="1"/>
  <c r="Z167" i="1"/>
  <c r="Z163" i="1"/>
  <c r="Z4" i="1"/>
  <c r="Z236" i="1"/>
  <c r="AA214" i="1"/>
  <c r="AA40" i="1"/>
  <c r="Z52" i="1"/>
  <c r="Z83" i="1"/>
  <c r="AC190" i="1"/>
  <c r="AQ190" i="1" s="1"/>
  <c r="Z190" i="1"/>
  <c r="Z250" i="1"/>
  <c r="AA88" i="1"/>
  <c r="AA105" i="1"/>
  <c r="Z92" i="1"/>
  <c r="Z54" i="1"/>
  <c r="Z203" i="1"/>
  <c r="Z211" i="1"/>
  <c r="AC22" i="1"/>
  <c r="AQ22" i="1" s="1"/>
  <c r="Z22" i="1"/>
  <c r="AD212" i="1"/>
  <c r="AR212" i="1" s="1"/>
  <c r="AA212" i="1"/>
  <c r="AD203" i="1"/>
  <c r="AR203" i="1" s="1"/>
  <c r="AA203" i="1"/>
  <c r="AD84" i="1"/>
  <c r="AR84" i="1" s="1"/>
  <c r="AA84" i="1"/>
  <c r="AD49" i="1"/>
  <c r="AR49" i="1" s="1"/>
  <c r="AA49" i="1"/>
  <c r="AD208" i="1"/>
  <c r="AR208" i="1" s="1"/>
  <c r="AA208" i="1"/>
  <c r="AD131" i="1"/>
  <c r="AR131" i="1" s="1"/>
  <c r="AA131" i="1"/>
  <c r="AC124" i="1"/>
  <c r="AQ124" i="1" s="1"/>
  <c r="Z124" i="1"/>
  <c r="AC226" i="1"/>
  <c r="AQ226" i="1" s="1"/>
  <c r="Z226" i="1"/>
  <c r="AD138" i="1"/>
  <c r="AR138" i="1" s="1"/>
  <c r="AA138" i="1"/>
  <c r="AD103" i="1"/>
  <c r="AR103" i="1" s="1"/>
  <c r="AA103" i="1"/>
  <c r="AD233" i="1"/>
  <c r="AR233" i="1" s="1"/>
  <c r="AA233" i="1"/>
  <c r="AD160" i="1"/>
  <c r="AR160" i="1" s="1"/>
  <c r="AA160" i="1"/>
  <c r="AD243" i="1"/>
  <c r="AR243" i="1" s="1"/>
  <c r="AA243" i="1"/>
  <c r="AD172" i="1"/>
  <c r="AR172" i="1" s="1"/>
  <c r="AA172" i="1"/>
  <c r="AD114" i="1"/>
  <c r="AR114" i="1" s="1"/>
  <c r="AA114" i="1"/>
  <c r="AD43" i="1"/>
  <c r="AR43" i="1" s="1"/>
  <c r="AA43" i="1"/>
  <c r="AD149" i="1"/>
  <c r="AR149" i="1" s="1"/>
  <c r="AA149" i="1"/>
  <c r="AD159" i="1"/>
  <c r="AR159" i="1" s="1"/>
  <c r="AA159" i="1"/>
  <c r="AD13" i="1"/>
  <c r="AR13" i="1" s="1"/>
  <c r="AA13" i="1"/>
  <c r="AD175" i="1"/>
  <c r="AR175" i="1" s="1"/>
  <c r="AA175" i="1"/>
  <c r="Z208" i="1"/>
  <c r="Z110" i="1"/>
  <c r="AA194" i="1"/>
  <c r="AA11" i="1"/>
  <c r="Z53" i="1"/>
  <c r="Z209" i="1"/>
  <c r="Z184" i="1"/>
  <c r="Z221" i="1"/>
  <c r="AA66" i="1"/>
  <c r="AC33" i="1"/>
  <c r="AQ33" i="1" s="1"/>
  <c r="Z33" i="1"/>
  <c r="AC16" i="1"/>
  <c r="AQ16" i="1" s="1"/>
  <c r="Z16" i="1"/>
  <c r="AA139" i="1"/>
  <c r="AD196" i="1"/>
  <c r="AR196" i="1" s="1"/>
  <c r="AA196" i="1"/>
  <c r="Z37" i="1"/>
  <c r="Z44" i="1"/>
  <c r="Z235" i="1"/>
  <c r="Z41" i="1"/>
  <c r="AA248" i="1"/>
  <c r="AA125" i="1"/>
  <c r="Z8" i="1"/>
  <c r="Z119" i="1"/>
  <c r="Z249" i="1"/>
  <c r="Z106" i="1"/>
  <c r="AA58" i="1"/>
  <c r="AA76" i="1"/>
  <c r="Z152" i="1"/>
  <c r="AC65" i="1"/>
  <c r="AQ65" i="1" s="1"/>
  <c r="Z65" i="1"/>
  <c r="AC39" i="1"/>
  <c r="AQ39" i="1" s="1"/>
  <c r="Z39" i="1"/>
  <c r="AC25" i="1"/>
  <c r="AQ25" i="1" s="1"/>
  <c r="Z25" i="1"/>
  <c r="AA69" i="1"/>
  <c r="AA205" i="1"/>
  <c r="Z82" i="1"/>
  <c r="Z64" i="1"/>
  <c r="Z139" i="1"/>
  <c r="Z156" i="1"/>
  <c r="AA168" i="1"/>
  <c r="AA230" i="1"/>
  <c r="Z157" i="1"/>
  <c r="Z247" i="1"/>
  <c r="Z94" i="1"/>
  <c r="Z101" i="1"/>
  <c r="AA2" i="1"/>
  <c r="Z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tc={19D6FC05-DC0B-B141-B6E9-57773933F539}</author>
    <author>tc={023F4332-7F8E-CA46-8D58-863E9527580A}</author>
  </authors>
  <commentList>
    <comment ref="X15" authorId="0" shapeId="0" xr:uid="{19D6FC05-DC0B-B141-B6E9-57773933F539}">
      <text>
        <t>[Threaded comment]
Your version of Excel allows you to read this threaded comment; however, any edits to it will get removed if the file is opened in a newer version of Excel. Learn more: https://go.microsoft.com/fwlink/?linkid=870924
Comment:
    Looked up this value on the z table</t>
      </text>
    </comment>
    <comment ref="Y15" authorId="1" shapeId="0" xr:uid="{023F4332-7F8E-CA46-8D58-863E9527580A}">
      <text>
        <t>[Threaded comment]
Your version of Excel allows you to read this threaded comment; however, any edits to it will get removed if the file is opened in a newer version of Excel. Learn more: https://go.microsoft.com/fwlink/?linkid=870924
Comment:
    Looked up this value on the z table</t>
      </text>
    </comment>
  </commentList>
</comments>
</file>

<file path=xl/sharedStrings.xml><?xml version="1.0" encoding="utf-8"?>
<sst xmlns="http://schemas.openxmlformats.org/spreadsheetml/2006/main" count="48301" uniqueCount="502">
  <si>
    <t>SUMLEV</t>
  </si>
  <si>
    <t>REGION_dig</t>
  </si>
  <si>
    <t>REGION_name</t>
  </si>
  <si>
    <t>DIVISION_dig</t>
  </si>
  <si>
    <t>DIVISION_name</t>
  </si>
  <si>
    <t>STATE_dig</t>
  </si>
  <si>
    <t>STATE_abb</t>
  </si>
  <si>
    <t>NAME</t>
  </si>
  <si>
    <t>CENSUS2010POP</t>
  </si>
  <si>
    <t>ESTIMATESBASE2010</t>
  </si>
  <si>
    <t>POPESTIMATE2010</t>
  </si>
  <si>
    <t>POPESTIMATE2011</t>
  </si>
  <si>
    <t>POPESTIMATE2012</t>
  </si>
  <si>
    <t>POPESTIMATE2013</t>
  </si>
  <si>
    <t>POPESTIMATE2014</t>
  </si>
  <si>
    <t>POPESTIMATE2015</t>
  </si>
  <si>
    <t>POPESTIMATE2016</t>
  </si>
  <si>
    <t>POPESTIMATE2017</t>
  </si>
  <si>
    <t>POPESTIMATE2018</t>
  </si>
  <si>
    <t>POPESTIMATE2019</t>
  </si>
  <si>
    <t>NPOPCHG_2010</t>
  </si>
  <si>
    <t>NPOPCHG_2011</t>
  </si>
  <si>
    <t>NPOPCHG_2012</t>
  </si>
  <si>
    <t>NPOPCHG_2013</t>
  </si>
  <si>
    <t>NPOPCHG_2014</t>
  </si>
  <si>
    <t>NPOPCHG_2015</t>
  </si>
  <si>
    <t>NPOPCHG_2016</t>
  </si>
  <si>
    <t>NPOPCHG_2017</t>
  </si>
  <si>
    <t>NPOPCHG_2018</t>
  </si>
  <si>
    <t>NPOPCHG_2019</t>
  </si>
  <si>
    <t>BIRTHS2010</t>
  </si>
  <si>
    <t>BIRTHS2011</t>
  </si>
  <si>
    <t>BIRTHS2012</t>
  </si>
  <si>
    <t>BIRTHS2013</t>
  </si>
  <si>
    <t>BIRTHS2014</t>
  </si>
  <si>
    <t>BIRTHS2015</t>
  </si>
  <si>
    <t>BIRTHS2016</t>
  </si>
  <si>
    <t>BIRTHS2017</t>
  </si>
  <si>
    <t>BIRTHS2018</t>
  </si>
  <si>
    <t>BIRTHS2019</t>
  </si>
  <si>
    <t>DEATHS2010</t>
  </si>
  <si>
    <t>DEATHS2011</t>
  </si>
  <si>
    <t>DEATHS2012</t>
  </si>
  <si>
    <t>DEATHS2013</t>
  </si>
  <si>
    <t>DEATHS2014</t>
  </si>
  <si>
    <t>DEATHS2015</t>
  </si>
  <si>
    <t>DEATHS2016</t>
  </si>
  <si>
    <t>DEATHS2017</t>
  </si>
  <si>
    <t>DEATHS2018</t>
  </si>
  <si>
    <t>DEATHS2019</t>
  </si>
  <si>
    <t>NATURALINC2010</t>
  </si>
  <si>
    <t>NATURALINC2011</t>
  </si>
  <si>
    <t>NATURALINC2012</t>
  </si>
  <si>
    <t>NATURALINC2013</t>
  </si>
  <si>
    <t>NATURALINC2014</t>
  </si>
  <si>
    <t>NATURALINC2015</t>
  </si>
  <si>
    <t>NATURALINC2016</t>
  </si>
  <si>
    <t>NATURALINC2017</t>
  </si>
  <si>
    <t>NATURALINC2018</t>
  </si>
  <si>
    <t>NATURALINC2019</t>
  </si>
  <si>
    <t>INTERNATIONALMIG2010</t>
  </si>
  <si>
    <t>INTERNATIONALMIG2011</t>
  </si>
  <si>
    <t>INTERNATIONALMIG2012</t>
  </si>
  <si>
    <t>INTERNATIONALMIG2013</t>
  </si>
  <si>
    <t>INTERNATIONALMIG2014</t>
  </si>
  <si>
    <t>INTERNATIONALMIG2015</t>
  </si>
  <si>
    <t>INTERNATIONALMIG2016</t>
  </si>
  <si>
    <t>INTERNATIONALMIG2017</t>
  </si>
  <si>
    <t>INTERNATIONALMIG2018</t>
  </si>
  <si>
    <t>INTERNATIONALMIG2019</t>
  </si>
  <si>
    <t>DOMESTICMIG2010</t>
  </si>
  <si>
    <t>DOMESTICMIG2011</t>
  </si>
  <si>
    <t>DOMESTICMIG2012</t>
  </si>
  <si>
    <t>DOMESTICMIG2013</t>
  </si>
  <si>
    <t>DOMESTICMIG2014</t>
  </si>
  <si>
    <t>DOMESTICMIG2015</t>
  </si>
  <si>
    <t>DOMESTICMIG2016</t>
  </si>
  <si>
    <t>DOMESTICMIG2017</t>
  </si>
  <si>
    <t>DOMESTICMIG2018</t>
  </si>
  <si>
    <t>DOMESTICMIG2019</t>
  </si>
  <si>
    <t>NETMIG2010</t>
  </si>
  <si>
    <t>NETMIG2011</t>
  </si>
  <si>
    <t>NETMIG2012</t>
  </si>
  <si>
    <t>NETMIG2013</t>
  </si>
  <si>
    <t>NETMIG2014</t>
  </si>
  <si>
    <t>NETMIG2015</t>
  </si>
  <si>
    <t>NETMIG2016</t>
  </si>
  <si>
    <t>NETMIG2017</t>
  </si>
  <si>
    <t>NETMIG2018</t>
  </si>
  <si>
    <t>NETMIG2019</t>
  </si>
  <si>
    <t>RESIDUAL2010</t>
  </si>
  <si>
    <t>RESIDUAL2011</t>
  </si>
  <si>
    <t>RESIDUAL2012</t>
  </si>
  <si>
    <t>RESIDUAL2013</t>
  </si>
  <si>
    <t>RESIDUAL2014</t>
  </si>
  <si>
    <t>RESIDUAL2015</t>
  </si>
  <si>
    <t>RESIDUAL2016</t>
  </si>
  <si>
    <t>RESIDUAL2017</t>
  </si>
  <si>
    <t>RESIDUAL2018</t>
  </si>
  <si>
    <t>RESIDUAL2019</t>
  </si>
  <si>
    <t>RBIRTH2011</t>
  </si>
  <si>
    <t>RBIRTH2012</t>
  </si>
  <si>
    <t>RBIRTH2013</t>
  </si>
  <si>
    <t>RBIRTH2014</t>
  </si>
  <si>
    <t>RBIRTH2015</t>
  </si>
  <si>
    <t>RBIRTH2016</t>
  </si>
  <si>
    <t>RBIRTH2017</t>
  </si>
  <si>
    <t>RBIRTH2018</t>
  </si>
  <si>
    <t>RBIRTH2019</t>
  </si>
  <si>
    <t>RDEATH2011</t>
  </si>
  <si>
    <t>RDEATH2012</t>
  </si>
  <si>
    <t>RDEATH2013</t>
  </si>
  <si>
    <t>RDEATH2014</t>
  </si>
  <si>
    <t>RDEATH2015</t>
  </si>
  <si>
    <t>RDEATH2016</t>
  </si>
  <si>
    <t>RDEATH2017</t>
  </si>
  <si>
    <t>RDEATH2018</t>
  </si>
  <si>
    <t>RDEATH2019</t>
  </si>
  <si>
    <t>RNATURALINC2011</t>
  </si>
  <si>
    <t>RNATURALINC2012</t>
  </si>
  <si>
    <t>RNATURALINC2013</t>
  </si>
  <si>
    <t>RNATURALINC2014</t>
  </si>
  <si>
    <t>RNATURALINC2015</t>
  </si>
  <si>
    <t>RNATURALINC2016</t>
  </si>
  <si>
    <t>RNATURALINC2017</t>
  </si>
  <si>
    <t>RNATURALINC2018</t>
  </si>
  <si>
    <t>RNATURALINC2019</t>
  </si>
  <si>
    <t>RINTERNATIONALMIG2011</t>
  </si>
  <si>
    <t>RINTERNATIONALMIG2012</t>
  </si>
  <si>
    <t>RINTERNATIONALMIG2013</t>
  </si>
  <si>
    <t>RINTERNATIONALMIG2014</t>
  </si>
  <si>
    <t>RINTERNATIONALMIG2015</t>
  </si>
  <si>
    <t>RINTERNATIONALMIG2016</t>
  </si>
  <si>
    <t>RINTERNATIONALMIG2017</t>
  </si>
  <si>
    <t>RINTERNATIONALMIG2018</t>
  </si>
  <si>
    <t>RINTERNATIONALMIG2019</t>
  </si>
  <si>
    <t>RDOMESTICMIG2011</t>
  </si>
  <si>
    <t>RDOMESTICMIG2012</t>
  </si>
  <si>
    <t>RDOMESTICMIG2013</t>
  </si>
  <si>
    <t>RDOMESTICMIG2014</t>
  </si>
  <si>
    <t>RDOMESTICMIG2015</t>
  </si>
  <si>
    <t>RDOMESTICMIG2016</t>
  </si>
  <si>
    <t>RDOMESTICMIG2017</t>
  </si>
  <si>
    <t>RDOMESTICMIG2018</t>
  </si>
  <si>
    <t>RDOMESTICMIG2019</t>
  </si>
  <si>
    <t>RNETMIG2011</t>
  </si>
  <si>
    <t>RNETMIG2012</t>
  </si>
  <si>
    <t>RNETMIG2013</t>
  </si>
  <si>
    <t>RNETMIG2014</t>
  </si>
  <si>
    <t>RNETMIG2015</t>
  </si>
  <si>
    <t>RNETMIG2016</t>
  </si>
  <si>
    <t>RNETMIG2017</t>
  </si>
  <si>
    <t>RNETMIG2018</t>
  </si>
  <si>
    <t>RNETMIG2019</t>
  </si>
  <si>
    <t>ALL</t>
  </si>
  <si>
    <t>NON DIVISION</t>
  </si>
  <si>
    <t>United States</t>
  </si>
  <si>
    <t>Northeast</t>
  </si>
  <si>
    <t>Northeast Region</t>
  </si>
  <si>
    <t>Midwest</t>
  </si>
  <si>
    <t>Midwest Region</t>
  </si>
  <si>
    <t>South</t>
  </si>
  <si>
    <t>South Region</t>
  </si>
  <si>
    <t>West</t>
  </si>
  <si>
    <t>West Region</t>
  </si>
  <si>
    <t xml:space="preserve">East South Central </t>
  </si>
  <si>
    <t>AL</t>
  </si>
  <si>
    <t>Alabama</t>
  </si>
  <si>
    <t xml:space="preserve">Pacific </t>
  </si>
  <si>
    <t>AK</t>
  </si>
  <si>
    <t>Alaska</t>
  </si>
  <si>
    <t>Mountain</t>
  </si>
  <si>
    <t>AZ</t>
  </si>
  <si>
    <t>Arizona</t>
  </si>
  <si>
    <t xml:space="preserve">West South Central </t>
  </si>
  <si>
    <t>AR</t>
  </si>
  <si>
    <t>Arkansas</t>
  </si>
  <si>
    <t>CA</t>
  </si>
  <si>
    <t>California</t>
  </si>
  <si>
    <t>CO</t>
  </si>
  <si>
    <t>Colorado</t>
  </si>
  <si>
    <t xml:space="preserve">New England </t>
  </si>
  <si>
    <t>CT</t>
  </si>
  <si>
    <t>Connecticut</t>
  </si>
  <si>
    <t>South Atlantic</t>
  </si>
  <si>
    <t>DE</t>
  </si>
  <si>
    <t>Delaware</t>
  </si>
  <si>
    <t>D.C.</t>
  </si>
  <si>
    <t>District of Columbia</t>
  </si>
  <si>
    <t>FL</t>
  </si>
  <si>
    <t>Florida</t>
  </si>
  <si>
    <t>GA</t>
  </si>
  <si>
    <t>Georgia</t>
  </si>
  <si>
    <t>HI</t>
  </si>
  <si>
    <t>Hawaii</t>
  </si>
  <si>
    <t>ID</t>
  </si>
  <si>
    <t>Idaho</t>
  </si>
  <si>
    <t xml:space="preserve">East North Central </t>
  </si>
  <si>
    <t>IL</t>
  </si>
  <si>
    <t>Illinois</t>
  </si>
  <si>
    <t>IN</t>
  </si>
  <si>
    <t>Indiana</t>
  </si>
  <si>
    <t xml:space="preserve">West North Central </t>
  </si>
  <si>
    <t>IA</t>
  </si>
  <si>
    <t>Iowa</t>
  </si>
  <si>
    <t>KS</t>
  </si>
  <si>
    <t>Kansas</t>
  </si>
  <si>
    <t>KY</t>
  </si>
  <si>
    <t>Kentucky</t>
  </si>
  <si>
    <t>LA</t>
  </si>
  <si>
    <t>Louisiana</t>
  </si>
  <si>
    <t>ME</t>
  </si>
  <si>
    <t>Maine</t>
  </si>
  <si>
    <t>MD</t>
  </si>
  <si>
    <t>Maryland</t>
  </si>
  <si>
    <t>MA</t>
  </si>
  <si>
    <t>Massachusetts</t>
  </si>
  <si>
    <t>MI</t>
  </si>
  <si>
    <t>Michigan</t>
  </si>
  <si>
    <t>MN</t>
  </si>
  <si>
    <t>Minnesota</t>
  </si>
  <si>
    <t>MS</t>
  </si>
  <si>
    <t>Mississippi</t>
  </si>
  <si>
    <t>MO</t>
  </si>
  <si>
    <t>Missouri</t>
  </si>
  <si>
    <t>MT</t>
  </si>
  <si>
    <t>Montana</t>
  </si>
  <si>
    <t>NE</t>
  </si>
  <si>
    <t>Nebraska</t>
  </si>
  <si>
    <t>NV</t>
  </si>
  <si>
    <t>Nevada</t>
  </si>
  <si>
    <t>NH</t>
  </si>
  <si>
    <t>New Hampshire</t>
  </si>
  <si>
    <t>Middle Atlantic</t>
  </si>
  <si>
    <t>NJ</t>
  </si>
  <si>
    <t>New Jersey</t>
  </si>
  <si>
    <t>NM</t>
  </si>
  <si>
    <t>New Mexico</t>
  </si>
  <si>
    <t>NY</t>
  </si>
  <si>
    <t>New York</t>
  </si>
  <si>
    <t>NC</t>
  </si>
  <si>
    <t>North Carolina</t>
  </si>
  <si>
    <t>ND</t>
  </si>
  <si>
    <t>North Dakota</t>
  </si>
  <si>
    <t>OH</t>
  </si>
  <si>
    <t>Ohio</t>
  </si>
  <si>
    <t>OK</t>
  </si>
  <si>
    <t>Oklahoma</t>
  </si>
  <si>
    <t>OR</t>
  </si>
  <si>
    <t>Oregon</t>
  </si>
  <si>
    <t>PA</t>
  </si>
  <si>
    <t>Pennsylvania</t>
  </si>
  <si>
    <t>RI</t>
  </si>
  <si>
    <t>Rhode Island</t>
  </si>
  <si>
    <t>SC</t>
  </si>
  <si>
    <t>South Carolina</t>
  </si>
  <si>
    <t>SD</t>
  </si>
  <si>
    <t>South Dakota</t>
  </si>
  <si>
    <t>TN</t>
  </si>
  <si>
    <t>Tennessee</t>
  </si>
  <si>
    <t>TX</t>
  </si>
  <si>
    <t>Texas</t>
  </si>
  <si>
    <t>UT</t>
  </si>
  <si>
    <t>Utah</t>
  </si>
  <si>
    <t>VT</t>
  </si>
  <si>
    <t>Vermont</t>
  </si>
  <si>
    <t>VA</t>
  </si>
  <si>
    <t>Virginia</t>
  </si>
  <si>
    <t>WA</t>
  </si>
  <si>
    <t>Washington</t>
  </si>
  <si>
    <t>WV</t>
  </si>
  <si>
    <t>West Virginia</t>
  </si>
  <si>
    <t>WI</t>
  </si>
  <si>
    <t>Wisconsin</t>
  </si>
  <si>
    <t>WY</t>
  </si>
  <si>
    <t>Wyoming</t>
  </si>
  <si>
    <t>Territory</t>
  </si>
  <si>
    <t>Puerto Rico</t>
  </si>
  <si>
    <t>state_abb</t>
  </si>
  <si>
    <t>total_claim_count_millions</t>
  </si>
  <si>
    <t>PR</t>
  </si>
  <si>
    <t>state</t>
  </si>
  <si>
    <t>drug_name</t>
  </si>
  <si>
    <t>total_claims_count</t>
  </si>
  <si>
    <t>row_rank</t>
  </si>
  <si>
    <t>AA</t>
  </si>
  <si>
    <t>AMOXICILLIN</t>
  </si>
  <si>
    <t>HYDROCODONE/ACETAMINOPHEN</t>
  </si>
  <si>
    <t>IBUPROFEN</t>
  </si>
  <si>
    <t>AZITHROMYCIN</t>
  </si>
  <si>
    <t>METHYLPREDNISOLONE</t>
  </si>
  <si>
    <t>AE</t>
  </si>
  <si>
    <t>FINASTERIDE</t>
  </si>
  <si>
    <t>LEVOTHYROXINE SODIUM</t>
  </si>
  <si>
    <t>TAMSULOSIN HCL</t>
  </si>
  <si>
    <t>LISINOPRIL</t>
  </si>
  <si>
    <t>OMEPRAZOLE</t>
  </si>
  <si>
    <t>SIMVASTATIN</t>
  </si>
  <si>
    <t>AMLODIPINE BESYLATE</t>
  </si>
  <si>
    <t>AP</t>
  </si>
  <si>
    <t>CHLORHEXIDINE GLUCONATE</t>
  </si>
  <si>
    <t>AS</t>
  </si>
  <si>
    <t>METFORMIN HCL</t>
  </si>
  <si>
    <t>ATORVASTATIN CALCIUM</t>
  </si>
  <si>
    <t>FUROSEMIDE</t>
  </si>
  <si>
    <t>DC</t>
  </si>
  <si>
    <t>HYDROCHLOROTHIAZIDE</t>
  </si>
  <si>
    <t>GU</t>
  </si>
  <si>
    <t>METOPROLOL TARTRATE</t>
  </si>
  <si>
    <t>LOSARTAN POTASSIUM</t>
  </si>
  <si>
    <t>MP</t>
  </si>
  <si>
    <t>PRAVASTATIN SODIUM</t>
  </si>
  <si>
    <t>METOPROLOL SUCCINATE</t>
  </si>
  <si>
    <t>GABAPENTIN</t>
  </si>
  <si>
    <t>VI</t>
  </si>
  <si>
    <t>LOSARTAN/HYDROCHLOROTHIAZIDE</t>
  </si>
  <si>
    <t>NIFEDIPINE</t>
  </si>
  <si>
    <t>XX</t>
  </si>
  <si>
    <t>NAPROXEN</t>
  </si>
  <si>
    <t>ALPRAZOLAM</t>
  </si>
  <si>
    <t>ZZ</t>
  </si>
  <si>
    <t>index</t>
  </si>
  <si>
    <t>Year.id</t>
  </si>
  <si>
    <t>Year.display-label</t>
  </si>
  <si>
    <t>Sex.id</t>
  </si>
  <si>
    <t>Sex.display-label</t>
  </si>
  <si>
    <t>Hisp.id</t>
  </si>
  <si>
    <t>Hisp.display-label</t>
  </si>
  <si>
    <t>GEO.id</t>
  </si>
  <si>
    <t>GEO.id2</t>
  </si>
  <si>
    <t>state.name</t>
  </si>
  <si>
    <t>state.abb</t>
  </si>
  <si>
    <t>totpop</t>
  </si>
  <si>
    <t>white</t>
  </si>
  <si>
    <t>black</t>
  </si>
  <si>
    <t>native.american</t>
  </si>
  <si>
    <t>asian</t>
  </si>
  <si>
    <t>pacific.islander</t>
  </si>
  <si>
    <t>multi.racial</t>
  </si>
  <si>
    <t>cen42010</t>
  </si>
  <si>
    <t>April 1, 2010 Census</t>
  </si>
  <si>
    <t>female</t>
  </si>
  <si>
    <t>Female</t>
  </si>
  <si>
    <t>hisp</t>
  </si>
  <si>
    <t>Hispanic</t>
  </si>
  <si>
    <t>0100000US</t>
  </si>
  <si>
    <t>NON STATE</t>
  </si>
  <si>
    <t>nhisp</t>
  </si>
  <si>
    <t>Not Hispanic</t>
  </si>
  <si>
    <t>tothisp</t>
  </si>
  <si>
    <t>Total</t>
  </si>
  <si>
    <t>male</t>
  </si>
  <si>
    <t>Male</t>
  </si>
  <si>
    <t>totsex</t>
  </si>
  <si>
    <t>Both Sexes</t>
  </si>
  <si>
    <t>est42010</t>
  </si>
  <si>
    <t>April 1, 2010 Estimates Base</t>
  </si>
  <si>
    <t>est72010</t>
  </si>
  <si>
    <t>est72011</t>
  </si>
  <si>
    <t>est72012</t>
  </si>
  <si>
    <t>est72013</t>
  </si>
  <si>
    <t>est72014</t>
  </si>
  <si>
    <t>est72015</t>
  </si>
  <si>
    <t>est72016</t>
  </si>
  <si>
    <t>est72017</t>
  </si>
  <si>
    <t>est72018</t>
  </si>
  <si>
    <t>0400000US01</t>
  </si>
  <si>
    <t>0400000US02</t>
  </si>
  <si>
    <t>0400000US04</t>
  </si>
  <si>
    <t>0400000US05</t>
  </si>
  <si>
    <t>0400000US06</t>
  </si>
  <si>
    <t>0400000US08</t>
  </si>
  <si>
    <t>0400000US09</t>
  </si>
  <si>
    <t>0400000US10</t>
  </si>
  <si>
    <t>0400000US11</t>
  </si>
  <si>
    <t>0400000US12</t>
  </si>
  <si>
    <t>0400000US13</t>
  </si>
  <si>
    <t>0400000US15</t>
  </si>
  <si>
    <t>0400000US16</t>
  </si>
  <si>
    <t>0400000US17</t>
  </si>
  <si>
    <t>0400000US18</t>
  </si>
  <si>
    <t>0400000US19</t>
  </si>
  <si>
    <t>0400000US20</t>
  </si>
  <si>
    <t>0400000US21</t>
  </si>
  <si>
    <t>0400000US22</t>
  </si>
  <si>
    <t>0400000US23</t>
  </si>
  <si>
    <t>0400000US24</t>
  </si>
  <si>
    <t>0400000US25</t>
  </si>
  <si>
    <t>0400000US26</t>
  </si>
  <si>
    <t>0400000US27</t>
  </si>
  <si>
    <t>0400000US28</t>
  </si>
  <si>
    <t>0400000US29</t>
  </si>
  <si>
    <t>0400000US30</t>
  </si>
  <si>
    <t>0400000US31</t>
  </si>
  <si>
    <t>0400000US32</t>
  </si>
  <si>
    <t>0400000US33</t>
  </si>
  <si>
    <t>0400000US34</t>
  </si>
  <si>
    <t>0400000US35</t>
  </si>
  <si>
    <t>0400000US36</t>
  </si>
  <si>
    <t>0400000US37</t>
  </si>
  <si>
    <t>0400000US38</t>
  </si>
  <si>
    <t>0400000US39</t>
  </si>
  <si>
    <t>0400000US40</t>
  </si>
  <si>
    <t>0400000US41</t>
  </si>
  <si>
    <t>0400000US42</t>
  </si>
  <si>
    <t>0400000US44</t>
  </si>
  <si>
    <t>0400000US45</t>
  </si>
  <si>
    <t>0400000US46</t>
  </si>
  <si>
    <t>0400000US47</t>
  </si>
  <si>
    <t>0400000US48</t>
  </si>
  <si>
    <t>0400000US49</t>
  </si>
  <si>
    <t>0400000US50</t>
  </si>
  <si>
    <t>0400000US51</t>
  </si>
  <si>
    <t>0400000US53</t>
  </si>
  <si>
    <t>0400000US54</t>
  </si>
  <si>
    <t>0400000US55</t>
  </si>
  <si>
    <t>0400000US56</t>
  </si>
  <si>
    <t>Unique_key</t>
  </si>
  <si>
    <t>black_female</t>
  </si>
  <si>
    <t>Grand Total</t>
  </si>
  <si>
    <t>Sum of black</t>
  </si>
  <si>
    <t>Values</t>
  </si>
  <si>
    <t>Sum of white</t>
  </si>
  <si>
    <t>(Multiple Items)</t>
  </si>
  <si>
    <t>Sum of asian</t>
  </si>
  <si>
    <t>Sum of pacific.islander</t>
  </si>
  <si>
    <t>Sum of native.american</t>
  </si>
  <si>
    <t>Sum of multi.racial</t>
  </si>
  <si>
    <t>Unique_Key</t>
  </si>
  <si>
    <t>black_male</t>
  </si>
  <si>
    <t>white_female</t>
  </si>
  <si>
    <t>white_male</t>
  </si>
  <si>
    <t>asian_female</t>
  </si>
  <si>
    <t>asian_male</t>
  </si>
  <si>
    <t>pac_islander_female</t>
  </si>
  <si>
    <t>pac_islander_male</t>
  </si>
  <si>
    <t>nat_amer_female</t>
  </si>
  <si>
    <t>nat_amer_male</t>
  </si>
  <si>
    <t>mult_rac_female</t>
  </si>
  <si>
    <t>mult_rac_male</t>
  </si>
  <si>
    <t>black_female_percent</t>
  </si>
  <si>
    <t>black_male_percent</t>
  </si>
  <si>
    <t>white_female_percent</t>
  </si>
  <si>
    <t>white_male_percent</t>
  </si>
  <si>
    <t>asian_female_percent</t>
  </si>
  <si>
    <t>asian_male_percent</t>
  </si>
  <si>
    <t>pac_islander_female_percent</t>
  </si>
  <si>
    <t>pac_islander_male_percent</t>
  </si>
  <si>
    <t>nat_amer_female_percent</t>
  </si>
  <si>
    <t>nat_amer_male_percent</t>
  </si>
  <si>
    <t>mult_rac_female_percent</t>
  </si>
  <si>
    <t>mult_rac_male_percent</t>
  </si>
  <si>
    <t>female_total_percent</t>
  </si>
  <si>
    <t>male_total_percent</t>
  </si>
  <si>
    <t>Sum of total_claims_count</t>
  </si>
  <si>
    <t xml:space="preserve">blk_wmn lowest @ .002 </t>
  </si>
  <si>
    <t>State</t>
  </si>
  <si>
    <t>rank</t>
  </si>
  <si>
    <t>blk_wmn highest @ .19</t>
  </si>
  <si>
    <t>treatment_for</t>
  </si>
  <si>
    <t>HIGH BLOOD PRESSURE</t>
  </si>
  <si>
    <t>HIGH CHOLESTEROL</t>
  </si>
  <si>
    <t>SEVERE PAIN RELIEF</t>
  </si>
  <si>
    <t>HYPOTHYROIDISM</t>
  </si>
  <si>
    <t>GASTROESOPHAGEAL REFLUX DISEASE</t>
  </si>
  <si>
    <t>Count of drug_name</t>
  </si>
  <si>
    <t>hispanic_female</t>
  </si>
  <si>
    <t>hispanic_male</t>
  </si>
  <si>
    <t>NON HISPANIC TABLE</t>
  </si>
  <si>
    <t>HISPANIC ONLY TABLE</t>
  </si>
  <si>
    <t>HISPANIC TOTAL</t>
  </si>
  <si>
    <t>female_total</t>
  </si>
  <si>
    <t>male_total</t>
  </si>
  <si>
    <t>total_claims_count_percent</t>
  </si>
  <si>
    <t>hispanic_female_percent</t>
  </si>
  <si>
    <t>hispanic_male_percent</t>
  </si>
  <si>
    <t>WOMEN</t>
  </si>
  <si>
    <t xml:space="preserve">blk_mn lowest @ .003 </t>
  </si>
  <si>
    <t>Row Labels</t>
  </si>
  <si>
    <t>Sum of female_total_percent</t>
  </si>
  <si>
    <t>Sum of male_total_percent</t>
  </si>
  <si>
    <t>Total for treatment group by</t>
  </si>
  <si>
    <t>Sum of row_rank</t>
  </si>
  <si>
    <t>Before</t>
  </si>
  <si>
    <t>After</t>
  </si>
  <si>
    <t>mean</t>
  </si>
  <si>
    <t>variance</t>
  </si>
  <si>
    <t>Std Dev</t>
  </si>
  <si>
    <t>z score</t>
  </si>
  <si>
    <t>before</t>
  </si>
  <si>
    <t xml:space="preserve">after </t>
  </si>
  <si>
    <t>after z score</t>
  </si>
  <si>
    <t>one tail</t>
  </si>
  <si>
    <t>two tail</t>
  </si>
  <si>
    <t>alpha</t>
  </si>
  <si>
    <t>p value</t>
  </si>
  <si>
    <t>Diffrence</t>
  </si>
  <si>
    <t xml:space="preserve">calc z </t>
  </si>
  <si>
    <t>n</t>
  </si>
  <si>
    <t>T</t>
  </si>
  <si>
    <t>numerator</t>
  </si>
  <si>
    <t>denom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</si>
</sst>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00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rgb="FF222222"/>
      <name val="Arial"/>
      <family val="2"/>
    </font>
    <font>
      <b/>
      <sz val="16"/>
      <color theme="1"/>
      <name val="Calibri"/>
      <family val="2"/>
      <scheme val="minor"/>
    </font>
    <font>
      <sz val="10"/>
      <color rgb="FF000000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2">
    <xf numFmtId="0" fontId="0" fillId="0" borderId="0" xfId="0"/>
    <xf numFmtId="0" fontId="2" fillId="0" borderId="0" xfId="0" applyFont="1"/>
    <xf numFmtId="15" fontId="0" fillId="0" borderId="0" xfId="0" applyNumberFormat="1"/>
    <xf numFmtId="0" fontId="2" fillId="2" borderId="0" xfId="0" applyFont="1" applyFill="1"/>
    <xf numFmtId="0" fontId="2" fillId="3" borderId="0" xfId="0" applyFont="1" applyFill="1"/>
    <xf numFmtId="0" fontId="0" fillId="3" borderId="0" xfId="0" applyFill="1"/>
    <xf numFmtId="0" fontId="2" fillId="4" borderId="0" xfId="0" applyFont="1" applyFill="1"/>
    <xf numFmtId="0" fontId="0" fillId="4" borderId="0" xfId="0" applyFill="1"/>
    <xf numFmtId="164" fontId="0" fillId="4" borderId="0" xfId="1" applyNumberFormat="1" applyFont="1" applyFill="1"/>
    <xf numFmtId="0" fontId="0" fillId="0" borderId="0" xfId="0" pivotButton="1"/>
    <xf numFmtId="0" fontId="2" fillId="0" borderId="1" xfId="0" applyFont="1" applyBorder="1"/>
    <xf numFmtId="0" fontId="0" fillId="0" borderId="0" xfId="0" applyNumberFormat="1"/>
    <xf numFmtId="164" fontId="2" fillId="4" borderId="0" xfId="1" applyNumberFormat="1" applyFont="1" applyFill="1"/>
    <xf numFmtId="164" fontId="2" fillId="5" borderId="0" xfId="1" applyNumberFormat="1" applyFont="1" applyFill="1"/>
    <xf numFmtId="164" fontId="0" fillId="5" borderId="0" xfId="1" applyNumberFormat="1" applyFont="1" applyFill="1"/>
    <xf numFmtId="164" fontId="2" fillId="3" borderId="0" xfId="1" applyNumberFormat="1" applyFont="1" applyFill="1"/>
    <xf numFmtId="164" fontId="0" fillId="3" borderId="0" xfId="1" applyNumberFormat="1" applyFont="1" applyFill="1"/>
    <xf numFmtId="164" fontId="2" fillId="6" borderId="0" xfId="1" applyNumberFormat="1" applyFont="1" applyFill="1"/>
    <xf numFmtId="0" fontId="0" fillId="6" borderId="0" xfId="0" applyFill="1"/>
    <xf numFmtId="165" fontId="0" fillId="6" borderId="0" xfId="0" applyNumberFormat="1" applyFill="1"/>
    <xf numFmtId="0" fontId="0" fillId="7" borderId="0" xfId="0" applyFill="1"/>
    <xf numFmtId="165" fontId="0" fillId="7" borderId="0" xfId="0" applyNumberFormat="1" applyFill="1"/>
    <xf numFmtId="0" fontId="2" fillId="7" borderId="0" xfId="0" applyFont="1" applyFill="1"/>
    <xf numFmtId="165" fontId="0" fillId="0" borderId="0" xfId="0" applyNumberFormat="1" applyAlignment="1">
      <alignment horizontal="left"/>
    </xf>
    <xf numFmtId="0" fontId="2" fillId="8" borderId="1" xfId="0" applyFont="1" applyFill="1" applyBorder="1"/>
    <xf numFmtId="0" fontId="0" fillId="8" borderId="0" xfId="0" applyFill="1"/>
    <xf numFmtId="0" fontId="3" fillId="0" borderId="0" xfId="0" applyFont="1"/>
    <xf numFmtId="43" fontId="0" fillId="0" borderId="0" xfId="0" applyNumberFormat="1"/>
    <xf numFmtId="0" fontId="4" fillId="0" borderId="0" xfId="0" applyFont="1"/>
    <xf numFmtId="0" fontId="0" fillId="0" borderId="0" xfId="0" applyAlignment="1">
      <alignment horizontal="left"/>
    </xf>
    <xf numFmtId="0" fontId="0" fillId="9" borderId="0" xfId="0" applyFill="1"/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2"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266700</xdr:colOff>
      <xdr:row>0</xdr:row>
      <xdr:rowOff>0</xdr:rowOff>
    </xdr:from>
    <xdr:to>
      <xdr:col>15</xdr:col>
      <xdr:colOff>317500</xdr:colOff>
      <xdr:row>7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0886E-2F2F-4945-856F-FC8BB48E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55100" y="0"/>
          <a:ext cx="6654800" cy="14478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19</xdr:col>
      <xdr:colOff>673100</xdr:colOff>
      <xdr:row>1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9BB9C1-B4AB-FA45-9A2B-2CAF26DB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217900" y="0"/>
          <a:ext cx="3289300" cy="3429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27</xdr:row>
      <xdr:rowOff>0</xdr:rowOff>
    </xdr:from>
    <xdr:to>
      <xdr:col>23</xdr:col>
      <xdr:colOff>330200</xdr:colOff>
      <xdr:row>53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F14608-9EF7-F245-BF54-23C93C70D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17900" y="5486400"/>
          <a:ext cx="6451600" cy="5295900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26</xdr:row>
      <xdr:rowOff>114300</xdr:rowOff>
    </xdr:from>
    <xdr:to>
      <xdr:col>15</xdr:col>
      <xdr:colOff>215900</xdr:colOff>
      <xdr:row>52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7136D5-472E-3940-8898-7368214EE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31300" y="5397500"/>
          <a:ext cx="6477000" cy="52324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Phillip Vargas" id="{BE82F255-F213-2D4A-81BB-001040A9F43E}" userId="c2a3cbde9acbc390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lip Vargas" refreshedDate="43928.621644907405" createdVersion="6" refreshedVersion="6" minRefreshableVersion="3" recordCount="468" xr:uid="{D30D3A03-9EE9-934C-9F27-B33C6C4E3350}">
  <cacheSource type="worksheet">
    <worksheetSource ref="A1:R469" sheet="Demograph_By_State_2014"/>
  </cacheSource>
  <cacheFields count="18">
    <cacheField name="Unique_key" numFmtId="0">
      <sharedItems/>
    </cacheField>
    <cacheField name="Year.id" numFmtId="0">
      <sharedItems/>
    </cacheField>
    <cacheField name="Year.display-label" numFmtId="15">
      <sharedItems containsSemiMixedTypes="0" containsNonDate="0" containsDate="1" containsString="0" minDate="2014-07-01T00:00:00" maxDate="2014-07-02T00:00:00"/>
    </cacheField>
    <cacheField name="Sex.id" numFmtId="0">
      <sharedItems count="3">
        <s v="female"/>
        <s v="male"/>
        <s v="totsex"/>
      </sharedItems>
    </cacheField>
    <cacheField name="Sex.display-label" numFmtId="0">
      <sharedItems/>
    </cacheField>
    <cacheField name="Hisp.id" numFmtId="0">
      <sharedItems count="3">
        <s v="hisp"/>
        <s v="nhisp"/>
        <s v="tothisp"/>
      </sharedItems>
    </cacheField>
    <cacheField name="Hisp.display-label" numFmtId="0">
      <sharedItems/>
    </cacheField>
    <cacheField name="GEO.id" numFmtId="0">
      <sharedItems/>
    </cacheField>
    <cacheField name="GEO.id2" numFmtId="0">
      <sharedItems containsString="0" containsBlank="1" containsNumber="1" containsInteger="1" minValue="1" maxValue="56"/>
    </cacheField>
    <cacheField name="state.name" numFmtId="0">
      <sharedItems/>
    </cacheField>
    <cacheField name="state.abb" numFmtId="0">
      <sharedItems count="52">
        <s v="NON STATE"/>
        <s v="AL"/>
        <s v="AK"/>
        <s v="AZ"/>
        <s v="AR"/>
        <s v="CA"/>
        <s v="CO"/>
        <s v="CT"/>
        <s v="DE"/>
        <s v="D.C."/>
        <s v="FL"/>
        <s v="GA"/>
        <s v="HI"/>
        <s v="ID"/>
        <s v="IL"/>
        <s v="IN"/>
        <s v="IA"/>
        <s v="KS"/>
        <s v="KY"/>
        <s v="LA"/>
        <s v="ME"/>
        <s v="MD"/>
        <s v="MA"/>
        <s v="MI"/>
        <s v="MN"/>
        <s v="MS"/>
        <s v="MO"/>
        <s v="MT"/>
        <s v="NE"/>
        <s v="NV"/>
        <s v="NH"/>
        <s v="NJ"/>
        <s v="NM"/>
        <s v="NY"/>
        <s v="NC"/>
        <s v="ND"/>
        <s v="OH"/>
        <s v="OK"/>
        <s v="OR"/>
        <s v="PA"/>
        <s v="RI"/>
        <s v="SC"/>
        <s v="SD"/>
        <s v="TN"/>
        <s v="TX"/>
        <s v="UT"/>
        <s v="VT"/>
        <s v="VA"/>
        <s v="WA"/>
        <s v="WV"/>
        <s v="WI"/>
        <s v="WY"/>
      </sharedItems>
    </cacheField>
    <cacheField name="totpop" numFmtId="0">
      <sharedItems containsSemiMixedTypes="0" containsString="0" containsNumber="1" containsInteger="1" minValue="5333" maxValue="318386421"/>
    </cacheField>
    <cacheField name="white" numFmtId="0">
      <sharedItems containsSemiMixedTypes="0" containsString="0" containsNumber="1" containsInteger="1" minValue="4454" maxValue="246373390" count="468">
        <n v="24009944"/>
        <n v="100322874"/>
        <n v="124332818"/>
        <n v="24598581"/>
        <n v="97441991"/>
        <n v="122040572"/>
        <n v="48608525"/>
        <n v="197764865"/>
        <n v="246373390"/>
        <n v="76255"/>
        <n v="1638540"/>
        <n v="1714795"/>
        <n v="88726"/>
        <n v="1569777"/>
        <n v="1658503"/>
        <n v="164981"/>
        <n v="3208317"/>
        <n v="3373298"/>
        <n v="16430"/>
        <n v="214138"/>
        <n v="230568"/>
        <n v="18378"/>
        <n v="243184"/>
        <n v="261562"/>
        <n v="34808"/>
        <n v="457322"/>
        <n v="492130"/>
        <n v="924551"/>
        <n v="1909096"/>
        <n v="2833647"/>
        <n v="933018"/>
        <n v="1867224"/>
        <n v="2800242"/>
        <n v="1857569"/>
        <n v="3776320"/>
        <n v="5633889"/>
        <n v="88690"/>
        <n v="1108514"/>
        <n v="1197204"/>
        <n v="98857"/>
        <n v="1069773"/>
        <n v="1168630"/>
        <n v="187547"/>
        <n v="2178287"/>
        <n v="2365834"/>
        <n v="6644794"/>
        <n v="7472860"/>
        <n v="14117654"/>
        <n v="6736286"/>
        <n v="7442322"/>
        <n v="14178608"/>
        <n v="13381080"/>
        <n v="14915182"/>
        <n v="28296262"/>
        <n v="491899"/>
        <n v="1845946"/>
        <n v="2337845"/>
        <n v="511159"/>
        <n v="1848212"/>
        <n v="2359371"/>
        <n v="1003058"/>
        <n v="3694158"/>
        <n v="4697216"/>
        <n v="220549"/>
        <n v="1272686"/>
        <n v="1493235"/>
        <n v="221387"/>
        <n v="1207767"/>
        <n v="1429154"/>
        <n v="441936"/>
        <n v="2480453"/>
        <n v="2922389"/>
        <n v="31198"/>
        <n v="306503"/>
        <n v="337701"/>
        <n v="33613"/>
        <n v="288121"/>
        <n v="321734"/>
        <n v="64811"/>
        <n v="594624"/>
        <n v="659435"/>
        <n v="25306"/>
        <n v="118557"/>
        <n v="143863"/>
        <n v="26793"/>
        <n v="118744"/>
        <n v="145537"/>
        <n v="52099"/>
        <n v="237301"/>
        <n v="289400"/>
        <n v="2233701"/>
        <n v="5633633"/>
        <n v="7867334"/>
        <n v="2171998"/>
        <n v="5425328"/>
        <n v="7597326"/>
        <n v="4405699"/>
        <n v="11058961"/>
        <n v="15464660"/>
        <n v="357694"/>
        <n v="2780937"/>
        <n v="3138631"/>
        <n v="404594"/>
        <n v="2694583"/>
        <n v="3099177"/>
        <n v="762288"/>
        <n v="5475520"/>
        <n v="6237808"/>
        <n v="22738"/>
        <n v="145508"/>
        <n v="168246"/>
        <n v="26304"/>
        <n v="172848"/>
        <n v="199152"/>
        <n v="49042"/>
        <n v="318356"/>
        <n v="367398"/>
        <n v="84622"/>
        <n v="677646"/>
        <n v="762268"/>
        <n v="90679"/>
        <n v="674709"/>
        <n v="765388"/>
        <n v="175301"/>
        <n v="1352355"/>
        <n v="1527656"/>
        <n v="948308"/>
        <n v="4092781"/>
        <n v="5041089"/>
        <n v="999843"/>
        <n v="3945165"/>
        <n v="4945008"/>
        <n v="1948151"/>
        <n v="8037946"/>
        <n v="9986097"/>
        <n v="181370"/>
        <n v="2690728"/>
        <n v="2872098"/>
        <n v="197164"/>
        <n v="2604386"/>
        <n v="2801550"/>
        <n v="378534"/>
        <n v="5295114"/>
        <n v="5673648"/>
        <n v="73580"/>
        <n v="1369862"/>
        <n v="1443442"/>
        <n v="80732"/>
        <n v="1333605"/>
        <n v="1414337"/>
        <n v="154312"/>
        <n v="2703467"/>
        <n v="2857779"/>
        <n v="140372"/>
        <n v="1127815"/>
        <n v="1268187"/>
        <n v="152512"/>
        <n v="1100925"/>
        <n v="1253437"/>
        <n v="292884"/>
        <n v="2228740"/>
        <n v="2521624"/>
        <n v="58295"/>
        <n v="1921034"/>
        <n v="1979329"/>
        <n v="70742"/>
        <n v="1847866"/>
        <n v="1918608"/>
        <n v="129037"/>
        <n v="3768900"/>
        <n v="3897937"/>
        <n v="84284"/>
        <n v="1399075"/>
        <n v="1483359"/>
        <n v="100821"/>
        <n v="1359653"/>
        <n v="1460474"/>
        <n v="185105"/>
        <n v="2758728"/>
        <n v="2943833"/>
        <n v="8372"/>
        <n v="637475"/>
        <n v="645847"/>
        <n v="8463"/>
        <n v="610170"/>
        <n v="618633"/>
        <n v="16835"/>
        <n v="1247645"/>
        <n v="1264480"/>
        <n v="208826"/>
        <n v="1602092"/>
        <n v="1810918"/>
        <n v="230598"/>
        <n v="1537236"/>
        <n v="1767834"/>
        <n v="439424"/>
        <n v="3139328"/>
        <n v="3578752"/>
        <n v="285616"/>
        <n v="2589132"/>
        <n v="2874748"/>
        <n v="282264"/>
        <n v="2426451"/>
        <n v="2708715"/>
        <n v="567880"/>
        <n v="5015583"/>
        <n v="5583463"/>
        <n v="197826"/>
        <n v="3810300"/>
        <n v="4008126"/>
        <n v="206376"/>
        <n v="3714650"/>
        <n v="3921026"/>
        <n v="404202"/>
        <n v="7524950"/>
        <n v="7929152"/>
        <n v="111814"/>
        <n v="2238592"/>
        <n v="2350406"/>
        <n v="121374"/>
        <n v="2198383"/>
        <n v="2319757"/>
        <n v="233188"/>
        <n v="4436975"/>
        <n v="4670163"/>
        <n v="30505"/>
        <n v="870512"/>
        <n v="901017"/>
        <n v="40857"/>
        <n v="841334"/>
        <n v="882191"/>
        <n v="71362"/>
        <n v="1711846"/>
        <n v="1783208"/>
        <n v="97069"/>
        <n v="2468847"/>
        <n v="2565916"/>
        <n v="104841"/>
        <n v="2387415"/>
        <n v="2492256"/>
        <n v="201910"/>
        <n v="4856262"/>
        <n v="5058172"/>
        <n v="13138"/>
        <n v="440272"/>
        <n v="453410"/>
        <n v="13713"/>
        <n v="445963"/>
        <n v="459676"/>
        <n v="26851"/>
        <n v="886235"/>
        <n v="913086"/>
        <n v="79366"/>
        <n v="764258"/>
        <n v="843624"/>
        <n v="87279"/>
        <n v="747813"/>
        <n v="835092"/>
        <n v="166645"/>
        <n v="1512071"/>
        <n v="1678716"/>
        <n v="341731"/>
        <n v="714561"/>
        <n v="1056292"/>
        <n v="353977"/>
        <n v="741743"/>
        <n v="1095720"/>
        <n v="695708"/>
        <n v="1456304"/>
        <n v="2152012"/>
        <n v="18140"/>
        <n v="615994"/>
        <n v="634134"/>
        <n v="18453"/>
        <n v="600025"/>
        <n v="618478"/>
        <n v="36593"/>
        <n v="1216019"/>
        <n v="1252612"/>
        <n v="706178"/>
        <n v="2602555"/>
        <n v="3308733"/>
        <n v="714273"/>
        <n v="2471779"/>
        <n v="3186052"/>
        <n v="1420451"/>
        <n v="5074334"/>
        <n v="6494785"/>
        <n v="463629"/>
        <n v="408344"/>
        <n v="871973"/>
        <n v="456643"/>
        <n v="400049"/>
        <n v="856692"/>
        <n v="920272"/>
        <n v="808393"/>
        <n v="1728665"/>
        <n v="1366928"/>
        <n v="5708583"/>
        <n v="7075511"/>
        <n v="1351749"/>
        <n v="5457377"/>
        <n v="6809126"/>
        <n v="2718677"/>
        <n v="11165960"/>
        <n v="13884637"/>
        <n v="339852"/>
        <n v="3258837"/>
        <n v="3598689"/>
        <n v="376306"/>
        <n v="3114219"/>
        <n v="3490525"/>
        <n v="716158"/>
        <n v="6373056"/>
        <n v="7089214"/>
        <n v="8280"/>
        <n v="312542"/>
        <n v="320822"/>
        <n v="9942"/>
        <n v="326049"/>
        <n v="335991"/>
        <n v="18222"/>
        <n v="638591"/>
        <n v="656813"/>
        <n v="159990"/>
        <n v="4731631"/>
        <n v="4891621"/>
        <n v="170792"/>
        <n v="4553544"/>
        <n v="4724336"/>
        <n v="330782"/>
        <n v="9285175"/>
        <n v="9615957"/>
        <n v="147849"/>
        <n v="1318757"/>
        <n v="1466606"/>
        <n v="164309"/>
        <n v="1278743"/>
        <n v="1443052"/>
        <n v="312158"/>
        <n v="2597500"/>
        <n v="2909658"/>
        <n v="205849"/>
        <n v="1551937"/>
        <n v="1757786"/>
        <n v="221702"/>
        <n v="1503716"/>
        <n v="1725418"/>
        <n v="427551"/>
        <n v="3055653"/>
        <n v="3483204"/>
        <n v="310958"/>
        <n v="5087125"/>
        <n v="5398083"/>
        <n v="328090"/>
        <n v="4865883"/>
        <n v="5193973"/>
        <n v="639048"/>
        <n v="9953008"/>
        <n v="10592056"/>
        <n v="55734"/>
        <n v="407543"/>
        <n v="463277"/>
        <n v="56632"/>
        <n v="378401"/>
        <n v="435033"/>
        <n v="112366"/>
        <n v="785944"/>
        <n v="898310"/>
        <n v="97897"/>
        <n v="1575100"/>
        <n v="1672997"/>
        <n v="114968"/>
        <n v="1508421"/>
        <n v="1623389"/>
        <n v="212865"/>
        <n v="3083521"/>
        <n v="3296386"/>
        <n v="9859"/>
        <n v="351905"/>
        <n v="361764"/>
        <n v="11961"/>
        <n v="353636"/>
        <n v="365597"/>
        <n v="21820"/>
        <n v="705541"/>
        <n v="727361"/>
        <n v="130879"/>
        <n v="2497954"/>
        <n v="2628833"/>
        <n v="149203"/>
        <n v="2384756"/>
        <n v="2533959"/>
        <n v="280082"/>
        <n v="4882710"/>
        <n v="5162792"/>
        <n v="4904124"/>
        <n v="5918673"/>
        <n v="10822797"/>
        <n v="4960188"/>
        <n v="5808841"/>
        <n v="10769029"/>
        <n v="9864312"/>
        <n v="11727514"/>
        <n v="21591826"/>
        <n v="171657"/>
        <n v="1165334"/>
        <n v="1336991"/>
        <n v="180192"/>
        <n v="1170739"/>
        <n v="1350931"/>
        <n v="351849"/>
        <n v="2336073"/>
        <n v="2687922"/>
        <n v="4454"/>
        <n v="296672"/>
        <n v="301126"/>
        <n v="4650"/>
        <n v="288649"/>
        <n v="293299"/>
        <n v="9104"/>
        <n v="585321"/>
        <n v="594425"/>
        <n v="292971"/>
        <n v="2662057"/>
        <n v="2955028"/>
        <n v="315155"/>
        <n v="2600629"/>
        <n v="2915784"/>
        <n v="608126"/>
        <n v="5262686"/>
        <n v="5870812"/>
        <n v="347379"/>
        <n v="2494680"/>
        <n v="2842059"/>
        <n v="374982"/>
        <n v="2473975"/>
        <n v="2848957"/>
        <n v="722361"/>
        <n v="4968655"/>
        <n v="5691016"/>
        <n v="10624"/>
        <n v="870236"/>
        <n v="880860"/>
        <n v="12336"/>
        <n v="841761"/>
        <n v="854097"/>
        <n v="22960"/>
        <n v="1711997"/>
        <n v="1734957"/>
        <n v="154463"/>
        <n v="2382481"/>
        <n v="2536944"/>
        <n v="166665"/>
        <n v="2345148"/>
        <n v="2511813"/>
        <n v="321128"/>
        <n v="4727629"/>
        <n v="5048757"/>
        <n v="23351"/>
        <n v="242034"/>
        <n v="265385"/>
        <n v="26042"/>
        <n v="250301"/>
        <n v="276343"/>
        <n v="49393"/>
        <n v="492335"/>
        <n v="541728"/>
      </sharedItems>
    </cacheField>
    <cacheField name="black" numFmtId="0">
      <sharedItems containsSemiMixedTypes="0" containsString="0" containsNumber="1" containsInteger="1" minValue="210" maxValue="42112872" count="468">
        <n v="1334064"/>
        <n v="20632934"/>
        <n v="21966998"/>
        <n v="1281554"/>
        <n v="18864320"/>
        <n v="20145874"/>
        <n v="2615618"/>
        <n v="39497254"/>
        <n v="42112872"/>
        <n v="6680"/>
        <n v="682064"/>
        <n v="688744"/>
        <n v="7413"/>
        <n v="594953"/>
        <n v="602366"/>
        <n v="14093"/>
        <n v="1277017"/>
        <n v="1291110"/>
        <n v="1328"/>
        <n v="10360"/>
        <n v="11688"/>
        <n v="1363"/>
        <n v="13945"/>
        <n v="15308"/>
        <n v="2691"/>
        <n v="24305"/>
        <n v="26996"/>
        <n v="22405"/>
        <n v="129635"/>
        <n v="152040"/>
        <n v="22095"/>
        <n v="142740"/>
        <n v="164835"/>
        <n v="44500"/>
        <n v="272375"/>
        <n v="316875"/>
        <n v="3147"/>
        <n v="239635"/>
        <n v="242782"/>
        <n v="3534"/>
        <n v="217295"/>
        <n v="220829"/>
        <n v="6681"/>
        <n v="456930"/>
        <n v="463611"/>
        <n v="160908"/>
        <n v="1115656"/>
        <n v="1276564"/>
        <n v="153799"/>
        <n v="1093244"/>
        <n v="1247043"/>
        <n v="314707"/>
        <n v="2208900"/>
        <n v="2523607"/>
        <n v="13709"/>
        <n v="98368"/>
        <n v="112077"/>
        <n v="13455"/>
        <n v="112282"/>
        <n v="125737"/>
        <n v="27164"/>
        <n v="210650"/>
        <n v="237814"/>
        <n v="30165"/>
        <n v="184696"/>
        <n v="214861"/>
        <n v="27614"/>
        <n v="168917"/>
        <n v="196531"/>
        <n v="57779"/>
        <n v="353613"/>
        <n v="411392"/>
        <n v="4992"/>
        <n v="105208"/>
        <n v="110200"/>
        <n v="4503"/>
        <n v="93629"/>
        <n v="98132"/>
        <n v="9495"/>
        <n v="198837"/>
        <n v="208332"/>
        <n v="5198"/>
        <n v="171985"/>
        <n v="177183"/>
        <n v="5067"/>
        <n v="142582"/>
        <n v="147649"/>
        <n v="10265"/>
        <n v="314567"/>
        <n v="324832"/>
        <n v="121689"/>
        <n v="1611056"/>
        <n v="1732745"/>
        <n v="120062"/>
        <n v="1488321"/>
        <n v="1608383"/>
        <n v="241751"/>
        <n v="3099377"/>
        <n v="3341128"/>
        <n v="42640"/>
        <n v="1650959"/>
        <n v="1693599"/>
        <n v="42024"/>
        <n v="1453333"/>
        <n v="1495357"/>
        <n v="84664"/>
        <n v="3104292"/>
        <n v="3188956"/>
        <n v="1348"/>
        <n v="9785"/>
        <n v="11133"/>
        <n v="1658"/>
        <n v="15808"/>
        <n v="17466"/>
        <n v="3006"/>
        <n v="25593"/>
        <n v="28599"/>
        <n v="1102"/>
        <n v="4438"/>
        <n v="5540"/>
        <n v="1258"/>
        <n v="6269"/>
        <n v="7527"/>
        <n v="2360"/>
        <n v="10707"/>
        <n v="13067"/>
        <n v="33865"/>
        <n v="972121"/>
        <n v="1005986"/>
        <n v="32701"/>
        <n v="857670"/>
        <n v="890371"/>
        <n v="66566"/>
        <n v="1829791"/>
        <n v="1896357"/>
        <n v="10614"/>
        <n v="316102"/>
        <n v="326716"/>
        <n v="10257"/>
        <n v="293155"/>
        <n v="303412"/>
        <n v="20871"/>
        <n v="609257"/>
        <n v="630128"/>
        <n v="2264"/>
        <n v="48061"/>
        <n v="50325"/>
        <n v="2513"/>
        <n v="54363"/>
        <n v="56876"/>
        <n v="4777"/>
        <n v="102424"/>
        <n v="107201"/>
        <n v="5283"/>
        <n v="81785"/>
        <n v="87068"/>
        <n v="5384"/>
        <n v="86939"/>
        <n v="92323"/>
        <n v="10667"/>
        <n v="168724"/>
        <n v="179391"/>
        <n v="4295"/>
        <n v="177417"/>
        <n v="181712"/>
        <n v="4993"/>
        <n v="174418"/>
        <n v="179411"/>
        <n v="9288"/>
        <n v="351835"/>
        <n v="361123"/>
        <n v="9591"/>
        <n v="782935"/>
        <n v="792526"/>
        <n v="10660"/>
        <n v="707886"/>
        <n v="718546"/>
        <n v="20251"/>
        <n v="1490821"/>
        <n v="1511072"/>
        <n v="424"/>
        <n v="8204"/>
        <n v="8628"/>
        <n v="549"/>
        <n v="10198"/>
        <n v="10747"/>
        <n v="973"/>
        <n v="18402"/>
        <n v="19375"/>
        <n v="29548"/>
        <n v="935433"/>
        <n v="964981"/>
        <n v="28741"/>
        <n v="816869"/>
        <n v="845610"/>
        <n v="58289"/>
        <n v="1752302"/>
        <n v="1810591"/>
        <n v="53390"/>
        <n v="237969"/>
        <n v="291359"/>
        <n v="49657"/>
        <n v="223923"/>
        <n v="273580"/>
        <n v="103047"/>
        <n v="461892"/>
        <n v="564939"/>
        <n v="15549"/>
        <n v="725430"/>
        <n v="740979"/>
        <n v="14793"/>
        <n v="655759"/>
        <n v="670552"/>
        <n v="30342"/>
        <n v="1381189"/>
        <n v="1411531"/>
        <n v="5468"/>
        <n v="153131"/>
        <n v="158599"/>
        <n v="5768"/>
        <n v="159545"/>
        <n v="165313"/>
        <n v="11236"/>
        <n v="312676"/>
        <n v="323912"/>
        <n v="4469"/>
        <n v="589279"/>
        <n v="593748"/>
        <n v="4916"/>
        <n v="524040"/>
        <n v="528956"/>
        <n v="9385"/>
        <n v="1113319"/>
        <n v="1122704"/>
        <n v="6061"/>
        <n v="368551"/>
        <n v="374612"/>
        <n v="6157"/>
        <n v="333787"/>
        <n v="339944"/>
        <n v="12218"/>
        <n v="702338"/>
        <n v="714556"/>
        <n v="210"/>
        <n v="1949"/>
        <n v="2159"/>
        <n v="309"/>
        <n v="3075"/>
        <n v="3384"/>
        <n v="519"/>
        <n v="5024"/>
        <n v="5543"/>
        <n v="2419"/>
        <n v="42644"/>
        <n v="45063"/>
        <n v="2695"/>
        <n v="44783"/>
        <n v="47478"/>
        <n v="5114"/>
        <n v="87427"/>
        <n v="92541"/>
        <n v="12204"/>
        <n v="116207"/>
        <n v="128411"/>
        <n v="12065"/>
        <n v="117238"/>
        <n v="129303"/>
        <n v="24269"/>
        <n v="233445"/>
        <n v="257714"/>
        <n v="1459"/>
        <n v="7045"/>
        <n v="8504"/>
        <n v="1725"/>
        <n v="9124"/>
        <n v="10849"/>
        <n v="3184"/>
        <n v="16169"/>
        <n v="19353"/>
        <n v="85200"/>
        <n v="607521"/>
        <n v="692721"/>
        <n v="82935"/>
        <n v="538741"/>
        <n v="621676"/>
        <n v="168135"/>
        <n v="1146262"/>
        <n v="1314397"/>
        <n v="7217"/>
        <n v="16183"/>
        <n v="23400"/>
        <n v="6901"/>
        <n v="21039"/>
        <n v="27940"/>
        <n v="14118"/>
        <n v="37222"/>
        <n v="51340"/>
        <n v="313338"/>
        <n v="1533844"/>
        <n v="1847182"/>
        <n v="279488"/>
        <n v="1327379"/>
        <n v="1606867"/>
        <n v="592826"/>
        <n v="2861223"/>
        <n v="3454049"/>
        <n v="37292"/>
        <n v="1132734"/>
        <n v="1170026"/>
        <n v="37441"/>
        <n v="994849"/>
        <n v="1032290"/>
        <n v="74733"/>
        <n v="2127583"/>
        <n v="2202316"/>
        <n v="303"/>
        <n v="5985"/>
        <n v="6288"/>
        <n v="393"/>
        <n v="8880"/>
        <n v="9273"/>
        <n v="696"/>
        <n v="14865"/>
        <n v="15561"/>
        <n v="19146"/>
        <n v="747990"/>
        <n v="767136"/>
        <n v="18543"/>
        <n v="683603"/>
        <n v="702146"/>
        <n v="37689"/>
        <n v="1431593"/>
        <n v="1469282"/>
        <n v="6155"/>
        <n v="142932"/>
        <n v="149087"/>
        <n v="6433"/>
        <n v="143053"/>
        <n v="149486"/>
        <n v="12588"/>
        <n v="285985"/>
        <n v="298573"/>
        <n v="4676"/>
        <n v="33100"/>
        <n v="37776"/>
        <n v="5011"/>
        <n v="38750"/>
        <n v="43761"/>
        <n v="9687"/>
        <n v="71850"/>
        <n v="81537"/>
        <n v="61019"/>
        <n v="712083"/>
        <n v="773102"/>
        <n v="60359"/>
        <n v="656699"/>
        <n v="717058"/>
        <n v="121378"/>
        <n v="1368782"/>
        <n v="1490160"/>
        <n v="11265"/>
        <n v="30072"/>
        <n v="41337"/>
        <n v="10648"/>
        <n v="30004"/>
        <n v="40652"/>
        <n v="21913"/>
        <n v="60076"/>
        <n v="81989"/>
        <n v="11406"/>
        <n v="700600"/>
        <n v="712006"/>
        <n v="11955"/>
        <n v="616866"/>
        <n v="628821"/>
        <n v="23361"/>
        <n v="1317466"/>
        <n v="1340827"/>
        <n v="269"/>
        <n v="5750"/>
        <n v="6019"/>
        <n v="376"/>
        <n v="8753"/>
        <n v="9129"/>
        <n v="645"/>
        <n v="14503"/>
        <n v="15148"/>
        <n v="9723"/>
        <n v="578734"/>
        <n v="588457"/>
        <n v="10205"/>
        <n v="518651"/>
        <n v="528856"/>
        <n v="19928"/>
        <n v="1097385"/>
        <n v="1117313"/>
        <n v="101719"/>
        <n v="1629836"/>
        <n v="1731555"/>
        <n v="98716"/>
        <n v="1525011"/>
        <n v="1623727"/>
        <n v="200435"/>
        <n v="3154847"/>
        <n v="3355282"/>
        <n v="3940"/>
        <n v="12773"/>
        <n v="16713"/>
        <n v="4382"/>
        <n v="17286"/>
        <n v="21668"/>
        <n v="8322"/>
        <n v="30059"/>
        <n v="38381"/>
        <n v="228"/>
        <n v="3052"/>
        <n v="3280"/>
        <n v="276"/>
        <n v="3915"/>
        <n v="4191"/>
        <n v="504"/>
        <n v="6967"/>
        <n v="7471"/>
        <n v="27980"/>
        <n v="824476"/>
        <n v="852456"/>
        <n v="27724"/>
        <n v="757557"/>
        <n v="785281"/>
        <n v="55704"/>
        <n v="1582033"/>
        <n v="1637737"/>
        <n v="11515"/>
        <n v="119840"/>
        <n v="131355"/>
        <n v="12383"/>
        <n v="140461"/>
        <n v="152844"/>
        <n v="23898"/>
        <n v="260301"/>
        <n v="284199"/>
        <n v="710"/>
        <n v="29404"/>
        <n v="30114"/>
        <n v="938"/>
        <n v="34447"/>
        <n v="35385"/>
        <n v="1648"/>
        <n v="63851"/>
        <n v="65499"/>
        <n v="8141"/>
        <n v="185104"/>
        <n v="193245"/>
        <n v="8243"/>
        <n v="178114"/>
        <n v="186357"/>
        <n v="16384"/>
        <n v="363218"/>
        <n v="379602"/>
        <n v="398"/>
        <n v="2813"/>
        <n v="3211"/>
        <n v="476"/>
        <n v="4172"/>
        <n v="4648"/>
        <n v="874"/>
        <n v="6985"/>
        <n v="7859"/>
      </sharedItems>
    </cacheField>
    <cacheField name="native.american" numFmtId="0">
      <sharedItems containsSemiMixedTypes="0" containsString="0" containsNumber="1" containsInteger="1" minValue="159" maxValue="3953488" count="466">
        <n v="766306"/>
        <n v="1192216"/>
        <n v="1958522"/>
        <n v="836323"/>
        <n v="1158643"/>
        <n v="1994966"/>
        <n v="1602629"/>
        <n v="2350859"/>
        <n v="3953488"/>
        <n v="2733"/>
        <n v="13622"/>
        <n v="16355"/>
        <n v="3553"/>
        <n v="13176"/>
        <n v="16729"/>
        <n v="6286"/>
        <n v="26798"/>
        <n v="33084"/>
        <n v="2418"/>
        <n v="52436"/>
        <n v="54854"/>
        <n v="2682"/>
        <n v="53849"/>
        <n v="56531"/>
        <n v="5100"/>
        <n v="106285"/>
        <n v="111385"/>
        <n v="41657"/>
        <n v="140170"/>
        <n v="181827"/>
        <n v="44574"/>
        <n v="132865"/>
        <n v="177439"/>
        <n v="86231"/>
        <n v="273035"/>
        <n v="359266"/>
        <n v="3072"/>
        <n v="10936"/>
        <n v="14008"/>
        <n v="3362"/>
        <n v="10577"/>
        <n v="13939"/>
        <n v="6434"/>
        <n v="21513"/>
        <n v="27947"/>
        <n v="228912"/>
        <n v="83419"/>
        <n v="312331"/>
        <n v="241506"/>
        <n v="81687"/>
        <n v="323193"/>
        <n v="470418"/>
        <n v="165106"/>
        <n v="635524"/>
        <n v="24491"/>
        <n v="16662"/>
        <n v="41153"/>
        <n v="25640"/>
        <n v="16974"/>
        <n v="42614"/>
        <n v="50131"/>
        <n v="33636"/>
        <n v="83767"/>
        <n v="5139"/>
        <n v="3897"/>
        <n v="9036"/>
        <n v="5692"/>
        <n v="3863"/>
        <n v="9555"/>
        <n v="10831"/>
        <n v="7760"/>
        <n v="18591"/>
        <n v="1459"/>
        <n v="1492"/>
        <n v="2951"/>
        <n v="1563"/>
        <n v="1460"/>
        <n v="3023"/>
        <n v="3022"/>
        <n v="2952"/>
        <n v="5974"/>
        <n v="1102"/>
        <n v="726"/>
        <n v="1828"/>
        <n v="1449"/>
        <n v="667"/>
        <n v="2116"/>
        <n v="2551"/>
        <n v="1393"/>
        <n v="3944"/>
        <n v="20706"/>
        <n v="25175"/>
        <n v="45881"/>
        <n v="25195"/>
        <n v="25503"/>
        <n v="50698"/>
        <n v="45901"/>
        <n v="50678"/>
        <n v="96579"/>
        <n v="12274"/>
        <n v="11460"/>
        <n v="23734"/>
        <n v="15478"/>
        <n v="11268"/>
        <n v="26746"/>
        <n v="27752"/>
        <n v="22728"/>
        <n v="50480"/>
        <n v="1169"/>
        <n v="1409"/>
        <n v="2578"/>
        <n v="1361"/>
        <n v="1639"/>
        <n v="3000"/>
        <n v="2530"/>
        <n v="3048"/>
        <n v="5578"/>
        <n v="4834"/>
        <n v="9123"/>
        <n v="13957"/>
        <n v="5107"/>
        <n v="9081"/>
        <n v="14188"/>
        <n v="9941"/>
        <n v="18204"/>
        <n v="28145"/>
        <n v="25845"/>
        <n v="9817"/>
        <n v="35662"/>
        <n v="29091"/>
        <n v="9566"/>
        <n v="38657"/>
        <n v="54936"/>
        <n v="19383"/>
        <n v="74319"/>
        <n v="5025"/>
        <n v="7513"/>
        <n v="12538"/>
        <n v="6031"/>
        <n v="7350"/>
        <n v="13381"/>
        <n v="11056"/>
        <n v="14863"/>
        <n v="25919"/>
        <n v="3066"/>
        <n v="4565"/>
        <n v="7631"/>
        <n v="3349"/>
        <n v="4467"/>
        <n v="7816"/>
        <n v="6415"/>
        <n v="9032"/>
        <n v="15447"/>
        <n v="5157"/>
        <n v="11659"/>
        <n v="16816"/>
        <n v="5853"/>
        <n v="11467"/>
        <n v="17320"/>
        <n v="11010"/>
        <n v="23126"/>
        <n v="34136"/>
        <n v="1591"/>
        <n v="4541"/>
        <n v="6132"/>
        <n v="2085"/>
        <n v="4610"/>
        <n v="6695"/>
        <n v="3676"/>
        <n v="9151"/>
        <n v="12827"/>
        <n v="2674"/>
        <n v="14861"/>
        <n v="17535"/>
        <n v="3350"/>
        <n v="14527"/>
        <n v="17877"/>
        <n v="6024"/>
        <n v="29388"/>
        <n v="35412"/>
        <n v="318"/>
        <n v="4325"/>
        <n v="4643"/>
        <n v="310"/>
        <n v="4172"/>
        <n v="4482"/>
        <n v="628"/>
        <n v="8497"/>
        <n v="9125"/>
        <n v="8445"/>
        <n v="7422"/>
        <n v="15867"/>
        <n v="10228"/>
        <n v="6912"/>
        <n v="17140"/>
        <n v="18673"/>
        <n v="14334"/>
        <n v="33007"/>
        <n v="9644"/>
        <n v="15668"/>
        <n v="10140"/>
        <n v="6072"/>
        <n v="16212"/>
        <n v="19784"/>
        <n v="12096"/>
        <n v="31880"/>
        <n v="7397"/>
        <n v="28104"/>
        <n v="35501"/>
        <n v="7677"/>
        <n v="27835"/>
        <n v="35512"/>
        <n v="15074"/>
        <n v="55939"/>
        <n v="71013"/>
        <n v="6901"/>
        <n v="29451"/>
        <n v="36352"/>
        <n v="7756"/>
        <n v="28666"/>
        <n v="36422"/>
        <n v="14657"/>
        <n v="58117"/>
        <n v="72774"/>
        <n v="1322"/>
        <n v="7500"/>
        <n v="8822"/>
        <n v="1796"/>
        <n v="7013"/>
        <n v="8809"/>
        <n v="3118"/>
        <n v="14513"/>
        <n v="17631"/>
        <n v="3547"/>
        <n v="12569"/>
        <n v="16116"/>
        <n v="3892"/>
        <n v="12850"/>
        <n v="16742"/>
        <n v="7439"/>
        <n v="25419"/>
        <n v="32858"/>
        <n v="2510"/>
        <n v="31707"/>
        <n v="34217"/>
        <n v="2593"/>
        <n v="31171"/>
        <n v="33764"/>
        <n v="5103"/>
        <n v="62878"/>
        <n v="67981"/>
        <n v="5225"/>
        <n v="7895"/>
        <n v="13120"/>
        <n v="5683"/>
        <n v="7577"/>
        <n v="13260"/>
        <n v="10908"/>
        <n v="15472"/>
        <n v="26380"/>
        <n v="10345"/>
        <n v="12708"/>
        <n v="23053"/>
        <n v="11134"/>
        <n v="11877"/>
        <n v="23011"/>
        <n v="21479"/>
        <n v="24585"/>
        <n v="46064"/>
        <n v="441"/>
        <n v="1339"/>
        <n v="1780"/>
        <n v="548"/>
        <n v="1454"/>
        <n v="2002"/>
        <n v="989"/>
        <n v="2793"/>
        <n v="3782"/>
        <n v="18428"/>
        <n v="6557"/>
        <n v="24985"/>
        <n v="20685"/>
        <n v="6197"/>
        <n v="26882"/>
        <n v="39113"/>
        <n v="12754"/>
        <n v="51867"/>
        <n v="19440"/>
        <n v="94307"/>
        <n v="113747"/>
        <n v="20604"/>
        <n v="87281"/>
        <n v="107885"/>
        <n v="40044"/>
        <n v="181588"/>
        <n v="221632"/>
        <n v="64161"/>
        <n v="29583"/>
        <n v="93744"/>
        <n v="67313"/>
        <n v="27626"/>
        <n v="94939"/>
        <n v="131474"/>
        <n v="57209"/>
        <n v="188683"/>
        <n v="19565"/>
        <n v="58594"/>
        <n v="78159"/>
        <n v="22387"/>
        <n v="54723"/>
        <n v="77110"/>
        <n v="41952"/>
        <n v="113317"/>
        <n v="155269"/>
        <n v="1344"/>
        <n v="19214"/>
        <n v="20558"/>
        <n v="1427"/>
        <n v="18709"/>
        <n v="20136"/>
        <n v="2771"/>
        <n v="37923"/>
        <n v="40694"/>
        <n v="4443"/>
        <n v="10932"/>
        <n v="15375"/>
        <n v="5215"/>
        <n v="11033"/>
        <n v="16248"/>
        <n v="9658"/>
        <n v="21965"/>
        <n v="31623"/>
        <n v="16204"/>
        <n v="163211"/>
        <n v="179415"/>
        <n v="17846"/>
        <n v="158187"/>
        <n v="176033"/>
        <n v="34050"/>
        <n v="321398"/>
        <n v="355448"/>
        <n v="12322"/>
        <n v="22296"/>
        <n v="34618"/>
        <n v="14007"/>
        <n v="22170"/>
        <n v="36177"/>
        <n v="26329"/>
        <n v="44466"/>
        <n v="70795"/>
        <n v="12824"/>
        <n v="9079"/>
        <n v="21903"/>
        <n v="13898"/>
        <n v="8867"/>
        <n v="22765"/>
        <n v="26722"/>
        <n v="17946"/>
        <n v="44668"/>
        <n v="2881"/>
        <n v="2318"/>
        <n v="5199"/>
        <n v="2854"/>
        <n v="2199"/>
        <n v="5053"/>
        <n v="5735"/>
        <n v="4517"/>
        <n v="10252"/>
        <n v="3437"/>
        <n v="8853"/>
        <n v="12290"/>
        <n v="4727"/>
        <n v="8813"/>
        <n v="13540"/>
        <n v="8164"/>
        <n v="17666"/>
        <n v="25830"/>
        <n v="2607"/>
        <n v="36430"/>
        <n v="39037"/>
        <n v="2909"/>
        <n v="35170"/>
        <n v="38079"/>
        <n v="5516"/>
        <n v="71600"/>
        <n v="77116"/>
        <n v="4912"/>
        <n v="8595"/>
        <n v="13507"/>
        <n v="6348"/>
        <n v="8888"/>
        <n v="15236"/>
        <n v="11260"/>
        <n v="17483"/>
        <n v="28743"/>
        <n v="87570"/>
        <n v="43903"/>
        <n v="131473"/>
        <n v="95366"/>
        <n v="43547"/>
        <n v="138913"/>
        <n v="182936"/>
        <n v="87450"/>
        <n v="270386"/>
        <n v="7833"/>
        <n v="14485"/>
        <n v="22318"/>
        <n v="8631"/>
        <n v="13819"/>
        <n v="22450"/>
        <n v="16464"/>
        <n v="28304"/>
        <n v="44768"/>
        <n v="159"/>
        <n v="959"/>
        <n v="1118"/>
        <n v="178"/>
        <n v="1034"/>
        <n v="1212"/>
        <n v="337"/>
        <n v="1993"/>
        <n v="2330"/>
        <n v="9912"/>
        <n v="10858"/>
        <n v="20770"/>
        <n v="11768"/>
        <n v="10989"/>
        <n v="22757"/>
        <n v="21680"/>
        <n v="21847"/>
        <n v="43527"/>
        <n v="20419"/>
        <n v="46271"/>
        <n v="66690"/>
        <n v="22124"/>
        <n v="45996"/>
        <n v="68120"/>
        <n v="42543"/>
        <n v="92267"/>
        <n v="134810"/>
        <n v="229"/>
        <n v="1819"/>
        <n v="2048"/>
        <n v="339"/>
        <n v="1963"/>
        <n v="2302"/>
        <n v="568"/>
        <n v="4350"/>
        <n v="6669"/>
        <n v="25206"/>
        <n v="31875"/>
        <n v="7212"/>
        <n v="25084"/>
        <n v="32296"/>
        <n v="13881"/>
        <n v="50290"/>
        <n v="64171"/>
        <n v="1528"/>
        <n v="6219"/>
        <n v="7747"/>
        <n v="1807"/>
        <n v="6153"/>
        <n v="7960"/>
        <n v="3335"/>
        <n v="12372"/>
        <n v="15707"/>
      </sharedItems>
    </cacheField>
    <cacheField name="asian" numFmtId="0">
      <sharedItems containsSemiMixedTypes="0" containsString="0" containsNumber="1" containsInteger="1" minValue="66" maxValue="17232459"/>
    </cacheField>
    <cacheField name="pacific.islander" numFmtId="0">
      <sharedItems containsSemiMixedTypes="0" containsString="0" containsNumber="1" containsInteger="1" minValue="17" maxValue="738343" count="450">
        <n v="93771"/>
        <n v="269703"/>
        <n v="363474"/>
        <n v="101020"/>
        <n v="273849"/>
        <n v="374869"/>
        <n v="194791"/>
        <n v="543552"/>
        <n v="738343"/>
        <n v="1107"/>
        <n v="1148"/>
        <n v="2255"/>
        <n v="1529"/>
        <n v="1139"/>
        <n v="2668"/>
        <n v="2636"/>
        <n v="2287"/>
        <n v="4923"/>
        <n v="234"/>
        <n v="4294"/>
        <n v="4528"/>
        <n v="229"/>
        <n v="4432"/>
        <n v="4661"/>
        <n v="463"/>
        <n v="8726"/>
        <n v="9189"/>
        <n v="2704"/>
        <n v="5448"/>
        <n v="8152"/>
        <n v="2792"/>
        <n v="6656"/>
        <n v="9448"/>
        <n v="5496"/>
        <n v="12104"/>
        <n v="17600"/>
        <n v="466"/>
        <n v="3626"/>
        <n v="4092"/>
        <n v="573"/>
        <n v="3823"/>
        <n v="4396"/>
        <n v="1039"/>
        <n v="7449"/>
        <n v="8488"/>
        <n v="25567"/>
        <n v="71223"/>
        <n v="96790"/>
        <n v="25840"/>
        <n v="69698"/>
        <n v="95538"/>
        <n v="51407"/>
        <n v="140921"/>
        <n v="192328"/>
        <n v="1481"/>
        <n v="3265"/>
        <n v="4746"/>
        <n v="1519"/>
        <n v="3481"/>
        <n v="5000"/>
        <n v="3000"/>
        <n v="6746"/>
        <n v="9746"/>
        <n v="1044"/>
        <n v="654"/>
        <n v="1698"/>
        <n v="1390"/>
        <n v="616"/>
        <n v="2006"/>
        <n v="2434"/>
        <n v="1270"/>
        <n v="3704"/>
        <n v="220"/>
        <n v="156"/>
        <n v="376"/>
        <n v="281"/>
        <n v="159"/>
        <n v="440"/>
        <n v="501"/>
        <n v="315"/>
        <n v="816"/>
        <n v="320"/>
        <n v="150"/>
        <n v="470"/>
        <n v="351"/>
        <n v="143"/>
        <n v="494"/>
        <n v="671"/>
        <n v="293"/>
        <n v="964"/>
        <n v="4408"/>
        <n v="6120"/>
        <n v="10528"/>
        <n v="4878"/>
        <n v="6054"/>
        <n v="10932"/>
        <n v="9286"/>
        <n v="12174"/>
        <n v="21460"/>
        <n v="2467"/>
        <n v="2954"/>
        <n v="5421"/>
        <n v="2945"/>
        <n v="3099"/>
        <n v="6044"/>
        <n v="5412"/>
        <n v="6053"/>
        <n v="11465"/>
        <n v="5047"/>
        <n v="66041"/>
        <n v="71088"/>
        <n v="5382"/>
        <n v="68615"/>
        <n v="73997"/>
        <n v="10429"/>
        <n v="134656"/>
        <n v="145085"/>
        <n v="297"/>
        <n v="1229"/>
        <n v="1526"/>
        <n v="317"/>
        <n v="1403"/>
        <n v="1720"/>
        <n v="614"/>
        <n v="2632"/>
        <n v="3246"/>
        <n v="2211"/>
        <n v="1707"/>
        <n v="3918"/>
        <n v="2388"/>
        <n v="1800"/>
        <n v="4188"/>
        <n v="4599"/>
        <n v="3507"/>
        <n v="8106"/>
        <n v="846"/>
        <n v="1116"/>
        <n v="1962"/>
        <n v="940"/>
        <n v="1062"/>
        <n v="2002"/>
        <n v="1786"/>
        <n v="2178"/>
        <n v="3964"/>
        <n v="296"/>
        <n v="1181"/>
        <n v="1477"/>
        <n v="337"/>
        <n v="1305"/>
        <n v="1642"/>
        <n v="633"/>
        <n v="2486"/>
        <n v="3119"/>
        <n v="416"/>
        <n v="1027"/>
        <n v="1443"/>
        <n v="1175"/>
        <n v="1669"/>
        <n v="910"/>
        <n v="2202"/>
        <n v="3112"/>
        <n v="1198"/>
        <n v="1661"/>
        <n v="658"/>
        <n v="1269"/>
        <n v="1927"/>
        <n v="1121"/>
        <n v="3588"/>
        <n v="877"/>
        <n v="1340"/>
        <n v="609"/>
        <n v="880"/>
        <n v="1489"/>
        <n v="1072"/>
        <n v="1757"/>
        <n v="2829"/>
        <n v="33"/>
        <n v="179"/>
        <n v="212"/>
        <n v="43"/>
        <n v="182"/>
        <n v="225"/>
        <n v="76"/>
        <n v="361"/>
        <n v="437"/>
        <n v="1469"/>
        <n v="2988"/>
        <n v="1843"/>
        <n v="1367"/>
        <n v="3210"/>
        <n v="3312"/>
        <n v="2886"/>
        <n v="6198"/>
        <n v="1977"/>
        <n v="1408"/>
        <n v="3385"/>
        <n v="2040"/>
        <n v="1287"/>
        <n v="3327"/>
        <n v="4017"/>
        <n v="2695"/>
        <n v="6712"/>
        <n v="612"/>
        <n v="1271"/>
        <n v="1883"/>
        <n v="1222"/>
        <n v="1893"/>
        <n v="1283"/>
        <n v="2493"/>
        <n v="3776"/>
        <n v="544"/>
        <n v="1151"/>
        <n v="1695"/>
        <n v="575"/>
        <n v="1144"/>
        <n v="1719"/>
        <n v="1119"/>
        <n v="2295"/>
        <n v="3414"/>
        <n v="263"/>
        <n v="482"/>
        <n v="745"/>
        <n v="420"/>
        <n v="538"/>
        <n v="958"/>
        <n v="683"/>
        <n v="1020"/>
        <n v="1703"/>
        <n v="655"/>
        <n v="4040"/>
        <n v="726"/>
        <n v="3493"/>
        <n v="4219"/>
        <n v="1381"/>
        <n v="6878"/>
        <n v="8259"/>
        <n v="69"/>
        <n v="287"/>
        <n v="356"/>
        <n v="402"/>
        <n v="478"/>
        <n v="145"/>
        <n v="689"/>
        <n v="834"/>
        <n v="502"/>
        <n v="526"/>
        <n v="1028"/>
        <n v="593"/>
        <n v="579"/>
        <n v="1172"/>
        <n v="1095"/>
        <n v="1105"/>
        <n v="2200"/>
        <n v="2032"/>
        <n v="8487"/>
        <n v="10519"/>
        <n v="2139"/>
        <n v="8249"/>
        <n v="10388"/>
        <n v="4171"/>
        <n v="16736"/>
        <n v="20907"/>
        <n v="103"/>
        <n v="285"/>
        <n v="107"/>
        <n v="168"/>
        <n v="275"/>
        <n v="210"/>
        <n v="350"/>
        <n v="560"/>
        <n v="2899"/>
        <n v="4418"/>
        <n v="2941"/>
        <n v="4308"/>
        <n v="5840"/>
        <n v="949"/>
        <n v="639"/>
        <n v="1588"/>
        <n v="986"/>
        <n v="674"/>
        <n v="1660"/>
        <n v="1935"/>
        <n v="1313"/>
        <n v="3248"/>
        <n v="8668"/>
        <n v="4403"/>
        <n v="13071"/>
        <n v="8794"/>
        <n v="4045"/>
        <n v="12839"/>
        <n v="17462"/>
        <n v="8448"/>
        <n v="25910"/>
        <n v="2602"/>
        <n v="3067"/>
        <n v="5669"/>
        <n v="2995"/>
        <n v="3155"/>
        <n v="6150"/>
        <n v="5597"/>
        <n v="6222"/>
        <n v="11819"/>
        <n v="31"/>
        <n v="169"/>
        <n v="200"/>
        <n v="34"/>
        <n v="201"/>
        <n v="235"/>
        <n v="65"/>
        <n v="370"/>
        <n v="435"/>
        <n v="932"/>
        <n v="1978"/>
        <n v="2910"/>
        <n v="1125"/>
        <n v="1943"/>
        <n v="3068"/>
        <n v="2057"/>
        <n v="3921"/>
        <n v="5978"/>
        <n v="645"/>
        <n v="2647"/>
        <n v="3292"/>
        <n v="718"/>
        <n v="2770"/>
        <n v="3488"/>
        <n v="1363"/>
        <n v="5417"/>
        <n v="6780"/>
        <n v="848"/>
        <n v="7270"/>
        <n v="8118"/>
        <n v="1004"/>
        <n v="7477"/>
        <n v="8481"/>
        <n v="1852"/>
        <n v="14747"/>
        <n v="16599"/>
        <n v="2542"/>
        <n v="1858"/>
        <n v="4400"/>
        <n v="2501"/>
        <n v="1726"/>
        <n v="4227"/>
        <n v="5043"/>
        <n v="3584"/>
        <n v="8627"/>
        <n v="332"/>
        <n v="907"/>
        <n v="605"/>
        <n v="333"/>
        <n v="938"/>
        <n v="1180"/>
        <n v="665"/>
        <n v="1845"/>
        <n v="818"/>
        <n v="1230"/>
        <n v="2048"/>
        <n v="1012"/>
        <n v="1433"/>
        <n v="2445"/>
        <n v="1830"/>
        <n v="2663"/>
        <n v="4493"/>
        <n v="78"/>
        <n v="260"/>
        <n v="120"/>
        <n v="203"/>
        <n v="323"/>
        <n v="198"/>
        <n v="385"/>
        <n v="583"/>
        <n v="1234"/>
        <n v="1604"/>
        <n v="2838"/>
        <n v="1546"/>
        <n v="1629"/>
        <n v="3175"/>
        <n v="2780"/>
        <n v="3233"/>
        <n v="6013"/>
        <n v="7186"/>
        <n v="10741"/>
        <n v="17927"/>
        <n v="7684"/>
        <n v="10559"/>
        <n v="18243"/>
        <n v="14870"/>
        <n v="21300"/>
        <n v="36170"/>
        <n v="1113"/>
        <n v="12842"/>
        <n v="13955"/>
        <n v="1155"/>
        <n v="13956"/>
        <n v="15111"/>
        <n v="2268"/>
        <n v="26798"/>
        <n v="29066"/>
        <n v="17"/>
        <n v="77"/>
        <n v="94"/>
        <n v="19"/>
        <n v="86"/>
        <n v="105"/>
        <n v="36"/>
        <n v="163"/>
        <n v="199"/>
        <n v="3017"/>
        <n v="4398"/>
        <n v="1868"/>
        <n v="2826"/>
        <n v="4694"/>
        <n v="3249"/>
        <n v="5843"/>
        <n v="9092"/>
        <n v="2362"/>
        <n v="22542"/>
        <n v="24904"/>
        <n v="2526"/>
        <n v="22603"/>
        <n v="25129"/>
        <n v="4888"/>
        <n v="45145"/>
        <n v="50033"/>
        <n v="49"/>
        <n v="191"/>
        <n v="240"/>
        <n v="58"/>
        <n v="270"/>
        <n v="403"/>
        <n v="510"/>
        <n v="455"/>
        <n v="909"/>
        <n v="1364"/>
        <n v="548"/>
        <n v="1006"/>
        <n v="1554"/>
        <n v="1003"/>
        <n v="1915"/>
        <n v="2918"/>
        <n v="71"/>
        <n v="195"/>
        <n v="266"/>
        <n v="96"/>
        <n v="205"/>
        <n v="301"/>
        <n v="167"/>
        <n v="400"/>
        <n v="567"/>
      </sharedItems>
    </cacheField>
    <cacheField name="multi.racial" numFmtId="0">
      <sharedItems containsSemiMixedTypes="0" containsString="0" containsNumber="1" containsInteger="1" minValue="368" maxValue="79758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lip Vargas" refreshedDate="43928.903909490742" createdVersion="6" refreshedVersion="6" minRefreshableVersion="3" recordCount="250" xr:uid="{D317F684-304C-6F40-9714-EA7AF4F66ECA}">
  <cacheSource type="worksheet">
    <worksheetSource ref="A1:AR251" sheet="Consolidated_Table"/>
  </cacheSource>
  <cacheFields count="37">
    <cacheField name="state" numFmtId="0">
      <sharedItems count="50">
        <s v="HI"/>
        <s v="CA"/>
        <s v="NJ"/>
        <s v="NY"/>
        <s v="WA"/>
        <s v="NV"/>
        <s v="MA"/>
        <s v="MD"/>
        <s v="VA"/>
        <s v="AK"/>
        <s v="IL"/>
        <s v="MN"/>
        <s v="TX"/>
        <s v="CT"/>
        <s v="OR"/>
        <s v="GA"/>
        <s v="DE"/>
        <s v="RI"/>
        <s v="AZ"/>
        <s v="PA"/>
        <s v="CO"/>
        <s v="MI"/>
        <s v="KS"/>
        <s v="NC"/>
        <s v="WI"/>
        <s v="NH"/>
        <s v="FL"/>
        <s v="IA"/>
        <s v="UT"/>
        <s v="NE"/>
        <s v="OK"/>
        <s v="IN"/>
        <s v="OH"/>
        <s v="MO"/>
        <s v="LA"/>
        <s v="TN"/>
        <s v="NM"/>
        <s v="AR"/>
        <s v="SC"/>
        <s v="VT"/>
        <s v="ND"/>
        <s v="KY"/>
        <s v="AL"/>
        <s v="ID"/>
        <s v="SD"/>
        <s v="ME"/>
        <s v="MS"/>
        <s v="WY"/>
        <s v="WV"/>
        <s v="MT"/>
      </sharedItems>
    </cacheField>
    <cacheField name="drug_name" numFmtId="0">
      <sharedItems count="10">
        <s v="AMLODIPINE BESYLATE"/>
        <s v="ATORVASTATIN CALCIUM"/>
        <s v="LISINOPRIL"/>
        <s v="LOSARTAN POTASSIUM"/>
        <s v="SIMVASTATIN"/>
        <s v="HYDROCODONE/ACETAMINOPHEN"/>
        <s v="LEVOTHYROXINE SODIUM"/>
        <s v="METOPROLOL SUCCINATE"/>
        <s v="OMEPRAZOLE"/>
        <s v="FUROSEMIDE"/>
      </sharedItems>
    </cacheField>
    <cacheField name="treatment_for" numFmtId="0">
      <sharedItems count="5">
        <s v="HIGH BLOOD PRESSURE"/>
        <s v="HIGH CHOLESTEROL"/>
        <s v="SEVERE PAIN RELIEF"/>
        <s v="HYPOTHYROIDISM"/>
        <s v="GASTROESOPHAGEAL REFLUX DISEASE"/>
      </sharedItems>
    </cacheField>
    <cacheField name="total_claims_count" numFmtId="164">
      <sharedItems containsSemiMixedTypes="0" containsString="0" containsNumber="1" containsInteger="1" minValue="28115" maxValue="3844722" count="250">
        <n v="136054"/>
        <n v="158062"/>
        <n v="123853"/>
        <n v="129384"/>
        <n v="121808"/>
        <n v="3728200"/>
        <n v="3678833"/>
        <n v="3740106"/>
        <n v="3844722"/>
        <n v="3392175"/>
        <n v="939373"/>
        <n v="951157"/>
        <n v="959251"/>
        <n v="607636"/>
        <n v="758420"/>
        <n v="2609790"/>
        <n v="2352946"/>
        <n v="2548186"/>
        <n v="2159111"/>
        <n v="2484445"/>
        <n v="589067"/>
        <n v="713331"/>
        <n v="771435"/>
        <n v="606722"/>
        <n v="534366"/>
        <n v="230787"/>
        <n v="294635"/>
        <n v="282911"/>
        <n v="290676"/>
        <n v="220769"/>
        <n v="763128"/>
        <n v="836577"/>
        <n v="1126759"/>
        <n v="883294"/>
        <n v="896292"/>
        <n v="457877"/>
        <n v="414932"/>
        <n v="304566"/>
        <n v="421255"/>
        <n v="463341"/>
        <n v="808124"/>
        <n v="702216"/>
        <n v="837399"/>
        <n v="819189"/>
        <n v="702343"/>
        <n v="28442"/>
        <n v="34082"/>
        <n v="47684"/>
        <n v="33574"/>
        <n v="28115"/>
        <n v="1216618"/>
        <n v="1206323"/>
        <n v="1221042"/>
        <n v="1457499"/>
        <n v="1334446"/>
        <n v="458658"/>
        <n v="624325"/>
        <n v="692905"/>
        <n v="592275"/>
        <n v="658916"/>
        <n v="2213136"/>
        <n v="1882444"/>
        <n v="2833795"/>
        <n v="2788067"/>
        <n v="2352302"/>
        <n v="395752"/>
        <n v="462215"/>
        <n v="325792"/>
        <n v="453932"/>
        <n v="391621"/>
        <n v="372918"/>
        <n v="474492"/>
        <n v="571237"/>
        <n v="541077"/>
        <n v="439819"/>
        <n v="1282226"/>
        <n v="1239477"/>
        <n v="1201249"/>
        <n v="1169587"/>
        <n v="948344"/>
        <n v="79754"/>
        <n v="97339"/>
        <n v="100751"/>
        <n v="97049"/>
        <n v="72716"/>
        <n v="179348"/>
        <n v="193971"/>
        <n v="174245"/>
        <n v="212772"/>
        <n v="197074"/>
        <n v="547849"/>
        <n v="866240"/>
        <n v="828921"/>
        <n v="469252"/>
        <n v="561456"/>
        <n v="1762418"/>
        <n v="1746999"/>
        <n v="2353753"/>
        <n v="2034787"/>
        <n v="1934387"/>
        <n v="351804"/>
        <n v="644433"/>
        <n v="511517"/>
        <n v="351481"/>
        <n v="416010"/>
        <n v="1792522"/>
        <n v="1317870"/>
        <n v="1316080"/>
        <n v="1101010"/>
        <n v="1207133"/>
        <n v="325069"/>
        <n v="391969"/>
        <n v="503645"/>
        <n v="375427"/>
        <n v="352737"/>
        <n v="1389942"/>
        <n v="1120744"/>
        <n v="1513777"/>
        <n v="1281045"/>
        <n v="1367545"/>
        <n v="598833"/>
        <n v="724862"/>
        <n v="679528"/>
        <n v="660346"/>
        <n v="637494"/>
        <n v="120283"/>
        <n v="150455"/>
        <n v="149314"/>
        <n v="104657"/>
        <n v="109167"/>
        <n v="2690538"/>
        <n v="2982449"/>
        <n v="2871362"/>
        <n v="2591185"/>
        <n v="2530577"/>
        <n v="415937"/>
        <n v="573383"/>
        <n v="452970"/>
        <n v="506790"/>
        <n v="494283"/>
        <n v="212502"/>
        <n v="253237"/>
        <n v="176763"/>
        <n v="221872"/>
        <n v="179038"/>
        <n v="229775"/>
        <n v="336322"/>
        <n v="217050"/>
        <n v="259508"/>
        <n v="231995"/>
        <n v="362665"/>
        <n v="638873"/>
        <n v="511119"/>
        <n v="483921"/>
        <n v="411505"/>
        <n v="753640"/>
        <n v="1037564"/>
        <n v="987654"/>
        <n v="826217"/>
        <n v="697796"/>
        <n v="1469481"/>
        <n v="1547748"/>
        <n v="1813810"/>
        <n v="1778568"/>
        <n v="1406753"/>
        <n v="849608"/>
        <n v="896785"/>
        <n v="1054591"/>
        <n v="1064933"/>
        <n v="747908"/>
        <n v="729226"/>
        <n v="534791"/>
        <n v="795932"/>
        <n v="692907"/>
        <n v="567226"/>
        <n v="928129"/>
        <n v="1377467"/>
        <n v="1106073"/>
        <n v="1023828"/>
        <n v="933551"/>
        <n v="163685"/>
        <n v="290021"/>
        <n v="261362"/>
        <n v="164980"/>
        <n v="171642"/>
        <n v="452471"/>
        <n v="587738"/>
        <n v="504114"/>
        <n v="499301"/>
        <n v="421869"/>
        <n v="690833"/>
        <n v="546084"/>
        <n v="705275"/>
        <n v="679421"/>
        <n v="557054"/>
        <n v="46168"/>
        <n v="70087"/>
        <n v="74747"/>
        <n v="70249"/>
        <n v="69701"/>
        <n v="101269"/>
        <n v="120810"/>
        <n v="99981"/>
        <n v="94011"/>
        <n v="106321"/>
        <n v="672849"/>
        <n v="983844"/>
        <n v="873862"/>
        <n v="874805"/>
        <n v="713061"/>
        <n v="708626"/>
        <n v="1214392"/>
        <n v="733869"/>
        <n v="608947"/>
        <n v="762739"/>
        <n v="211529"/>
        <n v="221413"/>
        <n v="162318"/>
        <n v="172212"/>
        <n v="128065"/>
        <n v="101650"/>
        <n v="157701"/>
        <n v="113716"/>
        <n v="124963"/>
        <n v="106412"/>
        <n v="167375"/>
        <n v="208146"/>
        <n v="208297"/>
        <n v="165299"/>
        <n v="155823"/>
        <n v="536543"/>
        <n v="623289"/>
        <n v="419670"/>
        <n v="406364"/>
        <n v="455311"/>
        <n v="41874"/>
        <n v="78676"/>
        <n v="51226"/>
        <n v="41966"/>
        <n v="44117"/>
        <n v="266034"/>
        <n v="400423"/>
        <n v="397918"/>
        <n v="343239"/>
        <n v="302383"/>
        <n v="115081"/>
        <n v="155249"/>
        <n v="116479"/>
        <n v="102002"/>
        <n v="112215"/>
      </sharedItems>
    </cacheField>
    <cacheField name="row_rank" numFmtId="0">
      <sharedItems containsSemiMixedTypes="0" containsString="0" containsNumber="1" containsInteger="1" minValue="1" maxValue="5" count="5">
        <n v="2"/>
        <n v="1"/>
        <n v="4"/>
        <n v="3"/>
        <n v="5"/>
      </sharedItems>
    </cacheField>
    <cacheField name="REGION_name" numFmtId="0">
      <sharedItems/>
    </cacheField>
    <cacheField name="DIVISION_name" numFmtId="0">
      <sharedItems/>
    </cacheField>
    <cacheField name="POPESTIMATE2014" numFmtId="164">
      <sharedItems containsSemiMixedTypes="0" containsString="0" containsNumber="1" containsInteger="1" minValue="582531" maxValue="38596972"/>
    </cacheField>
    <cacheField name="NPOPCHG_2014" numFmtId="164">
      <sharedItems containsSemiMixedTypes="0" containsString="0" containsNumber="1" containsInteger="1" minValue="-10636" maxValue="484067"/>
    </cacheField>
    <cacheField name="BIRTHS2014" numFmtId="164">
      <sharedItems containsSemiMixedTypes="0" containsString="0" containsNumber="1" containsInteger="1" minValue="6118" maxValue="498914"/>
    </cacheField>
    <cacheField name="DEATHS2014" numFmtId="164">
      <sharedItems containsSemiMixedTypes="0" containsString="0" containsNumber="1" containsInteger="1" minValue="4024" maxValue="244055"/>
    </cacheField>
    <cacheField name="black_female" numFmtId="164">
      <sharedItems containsSemiMixedTypes="0" containsString="0" containsNumber="1" containsInteger="1" minValue="2159" maxValue="1847182"/>
    </cacheField>
    <cacheField name="black_male" numFmtId="164">
      <sharedItems containsSemiMixedTypes="0" containsString="0" containsNumber="1" containsInteger="1" minValue="3384" maxValue="1623727"/>
    </cacheField>
    <cacheField name="white_female" numFmtId="164">
      <sharedItems containsSemiMixedTypes="0" containsString="0" containsNumber="1" containsInteger="1" minValue="168246" maxValue="14117654"/>
    </cacheField>
    <cacheField name="white_male" numFmtId="164">
      <sharedItems containsSemiMixedTypes="0" containsString="0" containsNumber="1" containsInteger="1" minValue="199152" maxValue="14178608"/>
    </cacheField>
    <cacheField name="asian_female" numFmtId="164">
      <sharedItems containsSemiMixedTypes="0" containsString="0" containsNumber="1" containsInteger="1" minValue="2967" maxValue="2915631"/>
    </cacheField>
    <cacheField name="asian_male" numFmtId="164">
      <sharedItems containsSemiMixedTypes="0" containsString="0" containsNumber="1" containsInteger="1" minValue="2445" maxValue="2630713"/>
    </cacheField>
    <cacheField name="pac_islander_female" numFmtId="164">
      <sharedItems containsSemiMixedTypes="0" containsString="0" containsNumber="1" containsInteger="1" minValue="94" maxValue="96790"/>
    </cacheField>
    <cacheField name="pac_islander_male" numFmtId="164">
      <sharedItems containsSemiMixedTypes="0" containsString="0" containsNumber="1" containsInteger="1" minValue="105" maxValue="95538"/>
    </cacheField>
    <cacheField name="nat_amer_female" numFmtId="164">
      <sharedItems containsSemiMixedTypes="0" containsString="0" containsNumber="1" containsInteger="1" minValue="1118" maxValue="312331"/>
    </cacheField>
    <cacheField name="nat_amer_male" numFmtId="164">
      <sharedItems containsSemiMixedTypes="0" containsString="0" containsNumber="1" containsInteger="1" minValue="1212" maxValue="323193"/>
    </cacheField>
    <cacheField name="mult_rac_female" numFmtId="164">
      <sharedItems containsSemiMixedTypes="0" containsString="0" containsNumber="1" containsInteger="1" minValue="5582" maxValue="722720"/>
    </cacheField>
    <cacheField name="mult_rac_male" numFmtId="164">
      <sharedItems containsSemiMixedTypes="0" containsString="0" containsNumber="1" containsInteger="1" minValue="5501" maxValue="708354"/>
    </cacheField>
    <cacheField name="black_female_percent" numFmtId="165">
      <sharedItems containsSemiMixedTypes="0" containsString="0" containsNumber="1" minValue="2.1127952800212161E-3" maxValue="0.19854684952321844" count="50">
        <n v="7.8704142271186772E-3"/>
        <n v="3.307420074300129E-2"/>
        <n v="7.8145303893891668E-2"/>
        <n v="9.3999154956053488E-2"/>
        <n v="1.8619620661818333E-2"/>
        <n v="4.5574149603851186E-2"/>
        <n v="4.3083898550201727E-2"/>
        <n v="0.16198340753662366"/>
        <n v="0.1025696929356095"/>
        <n v="1.5874330929819106E-2"/>
        <n v="7.8077266990637509E-2"/>
        <n v="2.9094973674019399E-2"/>
        <n v="6.4216496658752883E-2"/>
        <n v="5.9774534820187596E-2"/>
        <n v="9.5315857413775188E-3"/>
        <n v="0.1682280950223089"/>
        <n v="0.11817859122969007"/>
        <n v="3.9147258924783324E-2"/>
        <n v="2.2589995591652399E-2"/>
        <n v="6.0453790894858452E-2"/>
        <n v="2.0948576484817762E-2"/>
        <n v="7.462138393256372E-2"/>
        <n v="3.0018531447435333E-2"/>
        <n v="0.11779314513494415"/>
        <n v="3.3598915070350906E-2"/>
        <n v="6.3779633267108714E-3"/>
        <n v="8.7309924951290974E-2"/>
        <n v="1.6185054754209078E-2"/>
        <n v="5.6907349604801557E-3"/>
        <n v="2.3978341113625613E-2"/>
        <n v="3.8442447463208969E-2"/>
        <n v="4.9550142531201262E-2"/>
        <n v="6.6117024485680062E-2"/>
        <n v="6.1855928847815843E-2"/>
        <n v="0.17065542236854203"/>
        <n v="8.9961311516210354E-2"/>
        <n v="1.1198486959984074E-2"/>
        <n v="8.1816625508190355E-2"/>
        <n v="0.14760831964892734"/>
        <n v="5.2462036998531707E-3"/>
        <n v="8.5272463693431381E-3"/>
        <n v="4.1163940594638078E-2"/>
        <n v="0.14224960598323061"/>
        <n v="3.3964559147379213E-3"/>
        <n v="7.0884400367906405E-3"/>
        <n v="6.4847167972052885E-3"/>
        <n v="0.19854684952321844"/>
        <n v="5.5121530012995018E-3"/>
        <n v="1.6282335282880839E-2"/>
        <n v="2.1127952800212161E-3"/>
      </sharedItems>
    </cacheField>
    <cacheField name="black_male_percent" numFmtId="165">
      <sharedItems containsSemiMixedTypes="0" containsString="0" containsNumber="1" minValue="3.3115790771615539E-3" maxValue="0.17688067553306039" count="50">
        <n v="1.2347494376255711E-2"/>
        <n v="3.2309347997557941E-2"/>
        <n v="7.0130774068548507E-2"/>
        <n v="8.1770036805668744E-2"/>
        <n v="2.1665694495336767E-2"/>
        <n v="4.5890727945633703E-2"/>
        <n v="4.0454878570300515E-2"/>
        <n v="0.14194558156797318"/>
        <n v="9.4487024595015304E-2"/>
        <n v="2.0790918709246309E-2"/>
        <n v="6.9104077281116144E-2"/>
        <n v="3.0326656428938198E-2"/>
        <n v="6.0217584466116775E-2"/>
        <n v="5.467511136384122E-2"/>
        <n v="1.1041712294272065E-2"/>
        <n v="0.14853637696306787"/>
        <n v="0.10523685584892872"/>
        <n v="3.849854536638584E-2"/>
        <n v="2.4491067635819673E-2"/>
        <n v="5.607135202274139E-2"/>
        <n v="2.3501799311826076E-2"/>
        <n v="6.752892894231613E-2"/>
        <n v="3.1830303657159602E-2"/>
        <n v="0.10392648179728613"/>
        <n v="3.2401319650005866E-2"/>
        <n v="8.1367032139565195E-3"/>
        <n v="8.1043545947575804E-2"/>
        <n v="1.829192596523389E-2"/>
        <n v="7.3779001450178915E-3"/>
        <n v="2.5263379699370144E-2"/>
        <n v="3.8545330588751911E-2"/>
        <n v="4.6015829790022028E-2"/>
        <n v="6.0515742025563014E-2"/>
        <n v="5.6131549112793791E-2"/>
        <n v="0.15472523440395192"/>
        <n v="8.0849712660766959E-2"/>
        <n v="1.3371184857348504E-2"/>
        <n v="7.4418546656457932E-2"/>
        <n v="0.13036296206767661"/>
        <n v="6.7033047884404381E-3"/>
        <n v="1.257524738914105E-2"/>
        <n v="4.0642685931719491E-2"/>
        <n v="0.12440954281662663"/>
        <n v="4.6146432617747892E-3"/>
        <n v="1.0751016629982017E-2"/>
        <n v="8.0773355840942553E-3"/>
        <n v="0.17688067553306039"/>
        <n v="7.9789745095110824E-3"/>
        <n v="1.9132311681767235E-2"/>
        <n v="3.3115790771615539E-3"/>
      </sharedItems>
    </cacheField>
    <cacheField name="white_female_percent" numFmtId="165">
      <sharedItems containsSemiMixedTypes="0" containsString="0" containsNumber="1" minValue="0.11894060110085412" maxValue="0.48541201777058923"/>
    </cacheField>
    <cacheField name="white_male_percent" numFmtId="165">
      <sharedItems containsSemiMixedTypes="0" containsString="0" containsNumber="1" minValue="0.14078943089545845" maxValue="0.4743833375391181"/>
    </cacheField>
    <cacheField name="asian_female_percent" numFmtId="165">
      <sharedItems containsSemiMixedTypes="0" containsString="0" containsNumber="1" minValue="4.2709094241706767E-3" maxValue="0.20279130005697973"/>
    </cacheField>
    <cacheField name="asian_male_percent" numFmtId="165">
      <sharedItems containsSemiMixedTypes="0" containsString="0" containsNumber="1" minValue="3.3996529887881911E-3" maxValue="0.17654951652058834"/>
    </cacheField>
    <cacheField name="pac_islander_female_percent" numFmtId="165">
      <sharedItems containsSemiMixedTypes="0" containsString="0" containsNumber="1" minValue="1.297655730853225E-4" maxValue="5.025527769490816E-2"/>
    </cacheField>
    <cacheField name="pac_islander_male_percent" numFmtId="165">
      <sharedItems containsSemiMixedTypes="0" containsString="0" containsNumber="1" minValue="1.4598626972098781E-4" maxValue="5.2311779535084951E-2"/>
    </cacheField>
    <cacheField name="nat_amer_female_percent" numFmtId="165">
      <sharedItems containsSemiMixedTypes="0" containsString="0" containsNumber="1" minValue="1.1073328903280853E-3" maxValue="7.4501244765939181E-2"/>
    </cacheField>
    <cacheField name="nat_amer_male_percent" numFmtId="165">
      <sharedItems containsSemiMixedTypes="0" containsString="0" containsNumber="1" minValue="1.2446681218433848E-3" maxValue="7.6778901590828522E-2"/>
    </cacheField>
    <cacheField name="mult_rac_female_percent" numFmtId="165">
      <sharedItems containsSemiMixedTypes="0" containsString="0" containsNumber="1" minValue="5.9876915586456704E-3" maxValue="0.11601172962479622"/>
    </cacheField>
    <cacheField name="mult_rac_male_percent" numFmtId="165">
      <sharedItems containsSemiMixedTypes="0" containsString="0" containsNumber="1" minValue="5.7569584426250342E-3" maxValue="0.11841816904176487"/>
    </cacheField>
    <cacheField name="female_total_percent" numFmtId="165">
      <sharedItems containsSemiMixedTypes="0" containsString="0" containsNumber="1" minValue="0.47633314907447277" maxValue="0.51597180443266233" count="50">
        <n v="0.49769182588237293"/>
        <n v="0.50371023923845626"/>
        <n v="0.5123271692504674"/>
        <n v="0.51517870623598772"/>
        <n v="0.50068160668381367"/>
        <n v="0.49732753933450413"/>
        <n v="0.51522181718381521"/>
        <n v="0.51558218738307382"/>
        <n v="0.50829545879776328"/>
        <n v="0.47633314907447277"/>
        <n v="0.50930075401492314"/>
        <n v="0.50293492352614966"/>
        <n v="0.50375709274915126"/>
        <n v="0.51238856660854115"/>
        <n v="0.50506756586271251"/>
        <n v="0.51263161700709958"/>
        <n v="0.51597180443266233"/>
        <n v="0.51498575671252811"/>
        <n v="0.50305382448298497"/>
        <n v="0.5110124376843137"/>
        <n v="0.49809508269096225"/>
        <n v="0.50858119882600417"/>
        <n v="0.50209120919849337"/>
        <n v="0.51321806036855155"/>
        <n v="0.50324566093340461"/>
        <n v="0.50553609316746428"/>
        <n v="0.5114128547689244"/>
        <n v="0.50343126376895486"/>
        <n v="0.49716212346507971"/>
        <n v="0.50204302511385768"/>
        <n v="0.50451615664742311"/>
        <n v="0.50733418425380572"/>
        <n v="0.51056047299335505"/>
        <n v="0.50944700985865399"/>
        <n v="0.51062087896825437"/>
        <n v="0.51225497127983544"/>
        <n v="0.50497614817991099"/>
        <n v="0.50894489167592283"/>
        <n v="0.51429000270958503"/>
        <n v="0.50654495900603635"/>
        <n v="0.48773326860148009"/>
        <n v="0.50746916476245985"/>
        <n v="0.51530557133825672"/>
        <n v="0.49908406044465375"/>
        <n v="0.49657472539508135"/>
        <n v="0.51033623872897138"/>
        <n v="0.51437400433644498"/>
        <n v="0.48951557942839097"/>
        <n v="0.50594677773157881"/>
        <n v="0.49711460079520958"/>
      </sharedItems>
    </cacheField>
    <cacheField name="male_total_percent" numFmtId="165">
      <sharedItems containsSemiMixedTypes="0" containsString="0" containsNumber="1" minValue="0.48414508727735617" maxValue="0.52369944708760086" count="50">
        <n v="0.50253722416789082"/>
        <n v="0.49701953303487123"/>
        <n v="0.48792721550224072"/>
        <n v="0.48509003259825972"/>
        <n v="0.49900427448259338"/>
        <n v="0.50316365396709573"/>
        <n v="0.48493433586746865"/>
        <n v="0.48456586668788437"/>
        <n v="0.49183485054072362"/>
        <n v="0.52369944708760086"/>
        <n v="0.49104609704083818"/>
        <n v="0.49714634478788511"/>
        <n v="0.4967179421793968"/>
        <n v="0.48768348743811424"/>
        <n v="0.49514993273187319"/>
        <n v="0.48753953153970714"/>
        <n v="0.48414508727735617"/>
        <n v="0.48509095248196871"/>
        <n v="0.49745535675150987"/>
        <n v="0.48904918107650319"/>
        <n v="0.50211369841429165"/>
        <n v="0.49149342467276441"/>
        <n v="0.49805393944095372"/>
        <n v="0.48688835380891782"/>
        <n v="0.49683240531858941"/>
        <n v="0.49437540734140784"/>
        <n v="0.48931369288111792"/>
        <n v="0.49661826426745137"/>
        <n v="0.5030149352424802"/>
        <n v="0.4980639284081857"/>
        <n v="0.49553025679267138"/>
        <n v="0.49264898135234481"/>
        <n v="0.48946305601282458"/>
        <n v="0.49056801606023048"/>
        <n v="0.48942024925425492"/>
        <n v="0.48768433670584238"/>
        <n v="0.49539426331184244"/>
        <n v="0.49116766507424697"/>
        <n v="0.48574648443274004"/>
        <n v="0.49346143880335375"/>
        <n v="0.51224096522787466"/>
        <n v="0.49256119078940064"/>
        <n v="0.48483528539701876"/>
        <n v="0.50114093943273064"/>
        <n v="0.5033769898331113"/>
        <n v="0.48984940395170889"/>
        <n v="0.48567782701570456"/>
        <n v="0.51051360356787878"/>
        <n v="0.49404132709088833"/>
        <n v="0.5029069283831880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8">
  <r>
    <s v="FemalehispHispanicUnited States"/>
    <s v="est72014"/>
    <d v="2014-07-01T00:00:00"/>
    <x v="0"/>
    <s v="Female"/>
    <x v="0"/>
    <s v="Hispanic"/>
    <s v="0100000US"/>
    <m/>
    <s v="United States"/>
    <x v="0"/>
    <n v="27284006"/>
    <x v="0"/>
    <x v="0"/>
    <x v="0"/>
    <n v="275323"/>
    <x v="0"/>
    <n v="804598"/>
  </r>
  <r>
    <s v="FemalenhispNot HispanicUnited States"/>
    <s v="est72014"/>
    <d v="2014-07-01T00:00:00"/>
    <x v="0"/>
    <s v="Female"/>
    <x v="1"/>
    <s v="Not Hispanic"/>
    <s v="0100000US"/>
    <m/>
    <s v="United States"/>
    <x v="0"/>
    <n v="134404773"/>
    <x v="1"/>
    <x v="1"/>
    <x v="1"/>
    <n v="8747300"/>
    <x v="1"/>
    <n v="3239746"/>
  </r>
  <r>
    <s v="FemaletothispTotalUnited States"/>
    <s v="est72014"/>
    <d v="2014-07-01T00:00:00"/>
    <x v="0"/>
    <s v="Female"/>
    <x v="2"/>
    <s v="Total"/>
    <s v="0100000US"/>
    <m/>
    <s v="United States"/>
    <x v="0"/>
    <n v="161688779"/>
    <x v="2"/>
    <x v="2"/>
    <x v="2"/>
    <n v="9022623"/>
    <x v="2"/>
    <n v="4044344"/>
  </r>
  <r>
    <s v="MalehispHispanicUnited States"/>
    <s v="est72014"/>
    <d v="2014-07-01T00:00:00"/>
    <x v="1"/>
    <s v="Male"/>
    <x v="0"/>
    <s v="Hispanic"/>
    <s v="0100000US"/>
    <m/>
    <s v="United States"/>
    <x v="0"/>
    <n v="27891023"/>
    <x v="3"/>
    <x v="3"/>
    <x v="3"/>
    <n v="273725"/>
    <x v="3"/>
    <n v="799820"/>
  </r>
  <r>
    <s v="MalenhispNot HispanicUnited States"/>
    <s v="est72014"/>
    <d v="2014-07-01T00:00:00"/>
    <x v="1"/>
    <s v="Male"/>
    <x v="1"/>
    <s v="Not Hispanic"/>
    <s v="0100000US"/>
    <m/>
    <s v="United States"/>
    <x v="0"/>
    <n v="128806619"/>
    <x v="4"/>
    <x v="4"/>
    <x v="4"/>
    <n v="7936111"/>
    <x v="4"/>
    <n v="3131705"/>
  </r>
  <r>
    <s v="MaletothispTotalUnited States"/>
    <s v="est72014"/>
    <d v="2014-07-01T00:00:00"/>
    <x v="1"/>
    <s v="Male"/>
    <x v="2"/>
    <s v="Total"/>
    <s v="0100000US"/>
    <m/>
    <s v="United States"/>
    <x v="0"/>
    <n v="156697642"/>
    <x v="5"/>
    <x v="5"/>
    <x v="5"/>
    <n v="8209836"/>
    <x v="5"/>
    <n v="3931525"/>
  </r>
  <r>
    <s v="Both SexeshispHispanicUnited States"/>
    <s v="est72014"/>
    <d v="2014-07-01T00:00:00"/>
    <x v="2"/>
    <s v="Both Sexes"/>
    <x v="0"/>
    <s v="Hispanic"/>
    <s v="0100000US"/>
    <m/>
    <s v="United States"/>
    <x v="0"/>
    <n v="55175029"/>
    <x v="6"/>
    <x v="6"/>
    <x v="6"/>
    <n v="549048"/>
    <x v="6"/>
    <n v="1604418"/>
  </r>
  <r>
    <s v="Both SexesnhispNot HispanicUnited States"/>
    <s v="est72014"/>
    <d v="2014-07-01T00:00:00"/>
    <x v="2"/>
    <s v="Both Sexes"/>
    <x v="1"/>
    <s v="Not Hispanic"/>
    <s v="0100000US"/>
    <m/>
    <s v="United States"/>
    <x v="0"/>
    <n v="263211392"/>
    <x v="7"/>
    <x v="7"/>
    <x v="7"/>
    <n v="16683411"/>
    <x v="7"/>
    <n v="6371451"/>
  </r>
  <r>
    <s v="Both SexestothispTotalUnited States"/>
    <s v="est72014"/>
    <d v="2014-07-01T00:00:00"/>
    <x v="2"/>
    <s v="Both Sexes"/>
    <x v="2"/>
    <s v="Total"/>
    <s v="0100000US"/>
    <m/>
    <s v="United States"/>
    <x v="0"/>
    <n v="318386421"/>
    <x v="8"/>
    <x v="8"/>
    <x v="8"/>
    <n v="17232459"/>
    <x v="8"/>
    <n v="7975869"/>
  </r>
  <r>
    <s v="FemalehispHispanicAlabama"/>
    <s v="est72014"/>
    <d v="2014-07-01T00:00:00"/>
    <x v="0"/>
    <s v="Female"/>
    <x v="0"/>
    <s v="Hispanic"/>
    <s v="0400000US01"/>
    <n v="1"/>
    <s v="Alabama"/>
    <x v="1"/>
    <n v="90529"/>
    <x v="9"/>
    <x v="9"/>
    <x v="9"/>
    <n v="666"/>
    <x v="9"/>
    <n v="3088"/>
  </r>
  <r>
    <s v="FemalenhispNot HispanicAlabama"/>
    <s v="est72014"/>
    <d v="2014-07-01T00:00:00"/>
    <x v="0"/>
    <s v="Female"/>
    <x v="1"/>
    <s v="Not Hispanic"/>
    <s v="0400000US01"/>
    <n v="1"/>
    <s v="Alabama"/>
    <x v="1"/>
    <n v="2404477"/>
    <x v="10"/>
    <x v="10"/>
    <x v="10"/>
    <n v="33959"/>
    <x v="10"/>
    <n v="35144"/>
  </r>
  <r>
    <s v="FemaletothispTotalAlabama"/>
    <s v="est72014"/>
    <d v="2014-07-01T00:00:00"/>
    <x v="0"/>
    <s v="Female"/>
    <x v="2"/>
    <s v="Total"/>
    <s v="0400000US01"/>
    <n v="1"/>
    <s v="Alabama"/>
    <x v="1"/>
    <n v="2495006"/>
    <x v="11"/>
    <x v="11"/>
    <x v="11"/>
    <n v="34625"/>
    <x v="11"/>
    <n v="38232"/>
  </r>
  <r>
    <s v="MalehispHispanicAlabama"/>
    <s v="est72014"/>
    <d v="2014-07-01T00:00:00"/>
    <x v="1"/>
    <s v="Male"/>
    <x v="0"/>
    <s v="Hispanic"/>
    <s v="0400000US01"/>
    <n v="1"/>
    <s v="Alabama"/>
    <x v="1"/>
    <n v="105485"/>
    <x v="12"/>
    <x v="12"/>
    <x v="12"/>
    <n v="800"/>
    <x v="12"/>
    <n v="3464"/>
  </r>
  <r>
    <s v="MalenhispNot HispanicAlabama"/>
    <s v="est72014"/>
    <d v="2014-07-01T00:00:00"/>
    <x v="1"/>
    <s v="Male"/>
    <x v="1"/>
    <s v="Not Hispanic"/>
    <s v="0400000US01"/>
    <n v="1"/>
    <s v="Alabama"/>
    <x v="1"/>
    <n v="2241990"/>
    <x v="13"/>
    <x v="13"/>
    <x v="13"/>
    <n v="29632"/>
    <x v="13"/>
    <n v="33313"/>
  </r>
  <r>
    <s v="MaletothispTotalAlabama"/>
    <s v="est72014"/>
    <d v="2014-07-01T00:00:00"/>
    <x v="1"/>
    <s v="Male"/>
    <x v="2"/>
    <s v="Total"/>
    <s v="0400000US01"/>
    <n v="1"/>
    <s v="Alabama"/>
    <x v="1"/>
    <n v="2347475"/>
    <x v="14"/>
    <x v="14"/>
    <x v="14"/>
    <n v="30432"/>
    <x v="14"/>
    <n v="36777"/>
  </r>
  <r>
    <s v="Both SexeshispHispanicAlabama"/>
    <s v="est72014"/>
    <d v="2014-07-01T00:00:00"/>
    <x v="2"/>
    <s v="Both Sexes"/>
    <x v="0"/>
    <s v="Hispanic"/>
    <s v="0400000US01"/>
    <n v="1"/>
    <s v="Alabama"/>
    <x v="1"/>
    <n v="196014"/>
    <x v="15"/>
    <x v="15"/>
    <x v="15"/>
    <n v="1466"/>
    <x v="15"/>
    <n v="6552"/>
  </r>
  <r>
    <s v="Both SexesnhispNot HispanicAlabama"/>
    <s v="est72014"/>
    <d v="2014-07-01T00:00:00"/>
    <x v="2"/>
    <s v="Both Sexes"/>
    <x v="1"/>
    <s v="Not Hispanic"/>
    <s v="0400000US01"/>
    <n v="1"/>
    <s v="Alabama"/>
    <x v="1"/>
    <n v="4646467"/>
    <x v="16"/>
    <x v="16"/>
    <x v="16"/>
    <n v="63591"/>
    <x v="16"/>
    <n v="68457"/>
  </r>
  <r>
    <s v="Both SexestothispTotalAlabama"/>
    <s v="est72014"/>
    <d v="2014-07-01T00:00:00"/>
    <x v="2"/>
    <s v="Both Sexes"/>
    <x v="2"/>
    <s v="Total"/>
    <s v="0400000US01"/>
    <n v="1"/>
    <s v="Alabama"/>
    <x v="1"/>
    <n v="4842481"/>
    <x v="17"/>
    <x v="17"/>
    <x v="17"/>
    <n v="65057"/>
    <x v="17"/>
    <n v="75009"/>
  </r>
  <r>
    <s v="FemalehispHispanicAlaska"/>
    <s v="est72014"/>
    <d v="2014-07-01T00:00:00"/>
    <x v="0"/>
    <s v="Female"/>
    <x v="0"/>
    <s v="Hispanic"/>
    <s v="0400000US02"/>
    <n v="2"/>
    <s v="Alaska"/>
    <x v="2"/>
    <n v="23318"/>
    <x v="18"/>
    <x v="18"/>
    <x v="18"/>
    <n v="568"/>
    <x v="18"/>
    <n v="2340"/>
  </r>
  <r>
    <s v="FemalenhispNot HispanicAlaska"/>
    <s v="est72014"/>
    <d v="2014-07-01T00:00:00"/>
    <x v="0"/>
    <s v="Female"/>
    <x v="1"/>
    <s v="Not Hispanic"/>
    <s v="0400000US02"/>
    <n v="2"/>
    <s v="Alaska"/>
    <x v="2"/>
    <n v="327398"/>
    <x v="19"/>
    <x v="19"/>
    <x v="19"/>
    <n v="22639"/>
    <x v="19"/>
    <n v="23531"/>
  </r>
  <r>
    <s v="FemaletothispTotalAlaska"/>
    <s v="est72014"/>
    <d v="2014-07-01T00:00:00"/>
    <x v="0"/>
    <s v="Female"/>
    <x v="2"/>
    <s v="Total"/>
    <s v="0400000US02"/>
    <n v="2"/>
    <s v="Alaska"/>
    <x v="2"/>
    <n v="350716"/>
    <x v="20"/>
    <x v="20"/>
    <x v="20"/>
    <n v="23207"/>
    <x v="20"/>
    <n v="25871"/>
  </r>
  <r>
    <s v="MalehispHispanicAlaska"/>
    <s v="est72014"/>
    <d v="2014-07-01T00:00:00"/>
    <x v="1"/>
    <s v="Male"/>
    <x v="0"/>
    <s v="Hispanic"/>
    <s v="0400000US02"/>
    <n v="2"/>
    <s v="Alaska"/>
    <x v="2"/>
    <n v="25940"/>
    <x v="21"/>
    <x v="21"/>
    <x v="21"/>
    <n v="698"/>
    <x v="21"/>
    <n v="2590"/>
  </r>
  <r>
    <s v="MalenhispNot HispanicAlaska"/>
    <s v="est72014"/>
    <d v="2014-07-01T00:00:00"/>
    <x v="1"/>
    <s v="Male"/>
    <x v="1"/>
    <s v="Not Hispanic"/>
    <s v="0400000US02"/>
    <n v="2"/>
    <s v="Alaska"/>
    <x v="2"/>
    <n v="359651"/>
    <x v="22"/>
    <x v="22"/>
    <x v="22"/>
    <n v="20504"/>
    <x v="22"/>
    <n v="23737"/>
  </r>
  <r>
    <s v="MaletothispTotalAlaska"/>
    <s v="est72014"/>
    <d v="2014-07-01T00:00:00"/>
    <x v="1"/>
    <s v="Male"/>
    <x v="2"/>
    <s v="Total"/>
    <s v="0400000US02"/>
    <n v="2"/>
    <s v="Alaska"/>
    <x v="2"/>
    <n v="385591"/>
    <x v="23"/>
    <x v="23"/>
    <x v="23"/>
    <n v="21202"/>
    <x v="23"/>
    <n v="26327"/>
  </r>
  <r>
    <s v="Both SexeshispHispanicAlaska"/>
    <s v="est72014"/>
    <d v="2014-07-01T00:00:00"/>
    <x v="2"/>
    <s v="Both Sexes"/>
    <x v="0"/>
    <s v="Hispanic"/>
    <s v="0400000US02"/>
    <n v="2"/>
    <s v="Alaska"/>
    <x v="2"/>
    <n v="49258"/>
    <x v="24"/>
    <x v="24"/>
    <x v="24"/>
    <n v="1266"/>
    <x v="24"/>
    <n v="4930"/>
  </r>
  <r>
    <s v="Both SexesnhispNot HispanicAlaska"/>
    <s v="est72014"/>
    <d v="2014-07-01T00:00:00"/>
    <x v="2"/>
    <s v="Both Sexes"/>
    <x v="1"/>
    <s v="Not Hispanic"/>
    <s v="0400000US02"/>
    <n v="2"/>
    <s v="Alaska"/>
    <x v="2"/>
    <n v="687049"/>
    <x v="25"/>
    <x v="25"/>
    <x v="25"/>
    <n v="43143"/>
    <x v="25"/>
    <n v="47268"/>
  </r>
  <r>
    <s v="Both SexestothispTotalAlaska"/>
    <s v="est72014"/>
    <d v="2014-07-01T00:00:00"/>
    <x v="2"/>
    <s v="Both Sexes"/>
    <x v="2"/>
    <s v="Total"/>
    <s v="0400000US02"/>
    <n v="2"/>
    <s v="Alaska"/>
    <x v="2"/>
    <n v="736307"/>
    <x v="26"/>
    <x v="26"/>
    <x v="26"/>
    <n v="44409"/>
    <x v="26"/>
    <n v="52198"/>
  </r>
  <r>
    <s v="FemalehispHispanicArizona"/>
    <s v="est72014"/>
    <d v="2014-07-01T00:00:00"/>
    <x v="0"/>
    <s v="Female"/>
    <x v="0"/>
    <s v="Hispanic"/>
    <s v="0400000US04"/>
    <n v="4"/>
    <s v="Arizona"/>
    <x v="3"/>
    <n v="1025413"/>
    <x v="27"/>
    <x v="27"/>
    <x v="27"/>
    <n v="8700"/>
    <x v="27"/>
    <n v="25396"/>
  </r>
  <r>
    <s v="FemalenhispNot HispanicArizona"/>
    <s v="est72014"/>
    <d v="2014-07-01T00:00:00"/>
    <x v="0"/>
    <s v="Female"/>
    <x v="1"/>
    <s v="Not Hispanic"/>
    <s v="0400000US04"/>
    <n v="4"/>
    <s v="Arizona"/>
    <x v="3"/>
    <n v="2360347"/>
    <x v="28"/>
    <x v="28"/>
    <x v="28"/>
    <n v="111690"/>
    <x v="28"/>
    <n v="64308"/>
  </r>
  <r>
    <s v="FemaletothispTotalArizona"/>
    <s v="est72014"/>
    <d v="2014-07-01T00:00:00"/>
    <x v="0"/>
    <s v="Female"/>
    <x v="2"/>
    <s v="Total"/>
    <s v="0400000US04"/>
    <n v="4"/>
    <s v="Arizona"/>
    <x v="3"/>
    <n v="3385760"/>
    <x v="29"/>
    <x v="29"/>
    <x v="29"/>
    <n v="120390"/>
    <x v="29"/>
    <n v="89704"/>
  </r>
  <r>
    <s v="MalehispHispanicArizona"/>
    <s v="est72014"/>
    <d v="2014-07-01T00:00:00"/>
    <x v="1"/>
    <s v="Male"/>
    <x v="0"/>
    <s v="Hispanic"/>
    <s v="0400000US04"/>
    <n v="4"/>
    <s v="Arizona"/>
    <x v="3"/>
    <n v="1036775"/>
    <x v="30"/>
    <x v="30"/>
    <x v="30"/>
    <n v="8699"/>
    <x v="30"/>
    <n v="25597"/>
  </r>
  <r>
    <s v="MalenhispNot HispanicArizona"/>
    <s v="est72014"/>
    <d v="2014-07-01T00:00:00"/>
    <x v="1"/>
    <s v="Male"/>
    <x v="1"/>
    <s v="Not Hispanic"/>
    <s v="0400000US04"/>
    <n v="4"/>
    <s v="Arizona"/>
    <x v="3"/>
    <n v="2311305"/>
    <x v="31"/>
    <x v="31"/>
    <x v="31"/>
    <n v="98559"/>
    <x v="31"/>
    <n v="63261"/>
  </r>
  <r>
    <s v="MaletothispTotalArizona"/>
    <s v="est72014"/>
    <d v="2014-07-01T00:00:00"/>
    <x v="1"/>
    <s v="Male"/>
    <x v="2"/>
    <s v="Total"/>
    <s v="0400000US04"/>
    <n v="4"/>
    <s v="Arizona"/>
    <x v="3"/>
    <n v="3348080"/>
    <x v="32"/>
    <x v="32"/>
    <x v="32"/>
    <n v="107258"/>
    <x v="32"/>
    <n v="88858"/>
  </r>
  <r>
    <s v="Both SexeshispHispanicArizona"/>
    <s v="est72014"/>
    <d v="2014-07-01T00:00:00"/>
    <x v="2"/>
    <s v="Both Sexes"/>
    <x v="0"/>
    <s v="Hispanic"/>
    <s v="0400000US04"/>
    <n v="4"/>
    <s v="Arizona"/>
    <x v="3"/>
    <n v="2062188"/>
    <x v="33"/>
    <x v="33"/>
    <x v="33"/>
    <n v="17399"/>
    <x v="33"/>
    <n v="50993"/>
  </r>
  <r>
    <s v="Both SexesnhispNot HispanicArizona"/>
    <s v="est72014"/>
    <d v="2014-07-01T00:00:00"/>
    <x v="2"/>
    <s v="Both Sexes"/>
    <x v="1"/>
    <s v="Not Hispanic"/>
    <s v="0400000US04"/>
    <n v="4"/>
    <s v="Arizona"/>
    <x v="3"/>
    <n v="4671652"/>
    <x v="34"/>
    <x v="34"/>
    <x v="34"/>
    <n v="210249"/>
    <x v="34"/>
    <n v="127569"/>
  </r>
  <r>
    <s v="Both SexestothispTotalArizona"/>
    <s v="est72014"/>
    <d v="2014-07-01T00:00:00"/>
    <x v="2"/>
    <s v="Both Sexes"/>
    <x v="2"/>
    <s v="Total"/>
    <s v="0400000US04"/>
    <n v="4"/>
    <s v="Arizona"/>
    <x v="3"/>
    <n v="6733840"/>
    <x v="35"/>
    <x v="35"/>
    <x v="35"/>
    <n v="227648"/>
    <x v="35"/>
    <n v="178562"/>
  </r>
  <r>
    <s v="FemalehispHispanicArkansas"/>
    <s v="est72014"/>
    <d v="2014-07-01T00:00:00"/>
    <x v="0"/>
    <s v="Female"/>
    <x v="0"/>
    <s v="Hispanic"/>
    <s v="0400000US05"/>
    <n v="5"/>
    <s v="Arkansas"/>
    <x v="4"/>
    <n v="98787"/>
    <x v="36"/>
    <x v="36"/>
    <x v="36"/>
    <n v="727"/>
    <x v="36"/>
    <n v="2685"/>
  </r>
  <r>
    <s v="FemalenhispNot HispanicArkansas"/>
    <s v="est72014"/>
    <d v="2014-07-01T00:00:00"/>
    <x v="0"/>
    <s v="Female"/>
    <x v="1"/>
    <s v="Not Hispanic"/>
    <s v="0400000US05"/>
    <n v="5"/>
    <s v="Arkansas"/>
    <x v="4"/>
    <n v="1411452"/>
    <x v="37"/>
    <x v="37"/>
    <x v="37"/>
    <n v="22635"/>
    <x v="37"/>
    <n v="26106"/>
  </r>
  <r>
    <s v="FemaletothispTotalArkansas"/>
    <s v="est72014"/>
    <d v="2014-07-01T00:00:00"/>
    <x v="0"/>
    <s v="Female"/>
    <x v="2"/>
    <s v="Total"/>
    <s v="0400000US05"/>
    <n v="5"/>
    <s v="Arkansas"/>
    <x v="4"/>
    <n v="1510239"/>
    <x v="38"/>
    <x v="38"/>
    <x v="38"/>
    <n v="23362"/>
    <x v="38"/>
    <n v="28791"/>
  </r>
  <r>
    <s v="MalehispHispanicArkansas"/>
    <s v="est72014"/>
    <d v="2014-07-01T00:00:00"/>
    <x v="1"/>
    <s v="Male"/>
    <x v="0"/>
    <s v="Hispanic"/>
    <s v="0400000US05"/>
    <n v="5"/>
    <s v="Arkansas"/>
    <x v="4"/>
    <n v="109986"/>
    <x v="39"/>
    <x v="39"/>
    <x v="39"/>
    <n v="785"/>
    <x v="39"/>
    <n v="2875"/>
  </r>
  <r>
    <s v="MalenhispNot HispanicArkansas"/>
    <s v="est72014"/>
    <d v="2014-07-01T00:00:00"/>
    <x v="1"/>
    <s v="Male"/>
    <x v="1"/>
    <s v="Not Hispanic"/>
    <s v="0400000US05"/>
    <n v="5"/>
    <s v="Arkansas"/>
    <x v="4"/>
    <n v="1347501"/>
    <x v="40"/>
    <x v="40"/>
    <x v="40"/>
    <n v="20746"/>
    <x v="40"/>
    <n v="25287"/>
  </r>
  <r>
    <s v="MaletothispTotalArkansas"/>
    <s v="est72014"/>
    <d v="2014-07-01T00:00:00"/>
    <x v="1"/>
    <s v="Male"/>
    <x v="2"/>
    <s v="Total"/>
    <s v="0400000US05"/>
    <n v="5"/>
    <s v="Arkansas"/>
    <x v="4"/>
    <n v="1457487"/>
    <x v="41"/>
    <x v="41"/>
    <x v="41"/>
    <n v="21531"/>
    <x v="41"/>
    <n v="28162"/>
  </r>
  <r>
    <s v="Both SexeshispHispanicArkansas"/>
    <s v="est72014"/>
    <d v="2014-07-01T00:00:00"/>
    <x v="2"/>
    <s v="Both Sexes"/>
    <x v="0"/>
    <s v="Hispanic"/>
    <s v="0400000US05"/>
    <n v="5"/>
    <s v="Arkansas"/>
    <x v="4"/>
    <n v="208773"/>
    <x v="42"/>
    <x v="42"/>
    <x v="42"/>
    <n v="1512"/>
    <x v="42"/>
    <n v="5560"/>
  </r>
  <r>
    <s v="Both SexesnhispNot HispanicArkansas"/>
    <s v="est72014"/>
    <d v="2014-07-01T00:00:00"/>
    <x v="2"/>
    <s v="Both Sexes"/>
    <x v="1"/>
    <s v="Not Hispanic"/>
    <s v="0400000US05"/>
    <n v="5"/>
    <s v="Arkansas"/>
    <x v="4"/>
    <n v="2758953"/>
    <x v="43"/>
    <x v="43"/>
    <x v="43"/>
    <n v="43381"/>
    <x v="43"/>
    <n v="51393"/>
  </r>
  <r>
    <s v="Both SexestothispTotalArkansas"/>
    <s v="est72014"/>
    <d v="2014-07-01T00:00:00"/>
    <x v="2"/>
    <s v="Both Sexes"/>
    <x v="2"/>
    <s v="Total"/>
    <s v="0400000US05"/>
    <n v="5"/>
    <s v="Arkansas"/>
    <x v="4"/>
    <n v="2967726"/>
    <x v="44"/>
    <x v="44"/>
    <x v="44"/>
    <n v="44893"/>
    <x v="44"/>
    <n v="56953"/>
  </r>
  <r>
    <s v="FemalehispHispanicCalifornia"/>
    <s v="est72014"/>
    <d v="2014-07-01T00:00:00"/>
    <x v="0"/>
    <s v="Female"/>
    <x v="0"/>
    <s v="Hispanic"/>
    <s v="0400000US06"/>
    <n v="6"/>
    <s v="California"/>
    <x v="5"/>
    <n v="7388192"/>
    <x v="45"/>
    <x v="45"/>
    <x v="45"/>
    <n v="117172"/>
    <x v="45"/>
    <n v="210839"/>
  </r>
  <r>
    <s v="FemalenhispNot HispanicCalifornia"/>
    <s v="est72014"/>
    <d v="2014-07-01T00:00:00"/>
    <x v="0"/>
    <s v="Female"/>
    <x v="1"/>
    <s v="Not Hispanic"/>
    <s v="0400000US06"/>
    <n v="6"/>
    <s v="California"/>
    <x v="5"/>
    <n v="12053498"/>
    <x v="46"/>
    <x v="46"/>
    <x v="46"/>
    <n v="2798459"/>
    <x v="46"/>
    <n v="511881"/>
  </r>
  <r>
    <s v="FemaletothispTotalCalifornia"/>
    <s v="est72014"/>
    <d v="2014-07-01T00:00:00"/>
    <x v="0"/>
    <s v="Female"/>
    <x v="2"/>
    <s v="Total"/>
    <s v="0400000US06"/>
    <n v="6"/>
    <s v="California"/>
    <x v="5"/>
    <n v="19441690"/>
    <x v="47"/>
    <x v="47"/>
    <x v="47"/>
    <n v="2915631"/>
    <x v="47"/>
    <n v="722720"/>
  </r>
  <r>
    <s v="MalehispHispanicCalifornia"/>
    <s v="est72014"/>
    <d v="2014-07-01T00:00:00"/>
    <x v="1"/>
    <s v="Male"/>
    <x v="0"/>
    <s v="Hispanic"/>
    <s v="0400000US06"/>
    <n v="6"/>
    <s v="California"/>
    <x v="5"/>
    <n v="7482003"/>
    <x v="48"/>
    <x v="48"/>
    <x v="48"/>
    <n v="115065"/>
    <x v="48"/>
    <n v="209507"/>
  </r>
  <r>
    <s v="MalenhispNot HispanicCalifornia"/>
    <s v="est72014"/>
    <d v="2014-07-01T00:00:00"/>
    <x v="1"/>
    <s v="Male"/>
    <x v="1"/>
    <s v="Not Hispanic"/>
    <s v="0400000US06"/>
    <n v="6"/>
    <s v="California"/>
    <x v="5"/>
    <n v="11701446"/>
    <x v="49"/>
    <x v="49"/>
    <x v="49"/>
    <n v="2515648"/>
    <x v="49"/>
    <n v="498847"/>
  </r>
  <r>
    <s v="MaletothispTotalCalifornia"/>
    <s v="est72014"/>
    <d v="2014-07-01T00:00:00"/>
    <x v="1"/>
    <s v="Male"/>
    <x v="2"/>
    <s v="Total"/>
    <s v="0400000US06"/>
    <n v="6"/>
    <s v="California"/>
    <x v="5"/>
    <n v="19183449"/>
    <x v="50"/>
    <x v="50"/>
    <x v="50"/>
    <n v="2630713"/>
    <x v="50"/>
    <n v="708354"/>
  </r>
  <r>
    <s v="Both SexeshispHispanicCalifornia"/>
    <s v="est72014"/>
    <d v="2014-07-01T00:00:00"/>
    <x v="2"/>
    <s v="Both Sexes"/>
    <x v="0"/>
    <s v="Hispanic"/>
    <s v="0400000US06"/>
    <n v="6"/>
    <s v="California"/>
    <x v="5"/>
    <n v="14870195"/>
    <x v="51"/>
    <x v="51"/>
    <x v="51"/>
    <n v="232237"/>
    <x v="51"/>
    <n v="420346"/>
  </r>
  <r>
    <s v="Both SexesnhispNot HispanicCalifornia"/>
    <s v="est72014"/>
    <d v="2014-07-01T00:00:00"/>
    <x v="2"/>
    <s v="Both Sexes"/>
    <x v="1"/>
    <s v="Not Hispanic"/>
    <s v="0400000US06"/>
    <n v="6"/>
    <s v="California"/>
    <x v="5"/>
    <n v="23754944"/>
    <x v="52"/>
    <x v="52"/>
    <x v="52"/>
    <n v="5314107"/>
    <x v="52"/>
    <n v="1010728"/>
  </r>
  <r>
    <s v="Both SexestothispTotalCalifornia"/>
    <s v="est72014"/>
    <d v="2014-07-01T00:00:00"/>
    <x v="2"/>
    <s v="Both Sexes"/>
    <x v="2"/>
    <s v="Total"/>
    <s v="0400000US06"/>
    <n v="6"/>
    <s v="California"/>
    <x v="5"/>
    <n v="38625139"/>
    <x v="53"/>
    <x v="53"/>
    <x v="53"/>
    <n v="5546344"/>
    <x v="53"/>
    <n v="1431074"/>
  </r>
  <r>
    <s v="FemalehispHispanicColorado"/>
    <s v="est72014"/>
    <d v="2014-07-01T00:00:00"/>
    <x v="0"/>
    <s v="Female"/>
    <x v="0"/>
    <s v="Hispanic"/>
    <s v="0400000US08"/>
    <n v="8"/>
    <s v="Colorado"/>
    <x v="6"/>
    <n v="556349"/>
    <x v="54"/>
    <x v="54"/>
    <x v="54"/>
    <n v="4412"/>
    <x v="54"/>
    <n v="20357"/>
  </r>
  <r>
    <s v="FemalenhispNot HispanicColorado"/>
    <s v="est72014"/>
    <d v="2014-07-01T00:00:00"/>
    <x v="0"/>
    <s v="Female"/>
    <x v="1"/>
    <s v="Not Hispanic"/>
    <s v="0400000US08"/>
    <n v="8"/>
    <s v="Colorado"/>
    <x v="6"/>
    <n v="2108510"/>
    <x v="55"/>
    <x v="55"/>
    <x v="55"/>
    <n v="87528"/>
    <x v="55"/>
    <n v="56741"/>
  </r>
  <r>
    <s v="FemaletothispTotalColorado"/>
    <s v="est72014"/>
    <d v="2014-07-01T00:00:00"/>
    <x v="0"/>
    <s v="Female"/>
    <x v="2"/>
    <s v="Total"/>
    <s v="0400000US08"/>
    <n v="8"/>
    <s v="Colorado"/>
    <x v="6"/>
    <n v="2664859"/>
    <x v="56"/>
    <x v="56"/>
    <x v="56"/>
    <n v="91940"/>
    <x v="56"/>
    <n v="77098"/>
  </r>
  <r>
    <s v="MalehispHispanicColorado"/>
    <s v="est72014"/>
    <d v="2014-07-01T00:00:00"/>
    <x v="1"/>
    <s v="Male"/>
    <x v="0"/>
    <s v="Hispanic"/>
    <s v="0400000US08"/>
    <n v="8"/>
    <s v="Colorado"/>
    <x v="6"/>
    <n v="576310"/>
    <x v="57"/>
    <x v="57"/>
    <x v="57"/>
    <n v="4424"/>
    <x v="57"/>
    <n v="20113"/>
  </r>
  <r>
    <s v="MalenhispNot HispanicColorado"/>
    <s v="est72014"/>
    <d v="2014-07-01T00:00:00"/>
    <x v="1"/>
    <s v="Male"/>
    <x v="1"/>
    <s v="Not Hispanic"/>
    <s v="0400000US08"/>
    <n v="8"/>
    <s v="Colorado"/>
    <x v="6"/>
    <n v="2110049"/>
    <x v="58"/>
    <x v="58"/>
    <x v="58"/>
    <n v="73202"/>
    <x v="58"/>
    <n v="55898"/>
  </r>
  <r>
    <s v="MaletothispTotalColorado"/>
    <s v="est72014"/>
    <d v="2014-07-01T00:00:00"/>
    <x v="1"/>
    <s v="Male"/>
    <x v="2"/>
    <s v="Total"/>
    <s v="0400000US08"/>
    <n v="8"/>
    <s v="Colorado"/>
    <x v="6"/>
    <n v="2686359"/>
    <x v="59"/>
    <x v="59"/>
    <x v="59"/>
    <n v="77626"/>
    <x v="59"/>
    <n v="76011"/>
  </r>
  <r>
    <s v="Both SexeshispHispanicColorado"/>
    <s v="est72014"/>
    <d v="2014-07-01T00:00:00"/>
    <x v="2"/>
    <s v="Both Sexes"/>
    <x v="0"/>
    <s v="Hispanic"/>
    <s v="0400000US08"/>
    <n v="8"/>
    <s v="Colorado"/>
    <x v="6"/>
    <n v="1132659"/>
    <x v="60"/>
    <x v="60"/>
    <x v="60"/>
    <n v="8836"/>
    <x v="60"/>
    <n v="40470"/>
  </r>
  <r>
    <s v="Both SexesnhispNot HispanicColorado"/>
    <s v="est72014"/>
    <d v="2014-07-01T00:00:00"/>
    <x v="2"/>
    <s v="Both Sexes"/>
    <x v="1"/>
    <s v="Not Hispanic"/>
    <s v="0400000US08"/>
    <n v="8"/>
    <s v="Colorado"/>
    <x v="6"/>
    <n v="4218559"/>
    <x v="61"/>
    <x v="61"/>
    <x v="61"/>
    <n v="160730"/>
    <x v="61"/>
    <n v="112639"/>
  </r>
  <r>
    <s v="Both SexestothispTotalColorado"/>
    <s v="est72014"/>
    <d v="2014-07-01T00:00:00"/>
    <x v="2"/>
    <s v="Both Sexes"/>
    <x v="2"/>
    <s v="Total"/>
    <s v="0400000US08"/>
    <n v="8"/>
    <s v="Colorado"/>
    <x v="6"/>
    <n v="5351218"/>
    <x v="62"/>
    <x v="62"/>
    <x v="62"/>
    <n v="169566"/>
    <x v="62"/>
    <n v="153109"/>
  </r>
  <r>
    <s v="FemalehispHispanicConnecticut"/>
    <s v="est72014"/>
    <d v="2014-07-01T00:00:00"/>
    <x v="0"/>
    <s v="Female"/>
    <x v="0"/>
    <s v="Hispanic"/>
    <s v="0400000US09"/>
    <n v="9"/>
    <s v="Connecticut"/>
    <x v="7"/>
    <n v="268896"/>
    <x v="63"/>
    <x v="63"/>
    <x v="63"/>
    <n v="1905"/>
    <x v="63"/>
    <n v="10094"/>
  </r>
  <r>
    <s v="FemalenhispNot HispanicConnecticut"/>
    <s v="est72014"/>
    <d v="2014-07-01T00:00:00"/>
    <x v="0"/>
    <s v="Female"/>
    <x v="1"/>
    <s v="Not Hispanic"/>
    <s v="0400000US09"/>
    <n v="9"/>
    <s v="Connecticut"/>
    <x v="7"/>
    <n v="1572897"/>
    <x v="64"/>
    <x v="64"/>
    <x v="64"/>
    <n v="80792"/>
    <x v="64"/>
    <n v="30172"/>
  </r>
  <r>
    <s v="FemaletothispTotalConnecticut"/>
    <s v="est72014"/>
    <d v="2014-07-01T00:00:00"/>
    <x v="0"/>
    <s v="Female"/>
    <x v="2"/>
    <s v="Total"/>
    <s v="0400000US09"/>
    <n v="9"/>
    <s v="Connecticut"/>
    <x v="7"/>
    <n v="1841793"/>
    <x v="65"/>
    <x v="65"/>
    <x v="65"/>
    <n v="82697"/>
    <x v="65"/>
    <n v="40266"/>
  </r>
  <r>
    <s v="MalehispHispanicConnecticut"/>
    <s v="est72014"/>
    <d v="2014-07-01T00:00:00"/>
    <x v="1"/>
    <s v="Male"/>
    <x v="0"/>
    <s v="Hispanic"/>
    <s v="0400000US09"/>
    <n v="9"/>
    <s v="Connecticut"/>
    <x v="7"/>
    <n v="268200"/>
    <x v="66"/>
    <x v="66"/>
    <x v="66"/>
    <n v="2007"/>
    <x v="66"/>
    <n v="10110"/>
  </r>
  <r>
    <s v="MalenhispNot HispanicConnecticut"/>
    <s v="est72014"/>
    <d v="2014-07-01T00:00:00"/>
    <x v="1"/>
    <s v="Male"/>
    <x v="1"/>
    <s v="Not Hispanic"/>
    <s v="0400000US09"/>
    <n v="9"/>
    <s v="Connecticut"/>
    <x v="7"/>
    <n v="1484790"/>
    <x v="67"/>
    <x v="67"/>
    <x v="67"/>
    <n v="75035"/>
    <x v="67"/>
    <n v="28592"/>
  </r>
  <r>
    <s v="MaletothispTotalConnecticut"/>
    <s v="est72014"/>
    <d v="2014-07-01T00:00:00"/>
    <x v="1"/>
    <s v="Male"/>
    <x v="2"/>
    <s v="Total"/>
    <s v="0400000US09"/>
    <n v="9"/>
    <s v="Connecticut"/>
    <x v="7"/>
    <n v="1752990"/>
    <x v="68"/>
    <x v="68"/>
    <x v="68"/>
    <n v="77042"/>
    <x v="68"/>
    <n v="38702"/>
  </r>
  <r>
    <s v="Both SexeshispHispanicConnecticut"/>
    <s v="est72014"/>
    <d v="2014-07-01T00:00:00"/>
    <x v="2"/>
    <s v="Both Sexes"/>
    <x v="0"/>
    <s v="Hispanic"/>
    <s v="0400000US09"/>
    <n v="9"/>
    <s v="Connecticut"/>
    <x v="7"/>
    <n v="537096"/>
    <x v="69"/>
    <x v="69"/>
    <x v="69"/>
    <n v="3912"/>
    <x v="69"/>
    <n v="20204"/>
  </r>
  <r>
    <s v="Both SexesnhispNot HispanicConnecticut"/>
    <s v="est72014"/>
    <d v="2014-07-01T00:00:00"/>
    <x v="2"/>
    <s v="Both Sexes"/>
    <x v="1"/>
    <s v="Not Hispanic"/>
    <s v="0400000US09"/>
    <n v="9"/>
    <s v="Connecticut"/>
    <x v="7"/>
    <n v="3057687"/>
    <x v="70"/>
    <x v="70"/>
    <x v="70"/>
    <n v="155827"/>
    <x v="70"/>
    <n v="58764"/>
  </r>
  <r>
    <s v="Both SexestothispTotalConnecticut"/>
    <s v="est72014"/>
    <d v="2014-07-01T00:00:00"/>
    <x v="2"/>
    <s v="Both Sexes"/>
    <x v="2"/>
    <s v="Total"/>
    <s v="0400000US09"/>
    <n v="9"/>
    <s v="Connecticut"/>
    <x v="7"/>
    <n v="3594783"/>
    <x v="71"/>
    <x v="71"/>
    <x v="71"/>
    <n v="159739"/>
    <x v="71"/>
    <n v="78968"/>
  </r>
  <r>
    <s v="FemalehispHispanicDelaware"/>
    <s v="est72014"/>
    <d v="2014-07-01T00:00:00"/>
    <x v="0"/>
    <s v="Female"/>
    <x v="0"/>
    <s v="Hispanic"/>
    <s v="0400000US10"/>
    <n v="10"/>
    <s v="Delaware"/>
    <x v="8"/>
    <n v="39770"/>
    <x v="72"/>
    <x v="72"/>
    <x v="72"/>
    <n v="276"/>
    <x v="72"/>
    <n v="1625"/>
  </r>
  <r>
    <s v="FemalenhispNot HispanicDelaware"/>
    <s v="est72014"/>
    <d v="2014-07-01T00:00:00"/>
    <x v="0"/>
    <s v="Female"/>
    <x v="1"/>
    <s v="Not Hispanic"/>
    <s v="0400000US10"/>
    <n v="10"/>
    <s v="Delaware"/>
    <x v="8"/>
    <n v="441367"/>
    <x v="73"/>
    <x v="73"/>
    <x v="73"/>
    <n v="17575"/>
    <x v="73"/>
    <n v="10433"/>
  </r>
  <r>
    <s v="FemaletothispTotalDelaware"/>
    <s v="est72014"/>
    <d v="2014-07-01T00:00:00"/>
    <x v="0"/>
    <s v="Female"/>
    <x v="2"/>
    <s v="Total"/>
    <s v="0400000US10"/>
    <n v="10"/>
    <s v="Delaware"/>
    <x v="8"/>
    <n v="481137"/>
    <x v="74"/>
    <x v="74"/>
    <x v="74"/>
    <n v="17851"/>
    <x v="74"/>
    <n v="12058"/>
  </r>
  <r>
    <s v="MalehispHispanicDelaware"/>
    <s v="est72014"/>
    <d v="2014-07-01T00:00:00"/>
    <x v="1"/>
    <s v="Male"/>
    <x v="0"/>
    <s v="Hispanic"/>
    <s v="0400000US10"/>
    <n v="10"/>
    <s v="Delaware"/>
    <x v="8"/>
    <n v="41738"/>
    <x v="75"/>
    <x v="75"/>
    <x v="75"/>
    <n v="293"/>
    <x v="75"/>
    <n v="1485"/>
  </r>
  <r>
    <s v="MalenhispNot HispanicDelaware"/>
    <s v="est72014"/>
    <d v="2014-07-01T00:00:00"/>
    <x v="1"/>
    <s v="Male"/>
    <x v="1"/>
    <s v="Not Hispanic"/>
    <s v="0400000US10"/>
    <n v="10"/>
    <s v="Delaware"/>
    <x v="8"/>
    <n v="409721"/>
    <x v="76"/>
    <x v="76"/>
    <x v="76"/>
    <n v="16800"/>
    <x v="76"/>
    <n v="9552"/>
  </r>
  <r>
    <s v="MaletothispTotalDelaware"/>
    <s v="est72014"/>
    <d v="2014-07-01T00:00:00"/>
    <x v="1"/>
    <s v="Male"/>
    <x v="2"/>
    <s v="Total"/>
    <s v="0400000US10"/>
    <n v="10"/>
    <s v="Delaware"/>
    <x v="8"/>
    <n v="451459"/>
    <x v="77"/>
    <x v="77"/>
    <x v="77"/>
    <n v="17093"/>
    <x v="77"/>
    <n v="11037"/>
  </r>
  <r>
    <s v="Both SexeshispHispanicDelaware"/>
    <s v="est72014"/>
    <d v="2014-07-01T00:00:00"/>
    <x v="2"/>
    <s v="Both Sexes"/>
    <x v="0"/>
    <s v="Hispanic"/>
    <s v="0400000US10"/>
    <n v="10"/>
    <s v="Delaware"/>
    <x v="8"/>
    <n v="81508"/>
    <x v="78"/>
    <x v="78"/>
    <x v="78"/>
    <n v="569"/>
    <x v="78"/>
    <n v="3110"/>
  </r>
  <r>
    <s v="Both SexesnhispNot HispanicDelaware"/>
    <s v="est72014"/>
    <d v="2014-07-01T00:00:00"/>
    <x v="2"/>
    <s v="Both Sexes"/>
    <x v="1"/>
    <s v="Not Hispanic"/>
    <s v="0400000US10"/>
    <n v="10"/>
    <s v="Delaware"/>
    <x v="8"/>
    <n v="851088"/>
    <x v="79"/>
    <x v="79"/>
    <x v="79"/>
    <n v="34375"/>
    <x v="79"/>
    <n v="19985"/>
  </r>
  <r>
    <s v="Both SexestothispTotalDelaware"/>
    <s v="est72014"/>
    <d v="2014-07-01T00:00:00"/>
    <x v="2"/>
    <s v="Both Sexes"/>
    <x v="2"/>
    <s v="Total"/>
    <s v="0400000US10"/>
    <n v="10"/>
    <s v="Delaware"/>
    <x v="8"/>
    <n v="932596"/>
    <x v="80"/>
    <x v="80"/>
    <x v="80"/>
    <n v="34944"/>
    <x v="80"/>
    <n v="23095"/>
  </r>
  <r>
    <s v="FemalehispHispanicDistrict of Columbia"/>
    <s v="est72014"/>
    <d v="2014-07-01T00:00:00"/>
    <x v="0"/>
    <s v="Female"/>
    <x v="0"/>
    <s v="Hispanic"/>
    <s v="0400000US11"/>
    <n v="11"/>
    <s v="District of Columbia"/>
    <x v="9"/>
    <n v="34044"/>
    <x v="81"/>
    <x v="81"/>
    <x v="81"/>
    <n v="367"/>
    <x v="81"/>
    <n v="1751"/>
  </r>
  <r>
    <s v="FemalenhispNot HispanicDistrict of Columbia"/>
    <s v="est72014"/>
    <d v="2014-07-01T00:00:00"/>
    <x v="0"/>
    <s v="Female"/>
    <x v="1"/>
    <s v="Not Hispanic"/>
    <s v="0400000US11"/>
    <n v="11"/>
    <s v="District of Columbia"/>
    <x v="9"/>
    <n v="313843"/>
    <x v="82"/>
    <x v="82"/>
    <x v="82"/>
    <n v="14481"/>
    <x v="82"/>
    <n v="7944"/>
  </r>
  <r>
    <s v="FemaletothispTotalDistrict of Columbia"/>
    <s v="est72014"/>
    <d v="2014-07-01T00:00:00"/>
    <x v="0"/>
    <s v="Female"/>
    <x v="2"/>
    <s v="Total"/>
    <s v="0400000US11"/>
    <n v="11"/>
    <s v="District of Columbia"/>
    <x v="9"/>
    <n v="347887"/>
    <x v="83"/>
    <x v="83"/>
    <x v="83"/>
    <n v="14848"/>
    <x v="83"/>
    <n v="9695"/>
  </r>
  <r>
    <s v="MalehispHispanicDistrict of Columbia"/>
    <s v="est72014"/>
    <d v="2014-07-01T00:00:00"/>
    <x v="1"/>
    <s v="Male"/>
    <x v="0"/>
    <s v="Hispanic"/>
    <s v="0400000US11"/>
    <n v="11"/>
    <s v="District of Columbia"/>
    <x v="9"/>
    <n v="35653"/>
    <x v="84"/>
    <x v="84"/>
    <x v="84"/>
    <n v="474"/>
    <x v="84"/>
    <n v="1519"/>
  </r>
  <r>
    <s v="MalenhispNot HispanicDistrict of Columbia"/>
    <s v="est72014"/>
    <d v="2014-07-01T00:00:00"/>
    <x v="1"/>
    <s v="Male"/>
    <x v="1"/>
    <s v="Not Hispanic"/>
    <s v="0400000US11"/>
    <n v="11"/>
    <s v="District of Columbia"/>
    <x v="9"/>
    <n v="278973"/>
    <x v="85"/>
    <x v="85"/>
    <x v="85"/>
    <n v="10685"/>
    <x v="85"/>
    <n v="6152"/>
  </r>
  <r>
    <s v="MaletothispTotalDistrict of Columbia"/>
    <s v="est72014"/>
    <d v="2014-07-01T00:00:00"/>
    <x v="1"/>
    <s v="Male"/>
    <x v="2"/>
    <s v="Total"/>
    <s v="0400000US11"/>
    <n v="11"/>
    <s v="District of Columbia"/>
    <x v="9"/>
    <n v="314626"/>
    <x v="86"/>
    <x v="86"/>
    <x v="86"/>
    <n v="11159"/>
    <x v="86"/>
    <n v="7671"/>
  </r>
  <r>
    <s v="Both SexeshispHispanicDistrict of Columbia"/>
    <s v="est72014"/>
    <d v="2014-07-01T00:00:00"/>
    <x v="2"/>
    <s v="Both Sexes"/>
    <x v="0"/>
    <s v="Hispanic"/>
    <s v="0400000US11"/>
    <n v="11"/>
    <s v="District of Columbia"/>
    <x v="9"/>
    <n v="69697"/>
    <x v="87"/>
    <x v="87"/>
    <x v="87"/>
    <n v="841"/>
    <x v="87"/>
    <n v="3270"/>
  </r>
  <r>
    <s v="Both SexesnhispNot HispanicDistrict of Columbia"/>
    <s v="est72014"/>
    <d v="2014-07-01T00:00:00"/>
    <x v="2"/>
    <s v="Both Sexes"/>
    <x v="1"/>
    <s v="Not Hispanic"/>
    <s v="0400000US11"/>
    <n v="11"/>
    <s v="District of Columbia"/>
    <x v="9"/>
    <n v="592816"/>
    <x v="88"/>
    <x v="88"/>
    <x v="88"/>
    <n v="25166"/>
    <x v="88"/>
    <n v="14096"/>
  </r>
  <r>
    <s v="Both SexestothispTotalDistrict of Columbia"/>
    <s v="est72014"/>
    <d v="2014-07-01T00:00:00"/>
    <x v="2"/>
    <s v="Both Sexes"/>
    <x v="2"/>
    <s v="Total"/>
    <s v="0400000US11"/>
    <n v="11"/>
    <s v="District of Columbia"/>
    <x v="9"/>
    <n v="662513"/>
    <x v="89"/>
    <x v="89"/>
    <x v="89"/>
    <n v="26007"/>
    <x v="89"/>
    <n v="17366"/>
  </r>
  <r>
    <s v="FemalehispHispanicFlorida"/>
    <s v="est72014"/>
    <d v="2014-07-01T00:00:00"/>
    <x v="0"/>
    <s v="Female"/>
    <x v="0"/>
    <s v="Hispanic"/>
    <s v="0400000US12"/>
    <n v="12"/>
    <s v="Florida"/>
    <x v="10"/>
    <n v="2435592"/>
    <x v="90"/>
    <x v="90"/>
    <x v="90"/>
    <n v="10559"/>
    <x v="90"/>
    <n v="44529"/>
  </r>
  <r>
    <s v="FemalenhispNot HispanicFlorida"/>
    <s v="est72014"/>
    <d v="2014-07-01T00:00:00"/>
    <x v="0"/>
    <s v="Female"/>
    <x v="1"/>
    <s v="Not Hispanic"/>
    <s v="0400000US12"/>
    <n v="12"/>
    <s v="Florida"/>
    <x v="10"/>
    <n v="7713862"/>
    <x v="91"/>
    <x v="91"/>
    <x v="91"/>
    <n v="280596"/>
    <x v="91"/>
    <n v="157282"/>
  </r>
  <r>
    <s v="FemaletothispTotalFlorida"/>
    <s v="est72014"/>
    <d v="2014-07-01T00:00:00"/>
    <x v="0"/>
    <s v="Female"/>
    <x v="2"/>
    <s v="Total"/>
    <s v="0400000US12"/>
    <n v="12"/>
    <s v="Florida"/>
    <x v="10"/>
    <n v="10149454"/>
    <x v="92"/>
    <x v="92"/>
    <x v="92"/>
    <n v="291155"/>
    <x v="92"/>
    <n v="201811"/>
  </r>
  <r>
    <s v="MalehispHispanicFlorida"/>
    <s v="est72014"/>
    <d v="2014-07-01T00:00:00"/>
    <x v="1"/>
    <s v="Male"/>
    <x v="0"/>
    <s v="Hispanic"/>
    <s v="0400000US12"/>
    <n v="12"/>
    <s v="Florida"/>
    <x v="10"/>
    <n v="2375309"/>
    <x v="93"/>
    <x v="93"/>
    <x v="93"/>
    <n v="10396"/>
    <x v="93"/>
    <n v="42780"/>
  </r>
  <r>
    <s v="MalenhispNot HispanicFlorida"/>
    <s v="est72014"/>
    <d v="2014-07-01T00:00:00"/>
    <x v="1"/>
    <s v="Male"/>
    <x v="1"/>
    <s v="Not Hispanic"/>
    <s v="0400000US12"/>
    <n v="12"/>
    <s v="Florida"/>
    <x v="10"/>
    <n v="7335567"/>
    <x v="94"/>
    <x v="94"/>
    <x v="94"/>
    <n v="239985"/>
    <x v="94"/>
    <n v="150376"/>
  </r>
  <r>
    <s v="MaletothispTotalFlorida"/>
    <s v="est72014"/>
    <d v="2014-07-01T00:00:00"/>
    <x v="1"/>
    <s v="Male"/>
    <x v="2"/>
    <s v="Total"/>
    <s v="0400000US12"/>
    <n v="12"/>
    <s v="Florida"/>
    <x v="10"/>
    <n v="9710876"/>
    <x v="95"/>
    <x v="95"/>
    <x v="95"/>
    <n v="250381"/>
    <x v="95"/>
    <n v="193156"/>
  </r>
  <r>
    <s v="Both SexeshispHispanicFlorida"/>
    <s v="est72014"/>
    <d v="2014-07-01T00:00:00"/>
    <x v="2"/>
    <s v="Both Sexes"/>
    <x v="0"/>
    <s v="Hispanic"/>
    <s v="0400000US12"/>
    <n v="12"/>
    <s v="Florida"/>
    <x v="10"/>
    <n v="4810901"/>
    <x v="96"/>
    <x v="96"/>
    <x v="96"/>
    <n v="20955"/>
    <x v="96"/>
    <n v="87309"/>
  </r>
  <r>
    <s v="Both SexesnhispNot HispanicFlorida"/>
    <s v="est72014"/>
    <d v="2014-07-01T00:00:00"/>
    <x v="2"/>
    <s v="Both Sexes"/>
    <x v="1"/>
    <s v="Not Hispanic"/>
    <s v="0400000US12"/>
    <n v="12"/>
    <s v="Florida"/>
    <x v="10"/>
    <n v="15049429"/>
    <x v="97"/>
    <x v="97"/>
    <x v="97"/>
    <n v="520581"/>
    <x v="97"/>
    <n v="307658"/>
  </r>
  <r>
    <s v="Both SexestothispTotalFlorida"/>
    <s v="est72014"/>
    <d v="2014-07-01T00:00:00"/>
    <x v="2"/>
    <s v="Both Sexes"/>
    <x v="2"/>
    <s v="Total"/>
    <s v="0400000US12"/>
    <n v="12"/>
    <s v="Florida"/>
    <x v="10"/>
    <n v="19860330"/>
    <x v="98"/>
    <x v="98"/>
    <x v="98"/>
    <n v="541536"/>
    <x v="98"/>
    <n v="394967"/>
  </r>
  <r>
    <s v="FemalehispHispanicGeorgia"/>
    <s v="est72014"/>
    <d v="2014-07-01T00:00:00"/>
    <x v="0"/>
    <s v="Female"/>
    <x v="0"/>
    <s v="Hispanic"/>
    <s v="0400000US13"/>
    <n v="13"/>
    <s v="Georgia"/>
    <x v="11"/>
    <n v="433292"/>
    <x v="99"/>
    <x v="99"/>
    <x v="99"/>
    <n v="3938"/>
    <x v="99"/>
    <n v="14279"/>
  </r>
  <r>
    <s v="FemalenhispNot HispanicGeorgia"/>
    <s v="est72014"/>
    <d v="2014-07-01T00:00:00"/>
    <x v="0"/>
    <s v="Female"/>
    <x v="1"/>
    <s v="Not Hispanic"/>
    <s v="0400000US13"/>
    <n v="13"/>
    <s v="Georgia"/>
    <x v="11"/>
    <n v="4727513"/>
    <x v="100"/>
    <x v="100"/>
    <x v="100"/>
    <n v="193630"/>
    <x v="100"/>
    <n v="87573"/>
  </r>
  <r>
    <s v="FemaletothispTotalGeorgia"/>
    <s v="est72014"/>
    <d v="2014-07-01T00:00:00"/>
    <x v="0"/>
    <s v="Female"/>
    <x v="2"/>
    <s v="Total"/>
    <s v="0400000US13"/>
    <n v="13"/>
    <s v="Georgia"/>
    <x v="11"/>
    <n v="5160805"/>
    <x v="101"/>
    <x v="101"/>
    <x v="101"/>
    <n v="197568"/>
    <x v="101"/>
    <n v="101852"/>
  </r>
  <r>
    <s v="MalehispHispanicGeorgia"/>
    <s v="est72014"/>
    <d v="2014-07-01T00:00:00"/>
    <x v="1"/>
    <s v="Male"/>
    <x v="0"/>
    <s v="Hispanic"/>
    <s v="0400000US13"/>
    <n v="13"/>
    <s v="Georgia"/>
    <x v="11"/>
    <n v="483548"/>
    <x v="102"/>
    <x v="102"/>
    <x v="102"/>
    <n v="4291"/>
    <x v="102"/>
    <n v="14216"/>
  </r>
  <r>
    <s v="MalenhispNot HispanicGeorgia"/>
    <s v="est72014"/>
    <d v="2014-07-01T00:00:00"/>
    <x v="1"/>
    <s v="Male"/>
    <x v="1"/>
    <s v="Not Hispanic"/>
    <s v="0400000US13"/>
    <n v="13"/>
    <s v="Georgia"/>
    <x v="11"/>
    <n v="4424648"/>
    <x v="103"/>
    <x v="103"/>
    <x v="103"/>
    <n v="181645"/>
    <x v="103"/>
    <n v="80720"/>
  </r>
  <r>
    <s v="MaletothispTotalGeorgia"/>
    <s v="est72014"/>
    <d v="2014-07-01T00:00:00"/>
    <x v="1"/>
    <s v="Male"/>
    <x v="2"/>
    <s v="Total"/>
    <s v="0400000US13"/>
    <n v="13"/>
    <s v="Georgia"/>
    <x v="11"/>
    <n v="4908196"/>
    <x v="104"/>
    <x v="104"/>
    <x v="104"/>
    <n v="185936"/>
    <x v="104"/>
    <n v="94936"/>
  </r>
  <r>
    <s v="Both SexeshispHispanicGeorgia"/>
    <s v="est72014"/>
    <d v="2014-07-01T00:00:00"/>
    <x v="2"/>
    <s v="Both Sexes"/>
    <x v="0"/>
    <s v="Hispanic"/>
    <s v="0400000US13"/>
    <n v="13"/>
    <s v="Georgia"/>
    <x v="11"/>
    <n v="916840"/>
    <x v="105"/>
    <x v="105"/>
    <x v="105"/>
    <n v="8229"/>
    <x v="105"/>
    <n v="28495"/>
  </r>
  <r>
    <s v="Both SexesnhispNot HispanicGeorgia"/>
    <s v="est72014"/>
    <d v="2014-07-01T00:00:00"/>
    <x v="2"/>
    <s v="Both Sexes"/>
    <x v="1"/>
    <s v="Not Hispanic"/>
    <s v="0400000US13"/>
    <n v="13"/>
    <s v="Georgia"/>
    <x v="11"/>
    <n v="9152161"/>
    <x v="106"/>
    <x v="106"/>
    <x v="106"/>
    <n v="375275"/>
    <x v="106"/>
    <n v="168293"/>
  </r>
  <r>
    <s v="Both SexestothispTotalGeorgia"/>
    <s v="est72014"/>
    <d v="2014-07-01T00:00:00"/>
    <x v="2"/>
    <s v="Both Sexes"/>
    <x v="2"/>
    <s v="Total"/>
    <s v="0400000US13"/>
    <n v="13"/>
    <s v="Georgia"/>
    <x v="11"/>
    <n v="10069001"/>
    <x v="107"/>
    <x v="107"/>
    <x v="107"/>
    <n v="383504"/>
    <x v="107"/>
    <n v="196788"/>
  </r>
  <r>
    <s v="FemalehispHispanicHawaii"/>
    <s v="est72014"/>
    <d v="2014-07-01T00:00:00"/>
    <x v="0"/>
    <s v="Female"/>
    <x v="0"/>
    <s v="Hispanic"/>
    <s v="0400000US15"/>
    <n v="15"/>
    <s v="Hawaii"/>
    <x v="12"/>
    <n v="69404"/>
    <x v="108"/>
    <x v="108"/>
    <x v="108"/>
    <n v="8682"/>
    <x v="108"/>
    <n v="30420"/>
  </r>
  <r>
    <s v="FemalenhispNot HispanicHawaii"/>
    <s v="est72014"/>
    <d v="2014-07-01T00:00:00"/>
    <x v="0"/>
    <s v="Female"/>
    <x v="1"/>
    <s v="Not Hispanic"/>
    <s v="0400000US15"/>
    <n v="15"/>
    <s v="Hawaii"/>
    <x v="12"/>
    <n v="634600"/>
    <x v="109"/>
    <x v="109"/>
    <x v="109"/>
    <n v="278174"/>
    <x v="109"/>
    <n v="133683"/>
  </r>
  <r>
    <s v="FemaletothispTotalHawaii"/>
    <s v="est72014"/>
    <d v="2014-07-01T00:00:00"/>
    <x v="0"/>
    <s v="Female"/>
    <x v="2"/>
    <s v="Total"/>
    <s v="0400000US15"/>
    <n v="15"/>
    <s v="Hawaii"/>
    <x v="12"/>
    <n v="704004"/>
    <x v="110"/>
    <x v="110"/>
    <x v="110"/>
    <n v="286856"/>
    <x v="110"/>
    <n v="164103"/>
  </r>
  <r>
    <s v="MalehispHispanicHawaii"/>
    <s v="est72014"/>
    <d v="2014-07-01T00:00:00"/>
    <x v="1"/>
    <s v="Male"/>
    <x v="0"/>
    <s v="Hispanic"/>
    <s v="0400000US15"/>
    <n v="15"/>
    <s v="Hawaii"/>
    <x v="12"/>
    <n v="72991"/>
    <x v="111"/>
    <x v="111"/>
    <x v="111"/>
    <n v="8179"/>
    <x v="111"/>
    <n v="30107"/>
  </r>
  <r>
    <s v="MalenhispNot HispanicHawaii"/>
    <s v="est72014"/>
    <d v="2014-07-01T00:00:00"/>
    <x v="1"/>
    <s v="Male"/>
    <x v="1"/>
    <s v="Not Hispanic"/>
    <s v="0400000US15"/>
    <n v="15"/>
    <s v="Hawaii"/>
    <x v="12"/>
    <n v="637867"/>
    <x v="112"/>
    <x v="112"/>
    <x v="112"/>
    <n v="241557"/>
    <x v="112"/>
    <n v="137400"/>
  </r>
  <r>
    <s v="MaletothispTotalHawaii"/>
    <s v="est72014"/>
    <d v="2014-07-01T00:00:00"/>
    <x v="1"/>
    <s v="Male"/>
    <x v="2"/>
    <s v="Total"/>
    <s v="0400000US15"/>
    <n v="15"/>
    <s v="Hawaii"/>
    <x v="12"/>
    <n v="710858"/>
    <x v="113"/>
    <x v="113"/>
    <x v="113"/>
    <n v="249736"/>
    <x v="113"/>
    <n v="167507"/>
  </r>
  <r>
    <s v="Both SexeshispHispanicHawaii"/>
    <s v="est72014"/>
    <d v="2014-07-01T00:00:00"/>
    <x v="2"/>
    <s v="Both Sexes"/>
    <x v="0"/>
    <s v="Hispanic"/>
    <s v="0400000US15"/>
    <n v="15"/>
    <s v="Hawaii"/>
    <x v="12"/>
    <n v="142395"/>
    <x v="114"/>
    <x v="114"/>
    <x v="114"/>
    <n v="16861"/>
    <x v="114"/>
    <n v="60527"/>
  </r>
  <r>
    <s v="Both SexesnhispNot HispanicHawaii"/>
    <s v="est72014"/>
    <d v="2014-07-01T00:00:00"/>
    <x v="2"/>
    <s v="Both Sexes"/>
    <x v="1"/>
    <s v="Not Hispanic"/>
    <s v="0400000US15"/>
    <n v="15"/>
    <s v="Hawaii"/>
    <x v="12"/>
    <n v="1272467"/>
    <x v="115"/>
    <x v="115"/>
    <x v="115"/>
    <n v="519731"/>
    <x v="115"/>
    <n v="271083"/>
  </r>
  <r>
    <s v="Both SexestothispTotalHawaii"/>
    <s v="est72014"/>
    <d v="2014-07-01T00:00:00"/>
    <x v="2"/>
    <s v="Both Sexes"/>
    <x v="2"/>
    <s v="Total"/>
    <s v="0400000US15"/>
    <n v="15"/>
    <s v="Hawaii"/>
    <x v="12"/>
    <n v="1414862"/>
    <x v="116"/>
    <x v="116"/>
    <x v="116"/>
    <n v="536592"/>
    <x v="116"/>
    <n v="331610"/>
  </r>
  <r>
    <s v="FemalehispHispanicIdaho"/>
    <s v="est72014"/>
    <d v="2014-07-01T00:00:00"/>
    <x v="0"/>
    <s v="Female"/>
    <x v="0"/>
    <s v="Hispanic"/>
    <s v="0400000US16"/>
    <n v="16"/>
    <s v="Idaho"/>
    <x v="13"/>
    <n v="95056"/>
    <x v="117"/>
    <x v="117"/>
    <x v="117"/>
    <n v="750"/>
    <x v="117"/>
    <n v="3451"/>
  </r>
  <r>
    <s v="FemalenhispNot HispanicIdaho"/>
    <s v="est72014"/>
    <d v="2014-07-01T00:00:00"/>
    <x v="0"/>
    <s v="Female"/>
    <x v="1"/>
    <s v="Not Hispanic"/>
    <s v="0400000US16"/>
    <n v="16"/>
    <s v="Idaho"/>
    <x v="13"/>
    <n v="719006"/>
    <x v="118"/>
    <x v="118"/>
    <x v="118"/>
    <n v="11693"/>
    <x v="118"/>
    <n v="14877"/>
  </r>
  <r>
    <s v="FemaletothispTotalIdaho"/>
    <s v="est72014"/>
    <d v="2014-07-01T00:00:00"/>
    <x v="0"/>
    <s v="Female"/>
    <x v="2"/>
    <s v="Total"/>
    <s v="0400000US16"/>
    <n v="16"/>
    <s v="Idaho"/>
    <x v="13"/>
    <n v="814062"/>
    <x v="119"/>
    <x v="119"/>
    <x v="119"/>
    <n v="12443"/>
    <x v="119"/>
    <n v="18328"/>
  </r>
  <r>
    <s v="MalehispHispanicIdaho"/>
    <s v="est72014"/>
    <d v="2014-07-01T00:00:00"/>
    <x v="1"/>
    <s v="Male"/>
    <x v="0"/>
    <s v="Hispanic"/>
    <s v="0400000US16"/>
    <n v="16"/>
    <s v="Idaho"/>
    <x v="13"/>
    <n v="101505"/>
    <x v="120"/>
    <x v="120"/>
    <x v="120"/>
    <n v="758"/>
    <x v="120"/>
    <n v="3386"/>
  </r>
  <r>
    <s v="MalenhispNot HispanicIdaho"/>
    <s v="est72014"/>
    <d v="2014-07-01T00:00:00"/>
    <x v="1"/>
    <s v="Male"/>
    <x v="1"/>
    <s v="Not Hispanic"/>
    <s v="0400000US16"/>
    <n v="16"/>
    <s v="Idaho"/>
    <x v="13"/>
    <n v="715912"/>
    <x v="121"/>
    <x v="121"/>
    <x v="121"/>
    <n v="9487"/>
    <x v="121"/>
    <n v="14963"/>
  </r>
  <r>
    <s v="MaletothispTotalIdaho"/>
    <s v="est72014"/>
    <d v="2014-07-01T00:00:00"/>
    <x v="1"/>
    <s v="Male"/>
    <x v="2"/>
    <s v="Total"/>
    <s v="0400000US16"/>
    <n v="16"/>
    <s v="Idaho"/>
    <x v="13"/>
    <n v="817417"/>
    <x v="122"/>
    <x v="122"/>
    <x v="122"/>
    <n v="10245"/>
    <x v="122"/>
    <n v="18349"/>
  </r>
  <r>
    <s v="Both SexeshispHispanicIdaho"/>
    <s v="est72014"/>
    <d v="2014-07-01T00:00:00"/>
    <x v="2"/>
    <s v="Both Sexes"/>
    <x v="0"/>
    <s v="Hispanic"/>
    <s v="0400000US16"/>
    <n v="16"/>
    <s v="Idaho"/>
    <x v="13"/>
    <n v="196561"/>
    <x v="123"/>
    <x v="123"/>
    <x v="123"/>
    <n v="1508"/>
    <x v="123"/>
    <n v="6837"/>
  </r>
  <r>
    <s v="Both SexesnhispNot HispanicIdaho"/>
    <s v="est72014"/>
    <d v="2014-07-01T00:00:00"/>
    <x v="2"/>
    <s v="Both Sexes"/>
    <x v="1"/>
    <s v="Not Hispanic"/>
    <s v="0400000US16"/>
    <n v="16"/>
    <s v="Idaho"/>
    <x v="13"/>
    <n v="1434918"/>
    <x v="124"/>
    <x v="124"/>
    <x v="124"/>
    <n v="21180"/>
    <x v="124"/>
    <n v="29840"/>
  </r>
  <r>
    <s v="Both SexestothispTotalIdaho"/>
    <s v="est72014"/>
    <d v="2014-07-01T00:00:00"/>
    <x v="2"/>
    <s v="Both Sexes"/>
    <x v="2"/>
    <s v="Total"/>
    <s v="0400000US16"/>
    <n v="16"/>
    <s v="Idaho"/>
    <x v="13"/>
    <n v="1631479"/>
    <x v="125"/>
    <x v="125"/>
    <x v="125"/>
    <n v="22688"/>
    <x v="125"/>
    <n v="36677"/>
  </r>
  <r>
    <s v="FemalehispHispanicIllinois"/>
    <s v="est72014"/>
    <d v="2014-07-01T00:00:00"/>
    <x v="0"/>
    <s v="Female"/>
    <x v="0"/>
    <s v="Hispanic"/>
    <s v="0400000US17"/>
    <n v="17"/>
    <s v="Illinois"/>
    <x v="14"/>
    <n v="1040680"/>
    <x v="126"/>
    <x v="126"/>
    <x v="126"/>
    <n v="7792"/>
    <x v="126"/>
    <n v="22659"/>
  </r>
  <r>
    <s v="FemalenhispNot HispanicIllinois"/>
    <s v="est72014"/>
    <d v="2014-07-01T00:00:00"/>
    <x v="0"/>
    <s v="Female"/>
    <x v="1"/>
    <s v="Not Hispanic"/>
    <s v="0400000US17"/>
    <n v="17"/>
    <s v="Illinois"/>
    <x v="14"/>
    <n v="5521402"/>
    <x v="127"/>
    <x v="127"/>
    <x v="127"/>
    <n v="348644"/>
    <x v="127"/>
    <n v="96332"/>
  </r>
  <r>
    <s v="FemaletothispTotalIllinois"/>
    <s v="est72014"/>
    <d v="2014-07-01T00:00:00"/>
    <x v="0"/>
    <s v="Female"/>
    <x v="2"/>
    <s v="Total"/>
    <s v="0400000US17"/>
    <n v="17"/>
    <s v="Illinois"/>
    <x v="14"/>
    <n v="6562082"/>
    <x v="128"/>
    <x v="128"/>
    <x v="128"/>
    <n v="356436"/>
    <x v="128"/>
    <n v="118991"/>
  </r>
  <r>
    <s v="MalehispHispanicIllinois"/>
    <s v="est72014"/>
    <d v="2014-07-01T00:00:00"/>
    <x v="1"/>
    <s v="Male"/>
    <x v="0"/>
    <s v="Hispanic"/>
    <s v="0400000US17"/>
    <n v="17"/>
    <s v="Illinois"/>
    <x v="14"/>
    <n v="1094577"/>
    <x v="129"/>
    <x v="129"/>
    <x v="129"/>
    <n v="7827"/>
    <x v="129"/>
    <n v="22727"/>
  </r>
  <r>
    <s v="MalenhispNot HispanicIllinois"/>
    <s v="est72014"/>
    <d v="2014-07-01T00:00:00"/>
    <x v="1"/>
    <s v="Male"/>
    <x v="1"/>
    <s v="Not Hispanic"/>
    <s v="0400000US17"/>
    <n v="17"/>
    <s v="Illinois"/>
    <x v="14"/>
    <n v="5232303"/>
    <x v="130"/>
    <x v="130"/>
    <x v="130"/>
    <n v="323810"/>
    <x v="130"/>
    <n v="94292"/>
  </r>
  <r>
    <s v="MaletothispTotalIllinois"/>
    <s v="est72014"/>
    <d v="2014-07-01T00:00:00"/>
    <x v="1"/>
    <s v="Male"/>
    <x v="2"/>
    <s v="Total"/>
    <s v="0400000US17"/>
    <n v="17"/>
    <s v="Illinois"/>
    <x v="14"/>
    <n v="6326880"/>
    <x v="131"/>
    <x v="131"/>
    <x v="131"/>
    <n v="331637"/>
    <x v="131"/>
    <n v="117019"/>
  </r>
  <r>
    <s v="Both SexeshispHispanicIllinois"/>
    <s v="est72014"/>
    <d v="2014-07-01T00:00:00"/>
    <x v="2"/>
    <s v="Both Sexes"/>
    <x v="0"/>
    <s v="Hispanic"/>
    <s v="0400000US17"/>
    <n v="17"/>
    <s v="Illinois"/>
    <x v="14"/>
    <n v="2135257"/>
    <x v="132"/>
    <x v="132"/>
    <x v="132"/>
    <n v="15619"/>
    <x v="132"/>
    <n v="45386"/>
  </r>
  <r>
    <s v="Both SexesnhispNot HispanicIllinois"/>
    <s v="est72014"/>
    <d v="2014-07-01T00:00:00"/>
    <x v="2"/>
    <s v="Both Sexes"/>
    <x v="1"/>
    <s v="Not Hispanic"/>
    <s v="0400000US17"/>
    <n v="17"/>
    <s v="Illinois"/>
    <x v="14"/>
    <n v="10753705"/>
    <x v="133"/>
    <x v="133"/>
    <x v="133"/>
    <n v="672454"/>
    <x v="133"/>
    <n v="190624"/>
  </r>
  <r>
    <s v="Both SexestothispTotalIllinois"/>
    <s v="est72014"/>
    <d v="2014-07-01T00:00:00"/>
    <x v="2"/>
    <s v="Both Sexes"/>
    <x v="2"/>
    <s v="Total"/>
    <s v="0400000US17"/>
    <n v="17"/>
    <s v="Illinois"/>
    <x v="14"/>
    <n v="12888962"/>
    <x v="134"/>
    <x v="134"/>
    <x v="134"/>
    <n v="688073"/>
    <x v="134"/>
    <n v="236010"/>
  </r>
  <r>
    <s v="FemalehispHispanicIndiana"/>
    <s v="est72014"/>
    <d v="2014-07-01T00:00:00"/>
    <x v="0"/>
    <s v="Female"/>
    <x v="0"/>
    <s v="Hispanic"/>
    <s v="0400000US18"/>
    <n v="18"/>
    <s v="Indiana"/>
    <x v="15"/>
    <n v="206160"/>
    <x v="135"/>
    <x v="135"/>
    <x v="135"/>
    <n v="1526"/>
    <x v="135"/>
    <n v="6779"/>
  </r>
  <r>
    <s v="FemalenhispNot HispanicIndiana"/>
    <s v="est72014"/>
    <d v="2014-07-01T00:00:00"/>
    <x v="0"/>
    <s v="Female"/>
    <x v="1"/>
    <s v="Not Hispanic"/>
    <s v="0400000US18"/>
    <n v="18"/>
    <s v="Indiana"/>
    <x v="15"/>
    <n v="3139021"/>
    <x v="136"/>
    <x v="136"/>
    <x v="136"/>
    <n v="67211"/>
    <x v="136"/>
    <n v="56351"/>
  </r>
  <r>
    <s v="FemaletothispTotalIndiana"/>
    <s v="est72014"/>
    <d v="2014-07-01T00:00:00"/>
    <x v="0"/>
    <s v="Female"/>
    <x v="2"/>
    <s v="Total"/>
    <s v="0400000US18"/>
    <n v="18"/>
    <s v="Indiana"/>
    <x v="15"/>
    <n v="3345181"/>
    <x v="137"/>
    <x v="137"/>
    <x v="137"/>
    <n v="68737"/>
    <x v="137"/>
    <n v="63130"/>
  </r>
  <r>
    <s v="MalehispHispanicIndiana"/>
    <s v="est72014"/>
    <d v="2014-07-01T00:00:00"/>
    <x v="1"/>
    <s v="Male"/>
    <x v="0"/>
    <s v="Hispanic"/>
    <s v="0400000US18"/>
    <n v="18"/>
    <s v="Indiana"/>
    <x v="15"/>
    <n v="222940"/>
    <x v="138"/>
    <x v="138"/>
    <x v="138"/>
    <n v="1560"/>
    <x v="138"/>
    <n v="6988"/>
  </r>
  <r>
    <s v="MalenhispNot HispanicIndiana"/>
    <s v="est72014"/>
    <d v="2014-07-01T00:00:00"/>
    <x v="1"/>
    <s v="Male"/>
    <x v="1"/>
    <s v="Not Hispanic"/>
    <s v="0400000US18"/>
    <n v="18"/>
    <s v="Indiana"/>
    <x v="15"/>
    <n v="3025412"/>
    <x v="139"/>
    <x v="139"/>
    <x v="139"/>
    <n v="65192"/>
    <x v="139"/>
    <n v="54267"/>
  </r>
  <r>
    <s v="MaletothispTotalIndiana"/>
    <s v="est72014"/>
    <d v="2014-07-01T00:00:00"/>
    <x v="1"/>
    <s v="Male"/>
    <x v="2"/>
    <s v="Total"/>
    <s v="0400000US18"/>
    <n v="18"/>
    <s v="Indiana"/>
    <x v="15"/>
    <n v="3248352"/>
    <x v="140"/>
    <x v="140"/>
    <x v="140"/>
    <n v="66752"/>
    <x v="140"/>
    <n v="61255"/>
  </r>
  <r>
    <s v="Both SexeshispHispanicIndiana"/>
    <s v="est72014"/>
    <d v="2014-07-01T00:00:00"/>
    <x v="2"/>
    <s v="Both Sexes"/>
    <x v="0"/>
    <s v="Hispanic"/>
    <s v="0400000US18"/>
    <n v="18"/>
    <s v="Indiana"/>
    <x v="15"/>
    <n v="429100"/>
    <x v="141"/>
    <x v="141"/>
    <x v="141"/>
    <n v="3086"/>
    <x v="141"/>
    <n v="13767"/>
  </r>
  <r>
    <s v="Both SexesnhispNot HispanicIndiana"/>
    <s v="est72014"/>
    <d v="2014-07-01T00:00:00"/>
    <x v="2"/>
    <s v="Both Sexes"/>
    <x v="1"/>
    <s v="Not Hispanic"/>
    <s v="0400000US18"/>
    <n v="18"/>
    <s v="Indiana"/>
    <x v="15"/>
    <n v="6164433"/>
    <x v="142"/>
    <x v="142"/>
    <x v="142"/>
    <n v="132403"/>
    <x v="142"/>
    <n v="110618"/>
  </r>
  <r>
    <s v="Both SexestothispTotalIndiana"/>
    <s v="est72014"/>
    <d v="2014-07-01T00:00:00"/>
    <x v="2"/>
    <s v="Both Sexes"/>
    <x v="2"/>
    <s v="Total"/>
    <s v="0400000US18"/>
    <n v="18"/>
    <s v="Indiana"/>
    <x v="15"/>
    <n v="6593533"/>
    <x v="143"/>
    <x v="143"/>
    <x v="143"/>
    <n v="135489"/>
    <x v="143"/>
    <n v="124385"/>
  </r>
  <r>
    <s v="FemalehispHispanicIowa"/>
    <s v="est72014"/>
    <d v="2014-07-01T00:00:00"/>
    <x v="0"/>
    <s v="Female"/>
    <x v="0"/>
    <s v="Hispanic"/>
    <s v="0400000US19"/>
    <n v="19"/>
    <s v="Iowa"/>
    <x v="16"/>
    <n v="82816"/>
    <x v="144"/>
    <x v="144"/>
    <x v="144"/>
    <n v="680"/>
    <x v="144"/>
    <n v="2930"/>
  </r>
  <r>
    <s v="FemalenhispNot HispanicIowa"/>
    <s v="est72014"/>
    <d v="2014-07-01T00:00:00"/>
    <x v="0"/>
    <s v="Female"/>
    <x v="1"/>
    <s v="Not Hispanic"/>
    <s v="0400000US19"/>
    <n v="19"/>
    <s v="Iowa"/>
    <x v="16"/>
    <n v="1482528"/>
    <x v="145"/>
    <x v="145"/>
    <x v="145"/>
    <n v="35371"/>
    <x v="145"/>
    <n v="23488"/>
  </r>
  <r>
    <s v="FemaletothispTotalIowa"/>
    <s v="est72014"/>
    <d v="2014-07-01T00:00:00"/>
    <x v="0"/>
    <s v="Female"/>
    <x v="2"/>
    <s v="Total"/>
    <s v="0400000US19"/>
    <n v="19"/>
    <s v="Iowa"/>
    <x v="16"/>
    <n v="1565344"/>
    <x v="146"/>
    <x v="146"/>
    <x v="146"/>
    <n v="36051"/>
    <x v="146"/>
    <n v="26418"/>
  </r>
  <r>
    <s v="MalehispHispanicIowa"/>
    <s v="est72014"/>
    <d v="2014-07-01T00:00:00"/>
    <x v="1"/>
    <s v="Male"/>
    <x v="0"/>
    <s v="Hispanic"/>
    <s v="0400000US19"/>
    <n v="19"/>
    <s v="Iowa"/>
    <x v="16"/>
    <n v="90548"/>
    <x v="147"/>
    <x v="147"/>
    <x v="147"/>
    <n v="694"/>
    <x v="147"/>
    <n v="2923"/>
  </r>
  <r>
    <s v="MalenhispNot HispanicIowa"/>
    <s v="est72014"/>
    <d v="2014-07-01T00:00:00"/>
    <x v="1"/>
    <s v="Male"/>
    <x v="1"/>
    <s v="Not Hispanic"/>
    <s v="0400000US19"/>
    <n v="19"/>
    <s v="Iowa"/>
    <x v="16"/>
    <n v="1453612"/>
    <x v="148"/>
    <x v="148"/>
    <x v="148"/>
    <n v="36073"/>
    <x v="148"/>
    <n v="23799"/>
  </r>
  <r>
    <s v="MaletothispTotalIowa"/>
    <s v="est72014"/>
    <d v="2014-07-01T00:00:00"/>
    <x v="1"/>
    <s v="Male"/>
    <x v="2"/>
    <s v="Total"/>
    <s v="0400000US19"/>
    <n v="19"/>
    <s v="Iowa"/>
    <x v="16"/>
    <n v="1544160"/>
    <x v="149"/>
    <x v="149"/>
    <x v="149"/>
    <n v="36767"/>
    <x v="149"/>
    <n v="26722"/>
  </r>
  <r>
    <s v="Both SexeshispHispanicIowa"/>
    <s v="est72014"/>
    <d v="2014-07-01T00:00:00"/>
    <x v="2"/>
    <s v="Both Sexes"/>
    <x v="0"/>
    <s v="Hispanic"/>
    <s v="0400000US19"/>
    <n v="19"/>
    <s v="Iowa"/>
    <x v="16"/>
    <n v="173364"/>
    <x v="150"/>
    <x v="150"/>
    <x v="150"/>
    <n v="1374"/>
    <x v="150"/>
    <n v="5853"/>
  </r>
  <r>
    <s v="Both SexesnhispNot HispanicIowa"/>
    <s v="est72014"/>
    <d v="2014-07-01T00:00:00"/>
    <x v="2"/>
    <s v="Both Sexes"/>
    <x v="1"/>
    <s v="Not Hispanic"/>
    <s v="0400000US19"/>
    <n v="19"/>
    <s v="Iowa"/>
    <x v="16"/>
    <n v="2936140"/>
    <x v="151"/>
    <x v="151"/>
    <x v="151"/>
    <n v="71444"/>
    <x v="151"/>
    <n v="47287"/>
  </r>
  <r>
    <s v="Both SexestothispTotalIowa"/>
    <s v="est72014"/>
    <d v="2014-07-01T00:00:00"/>
    <x v="2"/>
    <s v="Both Sexes"/>
    <x v="2"/>
    <s v="Total"/>
    <s v="0400000US19"/>
    <n v="19"/>
    <s v="Iowa"/>
    <x v="16"/>
    <n v="3109504"/>
    <x v="152"/>
    <x v="152"/>
    <x v="152"/>
    <n v="72818"/>
    <x v="152"/>
    <n v="53140"/>
  </r>
  <r>
    <s v="FemalehispHispanicKansas"/>
    <s v="est72014"/>
    <d v="2014-07-01T00:00:00"/>
    <x v="0"/>
    <s v="Female"/>
    <x v="0"/>
    <s v="Hispanic"/>
    <s v="0400000US20"/>
    <n v="20"/>
    <s v="Kansas"/>
    <x v="17"/>
    <n v="158099"/>
    <x v="153"/>
    <x v="153"/>
    <x v="153"/>
    <n v="1097"/>
    <x v="153"/>
    <n v="5774"/>
  </r>
  <r>
    <s v="FemalenhispNot HispanicKansas"/>
    <s v="est72014"/>
    <d v="2014-07-01T00:00:00"/>
    <x v="0"/>
    <s v="Female"/>
    <x v="1"/>
    <s v="Not Hispanic"/>
    <s v="0400000US20"/>
    <n v="20"/>
    <s v="Kansas"/>
    <x v="17"/>
    <n v="1298204"/>
    <x v="154"/>
    <x v="154"/>
    <x v="154"/>
    <n v="41141"/>
    <x v="154"/>
    <n v="34777"/>
  </r>
  <r>
    <s v="FemaletothispTotalKansas"/>
    <s v="est72014"/>
    <d v="2014-07-01T00:00:00"/>
    <x v="0"/>
    <s v="Female"/>
    <x v="2"/>
    <s v="Total"/>
    <s v="0400000US20"/>
    <n v="20"/>
    <s v="Kansas"/>
    <x v="17"/>
    <n v="1456303"/>
    <x v="155"/>
    <x v="155"/>
    <x v="155"/>
    <n v="42238"/>
    <x v="155"/>
    <n v="40551"/>
  </r>
  <r>
    <s v="MalehispHispanicKansas"/>
    <s v="est72014"/>
    <d v="2014-07-01T00:00:00"/>
    <x v="1"/>
    <s v="Male"/>
    <x v="0"/>
    <s v="Hispanic"/>
    <s v="0400000US20"/>
    <n v="20"/>
    <s v="Kansas"/>
    <x v="17"/>
    <n v="171088"/>
    <x v="156"/>
    <x v="156"/>
    <x v="156"/>
    <n v="1105"/>
    <x v="86"/>
    <n v="5740"/>
  </r>
  <r>
    <s v="MalenhispNot HispanicKansas"/>
    <s v="est72014"/>
    <d v="2014-07-01T00:00:00"/>
    <x v="1"/>
    <s v="Male"/>
    <x v="1"/>
    <s v="Not Hispanic"/>
    <s v="0400000US20"/>
    <n v="20"/>
    <s v="Kansas"/>
    <x v="17"/>
    <n v="1273505"/>
    <x v="157"/>
    <x v="157"/>
    <x v="157"/>
    <n v="38563"/>
    <x v="156"/>
    <n v="34436"/>
  </r>
  <r>
    <s v="MaletothispTotalKansas"/>
    <s v="est72014"/>
    <d v="2014-07-01T00:00:00"/>
    <x v="1"/>
    <s v="Male"/>
    <x v="2"/>
    <s v="Total"/>
    <s v="0400000US20"/>
    <n v="20"/>
    <s v="Kansas"/>
    <x v="17"/>
    <n v="1444593"/>
    <x v="158"/>
    <x v="158"/>
    <x v="158"/>
    <n v="39668"/>
    <x v="157"/>
    <n v="40176"/>
  </r>
  <r>
    <s v="Both SexeshispHispanicKansas"/>
    <s v="est72014"/>
    <d v="2014-07-01T00:00:00"/>
    <x v="2"/>
    <s v="Both Sexes"/>
    <x v="0"/>
    <s v="Hispanic"/>
    <s v="0400000US20"/>
    <n v="20"/>
    <s v="Kansas"/>
    <x v="17"/>
    <n v="329187"/>
    <x v="159"/>
    <x v="159"/>
    <x v="159"/>
    <n v="2202"/>
    <x v="158"/>
    <n v="11514"/>
  </r>
  <r>
    <s v="Both SexesnhispNot HispanicKansas"/>
    <s v="est72014"/>
    <d v="2014-07-01T00:00:00"/>
    <x v="2"/>
    <s v="Both Sexes"/>
    <x v="1"/>
    <s v="Not Hispanic"/>
    <s v="0400000US20"/>
    <n v="20"/>
    <s v="Kansas"/>
    <x v="17"/>
    <n v="2571709"/>
    <x v="160"/>
    <x v="160"/>
    <x v="160"/>
    <n v="79704"/>
    <x v="159"/>
    <n v="69213"/>
  </r>
  <r>
    <s v="Both SexestothispTotalKansas"/>
    <s v="est72014"/>
    <d v="2014-07-01T00:00:00"/>
    <x v="2"/>
    <s v="Both Sexes"/>
    <x v="2"/>
    <s v="Total"/>
    <s v="0400000US20"/>
    <n v="20"/>
    <s v="Kansas"/>
    <x v="17"/>
    <n v="2900896"/>
    <x v="161"/>
    <x v="161"/>
    <x v="161"/>
    <n v="81906"/>
    <x v="160"/>
    <n v="80727"/>
  </r>
  <r>
    <s v="FemalehispHispanicKentucky"/>
    <s v="est72014"/>
    <d v="2014-07-01T00:00:00"/>
    <x v="0"/>
    <s v="Female"/>
    <x v="0"/>
    <s v="Hispanic"/>
    <s v="0400000US21"/>
    <n v="21"/>
    <s v="Kentucky"/>
    <x v="18"/>
    <n v="68090"/>
    <x v="162"/>
    <x v="162"/>
    <x v="162"/>
    <n v="756"/>
    <x v="24"/>
    <n v="2690"/>
  </r>
  <r>
    <s v="FemalenhispNot HispanicKentucky"/>
    <s v="est72014"/>
    <d v="2014-07-01T00:00:00"/>
    <x v="0"/>
    <s v="Female"/>
    <x v="1"/>
    <s v="Not Hispanic"/>
    <s v="0400000US21"/>
    <n v="21"/>
    <s v="Kentucky"/>
    <x v="18"/>
    <n v="2172056"/>
    <x v="163"/>
    <x v="163"/>
    <x v="163"/>
    <n v="31248"/>
    <x v="161"/>
    <n v="36618"/>
  </r>
  <r>
    <s v="FemaletothispTotalKentucky"/>
    <s v="est72014"/>
    <d v="2014-07-01T00:00:00"/>
    <x v="0"/>
    <s v="Female"/>
    <x v="2"/>
    <s v="Total"/>
    <s v="0400000US21"/>
    <n v="21"/>
    <s v="Kentucky"/>
    <x v="18"/>
    <n v="2240146"/>
    <x v="164"/>
    <x v="164"/>
    <x v="164"/>
    <n v="32004"/>
    <x v="162"/>
    <n v="39308"/>
  </r>
  <r>
    <s v="MalehispHispanicKentucky"/>
    <s v="est72014"/>
    <d v="2014-07-01T00:00:00"/>
    <x v="1"/>
    <s v="Male"/>
    <x v="0"/>
    <s v="Hispanic"/>
    <s v="0400000US21"/>
    <n v="21"/>
    <s v="Kentucky"/>
    <x v="18"/>
    <n v="82345"/>
    <x v="165"/>
    <x v="165"/>
    <x v="165"/>
    <n v="859"/>
    <x v="163"/>
    <n v="3008"/>
  </r>
  <r>
    <s v="MalenhispNot HispanicKentucky"/>
    <s v="est72014"/>
    <d v="2014-07-01T00:00:00"/>
    <x v="1"/>
    <s v="Male"/>
    <x v="1"/>
    <s v="Not Hispanic"/>
    <s v="0400000US21"/>
    <n v="21"/>
    <s v="Kentucky"/>
    <x v="18"/>
    <n v="2091992"/>
    <x v="166"/>
    <x v="166"/>
    <x v="166"/>
    <n v="28225"/>
    <x v="164"/>
    <n v="35604"/>
  </r>
  <r>
    <s v="MaletothispTotalKentucky"/>
    <s v="est72014"/>
    <d v="2014-07-01T00:00:00"/>
    <x v="1"/>
    <s v="Male"/>
    <x v="2"/>
    <s v="Total"/>
    <s v="0400000US21"/>
    <n v="21"/>
    <s v="Kentucky"/>
    <x v="18"/>
    <n v="2174337"/>
    <x v="167"/>
    <x v="167"/>
    <x v="167"/>
    <n v="29084"/>
    <x v="165"/>
    <n v="38612"/>
  </r>
  <r>
    <s v="Both SexeshispHispanicKentucky"/>
    <s v="est72014"/>
    <d v="2014-07-01T00:00:00"/>
    <x v="2"/>
    <s v="Both Sexes"/>
    <x v="0"/>
    <s v="Hispanic"/>
    <s v="0400000US21"/>
    <n v="21"/>
    <s v="Kentucky"/>
    <x v="18"/>
    <n v="150435"/>
    <x v="168"/>
    <x v="168"/>
    <x v="168"/>
    <n v="1615"/>
    <x v="166"/>
    <n v="5698"/>
  </r>
  <r>
    <s v="Both SexesnhispNot HispanicKentucky"/>
    <s v="est72014"/>
    <d v="2014-07-01T00:00:00"/>
    <x v="2"/>
    <s v="Both Sexes"/>
    <x v="1"/>
    <s v="Not Hispanic"/>
    <s v="0400000US21"/>
    <n v="21"/>
    <s v="Kentucky"/>
    <x v="18"/>
    <n v="4264048"/>
    <x v="169"/>
    <x v="169"/>
    <x v="169"/>
    <n v="59473"/>
    <x v="99"/>
    <n v="72222"/>
  </r>
  <r>
    <s v="Both SexestothispTotalKentucky"/>
    <s v="est72014"/>
    <d v="2014-07-01T00:00:00"/>
    <x v="2"/>
    <s v="Both Sexes"/>
    <x v="2"/>
    <s v="Total"/>
    <s v="0400000US21"/>
    <n v="21"/>
    <s v="Kentucky"/>
    <x v="18"/>
    <n v="4414483"/>
    <x v="170"/>
    <x v="170"/>
    <x v="170"/>
    <n v="61088"/>
    <x v="167"/>
    <n v="77920"/>
  </r>
  <r>
    <s v="FemalehispHispanicLouisiana"/>
    <s v="est72014"/>
    <d v="2014-07-01T00:00:00"/>
    <x v="0"/>
    <s v="Female"/>
    <x v="0"/>
    <s v="Hispanic"/>
    <s v="0400000US22"/>
    <n v="22"/>
    <s v="Louisiana"/>
    <x v="19"/>
    <n v="102330"/>
    <x v="171"/>
    <x v="171"/>
    <x v="171"/>
    <n v="1103"/>
    <x v="24"/>
    <n v="4215"/>
  </r>
  <r>
    <s v="FemalenhispNot HispanicLouisiana"/>
    <s v="est72014"/>
    <d v="2014-07-01T00:00:00"/>
    <x v="0"/>
    <s v="Female"/>
    <x v="1"/>
    <s v="Not Hispanic"/>
    <s v="0400000US22"/>
    <n v="22"/>
    <s v="Louisiana"/>
    <x v="19"/>
    <n v="2269000"/>
    <x v="172"/>
    <x v="172"/>
    <x v="172"/>
    <n v="38964"/>
    <x v="168"/>
    <n v="32288"/>
  </r>
  <r>
    <s v="FemaletothispTotalLouisiana"/>
    <s v="est72014"/>
    <d v="2014-07-01T00:00:00"/>
    <x v="0"/>
    <s v="Female"/>
    <x v="2"/>
    <s v="Total"/>
    <s v="0400000US22"/>
    <n v="22"/>
    <s v="Louisiana"/>
    <x v="19"/>
    <n v="2371330"/>
    <x v="173"/>
    <x v="173"/>
    <x v="173"/>
    <n v="40067"/>
    <x v="169"/>
    <n v="36503"/>
  </r>
  <r>
    <s v="MalehispHispanicLouisiana"/>
    <s v="est72014"/>
    <d v="2014-07-01T00:00:00"/>
    <x v="1"/>
    <s v="Male"/>
    <x v="0"/>
    <s v="Hispanic"/>
    <s v="0400000US22"/>
    <n v="22"/>
    <s v="Louisiana"/>
    <x v="19"/>
    <n v="120969"/>
    <x v="174"/>
    <x v="174"/>
    <x v="174"/>
    <n v="1195"/>
    <x v="170"/>
    <n v="4334"/>
  </r>
  <r>
    <s v="MalenhispNot HispanicLouisiana"/>
    <s v="est72014"/>
    <d v="2014-07-01T00:00:00"/>
    <x v="1"/>
    <s v="Male"/>
    <x v="1"/>
    <s v="Not Hispanic"/>
    <s v="0400000US22"/>
    <n v="22"/>
    <s v="Louisiana"/>
    <x v="19"/>
    <n v="2151905"/>
    <x v="175"/>
    <x v="175"/>
    <x v="175"/>
    <n v="37986"/>
    <x v="171"/>
    <n v="30973"/>
  </r>
  <r>
    <s v="MaletothispTotalLouisiana"/>
    <s v="est72014"/>
    <d v="2014-07-01T00:00:00"/>
    <x v="1"/>
    <s v="Male"/>
    <x v="2"/>
    <s v="Total"/>
    <s v="0400000US22"/>
    <n v="22"/>
    <s v="Louisiana"/>
    <x v="19"/>
    <n v="2272874"/>
    <x v="176"/>
    <x v="176"/>
    <x v="176"/>
    <n v="39181"/>
    <x v="172"/>
    <n v="35307"/>
  </r>
  <r>
    <s v="Both SexeshispHispanicLouisiana"/>
    <s v="est72014"/>
    <d v="2014-07-01T00:00:00"/>
    <x v="2"/>
    <s v="Both Sexes"/>
    <x v="0"/>
    <s v="Hispanic"/>
    <s v="0400000US22"/>
    <n v="22"/>
    <s v="Louisiana"/>
    <x v="19"/>
    <n v="223299"/>
    <x v="177"/>
    <x v="177"/>
    <x v="177"/>
    <n v="2298"/>
    <x v="173"/>
    <n v="8549"/>
  </r>
  <r>
    <s v="Both SexesnhispNot HispanicLouisiana"/>
    <s v="est72014"/>
    <d v="2014-07-01T00:00:00"/>
    <x v="2"/>
    <s v="Both Sexes"/>
    <x v="1"/>
    <s v="Not Hispanic"/>
    <s v="0400000US22"/>
    <n v="22"/>
    <s v="Louisiana"/>
    <x v="19"/>
    <n v="4420905"/>
    <x v="178"/>
    <x v="178"/>
    <x v="178"/>
    <n v="76950"/>
    <x v="174"/>
    <n v="63261"/>
  </r>
  <r>
    <s v="Both SexestothispTotalLouisiana"/>
    <s v="est72014"/>
    <d v="2014-07-01T00:00:00"/>
    <x v="2"/>
    <s v="Both Sexes"/>
    <x v="2"/>
    <s v="Total"/>
    <s v="0400000US22"/>
    <n v="22"/>
    <s v="Louisiana"/>
    <x v="19"/>
    <n v="4644204"/>
    <x v="179"/>
    <x v="179"/>
    <x v="179"/>
    <n v="79248"/>
    <x v="175"/>
    <n v="71810"/>
  </r>
  <r>
    <s v="FemalehispHispanicMaine"/>
    <s v="est72014"/>
    <d v="2014-07-01T00:00:00"/>
    <x v="0"/>
    <s v="Female"/>
    <x v="0"/>
    <s v="Hispanic"/>
    <s v="0400000US23"/>
    <n v="23"/>
    <s v="Maine"/>
    <x v="20"/>
    <n v="9956"/>
    <x v="180"/>
    <x v="180"/>
    <x v="180"/>
    <n v="161"/>
    <x v="176"/>
    <n v="648"/>
  </r>
  <r>
    <s v="FemalenhispNot HispanicMaine"/>
    <s v="est72014"/>
    <d v="2014-07-01T00:00:00"/>
    <x v="0"/>
    <s v="Female"/>
    <x v="1"/>
    <s v="Not Hispanic"/>
    <s v="0400000US23"/>
    <n v="23"/>
    <s v="Maine"/>
    <x v="20"/>
    <n v="669053"/>
    <x v="181"/>
    <x v="181"/>
    <x v="181"/>
    <n v="8583"/>
    <x v="177"/>
    <n v="10287"/>
  </r>
  <r>
    <s v="FemaletothispTotalMaine"/>
    <s v="est72014"/>
    <d v="2014-07-01T00:00:00"/>
    <x v="0"/>
    <s v="Female"/>
    <x v="2"/>
    <s v="Total"/>
    <s v="0400000US23"/>
    <n v="23"/>
    <s v="Maine"/>
    <x v="20"/>
    <n v="679009"/>
    <x v="182"/>
    <x v="182"/>
    <x v="182"/>
    <n v="8744"/>
    <x v="178"/>
    <n v="10935"/>
  </r>
  <r>
    <s v="MalehispHispanicMaine"/>
    <s v="est72014"/>
    <d v="2014-07-01T00:00:00"/>
    <x v="1"/>
    <s v="Male"/>
    <x v="0"/>
    <s v="Hispanic"/>
    <s v="0400000US23"/>
    <n v="23"/>
    <s v="Maine"/>
    <x v="20"/>
    <n v="10215"/>
    <x v="183"/>
    <x v="183"/>
    <x v="183"/>
    <n v="145"/>
    <x v="179"/>
    <n v="705"/>
  </r>
  <r>
    <s v="MalenhispNot HispanicMaine"/>
    <s v="est72014"/>
    <d v="2014-07-01T00:00:00"/>
    <x v="1"/>
    <s v="Male"/>
    <x v="1"/>
    <s v="Not Hispanic"/>
    <s v="0400000US23"/>
    <n v="23"/>
    <s v="Maine"/>
    <x v="20"/>
    <n v="641536"/>
    <x v="184"/>
    <x v="184"/>
    <x v="184"/>
    <n v="6732"/>
    <x v="180"/>
    <n v="10082"/>
  </r>
  <r>
    <s v="MaletothispTotalMaine"/>
    <s v="est72014"/>
    <d v="2014-07-01T00:00:00"/>
    <x v="1"/>
    <s v="Male"/>
    <x v="2"/>
    <s v="Total"/>
    <s v="0400000US23"/>
    <n v="23"/>
    <s v="Maine"/>
    <x v="20"/>
    <n v="651751"/>
    <x v="185"/>
    <x v="185"/>
    <x v="185"/>
    <n v="6877"/>
    <x v="181"/>
    <n v="10787"/>
  </r>
  <r>
    <s v="Both SexeshispHispanicMaine"/>
    <s v="est72014"/>
    <d v="2014-07-01T00:00:00"/>
    <x v="2"/>
    <s v="Both Sexes"/>
    <x v="0"/>
    <s v="Hispanic"/>
    <s v="0400000US23"/>
    <n v="23"/>
    <s v="Maine"/>
    <x v="20"/>
    <n v="20171"/>
    <x v="186"/>
    <x v="186"/>
    <x v="186"/>
    <n v="306"/>
    <x v="182"/>
    <n v="1353"/>
  </r>
  <r>
    <s v="Both SexesnhispNot HispanicMaine"/>
    <s v="est72014"/>
    <d v="2014-07-01T00:00:00"/>
    <x v="2"/>
    <s v="Both Sexes"/>
    <x v="1"/>
    <s v="Not Hispanic"/>
    <s v="0400000US23"/>
    <n v="23"/>
    <s v="Maine"/>
    <x v="20"/>
    <n v="1310589"/>
    <x v="187"/>
    <x v="187"/>
    <x v="187"/>
    <n v="15315"/>
    <x v="183"/>
    <n v="20369"/>
  </r>
  <r>
    <s v="Both SexestothispTotalMaine"/>
    <s v="est72014"/>
    <d v="2014-07-01T00:00:00"/>
    <x v="2"/>
    <s v="Both Sexes"/>
    <x v="2"/>
    <s v="Total"/>
    <s v="0400000US23"/>
    <n v="23"/>
    <s v="Maine"/>
    <x v="20"/>
    <n v="1330760"/>
    <x v="188"/>
    <x v="188"/>
    <x v="188"/>
    <n v="15621"/>
    <x v="184"/>
    <n v="21722"/>
  </r>
  <r>
    <s v="FemalehispHispanicMaryland"/>
    <s v="est72014"/>
    <d v="2014-07-01T00:00:00"/>
    <x v="0"/>
    <s v="Female"/>
    <x v="0"/>
    <s v="Hispanic"/>
    <s v="0400000US24"/>
    <n v="24"/>
    <s v="Maryland"/>
    <x v="21"/>
    <n v="263591"/>
    <x v="189"/>
    <x v="189"/>
    <x v="189"/>
    <n v="3313"/>
    <x v="185"/>
    <n v="11990"/>
  </r>
  <r>
    <s v="FemalenhispNot HispanicMaryland"/>
    <s v="est72014"/>
    <d v="2014-07-01T00:00:00"/>
    <x v="0"/>
    <s v="Female"/>
    <x v="1"/>
    <s v="Not Hispanic"/>
    <s v="0400000US24"/>
    <n v="24"/>
    <s v="Maryland"/>
    <x v="21"/>
    <n v="2807878"/>
    <x v="190"/>
    <x v="190"/>
    <x v="190"/>
    <n v="191736"/>
    <x v="57"/>
    <n v="69676"/>
  </r>
  <r>
    <s v="FemaletothispTotalMaryland"/>
    <s v="est72014"/>
    <d v="2014-07-01T00:00:00"/>
    <x v="0"/>
    <s v="Female"/>
    <x v="2"/>
    <s v="Total"/>
    <s v="0400000US24"/>
    <n v="24"/>
    <s v="Maryland"/>
    <x v="21"/>
    <n v="3071469"/>
    <x v="191"/>
    <x v="191"/>
    <x v="191"/>
    <n v="195049"/>
    <x v="186"/>
    <n v="81666"/>
  </r>
  <r>
    <s v="MalehispHispanicMaryland"/>
    <s v="est72014"/>
    <d v="2014-07-01T00:00:00"/>
    <x v="1"/>
    <s v="Male"/>
    <x v="0"/>
    <s v="Hispanic"/>
    <s v="0400000US24"/>
    <n v="24"/>
    <s v="Maryland"/>
    <x v="21"/>
    <n v="286814"/>
    <x v="192"/>
    <x v="192"/>
    <x v="192"/>
    <n v="3365"/>
    <x v="187"/>
    <n v="12039"/>
  </r>
  <r>
    <s v="MalenhispNot HispanicMaryland"/>
    <s v="est72014"/>
    <d v="2014-07-01T00:00:00"/>
    <x v="1"/>
    <s v="Male"/>
    <x v="1"/>
    <s v="Not Hispanic"/>
    <s v="0400000US24"/>
    <n v="24"/>
    <s v="Maryland"/>
    <x v="21"/>
    <n v="2599882"/>
    <x v="193"/>
    <x v="193"/>
    <x v="193"/>
    <n v="172919"/>
    <x v="188"/>
    <n v="64579"/>
  </r>
  <r>
    <s v="MaletothispTotalMaryland"/>
    <s v="est72014"/>
    <d v="2014-07-01T00:00:00"/>
    <x v="1"/>
    <s v="Male"/>
    <x v="2"/>
    <s v="Total"/>
    <s v="0400000US24"/>
    <n v="24"/>
    <s v="Maryland"/>
    <x v="21"/>
    <n v="2886696"/>
    <x v="194"/>
    <x v="194"/>
    <x v="194"/>
    <n v="176284"/>
    <x v="189"/>
    <n v="76618"/>
  </r>
  <r>
    <s v="Both SexeshispHispanicMaryland"/>
    <s v="est72014"/>
    <d v="2014-07-01T00:00:00"/>
    <x v="2"/>
    <s v="Both Sexes"/>
    <x v="0"/>
    <s v="Hispanic"/>
    <s v="0400000US24"/>
    <n v="24"/>
    <s v="Maryland"/>
    <x v="21"/>
    <n v="550405"/>
    <x v="195"/>
    <x v="195"/>
    <x v="195"/>
    <n v="6678"/>
    <x v="190"/>
    <n v="24029"/>
  </r>
  <r>
    <s v="Both SexesnhispNot HispanicMaryland"/>
    <s v="est72014"/>
    <d v="2014-07-01T00:00:00"/>
    <x v="2"/>
    <s v="Both Sexes"/>
    <x v="1"/>
    <s v="Not Hispanic"/>
    <s v="0400000US24"/>
    <n v="24"/>
    <s v="Maryland"/>
    <x v="21"/>
    <n v="5407760"/>
    <x v="196"/>
    <x v="196"/>
    <x v="196"/>
    <n v="364655"/>
    <x v="191"/>
    <n v="134255"/>
  </r>
  <r>
    <s v="Both SexestothispTotalMaryland"/>
    <s v="est72014"/>
    <d v="2014-07-01T00:00:00"/>
    <x v="2"/>
    <s v="Both Sexes"/>
    <x v="2"/>
    <s v="Total"/>
    <s v="0400000US24"/>
    <n v="24"/>
    <s v="Maryland"/>
    <x v="21"/>
    <n v="5958165"/>
    <x v="197"/>
    <x v="197"/>
    <x v="197"/>
    <n v="371333"/>
    <x v="192"/>
    <n v="158284"/>
  </r>
  <r>
    <s v="FemalehispHispanicMassachusetts"/>
    <s v="est72014"/>
    <d v="2014-07-01T00:00:00"/>
    <x v="0"/>
    <s v="Female"/>
    <x v="0"/>
    <s v="Hispanic"/>
    <s v="0400000US25"/>
    <n v="25"/>
    <s v="Massachusetts"/>
    <x v="22"/>
    <n v="371966"/>
    <x v="198"/>
    <x v="198"/>
    <x v="198"/>
    <n v="3220"/>
    <x v="193"/>
    <n v="18119"/>
  </r>
  <r>
    <s v="FemalenhispNot HispanicMassachusetts"/>
    <s v="est72014"/>
    <d v="2014-07-01T00:00:00"/>
    <x v="0"/>
    <s v="Female"/>
    <x v="1"/>
    <s v="Not Hispanic"/>
    <s v="0400000US25"/>
    <n v="25"/>
    <s v="Massachusetts"/>
    <x v="22"/>
    <n v="3112271"/>
    <x v="199"/>
    <x v="199"/>
    <x v="177"/>
    <n v="219743"/>
    <x v="194"/>
    <n v="57995"/>
  </r>
  <r>
    <s v="FemaletothispTotalMassachusetts"/>
    <s v="est72014"/>
    <d v="2014-07-01T00:00:00"/>
    <x v="0"/>
    <s v="Female"/>
    <x v="2"/>
    <s v="Total"/>
    <s v="0400000US25"/>
    <n v="25"/>
    <s v="Massachusetts"/>
    <x v="22"/>
    <n v="3484237"/>
    <x v="200"/>
    <x v="200"/>
    <x v="199"/>
    <n v="222963"/>
    <x v="195"/>
    <n v="76114"/>
  </r>
  <r>
    <s v="MalehispHispanicMassachusetts"/>
    <s v="est72014"/>
    <d v="2014-07-01T00:00:00"/>
    <x v="1"/>
    <s v="Male"/>
    <x v="0"/>
    <s v="Hispanic"/>
    <s v="0400000US25"/>
    <n v="25"/>
    <s v="Massachusetts"/>
    <x v="22"/>
    <n v="365324"/>
    <x v="201"/>
    <x v="201"/>
    <x v="200"/>
    <n v="2953"/>
    <x v="196"/>
    <n v="18270"/>
  </r>
  <r>
    <s v="MalenhispNot HispanicMassachusetts"/>
    <s v="est72014"/>
    <d v="2014-07-01T00:00:00"/>
    <x v="1"/>
    <s v="Male"/>
    <x v="1"/>
    <s v="Not Hispanic"/>
    <s v="0400000US25"/>
    <n v="25"/>
    <s v="Massachusetts"/>
    <x v="22"/>
    <n v="2914091"/>
    <x v="202"/>
    <x v="202"/>
    <x v="201"/>
    <n v="201246"/>
    <x v="197"/>
    <n v="55112"/>
  </r>
  <r>
    <s v="MaletothispTotalMassachusetts"/>
    <s v="est72014"/>
    <d v="2014-07-01T00:00:00"/>
    <x v="1"/>
    <s v="Male"/>
    <x v="2"/>
    <s v="Total"/>
    <s v="0400000US25"/>
    <n v="25"/>
    <s v="Massachusetts"/>
    <x v="22"/>
    <n v="3279415"/>
    <x v="203"/>
    <x v="203"/>
    <x v="202"/>
    <n v="204199"/>
    <x v="198"/>
    <n v="73382"/>
  </r>
  <r>
    <s v="Both SexeshispHispanicMassachusetts"/>
    <s v="est72014"/>
    <d v="2014-07-01T00:00:00"/>
    <x v="2"/>
    <s v="Both Sexes"/>
    <x v="0"/>
    <s v="Hispanic"/>
    <s v="0400000US25"/>
    <n v="25"/>
    <s v="Massachusetts"/>
    <x v="22"/>
    <n v="737290"/>
    <x v="204"/>
    <x v="204"/>
    <x v="203"/>
    <n v="6173"/>
    <x v="199"/>
    <n v="36389"/>
  </r>
  <r>
    <s v="Both SexesnhispNot HispanicMassachusetts"/>
    <s v="est72014"/>
    <d v="2014-07-01T00:00:00"/>
    <x v="2"/>
    <s v="Both Sexes"/>
    <x v="1"/>
    <s v="Not Hispanic"/>
    <s v="0400000US25"/>
    <n v="25"/>
    <s v="Massachusetts"/>
    <x v="22"/>
    <n v="6026362"/>
    <x v="205"/>
    <x v="205"/>
    <x v="204"/>
    <n v="420989"/>
    <x v="200"/>
    <n v="113107"/>
  </r>
  <r>
    <s v="Both SexestothispTotalMassachusetts"/>
    <s v="est72014"/>
    <d v="2014-07-01T00:00:00"/>
    <x v="2"/>
    <s v="Both Sexes"/>
    <x v="2"/>
    <s v="Total"/>
    <s v="0400000US25"/>
    <n v="25"/>
    <s v="Massachusetts"/>
    <x v="22"/>
    <n v="6763652"/>
    <x v="206"/>
    <x v="206"/>
    <x v="205"/>
    <n v="427162"/>
    <x v="201"/>
    <n v="149496"/>
  </r>
  <r>
    <s v="FemalehispHispanicMichigan"/>
    <s v="est72014"/>
    <d v="2014-07-01T00:00:00"/>
    <x v="0"/>
    <s v="Female"/>
    <x v="0"/>
    <s v="Hispanic"/>
    <s v="0400000US26"/>
    <n v="26"/>
    <s v="Michigan"/>
    <x v="23"/>
    <n v="235027"/>
    <x v="207"/>
    <x v="207"/>
    <x v="206"/>
    <n v="1913"/>
    <x v="202"/>
    <n v="11730"/>
  </r>
  <r>
    <s v="FemalenhispNot HispanicMichigan"/>
    <s v="est72014"/>
    <d v="2014-07-01T00:00:00"/>
    <x v="0"/>
    <s v="Female"/>
    <x v="1"/>
    <s v="Not Hispanic"/>
    <s v="0400000US26"/>
    <n v="26"/>
    <s v="Michigan"/>
    <x v="23"/>
    <n v="4815107"/>
    <x v="208"/>
    <x v="208"/>
    <x v="207"/>
    <n v="147290"/>
    <x v="203"/>
    <n v="102712"/>
  </r>
  <r>
    <s v="FemaletothispTotalMichigan"/>
    <s v="est72014"/>
    <d v="2014-07-01T00:00:00"/>
    <x v="0"/>
    <s v="Female"/>
    <x v="2"/>
    <s v="Total"/>
    <s v="0400000US26"/>
    <n v="26"/>
    <s v="Michigan"/>
    <x v="23"/>
    <n v="5050134"/>
    <x v="209"/>
    <x v="209"/>
    <x v="208"/>
    <n v="149203"/>
    <x v="204"/>
    <n v="114442"/>
  </r>
  <r>
    <s v="MalehispHispanicMichigan"/>
    <s v="est72014"/>
    <d v="2014-07-01T00:00:00"/>
    <x v="1"/>
    <s v="Male"/>
    <x v="0"/>
    <s v="Hispanic"/>
    <s v="0400000US26"/>
    <n v="26"/>
    <s v="Michigan"/>
    <x v="23"/>
    <n v="242452"/>
    <x v="210"/>
    <x v="210"/>
    <x v="209"/>
    <n v="1763"/>
    <x v="87"/>
    <n v="11172"/>
  </r>
  <r>
    <s v="MalenhispNot HispanicMichigan"/>
    <s v="est72014"/>
    <d v="2014-07-01T00:00:00"/>
    <x v="1"/>
    <s v="Male"/>
    <x v="1"/>
    <s v="Not Hispanic"/>
    <s v="0400000US26"/>
    <n v="26"/>
    <s v="Michigan"/>
    <x v="23"/>
    <n v="4638003"/>
    <x v="211"/>
    <x v="211"/>
    <x v="210"/>
    <n v="139438"/>
    <x v="205"/>
    <n v="99099"/>
  </r>
  <r>
    <s v="MaletothispTotalMichigan"/>
    <s v="est72014"/>
    <d v="2014-07-01T00:00:00"/>
    <x v="1"/>
    <s v="Male"/>
    <x v="2"/>
    <s v="Total"/>
    <s v="0400000US26"/>
    <n v="26"/>
    <s v="Michigan"/>
    <x v="23"/>
    <n v="4880455"/>
    <x v="212"/>
    <x v="212"/>
    <x v="211"/>
    <n v="141201"/>
    <x v="206"/>
    <n v="110271"/>
  </r>
  <r>
    <s v="Both SexeshispHispanicMichigan"/>
    <s v="est72014"/>
    <d v="2014-07-01T00:00:00"/>
    <x v="2"/>
    <s v="Both Sexes"/>
    <x v="0"/>
    <s v="Hispanic"/>
    <s v="0400000US26"/>
    <n v="26"/>
    <s v="Michigan"/>
    <x v="23"/>
    <n v="477479"/>
    <x v="213"/>
    <x v="213"/>
    <x v="212"/>
    <n v="3676"/>
    <x v="207"/>
    <n v="22902"/>
  </r>
  <r>
    <s v="Both SexesnhispNot HispanicMichigan"/>
    <s v="est72014"/>
    <d v="2014-07-01T00:00:00"/>
    <x v="2"/>
    <s v="Both Sexes"/>
    <x v="1"/>
    <s v="Not Hispanic"/>
    <s v="0400000US26"/>
    <n v="26"/>
    <s v="Michigan"/>
    <x v="23"/>
    <n v="9453110"/>
    <x v="214"/>
    <x v="214"/>
    <x v="213"/>
    <n v="286728"/>
    <x v="208"/>
    <n v="201811"/>
  </r>
  <r>
    <s v="Both SexestothispTotalMichigan"/>
    <s v="est72014"/>
    <d v="2014-07-01T00:00:00"/>
    <x v="2"/>
    <s v="Both Sexes"/>
    <x v="2"/>
    <s v="Total"/>
    <s v="0400000US26"/>
    <n v="26"/>
    <s v="Michigan"/>
    <x v="23"/>
    <n v="9930589"/>
    <x v="215"/>
    <x v="215"/>
    <x v="214"/>
    <n v="290404"/>
    <x v="209"/>
    <n v="224713"/>
  </r>
  <r>
    <s v="FemalehispHispanicMinnesota"/>
    <s v="est72014"/>
    <d v="2014-07-01T00:00:00"/>
    <x v="0"/>
    <s v="Female"/>
    <x v="0"/>
    <s v="Hispanic"/>
    <s v="0400000US27"/>
    <n v="27"/>
    <s v="Minnesota"/>
    <x v="24"/>
    <n v="133232"/>
    <x v="216"/>
    <x v="216"/>
    <x v="215"/>
    <n v="1637"/>
    <x v="210"/>
    <n v="6868"/>
  </r>
  <r>
    <s v="FemalenhispNot HispanicMinnesota"/>
    <s v="est72014"/>
    <d v="2014-07-01T00:00:00"/>
    <x v="0"/>
    <s v="Female"/>
    <x v="1"/>
    <s v="Not Hispanic"/>
    <s v="0400000US27"/>
    <n v="27"/>
    <s v="Minnesota"/>
    <x v="24"/>
    <n v="2608306"/>
    <x v="217"/>
    <x v="217"/>
    <x v="216"/>
    <n v="128839"/>
    <x v="211"/>
    <n v="57142"/>
  </r>
  <r>
    <s v="FemaletothispTotalMinnesota"/>
    <s v="est72014"/>
    <d v="2014-07-01T00:00:00"/>
    <x v="0"/>
    <s v="Female"/>
    <x v="2"/>
    <s v="Total"/>
    <s v="0400000US27"/>
    <n v="27"/>
    <s v="Minnesota"/>
    <x v="24"/>
    <n v="2741538"/>
    <x v="218"/>
    <x v="218"/>
    <x v="217"/>
    <n v="130476"/>
    <x v="212"/>
    <n v="64010"/>
  </r>
  <r>
    <s v="MalehispHispanicMinnesota"/>
    <s v="est72014"/>
    <d v="2014-07-01T00:00:00"/>
    <x v="1"/>
    <s v="Male"/>
    <x v="0"/>
    <s v="Hispanic"/>
    <s v="0400000US27"/>
    <n v="27"/>
    <s v="Minnesota"/>
    <x v="24"/>
    <n v="144198"/>
    <x v="219"/>
    <x v="219"/>
    <x v="218"/>
    <n v="1705"/>
    <x v="213"/>
    <n v="7020"/>
  </r>
  <r>
    <s v="MalenhispNot HispanicMinnesota"/>
    <s v="est72014"/>
    <d v="2014-07-01T00:00:00"/>
    <x v="1"/>
    <s v="Male"/>
    <x v="1"/>
    <s v="Not Hispanic"/>
    <s v="0400000US27"/>
    <n v="27"/>
    <s v="Minnesota"/>
    <x v="24"/>
    <n v="2565786"/>
    <x v="220"/>
    <x v="220"/>
    <x v="219"/>
    <n v="122408"/>
    <x v="214"/>
    <n v="55640"/>
  </r>
  <r>
    <s v="MaletothispTotalMinnesota"/>
    <s v="est72014"/>
    <d v="2014-07-01T00:00:00"/>
    <x v="1"/>
    <s v="Male"/>
    <x v="2"/>
    <s v="Total"/>
    <s v="0400000US27"/>
    <n v="27"/>
    <s v="Minnesota"/>
    <x v="24"/>
    <n v="2709984"/>
    <x v="221"/>
    <x v="221"/>
    <x v="220"/>
    <n v="124113"/>
    <x v="215"/>
    <n v="62660"/>
  </r>
  <r>
    <s v="Both SexeshispHispanicMinnesota"/>
    <s v="est72014"/>
    <d v="2014-07-01T00:00:00"/>
    <x v="2"/>
    <s v="Both Sexes"/>
    <x v="0"/>
    <s v="Hispanic"/>
    <s v="0400000US27"/>
    <n v="27"/>
    <s v="Minnesota"/>
    <x v="24"/>
    <n v="277430"/>
    <x v="222"/>
    <x v="222"/>
    <x v="221"/>
    <n v="3342"/>
    <x v="216"/>
    <n v="13888"/>
  </r>
  <r>
    <s v="Both SexesnhispNot HispanicMinnesota"/>
    <s v="est72014"/>
    <d v="2014-07-01T00:00:00"/>
    <x v="2"/>
    <s v="Both Sexes"/>
    <x v="1"/>
    <s v="Not Hispanic"/>
    <s v="0400000US27"/>
    <n v="27"/>
    <s v="Minnesota"/>
    <x v="24"/>
    <n v="5174092"/>
    <x v="223"/>
    <x v="223"/>
    <x v="222"/>
    <n v="251247"/>
    <x v="217"/>
    <n v="112782"/>
  </r>
  <r>
    <s v="Both SexestothispTotalMinnesota"/>
    <s v="est72014"/>
    <d v="2014-07-01T00:00:00"/>
    <x v="2"/>
    <s v="Both Sexes"/>
    <x v="2"/>
    <s v="Total"/>
    <s v="0400000US27"/>
    <n v="27"/>
    <s v="Minnesota"/>
    <x v="24"/>
    <n v="5451522"/>
    <x v="224"/>
    <x v="224"/>
    <x v="223"/>
    <n v="254589"/>
    <x v="218"/>
    <n v="126670"/>
  </r>
  <r>
    <s v="FemalehispHispanicMississippi"/>
    <s v="est72014"/>
    <d v="2014-07-01T00:00:00"/>
    <x v="0"/>
    <s v="Female"/>
    <x v="0"/>
    <s v="Hispanic"/>
    <s v="0400000US28"/>
    <n v="28"/>
    <s v="Mississippi"/>
    <x v="25"/>
    <n v="38651"/>
    <x v="225"/>
    <x v="225"/>
    <x v="224"/>
    <n v="358"/>
    <x v="219"/>
    <n v="1734"/>
  </r>
  <r>
    <s v="FemalenhispNot HispanicMississippi"/>
    <s v="est72014"/>
    <d v="2014-07-01T00:00:00"/>
    <x v="0"/>
    <s v="Female"/>
    <x v="1"/>
    <s v="Not Hispanic"/>
    <s v="0400000US28"/>
    <n v="28"/>
    <s v="Mississippi"/>
    <x v="25"/>
    <n v="1499568"/>
    <x v="226"/>
    <x v="226"/>
    <x v="225"/>
    <n v="15623"/>
    <x v="220"/>
    <n v="16172"/>
  </r>
  <r>
    <s v="FemaletothispTotalMississippi"/>
    <s v="est72014"/>
    <d v="2014-07-01T00:00:00"/>
    <x v="0"/>
    <s v="Female"/>
    <x v="2"/>
    <s v="Total"/>
    <s v="0400000US28"/>
    <n v="28"/>
    <s v="Mississippi"/>
    <x v="25"/>
    <n v="1538219"/>
    <x v="227"/>
    <x v="227"/>
    <x v="226"/>
    <n v="15981"/>
    <x v="221"/>
    <n v="17906"/>
  </r>
  <r>
    <s v="MalehispHispanicMississippi"/>
    <s v="est72014"/>
    <d v="2014-07-01T00:00:00"/>
    <x v="1"/>
    <s v="Male"/>
    <x v="0"/>
    <s v="Hispanic"/>
    <s v="0400000US28"/>
    <n v="28"/>
    <s v="Mississippi"/>
    <x v="25"/>
    <n v="50214"/>
    <x v="228"/>
    <x v="228"/>
    <x v="227"/>
    <n v="391"/>
    <x v="222"/>
    <n v="1834"/>
  </r>
  <r>
    <s v="MalenhispNot HispanicMississippi"/>
    <s v="est72014"/>
    <d v="2014-07-01T00:00:00"/>
    <x v="1"/>
    <s v="Male"/>
    <x v="1"/>
    <s v="Not Hispanic"/>
    <s v="0400000US28"/>
    <n v="28"/>
    <s v="Mississippi"/>
    <x v="25"/>
    <n v="1402190"/>
    <x v="229"/>
    <x v="229"/>
    <x v="228"/>
    <n v="13883"/>
    <x v="223"/>
    <n v="15382"/>
  </r>
  <r>
    <s v="MaletothispTotalMississippi"/>
    <s v="est72014"/>
    <d v="2014-07-01T00:00:00"/>
    <x v="1"/>
    <s v="Male"/>
    <x v="2"/>
    <s v="Total"/>
    <s v="0400000US28"/>
    <n v="28"/>
    <s v="Mississippi"/>
    <x v="25"/>
    <n v="1452404"/>
    <x v="230"/>
    <x v="230"/>
    <x v="229"/>
    <n v="14274"/>
    <x v="224"/>
    <n v="17216"/>
  </r>
  <r>
    <s v="Both SexeshispHispanicMississippi"/>
    <s v="est72014"/>
    <d v="2014-07-01T00:00:00"/>
    <x v="2"/>
    <s v="Both Sexes"/>
    <x v="0"/>
    <s v="Hispanic"/>
    <s v="0400000US28"/>
    <n v="28"/>
    <s v="Mississippi"/>
    <x v="25"/>
    <n v="88865"/>
    <x v="231"/>
    <x v="231"/>
    <x v="230"/>
    <n v="749"/>
    <x v="225"/>
    <n v="3568"/>
  </r>
  <r>
    <s v="Both SexesnhispNot HispanicMississippi"/>
    <s v="est72014"/>
    <d v="2014-07-01T00:00:00"/>
    <x v="2"/>
    <s v="Both Sexes"/>
    <x v="1"/>
    <s v="Not Hispanic"/>
    <s v="0400000US28"/>
    <n v="28"/>
    <s v="Mississippi"/>
    <x v="25"/>
    <n v="2901758"/>
    <x v="232"/>
    <x v="232"/>
    <x v="231"/>
    <n v="29506"/>
    <x v="226"/>
    <n v="31554"/>
  </r>
  <r>
    <s v="Both SexestothispTotalMississippi"/>
    <s v="est72014"/>
    <d v="2014-07-01T00:00:00"/>
    <x v="2"/>
    <s v="Both Sexes"/>
    <x v="2"/>
    <s v="Total"/>
    <s v="0400000US28"/>
    <n v="28"/>
    <s v="Mississippi"/>
    <x v="25"/>
    <n v="2990623"/>
    <x v="233"/>
    <x v="233"/>
    <x v="232"/>
    <n v="30255"/>
    <x v="227"/>
    <n v="35122"/>
  </r>
  <r>
    <s v="FemalehispHispanicMissouri"/>
    <s v="est72014"/>
    <d v="2014-07-01T00:00:00"/>
    <x v="0"/>
    <s v="Female"/>
    <x v="0"/>
    <s v="Hispanic"/>
    <s v="0400000US29"/>
    <n v="29"/>
    <s v="Missouri"/>
    <x v="26"/>
    <n v="113974"/>
    <x v="234"/>
    <x v="234"/>
    <x v="233"/>
    <n v="1134"/>
    <x v="228"/>
    <n v="5508"/>
  </r>
  <r>
    <s v="FemalenhispNot HispanicMissouri"/>
    <s v="est72014"/>
    <d v="2014-07-01T00:00:00"/>
    <x v="0"/>
    <s v="Female"/>
    <x v="1"/>
    <s v="Not Hispanic"/>
    <s v="0400000US29"/>
    <n v="29"/>
    <s v="Missouri"/>
    <x v="26"/>
    <n v="2971340"/>
    <x v="235"/>
    <x v="235"/>
    <x v="234"/>
    <n v="59185"/>
    <x v="195"/>
    <n v="58803"/>
  </r>
  <r>
    <s v="FemaletothispTotalMissouri"/>
    <s v="est72014"/>
    <d v="2014-07-01T00:00:00"/>
    <x v="0"/>
    <s v="Female"/>
    <x v="2"/>
    <s v="Total"/>
    <s v="0400000US29"/>
    <n v="29"/>
    <s v="Missouri"/>
    <x v="26"/>
    <n v="3085314"/>
    <x v="236"/>
    <x v="236"/>
    <x v="235"/>
    <n v="60319"/>
    <x v="229"/>
    <n v="64311"/>
  </r>
  <r>
    <s v="MalehispHispanicMissouri"/>
    <s v="est72014"/>
    <d v="2014-07-01T00:00:00"/>
    <x v="1"/>
    <s v="Male"/>
    <x v="0"/>
    <s v="Hispanic"/>
    <s v="0400000US29"/>
    <n v="29"/>
    <s v="Missouri"/>
    <x v="26"/>
    <n v="122437"/>
    <x v="237"/>
    <x v="237"/>
    <x v="236"/>
    <n v="1234"/>
    <x v="230"/>
    <n v="5587"/>
  </r>
  <r>
    <s v="MalenhispNot HispanicMissouri"/>
    <s v="est72014"/>
    <d v="2014-07-01T00:00:00"/>
    <x v="1"/>
    <s v="Male"/>
    <x v="1"/>
    <s v="Not Hispanic"/>
    <s v="0400000US29"/>
    <n v="29"/>
    <s v="Missouri"/>
    <x v="26"/>
    <n v="2848542"/>
    <x v="238"/>
    <x v="238"/>
    <x v="237"/>
    <n v="53191"/>
    <x v="231"/>
    <n v="57806"/>
  </r>
  <r>
    <s v="MaletothispTotalMissouri"/>
    <s v="est72014"/>
    <d v="2014-07-01T00:00:00"/>
    <x v="1"/>
    <s v="Male"/>
    <x v="2"/>
    <s v="Total"/>
    <s v="0400000US29"/>
    <n v="29"/>
    <s v="Missouri"/>
    <x v="26"/>
    <n v="2970979"/>
    <x v="239"/>
    <x v="239"/>
    <x v="238"/>
    <n v="54425"/>
    <x v="232"/>
    <n v="63393"/>
  </r>
  <r>
    <s v="Both SexeshispHispanicMissouri"/>
    <s v="est72014"/>
    <d v="2014-07-01T00:00:00"/>
    <x v="2"/>
    <s v="Both Sexes"/>
    <x v="0"/>
    <s v="Hispanic"/>
    <s v="0400000US29"/>
    <n v="29"/>
    <s v="Missouri"/>
    <x v="26"/>
    <n v="236411"/>
    <x v="240"/>
    <x v="240"/>
    <x v="239"/>
    <n v="2368"/>
    <x v="233"/>
    <n v="11095"/>
  </r>
  <r>
    <s v="Both SexesnhispNot HispanicMissouri"/>
    <s v="est72014"/>
    <d v="2014-07-01T00:00:00"/>
    <x v="2"/>
    <s v="Both Sexes"/>
    <x v="1"/>
    <s v="Not Hispanic"/>
    <s v="0400000US29"/>
    <n v="29"/>
    <s v="Missouri"/>
    <x v="26"/>
    <n v="5819882"/>
    <x v="241"/>
    <x v="241"/>
    <x v="240"/>
    <n v="112376"/>
    <x v="234"/>
    <n v="116609"/>
  </r>
  <r>
    <s v="Both SexestothispTotalMissouri"/>
    <s v="est72014"/>
    <d v="2014-07-01T00:00:00"/>
    <x v="2"/>
    <s v="Both Sexes"/>
    <x v="2"/>
    <s v="Total"/>
    <s v="0400000US29"/>
    <n v="29"/>
    <s v="Missouri"/>
    <x v="26"/>
    <n v="6056293"/>
    <x v="242"/>
    <x v="242"/>
    <x v="241"/>
    <n v="114744"/>
    <x v="235"/>
    <n v="127704"/>
  </r>
  <r>
    <s v="FemalehispHispanicMontana"/>
    <s v="est72014"/>
    <d v="2014-07-01T00:00:00"/>
    <x v="0"/>
    <s v="Female"/>
    <x v="0"/>
    <s v="Hispanic"/>
    <s v="0400000US30"/>
    <n v="30"/>
    <s v="Montana"/>
    <x v="27"/>
    <n v="17413"/>
    <x v="243"/>
    <x v="243"/>
    <x v="242"/>
    <n v="176"/>
    <x v="236"/>
    <n v="1310"/>
  </r>
  <r>
    <s v="FemalenhispNot HispanicMontana"/>
    <s v="est72014"/>
    <d v="2014-07-01T00:00:00"/>
    <x v="0"/>
    <s v="Female"/>
    <x v="1"/>
    <s v="Not Hispanic"/>
    <s v="0400000US30"/>
    <n v="30"/>
    <s v="Montana"/>
    <x v="27"/>
    <n v="490573"/>
    <x v="244"/>
    <x v="244"/>
    <x v="243"/>
    <n v="4656"/>
    <x v="237"/>
    <n v="11702"/>
  </r>
  <r>
    <s v="FemaletothispTotalMontana"/>
    <s v="est72014"/>
    <d v="2014-07-01T00:00:00"/>
    <x v="0"/>
    <s v="Female"/>
    <x v="2"/>
    <s v="Total"/>
    <s v="0400000US30"/>
    <n v="30"/>
    <s v="Montana"/>
    <x v="27"/>
    <n v="507986"/>
    <x v="245"/>
    <x v="245"/>
    <x v="244"/>
    <n v="4832"/>
    <x v="238"/>
    <n v="13012"/>
  </r>
  <r>
    <s v="MalehispHispanicMontana"/>
    <s v="est72014"/>
    <d v="2014-07-01T00:00:00"/>
    <x v="1"/>
    <s v="Male"/>
    <x v="0"/>
    <s v="Hispanic"/>
    <s v="0400000US30"/>
    <n v="30"/>
    <s v="Montana"/>
    <x v="27"/>
    <n v="18222"/>
    <x v="246"/>
    <x v="246"/>
    <x v="245"/>
    <n v="174"/>
    <x v="182"/>
    <n v="1357"/>
  </r>
  <r>
    <s v="MalenhispNot HispanicMontana"/>
    <s v="est72014"/>
    <d v="2014-07-01T00:00:00"/>
    <x v="1"/>
    <s v="Male"/>
    <x v="1"/>
    <s v="Not Hispanic"/>
    <s v="0400000US30"/>
    <n v="30"/>
    <s v="Montana"/>
    <x v="27"/>
    <n v="495683"/>
    <x v="247"/>
    <x v="247"/>
    <x v="246"/>
    <n v="3300"/>
    <x v="239"/>
    <n v="11772"/>
  </r>
  <r>
    <s v="MaletothispTotalMontana"/>
    <s v="est72014"/>
    <d v="2014-07-01T00:00:00"/>
    <x v="1"/>
    <s v="Male"/>
    <x v="2"/>
    <s v="Total"/>
    <s v="0400000US30"/>
    <n v="30"/>
    <s v="Montana"/>
    <x v="27"/>
    <n v="513905"/>
    <x v="248"/>
    <x v="248"/>
    <x v="247"/>
    <n v="3474"/>
    <x v="240"/>
    <n v="13129"/>
  </r>
  <r>
    <s v="Both SexeshispHispanicMontana"/>
    <s v="est72014"/>
    <d v="2014-07-01T00:00:00"/>
    <x v="2"/>
    <s v="Both Sexes"/>
    <x v="0"/>
    <s v="Hispanic"/>
    <s v="0400000US30"/>
    <n v="30"/>
    <s v="Montana"/>
    <x v="27"/>
    <n v="35635"/>
    <x v="249"/>
    <x v="249"/>
    <x v="248"/>
    <n v="350"/>
    <x v="241"/>
    <n v="2667"/>
  </r>
  <r>
    <s v="Both SexesnhispNot HispanicMontana"/>
    <s v="est72014"/>
    <d v="2014-07-01T00:00:00"/>
    <x v="2"/>
    <s v="Both Sexes"/>
    <x v="1"/>
    <s v="Not Hispanic"/>
    <s v="0400000US30"/>
    <n v="30"/>
    <s v="Montana"/>
    <x v="27"/>
    <n v="986256"/>
    <x v="250"/>
    <x v="250"/>
    <x v="249"/>
    <n v="7956"/>
    <x v="242"/>
    <n v="23474"/>
  </r>
  <r>
    <s v="Both SexestothispTotalMontana"/>
    <s v="est72014"/>
    <d v="2014-07-01T00:00:00"/>
    <x v="2"/>
    <s v="Both Sexes"/>
    <x v="2"/>
    <s v="Total"/>
    <s v="0400000US30"/>
    <n v="30"/>
    <s v="Montana"/>
    <x v="27"/>
    <n v="1021891"/>
    <x v="251"/>
    <x v="251"/>
    <x v="250"/>
    <n v="8306"/>
    <x v="243"/>
    <n v="26141"/>
  </r>
  <r>
    <s v="FemalehispHispanicNebraska"/>
    <s v="est72014"/>
    <d v="2014-07-01T00:00:00"/>
    <x v="0"/>
    <s v="Female"/>
    <x v="0"/>
    <s v="Hispanic"/>
    <s v="0400000US31"/>
    <n v="31"/>
    <s v="Nebraska"/>
    <x v="28"/>
    <n v="91038"/>
    <x v="252"/>
    <x v="252"/>
    <x v="251"/>
    <n v="706"/>
    <x v="244"/>
    <n v="2820"/>
  </r>
  <r>
    <s v="FemalenhispNot HispanicNebraska"/>
    <s v="est72014"/>
    <d v="2014-07-01T00:00:00"/>
    <x v="0"/>
    <s v="Female"/>
    <x v="1"/>
    <s v="Not Hispanic"/>
    <s v="0400000US31"/>
    <n v="31"/>
    <s v="Nebraska"/>
    <x v="28"/>
    <n v="852462"/>
    <x v="253"/>
    <x v="253"/>
    <x v="252"/>
    <n v="20902"/>
    <x v="245"/>
    <n v="16237"/>
  </r>
  <r>
    <s v="FemaletothispTotalNebraska"/>
    <s v="est72014"/>
    <d v="2014-07-01T00:00:00"/>
    <x v="0"/>
    <s v="Female"/>
    <x v="2"/>
    <s v="Total"/>
    <s v="0400000US31"/>
    <n v="31"/>
    <s v="Nebraska"/>
    <x v="28"/>
    <n v="943500"/>
    <x v="254"/>
    <x v="254"/>
    <x v="253"/>
    <n v="21608"/>
    <x v="246"/>
    <n v="19057"/>
  </r>
  <r>
    <s v="MalehispHispanicNebraska"/>
    <s v="est72014"/>
    <d v="2014-07-01T00:00:00"/>
    <x v="1"/>
    <s v="Male"/>
    <x v="0"/>
    <s v="Hispanic"/>
    <s v="0400000US31"/>
    <n v="31"/>
    <s v="Nebraska"/>
    <x v="28"/>
    <n v="100149"/>
    <x v="255"/>
    <x v="255"/>
    <x v="254"/>
    <n v="783"/>
    <x v="247"/>
    <n v="3116"/>
  </r>
  <r>
    <s v="MalenhispNot HispanicNebraska"/>
    <s v="est72014"/>
    <d v="2014-07-01T00:00:00"/>
    <x v="1"/>
    <s v="Male"/>
    <x v="1"/>
    <s v="Not Hispanic"/>
    <s v="0400000US31"/>
    <n v="31"/>
    <s v="Nebraska"/>
    <x v="28"/>
    <n v="835873"/>
    <x v="256"/>
    <x v="256"/>
    <x v="255"/>
    <n v="19548"/>
    <x v="248"/>
    <n v="15573"/>
  </r>
  <r>
    <s v="MaletothispTotalNebraska"/>
    <s v="est72014"/>
    <d v="2014-07-01T00:00:00"/>
    <x v="1"/>
    <s v="Male"/>
    <x v="2"/>
    <s v="Total"/>
    <s v="0400000US31"/>
    <n v="31"/>
    <s v="Nebraska"/>
    <x v="28"/>
    <n v="936022"/>
    <x v="257"/>
    <x v="257"/>
    <x v="256"/>
    <n v="20331"/>
    <x v="249"/>
    <n v="18689"/>
  </r>
  <r>
    <s v="Both SexeshispHispanicNebraska"/>
    <s v="est72014"/>
    <d v="2014-07-01T00:00:00"/>
    <x v="2"/>
    <s v="Both Sexes"/>
    <x v="0"/>
    <s v="Hispanic"/>
    <s v="0400000US31"/>
    <n v="31"/>
    <s v="Nebraska"/>
    <x v="28"/>
    <n v="191187"/>
    <x v="258"/>
    <x v="258"/>
    <x v="257"/>
    <n v="1489"/>
    <x v="250"/>
    <n v="5936"/>
  </r>
  <r>
    <s v="Both SexesnhispNot HispanicNebraska"/>
    <s v="est72014"/>
    <d v="2014-07-01T00:00:00"/>
    <x v="2"/>
    <s v="Both Sexes"/>
    <x v="1"/>
    <s v="Not Hispanic"/>
    <s v="0400000US31"/>
    <n v="31"/>
    <s v="Nebraska"/>
    <x v="28"/>
    <n v="1688335"/>
    <x v="259"/>
    <x v="259"/>
    <x v="258"/>
    <n v="40450"/>
    <x v="251"/>
    <n v="31810"/>
  </r>
  <r>
    <s v="Both SexestothispTotalNebraska"/>
    <s v="est72014"/>
    <d v="2014-07-01T00:00:00"/>
    <x v="2"/>
    <s v="Both Sexes"/>
    <x v="2"/>
    <s v="Total"/>
    <s v="0400000US31"/>
    <n v="31"/>
    <s v="Nebraska"/>
    <x v="28"/>
    <n v="1879522"/>
    <x v="260"/>
    <x v="260"/>
    <x v="259"/>
    <n v="41939"/>
    <x v="252"/>
    <n v="37746"/>
  </r>
  <r>
    <s v="FemalehispHispanicNevada"/>
    <s v="est72014"/>
    <d v="2014-07-01T00:00:00"/>
    <x v="0"/>
    <s v="Female"/>
    <x v="0"/>
    <s v="Hispanic"/>
    <s v="0400000US32"/>
    <n v="32"/>
    <s v="Nevada"/>
    <x v="29"/>
    <n v="385208"/>
    <x v="261"/>
    <x v="261"/>
    <x v="260"/>
    <n v="5905"/>
    <x v="253"/>
    <n v="12991"/>
  </r>
  <r>
    <s v="FemalenhispNot HispanicNevada"/>
    <s v="est72014"/>
    <d v="2014-07-01T00:00:00"/>
    <x v="0"/>
    <s v="Female"/>
    <x v="1"/>
    <s v="Not Hispanic"/>
    <s v="0400000US32"/>
    <n v="32"/>
    <s v="Nevada"/>
    <x v="29"/>
    <n v="1016076"/>
    <x v="262"/>
    <x v="262"/>
    <x v="261"/>
    <n v="120145"/>
    <x v="254"/>
    <n v="43968"/>
  </r>
  <r>
    <s v="FemaletothispTotalNevada"/>
    <s v="est72014"/>
    <d v="2014-07-01T00:00:00"/>
    <x v="0"/>
    <s v="Female"/>
    <x v="2"/>
    <s v="Total"/>
    <s v="0400000US32"/>
    <n v="32"/>
    <s v="Nevada"/>
    <x v="29"/>
    <n v="1401284"/>
    <x v="263"/>
    <x v="263"/>
    <x v="262"/>
    <n v="126050"/>
    <x v="255"/>
    <n v="56959"/>
  </r>
  <r>
    <s v="MalehispHispanicNevada"/>
    <s v="est72014"/>
    <d v="2014-07-01T00:00:00"/>
    <x v="1"/>
    <s v="Male"/>
    <x v="0"/>
    <s v="Hispanic"/>
    <s v="0400000US32"/>
    <n v="32"/>
    <s v="Nevada"/>
    <x v="29"/>
    <n v="397844"/>
    <x v="264"/>
    <x v="264"/>
    <x v="263"/>
    <n v="5852"/>
    <x v="256"/>
    <n v="12677"/>
  </r>
  <r>
    <s v="MalenhispNot HispanicNevada"/>
    <s v="est72014"/>
    <d v="2014-07-01T00:00:00"/>
    <x v="1"/>
    <s v="Male"/>
    <x v="1"/>
    <s v="Not Hispanic"/>
    <s v="0400000US32"/>
    <n v="32"/>
    <s v="Nevada"/>
    <x v="29"/>
    <n v="1019884"/>
    <x v="265"/>
    <x v="265"/>
    <x v="264"/>
    <n v="97768"/>
    <x v="257"/>
    <n v="43009"/>
  </r>
  <r>
    <s v="MaletothispTotalNevada"/>
    <s v="est72014"/>
    <d v="2014-07-01T00:00:00"/>
    <x v="1"/>
    <s v="Male"/>
    <x v="2"/>
    <s v="Total"/>
    <s v="0400000US32"/>
    <n v="32"/>
    <s v="Nevada"/>
    <x v="29"/>
    <n v="1417728"/>
    <x v="266"/>
    <x v="266"/>
    <x v="265"/>
    <n v="103620"/>
    <x v="258"/>
    <n v="55686"/>
  </r>
  <r>
    <s v="Both SexeshispHispanicNevada"/>
    <s v="est72014"/>
    <d v="2014-07-01T00:00:00"/>
    <x v="2"/>
    <s v="Both Sexes"/>
    <x v="0"/>
    <s v="Hispanic"/>
    <s v="0400000US32"/>
    <n v="32"/>
    <s v="Nevada"/>
    <x v="29"/>
    <n v="783052"/>
    <x v="267"/>
    <x v="267"/>
    <x v="266"/>
    <n v="11757"/>
    <x v="259"/>
    <n v="25668"/>
  </r>
  <r>
    <s v="Both SexesnhispNot HispanicNevada"/>
    <s v="est72014"/>
    <d v="2014-07-01T00:00:00"/>
    <x v="2"/>
    <s v="Both Sexes"/>
    <x v="1"/>
    <s v="Not Hispanic"/>
    <s v="0400000US32"/>
    <n v="32"/>
    <s v="Nevada"/>
    <x v="29"/>
    <n v="2035960"/>
    <x v="268"/>
    <x v="268"/>
    <x v="267"/>
    <n v="217913"/>
    <x v="260"/>
    <n v="86977"/>
  </r>
  <r>
    <s v="Both SexestothispTotalNevada"/>
    <s v="est72014"/>
    <d v="2014-07-01T00:00:00"/>
    <x v="2"/>
    <s v="Both Sexes"/>
    <x v="2"/>
    <s v="Total"/>
    <s v="0400000US32"/>
    <n v="32"/>
    <s v="Nevada"/>
    <x v="29"/>
    <n v="2819012"/>
    <x v="269"/>
    <x v="269"/>
    <x v="268"/>
    <n v="229670"/>
    <x v="261"/>
    <n v="112645"/>
  </r>
  <r>
    <s v="FemalehispHispanicNew Hampshire"/>
    <s v="est72014"/>
    <d v="2014-07-01T00:00:00"/>
    <x v="0"/>
    <s v="Female"/>
    <x v="0"/>
    <s v="Hispanic"/>
    <s v="0400000US33"/>
    <n v="33"/>
    <s v="New Hampshire"/>
    <x v="30"/>
    <n v="21443"/>
    <x v="270"/>
    <x v="270"/>
    <x v="269"/>
    <n v="214"/>
    <x v="262"/>
    <n v="1086"/>
  </r>
  <r>
    <s v="FemalenhispNot HispanicNew Hampshire"/>
    <s v="est72014"/>
    <d v="2014-07-01T00:00:00"/>
    <x v="0"/>
    <s v="Female"/>
    <x v="1"/>
    <s v="Not Hispanic"/>
    <s v="0400000US33"/>
    <n v="33"/>
    <s v="New Hampshire"/>
    <x v="30"/>
    <n v="652609"/>
    <x v="271"/>
    <x v="271"/>
    <x v="270"/>
    <n v="18657"/>
    <x v="180"/>
    <n v="9392"/>
  </r>
  <r>
    <s v="FemaletothispTotalNew Hampshire"/>
    <s v="est72014"/>
    <d v="2014-07-01T00:00:00"/>
    <x v="0"/>
    <s v="Female"/>
    <x v="2"/>
    <s v="Total"/>
    <s v="0400000US33"/>
    <n v="33"/>
    <s v="New Hampshire"/>
    <x v="30"/>
    <n v="674052"/>
    <x v="272"/>
    <x v="272"/>
    <x v="271"/>
    <n v="18871"/>
    <x v="263"/>
    <n v="10478"/>
  </r>
  <r>
    <s v="MalehispHispanicNew Hampshire"/>
    <s v="est72014"/>
    <d v="2014-07-01T00:00:00"/>
    <x v="1"/>
    <s v="Male"/>
    <x v="0"/>
    <s v="Hispanic"/>
    <s v="0400000US33"/>
    <n v="33"/>
    <s v="New Hampshire"/>
    <x v="30"/>
    <n v="22105"/>
    <x v="273"/>
    <x v="273"/>
    <x v="272"/>
    <n v="200"/>
    <x v="264"/>
    <n v="1072"/>
  </r>
  <r>
    <s v="MalenhispNot HispanicNew Hampshire"/>
    <s v="est72014"/>
    <d v="2014-07-01T00:00:00"/>
    <x v="1"/>
    <s v="Male"/>
    <x v="1"/>
    <s v="Not Hispanic"/>
    <s v="0400000US33"/>
    <n v="33"/>
    <s v="New Hampshire"/>
    <x v="30"/>
    <n v="637066"/>
    <x v="274"/>
    <x v="274"/>
    <x v="273"/>
    <n v="16762"/>
    <x v="265"/>
    <n v="9533"/>
  </r>
  <r>
    <s v="MaletothispTotalNew Hampshire"/>
    <s v="est72014"/>
    <d v="2014-07-01T00:00:00"/>
    <x v="1"/>
    <s v="Male"/>
    <x v="2"/>
    <s v="Total"/>
    <s v="0400000US33"/>
    <n v="33"/>
    <s v="New Hampshire"/>
    <x v="30"/>
    <n v="659171"/>
    <x v="275"/>
    <x v="275"/>
    <x v="274"/>
    <n v="16962"/>
    <x v="266"/>
    <n v="10605"/>
  </r>
  <r>
    <s v="Both SexeshispHispanicNew Hampshire"/>
    <s v="est72014"/>
    <d v="2014-07-01T00:00:00"/>
    <x v="2"/>
    <s v="Both Sexes"/>
    <x v="0"/>
    <s v="Hispanic"/>
    <s v="0400000US33"/>
    <n v="33"/>
    <s v="New Hampshire"/>
    <x v="30"/>
    <n v="43548"/>
    <x v="276"/>
    <x v="276"/>
    <x v="275"/>
    <n v="414"/>
    <x v="267"/>
    <n v="2158"/>
  </r>
  <r>
    <s v="Both SexesnhispNot HispanicNew Hampshire"/>
    <s v="est72014"/>
    <d v="2014-07-01T00:00:00"/>
    <x v="2"/>
    <s v="Both Sexes"/>
    <x v="1"/>
    <s v="Not Hispanic"/>
    <s v="0400000US33"/>
    <n v="33"/>
    <s v="New Hampshire"/>
    <x v="30"/>
    <n v="1289675"/>
    <x v="277"/>
    <x v="277"/>
    <x v="276"/>
    <n v="35419"/>
    <x v="268"/>
    <n v="18925"/>
  </r>
  <r>
    <s v="Both SexestothispTotalNew Hampshire"/>
    <s v="est72014"/>
    <d v="2014-07-01T00:00:00"/>
    <x v="2"/>
    <s v="Both Sexes"/>
    <x v="2"/>
    <s v="Total"/>
    <s v="0400000US33"/>
    <n v="33"/>
    <s v="New Hampshire"/>
    <x v="30"/>
    <n v="1333223"/>
    <x v="278"/>
    <x v="278"/>
    <x v="277"/>
    <n v="35833"/>
    <x v="269"/>
    <n v="21083"/>
  </r>
  <r>
    <s v="FemalehispHispanicNew Jersey"/>
    <s v="est72014"/>
    <d v="2014-07-01T00:00:00"/>
    <x v="0"/>
    <s v="Female"/>
    <x v="0"/>
    <s v="Hispanic"/>
    <s v="0400000US34"/>
    <n v="34"/>
    <s v="New Jersey"/>
    <x v="31"/>
    <n v="847483"/>
    <x v="279"/>
    <x v="279"/>
    <x v="278"/>
    <n v="7140"/>
    <x v="270"/>
    <n v="27638"/>
  </r>
  <r>
    <s v="FemalenhispNot HispanicNew Jersey"/>
    <s v="est72014"/>
    <d v="2014-07-01T00:00:00"/>
    <x v="0"/>
    <s v="Female"/>
    <x v="1"/>
    <s v="Not Hispanic"/>
    <s v="0400000US34"/>
    <n v="34"/>
    <s v="New Jersey"/>
    <x v="31"/>
    <n v="3694054"/>
    <x v="280"/>
    <x v="280"/>
    <x v="279"/>
    <n v="410824"/>
    <x v="57"/>
    <n v="65078"/>
  </r>
  <r>
    <s v="FemaletothispTotalNew Jersey"/>
    <s v="est72014"/>
    <d v="2014-07-01T00:00:00"/>
    <x v="0"/>
    <s v="Female"/>
    <x v="2"/>
    <s v="Total"/>
    <s v="0400000US34"/>
    <n v="34"/>
    <s v="New Jersey"/>
    <x v="31"/>
    <n v="4541537"/>
    <x v="281"/>
    <x v="281"/>
    <x v="280"/>
    <n v="417964"/>
    <x v="271"/>
    <n v="92716"/>
  </r>
  <r>
    <s v="MalehispHispanicNew Jersey"/>
    <s v="est72014"/>
    <d v="2014-07-01T00:00:00"/>
    <x v="1"/>
    <s v="Male"/>
    <x v="0"/>
    <s v="Hispanic"/>
    <s v="0400000US34"/>
    <n v="34"/>
    <s v="New Jersey"/>
    <x v="31"/>
    <n v="855322"/>
    <x v="282"/>
    <x v="282"/>
    <x v="281"/>
    <n v="7106"/>
    <x v="272"/>
    <n v="27382"/>
  </r>
  <r>
    <s v="MalenhispNot HispanicNew Jersey"/>
    <s v="est72014"/>
    <d v="2014-07-01T00:00:00"/>
    <x v="1"/>
    <s v="Male"/>
    <x v="1"/>
    <s v="Not Hispanic"/>
    <s v="0400000US34"/>
    <n v="34"/>
    <s v="New Jersey"/>
    <x v="31"/>
    <n v="3469921"/>
    <x v="283"/>
    <x v="283"/>
    <x v="282"/>
    <n v="389862"/>
    <x v="188"/>
    <n v="61975"/>
  </r>
  <r>
    <s v="MaletothispTotalNew Jersey"/>
    <s v="est72014"/>
    <d v="2014-07-01T00:00:00"/>
    <x v="1"/>
    <s v="Male"/>
    <x v="2"/>
    <s v="Total"/>
    <s v="0400000US34"/>
    <n v="34"/>
    <s v="New Jersey"/>
    <x v="31"/>
    <n v="4325243"/>
    <x v="284"/>
    <x v="284"/>
    <x v="283"/>
    <n v="396968"/>
    <x v="273"/>
    <n v="89357"/>
  </r>
  <r>
    <s v="Both SexeshispHispanicNew Jersey"/>
    <s v="est72014"/>
    <d v="2014-07-01T00:00:00"/>
    <x v="2"/>
    <s v="Both Sexes"/>
    <x v="0"/>
    <s v="Hispanic"/>
    <s v="0400000US34"/>
    <n v="34"/>
    <s v="New Jersey"/>
    <x v="31"/>
    <n v="1702805"/>
    <x v="285"/>
    <x v="285"/>
    <x v="284"/>
    <n v="14246"/>
    <x v="274"/>
    <n v="55020"/>
  </r>
  <r>
    <s v="Both SexesnhispNot HispanicNew Jersey"/>
    <s v="est72014"/>
    <d v="2014-07-01T00:00:00"/>
    <x v="2"/>
    <s v="Both Sexes"/>
    <x v="1"/>
    <s v="Not Hispanic"/>
    <s v="0400000US34"/>
    <n v="34"/>
    <s v="New Jersey"/>
    <x v="31"/>
    <n v="7163975"/>
    <x v="286"/>
    <x v="286"/>
    <x v="285"/>
    <n v="800686"/>
    <x v="191"/>
    <n v="127053"/>
  </r>
  <r>
    <s v="Both SexestothispTotalNew Jersey"/>
    <s v="est72014"/>
    <d v="2014-07-01T00:00:00"/>
    <x v="2"/>
    <s v="Both Sexes"/>
    <x v="2"/>
    <s v="Total"/>
    <s v="0400000US34"/>
    <n v="34"/>
    <s v="New Jersey"/>
    <x v="31"/>
    <n v="8866780"/>
    <x v="287"/>
    <x v="287"/>
    <x v="286"/>
    <n v="814932"/>
    <x v="25"/>
    <n v="182073"/>
  </r>
  <r>
    <s v="FemalehispHispanicNew Mexico"/>
    <s v="est72014"/>
    <d v="2014-07-01T00:00:00"/>
    <x v="0"/>
    <s v="Female"/>
    <x v="0"/>
    <s v="Hispanic"/>
    <s v="0400000US35"/>
    <n v="35"/>
    <s v="New Mexico"/>
    <x v="32"/>
    <n v="504000"/>
    <x v="288"/>
    <x v="288"/>
    <x v="287"/>
    <n v="2483"/>
    <x v="275"/>
    <n v="10282"/>
  </r>
  <r>
    <s v="FemalenhispNot HispanicNew Mexico"/>
    <s v="est72014"/>
    <d v="2014-07-01T00:00:00"/>
    <x v="0"/>
    <s v="Female"/>
    <x v="1"/>
    <s v="Not Hispanic"/>
    <s v="0400000US35"/>
    <n v="35"/>
    <s v="New Mexico"/>
    <x v="32"/>
    <n v="551182"/>
    <x v="289"/>
    <x v="289"/>
    <x v="288"/>
    <n v="16713"/>
    <x v="276"/>
    <n v="14996"/>
  </r>
  <r>
    <s v="FemaletothispTotalNew Mexico"/>
    <s v="est72014"/>
    <d v="2014-07-01T00:00:00"/>
    <x v="0"/>
    <s v="Female"/>
    <x v="2"/>
    <s v="Total"/>
    <s v="0400000US35"/>
    <n v="35"/>
    <s v="New Mexico"/>
    <x v="32"/>
    <n v="1055182"/>
    <x v="290"/>
    <x v="290"/>
    <x v="289"/>
    <n v="19196"/>
    <x v="277"/>
    <n v="25278"/>
  </r>
  <r>
    <s v="MalehispHispanicNew Mexico"/>
    <s v="est72014"/>
    <d v="2014-07-01T00:00:00"/>
    <x v="1"/>
    <s v="Male"/>
    <x v="0"/>
    <s v="Hispanic"/>
    <s v="0400000US35"/>
    <n v="35"/>
    <s v="New Mexico"/>
    <x v="32"/>
    <n v="497625"/>
    <x v="291"/>
    <x v="291"/>
    <x v="290"/>
    <n v="2357"/>
    <x v="278"/>
    <n v="10134"/>
  </r>
  <r>
    <s v="MalenhispNot HispanicNew Mexico"/>
    <s v="est72014"/>
    <d v="2014-07-01T00:00:00"/>
    <x v="1"/>
    <s v="Male"/>
    <x v="1"/>
    <s v="Not Hispanic"/>
    <s v="0400000US35"/>
    <n v="35"/>
    <s v="New Mexico"/>
    <x v="32"/>
    <n v="537535"/>
    <x v="292"/>
    <x v="292"/>
    <x v="291"/>
    <n v="13504"/>
    <x v="279"/>
    <n v="14988"/>
  </r>
  <r>
    <s v="MaletothispTotalNew Mexico"/>
    <s v="est72014"/>
    <d v="2014-07-01T00:00:00"/>
    <x v="1"/>
    <s v="Male"/>
    <x v="2"/>
    <s v="Total"/>
    <s v="0400000US35"/>
    <n v="35"/>
    <s v="New Mexico"/>
    <x v="32"/>
    <n v="1035160"/>
    <x v="293"/>
    <x v="293"/>
    <x v="292"/>
    <n v="15861"/>
    <x v="280"/>
    <n v="25122"/>
  </r>
  <r>
    <s v="Both SexeshispHispanicNew Mexico"/>
    <s v="est72014"/>
    <d v="2014-07-01T00:00:00"/>
    <x v="2"/>
    <s v="Both Sexes"/>
    <x v="0"/>
    <s v="Hispanic"/>
    <s v="0400000US35"/>
    <n v="35"/>
    <s v="New Mexico"/>
    <x v="32"/>
    <n v="1001625"/>
    <x v="294"/>
    <x v="294"/>
    <x v="293"/>
    <n v="4840"/>
    <x v="281"/>
    <n v="20416"/>
  </r>
  <r>
    <s v="Both SexesnhispNot HispanicNew Mexico"/>
    <s v="est72014"/>
    <d v="2014-07-01T00:00:00"/>
    <x v="2"/>
    <s v="Both Sexes"/>
    <x v="1"/>
    <s v="Not Hispanic"/>
    <s v="0400000US35"/>
    <n v="35"/>
    <s v="New Mexico"/>
    <x v="32"/>
    <n v="1088717"/>
    <x v="295"/>
    <x v="295"/>
    <x v="294"/>
    <n v="30217"/>
    <x v="282"/>
    <n v="29984"/>
  </r>
  <r>
    <s v="Both SexestothispTotalNew Mexico"/>
    <s v="est72014"/>
    <d v="2014-07-01T00:00:00"/>
    <x v="2"/>
    <s v="Both Sexes"/>
    <x v="2"/>
    <s v="Total"/>
    <s v="0400000US35"/>
    <n v="35"/>
    <s v="New Mexico"/>
    <x v="32"/>
    <n v="2090342"/>
    <x v="296"/>
    <x v="296"/>
    <x v="295"/>
    <n v="35057"/>
    <x v="283"/>
    <n v="50400"/>
  </r>
  <r>
    <s v="FemalehispHispanicNew York"/>
    <s v="est72014"/>
    <d v="2014-07-01T00:00:00"/>
    <x v="0"/>
    <s v="Female"/>
    <x v="0"/>
    <s v="Hispanic"/>
    <s v="0400000US36"/>
    <n v="36"/>
    <s v="New York"/>
    <x v="33"/>
    <n v="1848202"/>
    <x v="297"/>
    <x v="297"/>
    <x v="296"/>
    <n v="19071"/>
    <x v="284"/>
    <n v="76036"/>
  </r>
  <r>
    <s v="FemalenhispNot HispanicNew York"/>
    <s v="est72014"/>
    <d v="2014-07-01T00:00:00"/>
    <x v="0"/>
    <s v="Female"/>
    <x v="1"/>
    <s v="Not Hispanic"/>
    <s v="0400000US36"/>
    <n v="36"/>
    <s v="New York"/>
    <x v="33"/>
    <n v="8275600"/>
    <x v="298"/>
    <x v="298"/>
    <x v="297"/>
    <n v="834438"/>
    <x v="285"/>
    <n v="164749"/>
  </r>
  <r>
    <s v="FemaletothispTotalNew York"/>
    <s v="est72014"/>
    <d v="2014-07-01T00:00:00"/>
    <x v="0"/>
    <s v="Female"/>
    <x v="2"/>
    <s v="Total"/>
    <s v="0400000US36"/>
    <n v="36"/>
    <s v="New York"/>
    <x v="33"/>
    <n v="10123802"/>
    <x v="299"/>
    <x v="299"/>
    <x v="298"/>
    <n v="853509"/>
    <x v="286"/>
    <n v="240785"/>
  </r>
  <r>
    <s v="MalehispHispanicNew York"/>
    <s v="est72014"/>
    <d v="2014-07-01T00:00:00"/>
    <x v="1"/>
    <s v="Male"/>
    <x v="0"/>
    <s v="Hispanic"/>
    <s v="0400000US36"/>
    <n v="36"/>
    <s v="New York"/>
    <x v="33"/>
    <n v="1796946"/>
    <x v="300"/>
    <x v="300"/>
    <x v="299"/>
    <n v="18596"/>
    <x v="287"/>
    <n v="71006"/>
  </r>
  <r>
    <s v="MalenhispNot HispanicNew York"/>
    <s v="est72014"/>
    <d v="2014-07-01T00:00:00"/>
    <x v="1"/>
    <s v="Male"/>
    <x v="1"/>
    <s v="Not Hispanic"/>
    <s v="0400000US36"/>
    <n v="36"/>
    <s v="New York"/>
    <x v="33"/>
    <n v="7735582"/>
    <x v="301"/>
    <x v="301"/>
    <x v="300"/>
    <n v="765441"/>
    <x v="288"/>
    <n v="153714"/>
  </r>
  <r>
    <s v="MaletothispTotalNew York"/>
    <s v="est72014"/>
    <d v="2014-07-01T00:00:00"/>
    <x v="1"/>
    <s v="Male"/>
    <x v="2"/>
    <s v="Total"/>
    <s v="0400000US36"/>
    <n v="36"/>
    <s v="New York"/>
    <x v="33"/>
    <n v="9532528"/>
    <x v="302"/>
    <x v="302"/>
    <x v="301"/>
    <n v="784037"/>
    <x v="289"/>
    <n v="224720"/>
  </r>
  <r>
    <s v="Both SexeshispHispanicNew York"/>
    <s v="est72014"/>
    <d v="2014-07-01T00:00:00"/>
    <x v="2"/>
    <s v="Both Sexes"/>
    <x v="0"/>
    <s v="Hispanic"/>
    <s v="0400000US36"/>
    <n v="36"/>
    <s v="New York"/>
    <x v="33"/>
    <n v="3645148"/>
    <x v="303"/>
    <x v="303"/>
    <x v="302"/>
    <n v="37667"/>
    <x v="290"/>
    <n v="147042"/>
  </r>
  <r>
    <s v="Both SexesnhispNot HispanicNew York"/>
    <s v="est72014"/>
    <d v="2014-07-01T00:00:00"/>
    <x v="2"/>
    <s v="Both Sexes"/>
    <x v="1"/>
    <s v="Not Hispanic"/>
    <s v="0400000US36"/>
    <n v="36"/>
    <s v="New York"/>
    <x v="33"/>
    <n v="16011182"/>
    <x v="304"/>
    <x v="304"/>
    <x v="303"/>
    <n v="1599879"/>
    <x v="291"/>
    <n v="318463"/>
  </r>
  <r>
    <s v="Both SexestothispTotalNew York"/>
    <s v="est72014"/>
    <d v="2014-07-01T00:00:00"/>
    <x v="2"/>
    <s v="Both Sexes"/>
    <x v="2"/>
    <s v="Total"/>
    <s v="0400000US36"/>
    <n v="36"/>
    <s v="New York"/>
    <x v="33"/>
    <n v="19656330"/>
    <x v="305"/>
    <x v="305"/>
    <x v="304"/>
    <n v="1637546"/>
    <x v="292"/>
    <n v="465505"/>
  </r>
  <r>
    <s v="FemalehispHispanicNorth Carolina"/>
    <s v="est72014"/>
    <d v="2014-07-01T00:00:00"/>
    <x v="0"/>
    <s v="Female"/>
    <x v="0"/>
    <s v="Hispanic"/>
    <s v="0400000US37"/>
    <n v="37"/>
    <s v="North Carolina"/>
    <x v="34"/>
    <n v="419391"/>
    <x v="306"/>
    <x v="306"/>
    <x v="305"/>
    <n v="4691"/>
    <x v="293"/>
    <n v="15389"/>
  </r>
  <r>
    <s v="FemalenhispNot HispanicNorth Carolina"/>
    <s v="est72014"/>
    <d v="2014-07-01T00:00:00"/>
    <x v="0"/>
    <s v="Female"/>
    <x v="1"/>
    <s v="Not Hispanic"/>
    <s v="0400000US37"/>
    <n v="37"/>
    <s v="North Carolina"/>
    <x v="34"/>
    <n v="4678346"/>
    <x v="307"/>
    <x v="307"/>
    <x v="306"/>
    <n v="135361"/>
    <x v="294"/>
    <n v="89753"/>
  </r>
  <r>
    <s v="FemaletothispTotalNorth Carolina"/>
    <s v="est72014"/>
    <d v="2014-07-01T00:00:00"/>
    <x v="0"/>
    <s v="Female"/>
    <x v="2"/>
    <s v="Total"/>
    <s v="0400000US37"/>
    <n v="37"/>
    <s v="North Carolina"/>
    <x v="34"/>
    <n v="5097737"/>
    <x v="308"/>
    <x v="308"/>
    <x v="307"/>
    <n v="140052"/>
    <x v="295"/>
    <n v="105142"/>
  </r>
  <r>
    <s v="MalehispHispanicNorth Carolina"/>
    <s v="est72014"/>
    <d v="2014-07-01T00:00:00"/>
    <x v="1"/>
    <s v="Male"/>
    <x v="0"/>
    <s v="Hispanic"/>
    <s v="0400000US37"/>
    <n v="37"/>
    <s v="North Carolina"/>
    <x v="34"/>
    <n v="459670"/>
    <x v="309"/>
    <x v="309"/>
    <x v="308"/>
    <n v="5041"/>
    <x v="296"/>
    <n v="15500"/>
  </r>
  <r>
    <s v="MalenhispNot HispanicNorth Carolina"/>
    <s v="est72014"/>
    <d v="2014-07-01T00:00:00"/>
    <x v="1"/>
    <s v="Male"/>
    <x v="1"/>
    <s v="Not Hispanic"/>
    <s v="0400000US37"/>
    <n v="37"/>
    <s v="North Carolina"/>
    <x v="34"/>
    <n v="4376537"/>
    <x v="310"/>
    <x v="310"/>
    <x v="309"/>
    <n v="125109"/>
    <x v="297"/>
    <n v="84482"/>
  </r>
  <r>
    <s v="MaletothispTotalNorth Carolina"/>
    <s v="est72014"/>
    <d v="2014-07-01T00:00:00"/>
    <x v="1"/>
    <s v="Male"/>
    <x v="2"/>
    <s v="Total"/>
    <s v="0400000US37"/>
    <n v="37"/>
    <s v="North Carolina"/>
    <x v="34"/>
    <n v="4836207"/>
    <x v="311"/>
    <x v="311"/>
    <x v="310"/>
    <n v="130150"/>
    <x v="298"/>
    <n v="99982"/>
  </r>
  <r>
    <s v="Both SexeshispHispanicNorth Carolina"/>
    <s v="est72014"/>
    <d v="2014-07-01T00:00:00"/>
    <x v="2"/>
    <s v="Both Sexes"/>
    <x v="0"/>
    <s v="Hispanic"/>
    <s v="0400000US37"/>
    <n v="37"/>
    <s v="North Carolina"/>
    <x v="34"/>
    <n v="879061"/>
    <x v="312"/>
    <x v="312"/>
    <x v="311"/>
    <n v="9732"/>
    <x v="299"/>
    <n v="30889"/>
  </r>
  <r>
    <s v="Both SexesnhispNot HispanicNorth Carolina"/>
    <s v="est72014"/>
    <d v="2014-07-01T00:00:00"/>
    <x v="2"/>
    <s v="Both Sexes"/>
    <x v="1"/>
    <s v="Not Hispanic"/>
    <s v="0400000US37"/>
    <n v="37"/>
    <s v="North Carolina"/>
    <x v="34"/>
    <n v="9054883"/>
    <x v="313"/>
    <x v="313"/>
    <x v="312"/>
    <n v="260470"/>
    <x v="300"/>
    <n v="174235"/>
  </r>
  <r>
    <s v="Both SexestothispTotalNorth Carolina"/>
    <s v="est72014"/>
    <d v="2014-07-01T00:00:00"/>
    <x v="2"/>
    <s v="Both Sexes"/>
    <x v="2"/>
    <s v="Total"/>
    <s v="0400000US37"/>
    <n v="37"/>
    <s v="North Carolina"/>
    <x v="34"/>
    <n v="9933944"/>
    <x v="314"/>
    <x v="314"/>
    <x v="313"/>
    <n v="270202"/>
    <x v="301"/>
    <n v="205124"/>
  </r>
  <r>
    <s v="FemalehispHispanicNorth Dakota"/>
    <s v="est72014"/>
    <d v="2014-07-01T00:00:00"/>
    <x v="0"/>
    <s v="Female"/>
    <x v="0"/>
    <s v="Hispanic"/>
    <s v="0400000US38"/>
    <n v="38"/>
    <s v="North Dakota"/>
    <x v="35"/>
    <n v="10668"/>
    <x v="315"/>
    <x v="315"/>
    <x v="314"/>
    <n v="119"/>
    <x v="302"/>
    <n v="591"/>
  </r>
  <r>
    <s v="FemalenhispNot HispanicNorth Dakota"/>
    <s v="est72014"/>
    <d v="2014-07-01T00:00:00"/>
    <x v="0"/>
    <s v="Female"/>
    <x v="1"/>
    <s v="Not Hispanic"/>
    <s v="0400000US38"/>
    <n v="38"/>
    <s v="North Dakota"/>
    <x v="35"/>
    <n v="348987"/>
    <x v="316"/>
    <x v="316"/>
    <x v="315"/>
    <n v="4597"/>
    <x v="303"/>
    <n v="6480"/>
  </r>
  <r>
    <s v="FemaletothispTotalNorth Dakota"/>
    <s v="est72014"/>
    <d v="2014-07-01T00:00:00"/>
    <x v="0"/>
    <s v="Female"/>
    <x v="2"/>
    <s v="Total"/>
    <s v="0400000US38"/>
    <n v="38"/>
    <s v="North Dakota"/>
    <x v="35"/>
    <n v="359655"/>
    <x v="317"/>
    <x v="317"/>
    <x v="316"/>
    <n v="4716"/>
    <x v="304"/>
    <n v="7071"/>
  </r>
  <r>
    <s v="MalehispHispanicNorth Dakota"/>
    <s v="est72014"/>
    <d v="2014-07-01T00:00:00"/>
    <x v="1"/>
    <s v="Male"/>
    <x v="0"/>
    <s v="Hispanic"/>
    <s v="0400000US38"/>
    <n v="38"/>
    <s v="North Dakota"/>
    <x v="35"/>
    <n v="12554"/>
    <x v="318"/>
    <x v="318"/>
    <x v="317"/>
    <n v="134"/>
    <x v="305"/>
    <n v="624"/>
  </r>
  <r>
    <s v="MalenhispNot HispanicNorth Dakota"/>
    <s v="est72014"/>
    <d v="2014-07-01T00:00:00"/>
    <x v="1"/>
    <s v="Male"/>
    <x v="1"/>
    <s v="Not Hispanic"/>
    <s v="0400000US38"/>
    <n v="38"/>
    <s v="North Dakota"/>
    <x v="35"/>
    <n v="365173"/>
    <x v="319"/>
    <x v="319"/>
    <x v="318"/>
    <n v="4796"/>
    <x v="306"/>
    <n v="6538"/>
  </r>
  <r>
    <s v="MaletothispTotalNorth Dakota"/>
    <s v="est72014"/>
    <d v="2014-07-01T00:00:00"/>
    <x v="1"/>
    <s v="Male"/>
    <x v="2"/>
    <s v="Total"/>
    <s v="0400000US38"/>
    <n v="38"/>
    <s v="North Dakota"/>
    <x v="35"/>
    <n v="377727"/>
    <x v="320"/>
    <x v="320"/>
    <x v="319"/>
    <n v="4930"/>
    <x v="307"/>
    <n v="7162"/>
  </r>
  <r>
    <s v="Both SexeshispHispanicNorth Dakota"/>
    <s v="est72014"/>
    <d v="2014-07-01T00:00:00"/>
    <x v="2"/>
    <s v="Both Sexes"/>
    <x v="0"/>
    <s v="Hispanic"/>
    <s v="0400000US38"/>
    <n v="38"/>
    <s v="North Dakota"/>
    <x v="35"/>
    <n v="23222"/>
    <x v="321"/>
    <x v="321"/>
    <x v="320"/>
    <n v="253"/>
    <x v="308"/>
    <n v="1215"/>
  </r>
  <r>
    <s v="Both SexesnhispNot HispanicNorth Dakota"/>
    <s v="est72014"/>
    <d v="2014-07-01T00:00:00"/>
    <x v="2"/>
    <s v="Both Sexes"/>
    <x v="1"/>
    <s v="Not Hispanic"/>
    <s v="0400000US38"/>
    <n v="38"/>
    <s v="North Dakota"/>
    <x v="35"/>
    <n v="714160"/>
    <x v="322"/>
    <x v="322"/>
    <x v="321"/>
    <n v="9393"/>
    <x v="309"/>
    <n v="13018"/>
  </r>
  <r>
    <s v="Both SexestothispTotalNorth Dakota"/>
    <s v="est72014"/>
    <d v="2014-07-01T00:00:00"/>
    <x v="2"/>
    <s v="Both Sexes"/>
    <x v="2"/>
    <s v="Total"/>
    <s v="0400000US38"/>
    <n v="38"/>
    <s v="North Dakota"/>
    <x v="35"/>
    <n v="737382"/>
    <x v="323"/>
    <x v="323"/>
    <x v="322"/>
    <n v="9646"/>
    <x v="310"/>
    <n v="14233"/>
  </r>
  <r>
    <s v="FemalehispHispanicOhio"/>
    <s v="est72014"/>
    <d v="2014-07-01T00:00:00"/>
    <x v="0"/>
    <s v="Female"/>
    <x v="0"/>
    <s v="Hispanic"/>
    <s v="0400000US39"/>
    <n v="39"/>
    <s v="Ohio"/>
    <x v="36"/>
    <n v="196613"/>
    <x v="324"/>
    <x v="324"/>
    <x v="323"/>
    <n v="1760"/>
    <x v="311"/>
    <n v="10342"/>
  </r>
  <r>
    <s v="FemalenhispNot HispanicOhio"/>
    <s v="est72014"/>
    <d v="2014-07-01T00:00:00"/>
    <x v="0"/>
    <s v="Female"/>
    <x v="1"/>
    <s v="Not Hispanic"/>
    <s v="0400000US39"/>
    <n v="39"/>
    <s v="Ohio"/>
    <x v="36"/>
    <n v="5727267"/>
    <x v="325"/>
    <x v="325"/>
    <x v="324"/>
    <n v="122288"/>
    <x v="312"/>
    <n v="112448"/>
  </r>
  <r>
    <s v="FemaletothispTotalOhio"/>
    <s v="est72014"/>
    <d v="2014-07-01T00:00:00"/>
    <x v="0"/>
    <s v="Female"/>
    <x v="2"/>
    <s v="Total"/>
    <s v="0400000US39"/>
    <n v="39"/>
    <s v="Ohio"/>
    <x v="36"/>
    <n v="5923880"/>
    <x v="326"/>
    <x v="326"/>
    <x v="325"/>
    <n v="124048"/>
    <x v="313"/>
    <n v="122790"/>
  </r>
  <r>
    <s v="MalehispHispanicOhio"/>
    <s v="est72014"/>
    <d v="2014-07-01T00:00:00"/>
    <x v="1"/>
    <s v="Male"/>
    <x v="0"/>
    <s v="Hispanic"/>
    <s v="0400000US39"/>
    <n v="39"/>
    <s v="Ohio"/>
    <x v="36"/>
    <n v="207748"/>
    <x v="327"/>
    <x v="327"/>
    <x v="326"/>
    <n v="1737"/>
    <x v="314"/>
    <n v="10336"/>
  </r>
  <r>
    <s v="MalenhispNot HispanicOhio"/>
    <s v="est72014"/>
    <d v="2014-07-01T00:00:00"/>
    <x v="1"/>
    <s v="Male"/>
    <x v="1"/>
    <s v="Not Hispanic"/>
    <s v="0400000US39"/>
    <n v="39"/>
    <s v="Ohio"/>
    <x v="36"/>
    <n v="5471345"/>
    <x v="328"/>
    <x v="328"/>
    <x v="327"/>
    <n v="112345"/>
    <x v="315"/>
    <n v="108877"/>
  </r>
  <r>
    <s v="MaletothispTotalOhio"/>
    <s v="est72014"/>
    <d v="2014-07-01T00:00:00"/>
    <x v="1"/>
    <s v="Male"/>
    <x v="2"/>
    <s v="Total"/>
    <s v="0400000US39"/>
    <n v="39"/>
    <s v="Ohio"/>
    <x v="36"/>
    <n v="5679093"/>
    <x v="329"/>
    <x v="329"/>
    <x v="328"/>
    <n v="114082"/>
    <x v="316"/>
    <n v="119213"/>
  </r>
  <r>
    <s v="Both SexeshispHispanicOhio"/>
    <s v="est72014"/>
    <d v="2014-07-01T00:00:00"/>
    <x v="2"/>
    <s v="Both Sexes"/>
    <x v="0"/>
    <s v="Hispanic"/>
    <s v="0400000US39"/>
    <n v="39"/>
    <s v="Ohio"/>
    <x v="36"/>
    <n v="404361"/>
    <x v="330"/>
    <x v="330"/>
    <x v="329"/>
    <n v="3497"/>
    <x v="317"/>
    <n v="20678"/>
  </r>
  <r>
    <s v="Both SexesnhispNot HispanicOhio"/>
    <s v="est72014"/>
    <d v="2014-07-01T00:00:00"/>
    <x v="2"/>
    <s v="Both Sexes"/>
    <x v="1"/>
    <s v="Not Hispanic"/>
    <s v="0400000US39"/>
    <n v="39"/>
    <s v="Ohio"/>
    <x v="36"/>
    <n v="11198612"/>
    <x v="331"/>
    <x v="331"/>
    <x v="330"/>
    <n v="234633"/>
    <x v="318"/>
    <n v="221325"/>
  </r>
  <r>
    <s v="Both SexestothispTotalOhio"/>
    <s v="est72014"/>
    <d v="2014-07-01T00:00:00"/>
    <x v="2"/>
    <s v="Both Sexes"/>
    <x v="2"/>
    <s v="Total"/>
    <s v="0400000US39"/>
    <n v="39"/>
    <s v="Ohio"/>
    <x v="36"/>
    <n v="11602973"/>
    <x v="332"/>
    <x v="332"/>
    <x v="331"/>
    <n v="238130"/>
    <x v="319"/>
    <n v="242003"/>
  </r>
  <r>
    <s v="FemalehispHispanicOklahoma"/>
    <s v="est72014"/>
    <d v="2014-07-01T00:00:00"/>
    <x v="0"/>
    <s v="Female"/>
    <x v="0"/>
    <s v="Hispanic"/>
    <s v="0400000US40"/>
    <n v="40"/>
    <s v="Oklahoma"/>
    <x v="37"/>
    <n v="182187"/>
    <x v="333"/>
    <x v="333"/>
    <x v="332"/>
    <n v="1195"/>
    <x v="320"/>
    <n v="10139"/>
  </r>
  <r>
    <s v="FemalenhispNot HispanicOklahoma"/>
    <s v="est72014"/>
    <d v="2014-07-01T00:00:00"/>
    <x v="0"/>
    <s v="Female"/>
    <x v="1"/>
    <s v="Not Hispanic"/>
    <s v="0400000US40"/>
    <n v="40"/>
    <s v="Oklahoma"/>
    <x v="37"/>
    <n v="1774421"/>
    <x v="334"/>
    <x v="334"/>
    <x v="333"/>
    <n v="41882"/>
    <x v="321"/>
    <n v="104992"/>
  </r>
  <r>
    <s v="FemaletothispTotalOklahoma"/>
    <s v="est72014"/>
    <d v="2014-07-01T00:00:00"/>
    <x v="0"/>
    <s v="Female"/>
    <x v="2"/>
    <s v="Total"/>
    <s v="0400000US40"/>
    <n v="40"/>
    <s v="Oklahoma"/>
    <x v="37"/>
    <n v="1956608"/>
    <x v="335"/>
    <x v="335"/>
    <x v="334"/>
    <n v="43077"/>
    <x v="322"/>
    <n v="115131"/>
  </r>
  <r>
    <s v="MalehispHispanicOklahoma"/>
    <s v="est72014"/>
    <d v="2014-07-01T00:00:00"/>
    <x v="1"/>
    <s v="Male"/>
    <x v="0"/>
    <s v="Hispanic"/>
    <s v="0400000US40"/>
    <n v="40"/>
    <s v="Oklahoma"/>
    <x v="37"/>
    <n v="201106"/>
    <x v="336"/>
    <x v="336"/>
    <x v="335"/>
    <n v="1416"/>
    <x v="323"/>
    <n v="10384"/>
  </r>
  <r>
    <s v="MalenhispNot HispanicOklahoma"/>
    <s v="est72014"/>
    <d v="2014-07-01T00:00:00"/>
    <x v="1"/>
    <s v="Male"/>
    <x v="1"/>
    <s v="Not Hispanic"/>
    <s v="0400000US40"/>
    <n v="40"/>
    <s v="Oklahoma"/>
    <x v="37"/>
    <n v="1720653"/>
    <x v="337"/>
    <x v="337"/>
    <x v="336"/>
    <n v="37922"/>
    <x v="324"/>
    <n v="99978"/>
  </r>
  <r>
    <s v="MaletothispTotalOklahoma"/>
    <s v="est72014"/>
    <d v="2014-07-01T00:00:00"/>
    <x v="1"/>
    <s v="Male"/>
    <x v="2"/>
    <s v="Total"/>
    <s v="0400000US40"/>
    <n v="40"/>
    <s v="Oklahoma"/>
    <x v="37"/>
    <n v="1921759"/>
    <x v="338"/>
    <x v="338"/>
    <x v="337"/>
    <n v="39338"/>
    <x v="325"/>
    <n v="110362"/>
  </r>
  <r>
    <s v="Both SexeshispHispanicOklahoma"/>
    <s v="est72014"/>
    <d v="2014-07-01T00:00:00"/>
    <x v="2"/>
    <s v="Both Sexes"/>
    <x v="0"/>
    <s v="Hispanic"/>
    <s v="0400000US40"/>
    <n v="40"/>
    <s v="Oklahoma"/>
    <x v="37"/>
    <n v="383293"/>
    <x v="339"/>
    <x v="339"/>
    <x v="338"/>
    <n v="2611"/>
    <x v="326"/>
    <n v="20523"/>
  </r>
  <r>
    <s v="Both SexesnhispNot HispanicOklahoma"/>
    <s v="est72014"/>
    <d v="2014-07-01T00:00:00"/>
    <x v="2"/>
    <s v="Both Sexes"/>
    <x v="1"/>
    <s v="Not Hispanic"/>
    <s v="0400000US40"/>
    <n v="40"/>
    <s v="Oklahoma"/>
    <x v="37"/>
    <n v="3495074"/>
    <x v="340"/>
    <x v="340"/>
    <x v="339"/>
    <n v="79804"/>
    <x v="327"/>
    <n v="204970"/>
  </r>
  <r>
    <s v="Both SexestothispTotalOklahoma"/>
    <s v="est72014"/>
    <d v="2014-07-01T00:00:00"/>
    <x v="2"/>
    <s v="Both Sexes"/>
    <x v="2"/>
    <s v="Total"/>
    <s v="0400000US40"/>
    <n v="40"/>
    <s v="Oklahoma"/>
    <x v="37"/>
    <n v="3878367"/>
    <x v="341"/>
    <x v="341"/>
    <x v="340"/>
    <n v="82415"/>
    <x v="328"/>
    <n v="225493"/>
  </r>
  <r>
    <s v="FemalehispHispanicOregon"/>
    <s v="est72014"/>
    <d v="2014-07-01T00:00:00"/>
    <x v="0"/>
    <s v="Female"/>
    <x v="0"/>
    <s v="Hispanic"/>
    <s v="0400000US41"/>
    <n v="41"/>
    <s v="Oregon"/>
    <x v="38"/>
    <n v="237400"/>
    <x v="342"/>
    <x v="342"/>
    <x v="341"/>
    <n v="2448"/>
    <x v="329"/>
    <n v="11257"/>
  </r>
  <r>
    <s v="FemalenhispNot HispanicOregon"/>
    <s v="est72014"/>
    <d v="2014-07-01T00:00:00"/>
    <x v="0"/>
    <s v="Female"/>
    <x v="1"/>
    <s v="Not Hispanic"/>
    <s v="0400000US41"/>
    <n v="41"/>
    <s v="Oregon"/>
    <x v="38"/>
    <n v="1764306"/>
    <x v="343"/>
    <x v="343"/>
    <x v="342"/>
    <n v="89219"/>
    <x v="330"/>
    <n v="60484"/>
  </r>
  <r>
    <s v="FemaletothispTotalOregon"/>
    <s v="est72014"/>
    <d v="2014-07-01T00:00:00"/>
    <x v="0"/>
    <s v="Female"/>
    <x v="2"/>
    <s v="Total"/>
    <s v="0400000US41"/>
    <n v="41"/>
    <s v="Oregon"/>
    <x v="38"/>
    <n v="2001706"/>
    <x v="344"/>
    <x v="344"/>
    <x v="343"/>
    <n v="91667"/>
    <x v="331"/>
    <n v="71741"/>
  </r>
  <r>
    <s v="MalehispHispanicOregon"/>
    <s v="est72014"/>
    <d v="2014-07-01T00:00:00"/>
    <x v="1"/>
    <s v="Male"/>
    <x v="0"/>
    <s v="Hispanic"/>
    <s v="0400000US41"/>
    <n v="41"/>
    <s v="Oregon"/>
    <x v="38"/>
    <n v="255887"/>
    <x v="345"/>
    <x v="345"/>
    <x v="344"/>
    <n v="2485"/>
    <x v="332"/>
    <n v="11678"/>
  </r>
  <r>
    <s v="MalenhispNot HispanicOregon"/>
    <s v="est72014"/>
    <d v="2014-07-01T00:00:00"/>
    <x v="1"/>
    <s v="Male"/>
    <x v="1"/>
    <s v="Not Hispanic"/>
    <s v="0400000US41"/>
    <n v="41"/>
    <s v="Oregon"/>
    <x v="38"/>
    <n v="1706513"/>
    <x v="346"/>
    <x v="346"/>
    <x v="345"/>
    <n v="75991"/>
    <x v="333"/>
    <n v="58409"/>
  </r>
  <r>
    <s v="MaletothispTotalOregon"/>
    <s v="est72014"/>
    <d v="2014-07-01T00:00:00"/>
    <x v="1"/>
    <s v="Male"/>
    <x v="2"/>
    <s v="Total"/>
    <s v="0400000US41"/>
    <n v="41"/>
    <s v="Oregon"/>
    <x v="38"/>
    <n v="1962400"/>
    <x v="347"/>
    <x v="347"/>
    <x v="346"/>
    <n v="78476"/>
    <x v="334"/>
    <n v="70087"/>
  </r>
  <r>
    <s v="Both SexeshispHispanicOregon"/>
    <s v="est72014"/>
    <d v="2014-07-01T00:00:00"/>
    <x v="2"/>
    <s v="Both Sexes"/>
    <x v="0"/>
    <s v="Hispanic"/>
    <s v="0400000US41"/>
    <n v="41"/>
    <s v="Oregon"/>
    <x v="38"/>
    <n v="493287"/>
    <x v="348"/>
    <x v="348"/>
    <x v="347"/>
    <n v="4933"/>
    <x v="335"/>
    <n v="22935"/>
  </r>
  <r>
    <s v="Both SexesnhispNot HispanicOregon"/>
    <s v="est72014"/>
    <d v="2014-07-01T00:00:00"/>
    <x v="2"/>
    <s v="Both Sexes"/>
    <x v="1"/>
    <s v="Not Hispanic"/>
    <s v="0400000US41"/>
    <n v="41"/>
    <s v="Oregon"/>
    <x v="38"/>
    <n v="3470819"/>
    <x v="349"/>
    <x v="349"/>
    <x v="348"/>
    <n v="165210"/>
    <x v="336"/>
    <n v="118893"/>
  </r>
  <r>
    <s v="Both SexestothispTotalOregon"/>
    <s v="est72014"/>
    <d v="2014-07-01T00:00:00"/>
    <x v="2"/>
    <s v="Both Sexes"/>
    <x v="2"/>
    <s v="Total"/>
    <s v="0400000US41"/>
    <n v="41"/>
    <s v="Oregon"/>
    <x v="38"/>
    <n v="3964106"/>
    <x v="350"/>
    <x v="350"/>
    <x v="349"/>
    <n v="170143"/>
    <x v="337"/>
    <n v="141828"/>
  </r>
  <r>
    <s v="FemalehispHispanicPennsylvania"/>
    <s v="est72014"/>
    <d v="2014-07-01T00:00:00"/>
    <x v="0"/>
    <s v="Female"/>
    <x v="0"/>
    <s v="Hispanic"/>
    <s v="0400000US42"/>
    <n v="42"/>
    <s v="Pennsylvania"/>
    <x v="39"/>
    <n v="412293"/>
    <x v="351"/>
    <x v="351"/>
    <x v="350"/>
    <n v="4354"/>
    <x v="338"/>
    <n v="20596"/>
  </r>
  <r>
    <s v="FemalenhispNot HispanicPennsylvania"/>
    <s v="est72014"/>
    <d v="2014-07-01T00:00:00"/>
    <x v="0"/>
    <s v="Female"/>
    <x v="1"/>
    <s v="Not Hispanic"/>
    <s v="0400000US42"/>
    <n v="42"/>
    <s v="Pennsylvania"/>
    <x v="39"/>
    <n v="6122694"/>
    <x v="352"/>
    <x v="352"/>
    <x v="351"/>
    <n v="212999"/>
    <x v="339"/>
    <n v="99550"/>
  </r>
  <r>
    <s v="FemaletothispTotalPennsylvania"/>
    <s v="est72014"/>
    <d v="2014-07-01T00:00:00"/>
    <x v="0"/>
    <s v="Female"/>
    <x v="2"/>
    <s v="Total"/>
    <s v="0400000US42"/>
    <n v="42"/>
    <s v="Pennsylvania"/>
    <x v="39"/>
    <n v="6534987"/>
    <x v="353"/>
    <x v="353"/>
    <x v="352"/>
    <n v="217353"/>
    <x v="340"/>
    <n v="120146"/>
  </r>
  <r>
    <s v="MalehispHispanicPennsylvania"/>
    <s v="est72014"/>
    <d v="2014-07-01T00:00:00"/>
    <x v="1"/>
    <s v="Male"/>
    <x v="0"/>
    <s v="Hispanic"/>
    <s v="0400000US42"/>
    <n v="42"/>
    <s v="Pennsylvania"/>
    <x v="39"/>
    <n v="429396"/>
    <x v="354"/>
    <x v="354"/>
    <x v="353"/>
    <n v="4400"/>
    <x v="341"/>
    <n v="20148"/>
  </r>
  <r>
    <s v="MalenhispNot HispanicPennsylvania"/>
    <s v="est72014"/>
    <d v="2014-07-01T00:00:00"/>
    <x v="1"/>
    <s v="Male"/>
    <x v="1"/>
    <s v="Not Hispanic"/>
    <s v="0400000US42"/>
    <n v="42"/>
    <s v="Pennsylvania"/>
    <x v="39"/>
    <n v="5824718"/>
    <x v="355"/>
    <x v="355"/>
    <x v="354"/>
    <n v="196893"/>
    <x v="342"/>
    <n v="94650"/>
  </r>
  <r>
    <s v="MaletothispTotalPennsylvania"/>
    <s v="est72014"/>
    <d v="2014-07-01T00:00:00"/>
    <x v="1"/>
    <s v="Male"/>
    <x v="2"/>
    <s v="Total"/>
    <s v="0400000US42"/>
    <n v="42"/>
    <s v="Pennsylvania"/>
    <x v="39"/>
    <n v="6254114"/>
    <x v="356"/>
    <x v="356"/>
    <x v="355"/>
    <n v="201293"/>
    <x v="343"/>
    <n v="114798"/>
  </r>
  <r>
    <s v="Both SexeshispHispanicPennsylvania"/>
    <s v="est72014"/>
    <d v="2014-07-01T00:00:00"/>
    <x v="2"/>
    <s v="Both Sexes"/>
    <x v="0"/>
    <s v="Hispanic"/>
    <s v="0400000US42"/>
    <n v="42"/>
    <s v="Pennsylvania"/>
    <x v="39"/>
    <n v="841689"/>
    <x v="357"/>
    <x v="357"/>
    <x v="356"/>
    <n v="8754"/>
    <x v="344"/>
    <n v="40744"/>
  </r>
  <r>
    <s v="Both SexesnhispNot HispanicPennsylvania"/>
    <s v="est72014"/>
    <d v="2014-07-01T00:00:00"/>
    <x v="2"/>
    <s v="Both Sexes"/>
    <x v="1"/>
    <s v="Not Hispanic"/>
    <s v="0400000US42"/>
    <n v="42"/>
    <s v="Pennsylvania"/>
    <x v="39"/>
    <n v="11947412"/>
    <x v="358"/>
    <x v="358"/>
    <x v="357"/>
    <n v="409892"/>
    <x v="345"/>
    <n v="194200"/>
  </r>
  <r>
    <s v="Both SexestothispTotalPennsylvania"/>
    <s v="est72014"/>
    <d v="2014-07-01T00:00:00"/>
    <x v="2"/>
    <s v="Both Sexes"/>
    <x v="2"/>
    <s v="Total"/>
    <s v="0400000US42"/>
    <n v="42"/>
    <s v="Pennsylvania"/>
    <x v="39"/>
    <n v="12789101"/>
    <x v="359"/>
    <x v="359"/>
    <x v="358"/>
    <n v="418646"/>
    <x v="346"/>
    <n v="234944"/>
  </r>
  <r>
    <s v="FemalehispHispanicRhode Island"/>
    <s v="est72014"/>
    <d v="2014-07-01T00:00:00"/>
    <x v="0"/>
    <s v="Female"/>
    <x v="0"/>
    <s v="Hispanic"/>
    <s v="0400000US44"/>
    <n v="44"/>
    <s v="Rhode Island"/>
    <x v="40"/>
    <n v="74651"/>
    <x v="360"/>
    <x v="360"/>
    <x v="359"/>
    <n v="692"/>
    <x v="213"/>
    <n v="3504"/>
  </r>
  <r>
    <s v="FemalenhispNot HispanicRhode Island"/>
    <s v="est72014"/>
    <d v="2014-07-01T00:00:00"/>
    <x v="0"/>
    <s v="Female"/>
    <x v="1"/>
    <s v="Not Hispanic"/>
    <s v="0400000US44"/>
    <n v="44"/>
    <s v="Rhode Island"/>
    <x v="40"/>
    <n v="469141"/>
    <x v="361"/>
    <x v="361"/>
    <x v="360"/>
    <n v="18355"/>
    <x v="347"/>
    <n v="10521"/>
  </r>
  <r>
    <s v="FemaletothispTotalRhode Island"/>
    <s v="est72014"/>
    <d v="2014-07-01T00:00:00"/>
    <x v="0"/>
    <s v="Female"/>
    <x v="2"/>
    <s v="Total"/>
    <s v="0400000US44"/>
    <n v="44"/>
    <s v="Rhode Island"/>
    <x v="40"/>
    <n v="543792"/>
    <x v="362"/>
    <x v="362"/>
    <x v="361"/>
    <n v="19047"/>
    <x v="348"/>
    <n v="14025"/>
  </r>
  <r>
    <s v="MalehispHispanicRhode Island"/>
    <s v="est72014"/>
    <d v="2014-07-01T00:00:00"/>
    <x v="1"/>
    <s v="Male"/>
    <x v="0"/>
    <s v="Hispanic"/>
    <s v="0400000US44"/>
    <n v="44"/>
    <s v="Rhode Island"/>
    <x v="40"/>
    <n v="74762"/>
    <x v="363"/>
    <x v="363"/>
    <x v="362"/>
    <n v="721"/>
    <x v="349"/>
    <n v="3302"/>
  </r>
  <r>
    <s v="MalenhispNot HispanicRhode Island"/>
    <s v="est72014"/>
    <d v="2014-07-01T00:00:00"/>
    <x v="1"/>
    <s v="Male"/>
    <x v="1"/>
    <s v="Not Hispanic"/>
    <s v="0400000US44"/>
    <n v="44"/>
    <s v="Rhode Island"/>
    <x v="40"/>
    <n v="437463"/>
    <x v="364"/>
    <x v="364"/>
    <x v="363"/>
    <n v="16540"/>
    <x v="350"/>
    <n v="9986"/>
  </r>
  <r>
    <s v="MaletothispTotalRhode Island"/>
    <s v="est72014"/>
    <d v="2014-07-01T00:00:00"/>
    <x v="1"/>
    <s v="Male"/>
    <x v="2"/>
    <s v="Total"/>
    <s v="0400000US44"/>
    <n v="44"/>
    <s v="Rhode Island"/>
    <x v="40"/>
    <n v="512225"/>
    <x v="365"/>
    <x v="365"/>
    <x v="364"/>
    <n v="17261"/>
    <x v="351"/>
    <n v="13288"/>
  </r>
  <r>
    <s v="Both SexeshispHispanicRhode Island"/>
    <s v="est72014"/>
    <d v="2014-07-01T00:00:00"/>
    <x v="2"/>
    <s v="Both Sexes"/>
    <x v="0"/>
    <s v="Hispanic"/>
    <s v="0400000US44"/>
    <n v="44"/>
    <s v="Rhode Island"/>
    <x v="40"/>
    <n v="149413"/>
    <x v="366"/>
    <x v="366"/>
    <x v="365"/>
    <n v="1413"/>
    <x v="352"/>
    <n v="6806"/>
  </r>
  <r>
    <s v="Both SexesnhispNot HispanicRhode Island"/>
    <s v="est72014"/>
    <d v="2014-07-01T00:00:00"/>
    <x v="2"/>
    <s v="Both Sexes"/>
    <x v="1"/>
    <s v="Not Hispanic"/>
    <s v="0400000US44"/>
    <n v="44"/>
    <s v="Rhode Island"/>
    <x v="40"/>
    <n v="906604"/>
    <x v="367"/>
    <x v="367"/>
    <x v="366"/>
    <n v="34895"/>
    <x v="353"/>
    <n v="20507"/>
  </r>
  <r>
    <s v="Both SexestothispTotalRhode Island"/>
    <s v="est72014"/>
    <d v="2014-07-01T00:00:00"/>
    <x v="2"/>
    <s v="Both Sexes"/>
    <x v="2"/>
    <s v="Total"/>
    <s v="0400000US44"/>
    <n v="44"/>
    <s v="Rhode Island"/>
    <x v="40"/>
    <n v="1056017"/>
    <x v="368"/>
    <x v="368"/>
    <x v="367"/>
    <n v="36308"/>
    <x v="354"/>
    <n v="27313"/>
  </r>
  <r>
    <s v="FemalehispHispanicSouth Carolina"/>
    <s v="est72014"/>
    <d v="2014-07-01T00:00:00"/>
    <x v="0"/>
    <s v="Female"/>
    <x v="0"/>
    <s v="Hispanic"/>
    <s v="0400000US45"/>
    <n v="45"/>
    <s v="South Carolina"/>
    <x v="41"/>
    <n v="119019"/>
    <x v="369"/>
    <x v="369"/>
    <x v="368"/>
    <n v="1178"/>
    <x v="355"/>
    <n v="4283"/>
  </r>
  <r>
    <s v="FemalenhispNot HispanicSouth Carolina"/>
    <s v="est72014"/>
    <d v="2014-07-01T00:00:00"/>
    <x v="0"/>
    <s v="Female"/>
    <x v="1"/>
    <s v="Not Hispanic"/>
    <s v="0400000US45"/>
    <n v="45"/>
    <s v="South Carolina"/>
    <x v="41"/>
    <n v="2361719"/>
    <x v="370"/>
    <x v="370"/>
    <x v="369"/>
    <n v="37999"/>
    <x v="356"/>
    <n v="37937"/>
  </r>
  <r>
    <s v="FemaletothispTotalSouth Carolina"/>
    <s v="est72014"/>
    <d v="2014-07-01T00:00:00"/>
    <x v="0"/>
    <s v="Female"/>
    <x v="2"/>
    <s v="Total"/>
    <s v="0400000US45"/>
    <n v="45"/>
    <s v="South Carolina"/>
    <x v="41"/>
    <n v="2480738"/>
    <x v="371"/>
    <x v="371"/>
    <x v="370"/>
    <n v="39177"/>
    <x v="357"/>
    <n v="42220"/>
  </r>
  <r>
    <s v="MalehispHispanicSouth Carolina"/>
    <s v="est72014"/>
    <d v="2014-07-01T00:00:00"/>
    <x v="1"/>
    <s v="Male"/>
    <x v="0"/>
    <s v="Hispanic"/>
    <s v="0400000US45"/>
    <n v="45"/>
    <s v="South Carolina"/>
    <x v="41"/>
    <n v="138339"/>
    <x v="372"/>
    <x v="372"/>
    <x v="371"/>
    <n v="1231"/>
    <x v="358"/>
    <n v="4446"/>
  </r>
  <r>
    <s v="MalenhispNot HispanicSouth Carolina"/>
    <s v="est72014"/>
    <d v="2014-07-01T00:00:00"/>
    <x v="1"/>
    <s v="Male"/>
    <x v="1"/>
    <s v="Not Hispanic"/>
    <s v="0400000US45"/>
    <n v="45"/>
    <s v="South Carolina"/>
    <x v="41"/>
    <n v="2204716"/>
    <x v="373"/>
    <x v="373"/>
    <x v="372"/>
    <n v="33239"/>
    <x v="359"/>
    <n v="35944"/>
  </r>
  <r>
    <s v="MaletothispTotalSouth Carolina"/>
    <s v="est72014"/>
    <d v="2014-07-01T00:00:00"/>
    <x v="1"/>
    <s v="Male"/>
    <x v="2"/>
    <s v="Total"/>
    <s v="0400000US45"/>
    <n v="45"/>
    <s v="South Carolina"/>
    <x v="41"/>
    <n v="2343055"/>
    <x v="374"/>
    <x v="374"/>
    <x v="373"/>
    <n v="34470"/>
    <x v="360"/>
    <n v="40390"/>
  </r>
  <r>
    <s v="Both SexeshispHispanicSouth Carolina"/>
    <s v="est72014"/>
    <d v="2014-07-01T00:00:00"/>
    <x v="2"/>
    <s v="Both Sexes"/>
    <x v="0"/>
    <s v="Hispanic"/>
    <s v="0400000US45"/>
    <n v="45"/>
    <s v="South Carolina"/>
    <x v="41"/>
    <n v="257358"/>
    <x v="375"/>
    <x v="375"/>
    <x v="374"/>
    <n v="2409"/>
    <x v="361"/>
    <n v="8729"/>
  </r>
  <r>
    <s v="Both SexesnhispNot HispanicSouth Carolina"/>
    <s v="est72014"/>
    <d v="2014-07-01T00:00:00"/>
    <x v="2"/>
    <s v="Both Sexes"/>
    <x v="1"/>
    <s v="Not Hispanic"/>
    <s v="0400000US45"/>
    <n v="45"/>
    <s v="South Carolina"/>
    <x v="41"/>
    <n v="4566435"/>
    <x v="376"/>
    <x v="376"/>
    <x v="375"/>
    <n v="71238"/>
    <x v="362"/>
    <n v="73881"/>
  </r>
  <r>
    <s v="Both SexestothispTotalSouth Carolina"/>
    <s v="est72014"/>
    <d v="2014-07-01T00:00:00"/>
    <x v="2"/>
    <s v="Both Sexes"/>
    <x v="2"/>
    <s v="Total"/>
    <s v="0400000US45"/>
    <n v="45"/>
    <s v="South Carolina"/>
    <x v="41"/>
    <n v="4823793"/>
    <x v="377"/>
    <x v="377"/>
    <x v="376"/>
    <n v="73647"/>
    <x v="363"/>
    <n v="82610"/>
  </r>
  <r>
    <s v="FemalehispHispanicSouth Dakota"/>
    <s v="est72014"/>
    <d v="2014-07-01T00:00:00"/>
    <x v="0"/>
    <s v="Female"/>
    <x v="0"/>
    <s v="Hispanic"/>
    <s v="0400000US46"/>
    <n v="46"/>
    <s v="South Dakota"/>
    <x v="42"/>
    <n v="13752"/>
    <x v="378"/>
    <x v="378"/>
    <x v="377"/>
    <n v="102"/>
    <x v="364"/>
    <n v="837"/>
  </r>
  <r>
    <s v="FemalenhispNot HispanicSouth Dakota"/>
    <s v="est72014"/>
    <d v="2014-07-01T00:00:00"/>
    <x v="0"/>
    <s v="Female"/>
    <x v="1"/>
    <s v="Not Hispanic"/>
    <s v="0400000US46"/>
    <n v="46"/>
    <s v="South Dakota"/>
    <x v="42"/>
    <n v="407904"/>
    <x v="379"/>
    <x v="379"/>
    <x v="378"/>
    <n v="5316"/>
    <x v="180"/>
    <n v="8321"/>
  </r>
  <r>
    <s v="FemaletothispTotalSouth Dakota"/>
    <s v="est72014"/>
    <d v="2014-07-01T00:00:00"/>
    <x v="0"/>
    <s v="Female"/>
    <x v="2"/>
    <s v="Total"/>
    <s v="0400000US46"/>
    <n v="46"/>
    <s v="South Dakota"/>
    <x v="42"/>
    <n v="421656"/>
    <x v="380"/>
    <x v="380"/>
    <x v="379"/>
    <n v="5418"/>
    <x v="365"/>
    <n v="9158"/>
  </r>
  <r>
    <s v="MalehispHispanicSouth Dakota"/>
    <s v="est72014"/>
    <d v="2014-07-01T00:00:00"/>
    <x v="1"/>
    <s v="Male"/>
    <x v="0"/>
    <s v="Hispanic"/>
    <s v="0400000US46"/>
    <n v="46"/>
    <s v="South Dakota"/>
    <x v="42"/>
    <n v="16405"/>
    <x v="381"/>
    <x v="381"/>
    <x v="380"/>
    <n v="107"/>
    <x v="366"/>
    <n v="932"/>
  </r>
  <r>
    <s v="MalenhispNot HispanicSouth Dakota"/>
    <s v="est72014"/>
    <d v="2014-07-01T00:00:00"/>
    <x v="1"/>
    <s v="Male"/>
    <x v="1"/>
    <s v="Not Hispanic"/>
    <s v="0400000US46"/>
    <n v="46"/>
    <s v="South Dakota"/>
    <x v="42"/>
    <n v="411027"/>
    <x v="382"/>
    <x v="382"/>
    <x v="381"/>
    <n v="5082"/>
    <x v="367"/>
    <n v="8183"/>
  </r>
  <r>
    <s v="MaletothispTotalSouth Dakota"/>
    <s v="est72014"/>
    <d v="2014-07-01T00:00:00"/>
    <x v="1"/>
    <s v="Male"/>
    <x v="2"/>
    <s v="Total"/>
    <s v="0400000US46"/>
    <n v="46"/>
    <s v="South Dakota"/>
    <x v="42"/>
    <n v="427432"/>
    <x v="383"/>
    <x v="383"/>
    <x v="382"/>
    <n v="5189"/>
    <x v="368"/>
    <n v="9115"/>
  </r>
  <r>
    <s v="Both SexeshispHispanicSouth Dakota"/>
    <s v="est72014"/>
    <d v="2014-07-01T00:00:00"/>
    <x v="2"/>
    <s v="Both Sexes"/>
    <x v="0"/>
    <s v="Hispanic"/>
    <s v="0400000US46"/>
    <n v="46"/>
    <s v="South Dakota"/>
    <x v="42"/>
    <n v="30157"/>
    <x v="384"/>
    <x v="384"/>
    <x v="383"/>
    <n v="209"/>
    <x v="369"/>
    <n v="1769"/>
  </r>
  <r>
    <s v="Both SexesnhispNot HispanicSouth Dakota"/>
    <s v="est72014"/>
    <d v="2014-07-01T00:00:00"/>
    <x v="2"/>
    <s v="Both Sexes"/>
    <x v="1"/>
    <s v="Not Hispanic"/>
    <s v="0400000US46"/>
    <n v="46"/>
    <s v="South Dakota"/>
    <x v="42"/>
    <n v="818931"/>
    <x v="385"/>
    <x v="385"/>
    <x v="384"/>
    <n v="10398"/>
    <x v="370"/>
    <n v="16504"/>
  </r>
  <r>
    <s v="Both SexestothispTotalSouth Dakota"/>
    <s v="est72014"/>
    <d v="2014-07-01T00:00:00"/>
    <x v="2"/>
    <s v="Both Sexes"/>
    <x v="2"/>
    <s v="Total"/>
    <s v="0400000US46"/>
    <n v="46"/>
    <s v="South Dakota"/>
    <x v="42"/>
    <n v="849088"/>
    <x v="386"/>
    <x v="386"/>
    <x v="385"/>
    <n v="10607"/>
    <x v="371"/>
    <n v="18273"/>
  </r>
  <r>
    <s v="FemalehispHispanicTennessee"/>
    <s v="est72014"/>
    <d v="2014-07-01T00:00:00"/>
    <x v="0"/>
    <s v="Female"/>
    <x v="0"/>
    <s v="Hispanic"/>
    <s v="0400000US47"/>
    <n v="47"/>
    <s v="Tennessee"/>
    <x v="43"/>
    <n v="154080"/>
    <x v="387"/>
    <x v="387"/>
    <x v="386"/>
    <n v="1717"/>
    <x v="372"/>
    <n v="5615"/>
  </r>
  <r>
    <s v="FemalenhispNot HispanicTennessee"/>
    <s v="est72014"/>
    <d v="2014-07-01T00:00:00"/>
    <x v="0"/>
    <s v="Female"/>
    <x v="1"/>
    <s v="Not Hispanic"/>
    <s v="0400000US47"/>
    <n v="47"/>
    <s v="Tennessee"/>
    <x v="43"/>
    <n v="3196694"/>
    <x v="388"/>
    <x v="388"/>
    <x v="387"/>
    <n v="57124"/>
    <x v="373"/>
    <n v="52683"/>
  </r>
  <r>
    <s v="FemaletothispTotalTennessee"/>
    <s v="est72014"/>
    <d v="2014-07-01T00:00:00"/>
    <x v="0"/>
    <s v="Female"/>
    <x v="2"/>
    <s v="Total"/>
    <s v="0400000US47"/>
    <n v="47"/>
    <s v="Tennessee"/>
    <x v="43"/>
    <n v="3350774"/>
    <x v="389"/>
    <x v="389"/>
    <x v="388"/>
    <n v="58841"/>
    <x v="374"/>
    <n v="58298"/>
  </r>
  <r>
    <s v="MalehispHispanicTennessee"/>
    <s v="est72014"/>
    <d v="2014-07-01T00:00:00"/>
    <x v="1"/>
    <s v="Male"/>
    <x v="0"/>
    <s v="Hispanic"/>
    <s v="0400000US47"/>
    <n v="47"/>
    <s v="Tennessee"/>
    <x v="43"/>
    <n v="174904"/>
    <x v="390"/>
    <x v="390"/>
    <x v="389"/>
    <n v="1708"/>
    <x v="375"/>
    <n v="5894"/>
  </r>
  <r>
    <s v="MalenhispNot HispanicTennessee"/>
    <s v="est72014"/>
    <d v="2014-07-01T00:00:00"/>
    <x v="1"/>
    <s v="Male"/>
    <x v="1"/>
    <s v="Not Hispanic"/>
    <s v="0400000US47"/>
    <n v="47"/>
    <s v="Tennessee"/>
    <x v="43"/>
    <n v="3015148"/>
    <x v="391"/>
    <x v="391"/>
    <x v="390"/>
    <n v="50769"/>
    <x v="376"/>
    <n v="50455"/>
  </r>
  <r>
    <s v="MaletothispTotalTennessee"/>
    <s v="est72014"/>
    <d v="2014-07-01T00:00:00"/>
    <x v="1"/>
    <s v="Male"/>
    <x v="2"/>
    <s v="Total"/>
    <s v="0400000US47"/>
    <n v="47"/>
    <s v="Tennessee"/>
    <x v="43"/>
    <n v="3190052"/>
    <x v="392"/>
    <x v="392"/>
    <x v="391"/>
    <n v="52477"/>
    <x v="377"/>
    <n v="56349"/>
  </r>
  <r>
    <s v="Both SexeshispHispanicTennessee"/>
    <s v="est72014"/>
    <d v="2014-07-01T00:00:00"/>
    <x v="2"/>
    <s v="Both Sexes"/>
    <x v="0"/>
    <s v="Hispanic"/>
    <s v="0400000US47"/>
    <n v="47"/>
    <s v="Tennessee"/>
    <x v="43"/>
    <n v="328984"/>
    <x v="393"/>
    <x v="393"/>
    <x v="392"/>
    <n v="3425"/>
    <x v="378"/>
    <n v="11509"/>
  </r>
  <r>
    <s v="Both SexesnhispNot HispanicTennessee"/>
    <s v="est72014"/>
    <d v="2014-07-01T00:00:00"/>
    <x v="2"/>
    <s v="Both Sexes"/>
    <x v="1"/>
    <s v="Not Hispanic"/>
    <s v="0400000US47"/>
    <n v="47"/>
    <s v="Tennessee"/>
    <x v="43"/>
    <n v="6211842"/>
    <x v="394"/>
    <x v="394"/>
    <x v="393"/>
    <n v="107893"/>
    <x v="379"/>
    <n v="103138"/>
  </r>
  <r>
    <s v="Both SexestothispTotalTennessee"/>
    <s v="est72014"/>
    <d v="2014-07-01T00:00:00"/>
    <x v="2"/>
    <s v="Both Sexes"/>
    <x v="2"/>
    <s v="Total"/>
    <s v="0400000US47"/>
    <n v="47"/>
    <s v="Tennessee"/>
    <x v="43"/>
    <n v="6540826"/>
    <x v="395"/>
    <x v="395"/>
    <x v="394"/>
    <n v="111318"/>
    <x v="380"/>
    <n v="114647"/>
  </r>
  <r>
    <s v="FemalehispHispanicTexas"/>
    <s v="est72014"/>
    <d v="2014-07-01T00:00:00"/>
    <x v="0"/>
    <s v="Female"/>
    <x v="0"/>
    <s v="Hispanic"/>
    <s v="0400000US48"/>
    <n v="48"/>
    <s v="Texas"/>
    <x v="44"/>
    <n v="5188971"/>
    <x v="396"/>
    <x v="396"/>
    <x v="395"/>
    <n v="23049"/>
    <x v="381"/>
    <n v="65323"/>
  </r>
  <r>
    <s v="FemalenhispNot HispanicTexas"/>
    <s v="est72014"/>
    <d v="2014-07-01T00:00:00"/>
    <x v="0"/>
    <s v="Female"/>
    <x v="1"/>
    <s v="Not Hispanic"/>
    <s v="0400000US48"/>
    <n v="48"/>
    <s v="Texas"/>
    <x v="44"/>
    <n v="8394503"/>
    <x v="397"/>
    <x v="397"/>
    <x v="396"/>
    <n v="607612"/>
    <x v="382"/>
    <n v="183738"/>
  </r>
  <r>
    <s v="FemaletothispTotalTexas"/>
    <s v="est72014"/>
    <d v="2014-07-01T00:00:00"/>
    <x v="0"/>
    <s v="Female"/>
    <x v="2"/>
    <s v="Total"/>
    <s v="0400000US48"/>
    <n v="48"/>
    <s v="Texas"/>
    <x v="44"/>
    <n v="13583474"/>
    <x v="398"/>
    <x v="398"/>
    <x v="397"/>
    <n v="630661"/>
    <x v="383"/>
    <n v="249061"/>
  </r>
  <r>
    <s v="MalehispHispanicTexas"/>
    <s v="est72014"/>
    <d v="2014-07-01T00:00:00"/>
    <x v="1"/>
    <s v="Male"/>
    <x v="0"/>
    <s v="Hispanic"/>
    <s v="0400000US48"/>
    <n v="48"/>
    <s v="Texas"/>
    <x v="44"/>
    <n v="5251622"/>
    <x v="399"/>
    <x v="399"/>
    <x v="398"/>
    <n v="22864"/>
    <x v="384"/>
    <n v="66804"/>
  </r>
  <r>
    <s v="MalenhispNot HispanicTexas"/>
    <s v="est72014"/>
    <d v="2014-07-01T00:00:00"/>
    <x v="1"/>
    <s v="Male"/>
    <x v="1"/>
    <s v="Not Hispanic"/>
    <s v="0400000US48"/>
    <n v="48"/>
    <s v="Texas"/>
    <x v="44"/>
    <n v="8142046"/>
    <x v="400"/>
    <x v="400"/>
    <x v="399"/>
    <n v="576393"/>
    <x v="385"/>
    <n v="177695"/>
  </r>
  <r>
    <s v="MaletothispTotalTexas"/>
    <s v="est72014"/>
    <d v="2014-07-01T00:00:00"/>
    <x v="1"/>
    <s v="Male"/>
    <x v="2"/>
    <s v="Total"/>
    <s v="0400000US48"/>
    <n v="48"/>
    <s v="Texas"/>
    <x v="44"/>
    <n v="13393668"/>
    <x v="401"/>
    <x v="401"/>
    <x v="400"/>
    <n v="599257"/>
    <x v="386"/>
    <n v="244499"/>
  </r>
  <r>
    <s v="Both SexeshispHispanicTexas"/>
    <s v="est72014"/>
    <d v="2014-07-01T00:00:00"/>
    <x v="2"/>
    <s v="Both Sexes"/>
    <x v="0"/>
    <s v="Hispanic"/>
    <s v="0400000US48"/>
    <n v="48"/>
    <s v="Texas"/>
    <x v="44"/>
    <n v="10440593"/>
    <x v="402"/>
    <x v="402"/>
    <x v="401"/>
    <n v="45913"/>
    <x v="387"/>
    <n v="132127"/>
  </r>
  <r>
    <s v="Both SexesnhispNot HispanicTexas"/>
    <s v="est72014"/>
    <d v="2014-07-01T00:00:00"/>
    <x v="2"/>
    <s v="Both Sexes"/>
    <x v="1"/>
    <s v="Not Hispanic"/>
    <s v="0400000US48"/>
    <n v="48"/>
    <s v="Texas"/>
    <x v="44"/>
    <n v="16536549"/>
    <x v="403"/>
    <x v="403"/>
    <x v="402"/>
    <n v="1184005"/>
    <x v="388"/>
    <n v="361433"/>
  </r>
  <r>
    <s v="Both SexestothispTotalTexas"/>
    <s v="est72014"/>
    <d v="2014-07-01T00:00:00"/>
    <x v="2"/>
    <s v="Both Sexes"/>
    <x v="2"/>
    <s v="Total"/>
    <s v="0400000US48"/>
    <n v="48"/>
    <s v="Texas"/>
    <x v="44"/>
    <n v="26977142"/>
    <x v="404"/>
    <x v="404"/>
    <x v="403"/>
    <n v="1229918"/>
    <x v="389"/>
    <n v="493560"/>
  </r>
  <r>
    <s v="FemalehispHispanicUtah"/>
    <s v="est72014"/>
    <d v="2014-07-01T00:00:00"/>
    <x v="0"/>
    <s v="Female"/>
    <x v="0"/>
    <s v="Hispanic"/>
    <s v="0400000US49"/>
    <n v="49"/>
    <s v="Utah"/>
    <x v="45"/>
    <n v="192662"/>
    <x v="405"/>
    <x v="405"/>
    <x v="404"/>
    <n v="1672"/>
    <x v="390"/>
    <n v="6447"/>
  </r>
  <r>
    <s v="FemalenhispNot HispanicUtah"/>
    <s v="est72014"/>
    <d v="2014-07-01T00:00:00"/>
    <x v="0"/>
    <s v="Female"/>
    <x v="1"/>
    <s v="Not Hispanic"/>
    <s v="0400000US49"/>
    <n v="49"/>
    <s v="Utah"/>
    <x v="45"/>
    <n v="1267443"/>
    <x v="406"/>
    <x v="406"/>
    <x v="405"/>
    <n v="34672"/>
    <x v="391"/>
    <n v="27337"/>
  </r>
  <r>
    <s v="FemaletothispTotalUtah"/>
    <s v="est72014"/>
    <d v="2014-07-01T00:00:00"/>
    <x v="0"/>
    <s v="Female"/>
    <x v="2"/>
    <s v="Total"/>
    <s v="0400000US49"/>
    <n v="49"/>
    <s v="Utah"/>
    <x v="45"/>
    <n v="1460105"/>
    <x v="407"/>
    <x v="407"/>
    <x v="406"/>
    <n v="36344"/>
    <x v="392"/>
    <n v="33784"/>
  </r>
  <r>
    <s v="MalehispHispanicUtah"/>
    <s v="est72014"/>
    <d v="2014-07-01T00:00:00"/>
    <x v="1"/>
    <s v="Male"/>
    <x v="0"/>
    <s v="Hispanic"/>
    <s v="0400000US49"/>
    <n v="49"/>
    <s v="Utah"/>
    <x v="45"/>
    <n v="203033"/>
    <x v="408"/>
    <x v="408"/>
    <x v="407"/>
    <n v="1799"/>
    <x v="393"/>
    <n v="6874"/>
  </r>
  <r>
    <s v="MalenhispNot HispanicUtah"/>
    <s v="est72014"/>
    <d v="2014-07-01T00:00:00"/>
    <x v="1"/>
    <s v="Male"/>
    <x v="1"/>
    <s v="Not Hispanic"/>
    <s v="0400000US49"/>
    <n v="49"/>
    <s v="Utah"/>
    <x v="45"/>
    <n v="1274261"/>
    <x v="409"/>
    <x v="409"/>
    <x v="408"/>
    <n v="30644"/>
    <x v="394"/>
    <n v="27817"/>
  </r>
  <r>
    <s v="MaletothispTotalUtah"/>
    <s v="est72014"/>
    <d v="2014-07-01T00:00:00"/>
    <x v="1"/>
    <s v="Male"/>
    <x v="2"/>
    <s v="Total"/>
    <s v="0400000US49"/>
    <n v="49"/>
    <s v="Utah"/>
    <x v="45"/>
    <n v="1477294"/>
    <x v="410"/>
    <x v="410"/>
    <x v="409"/>
    <n v="32443"/>
    <x v="395"/>
    <n v="34691"/>
  </r>
  <r>
    <s v="Both SexeshispHispanicUtah"/>
    <s v="est72014"/>
    <d v="2014-07-01T00:00:00"/>
    <x v="2"/>
    <s v="Both Sexes"/>
    <x v="0"/>
    <s v="Hispanic"/>
    <s v="0400000US49"/>
    <n v="49"/>
    <s v="Utah"/>
    <x v="45"/>
    <n v="395695"/>
    <x v="411"/>
    <x v="411"/>
    <x v="410"/>
    <n v="3471"/>
    <x v="396"/>
    <n v="13321"/>
  </r>
  <r>
    <s v="Both SexesnhispNot HispanicUtah"/>
    <s v="est72014"/>
    <d v="2014-07-01T00:00:00"/>
    <x v="2"/>
    <s v="Both Sexes"/>
    <x v="1"/>
    <s v="Not Hispanic"/>
    <s v="0400000US49"/>
    <n v="49"/>
    <s v="Utah"/>
    <x v="45"/>
    <n v="2541704"/>
    <x v="412"/>
    <x v="412"/>
    <x v="411"/>
    <n v="65316"/>
    <x v="397"/>
    <n v="55154"/>
  </r>
  <r>
    <s v="Both SexestothispTotalUtah"/>
    <s v="est72014"/>
    <d v="2014-07-01T00:00:00"/>
    <x v="2"/>
    <s v="Both Sexes"/>
    <x v="2"/>
    <s v="Total"/>
    <s v="0400000US49"/>
    <n v="49"/>
    <s v="Utah"/>
    <x v="45"/>
    <n v="2937399"/>
    <x v="413"/>
    <x v="413"/>
    <x v="412"/>
    <n v="68787"/>
    <x v="398"/>
    <n v="68475"/>
  </r>
  <r>
    <s v="FemalehispHispanicVermont"/>
    <s v="est72014"/>
    <d v="2014-07-01T00:00:00"/>
    <x v="0"/>
    <s v="Female"/>
    <x v="0"/>
    <s v="Hispanic"/>
    <s v="0400000US50"/>
    <n v="50"/>
    <s v="Vermont"/>
    <x v="46"/>
    <n v="5333"/>
    <x v="414"/>
    <x v="414"/>
    <x v="413"/>
    <n v="82"/>
    <x v="399"/>
    <n v="393"/>
  </r>
  <r>
    <s v="FemalenhispNot HispanicVermont"/>
    <s v="est72014"/>
    <d v="2014-07-01T00:00:00"/>
    <x v="0"/>
    <s v="Female"/>
    <x v="1"/>
    <s v="Not Hispanic"/>
    <s v="0400000US50"/>
    <n v="50"/>
    <s v="Vermont"/>
    <x v="46"/>
    <n v="311366"/>
    <x v="415"/>
    <x v="415"/>
    <x v="414"/>
    <n v="5219"/>
    <x v="400"/>
    <n v="5387"/>
  </r>
  <r>
    <s v="FemaletothispTotalVermont"/>
    <s v="est72014"/>
    <d v="2014-07-01T00:00:00"/>
    <x v="0"/>
    <s v="Female"/>
    <x v="2"/>
    <s v="Total"/>
    <s v="0400000US50"/>
    <n v="50"/>
    <s v="Vermont"/>
    <x v="46"/>
    <n v="316699"/>
    <x v="416"/>
    <x v="416"/>
    <x v="415"/>
    <n v="5301"/>
    <x v="401"/>
    <n v="5780"/>
  </r>
  <r>
    <s v="MalehispHispanicVermont"/>
    <s v="est72014"/>
    <d v="2014-07-01T00:00:00"/>
    <x v="1"/>
    <s v="Male"/>
    <x v="0"/>
    <s v="Hispanic"/>
    <s v="0400000US50"/>
    <n v="50"/>
    <s v="Vermont"/>
    <x v="46"/>
    <n v="5557"/>
    <x v="417"/>
    <x v="417"/>
    <x v="416"/>
    <n v="66"/>
    <x v="402"/>
    <n v="368"/>
  </r>
  <r>
    <s v="MalenhispNot HispanicVermont"/>
    <s v="est72014"/>
    <d v="2014-07-01T00:00:00"/>
    <x v="1"/>
    <s v="Male"/>
    <x v="1"/>
    <s v="Not Hispanic"/>
    <s v="0400000US50"/>
    <n v="50"/>
    <s v="Vermont"/>
    <x v="46"/>
    <n v="302962"/>
    <x v="418"/>
    <x v="418"/>
    <x v="417"/>
    <n v="4145"/>
    <x v="403"/>
    <n v="5133"/>
  </r>
  <r>
    <s v="MaletothispTotalVermont"/>
    <s v="est72014"/>
    <d v="2014-07-01T00:00:00"/>
    <x v="1"/>
    <s v="Male"/>
    <x v="2"/>
    <s v="Total"/>
    <s v="0400000US50"/>
    <n v="50"/>
    <s v="Vermont"/>
    <x v="46"/>
    <n v="308519"/>
    <x v="419"/>
    <x v="419"/>
    <x v="418"/>
    <n v="4211"/>
    <x v="404"/>
    <n v="5501"/>
  </r>
  <r>
    <s v="Both SexeshispHispanicVermont"/>
    <s v="est72014"/>
    <d v="2014-07-01T00:00:00"/>
    <x v="2"/>
    <s v="Both Sexes"/>
    <x v="0"/>
    <s v="Hispanic"/>
    <s v="0400000US50"/>
    <n v="50"/>
    <s v="Vermont"/>
    <x v="46"/>
    <n v="10890"/>
    <x v="420"/>
    <x v="420"/>
    <x v="419"/>
    <n v="148"/>
    <x v="405"/>
    <n v="761"/>
  </r>
  <r>
    <s v="Both SexesnhispNot HispanicVermont"/>
    <s v="est72014"/>
    <d v="2014-07-01T00:00:00"/>
    <x v="2"/>
    <s v="Both Sexes"/>
    <x v="1"/>
    <s v="Not Hispanic"/>
    <s v="0400000US50"/>
    <n v="50"/>
    <s v="Vermont"/>
    <x v="46"/>
    <n v="614328"/>
    <x v="421"/>
    <x v="421"/>
    <x v="420"/>
    <n v="9364"/>
    <x v="406"/>
    <n v="10520"/>
  </r>
  <r>
    <s v="Both SexestothispTotalVermont"/>
    <s v="est72014"/>
    <d v="2014-07-01T00:00:00"/>
    <x v="2"/>
    <s v="Both Sexes"/>
    <x v="2"/>
    <s v="Total"/>
    <s v="0400000US50"/>
    <n v="50"/>
    <s v="Vermont"/>
    <x v="46"/>
    <n v="625218"/>
    <x v="422"/>
    <x v="422"/>
    <x v="421"/>
    <n v="9512"/>
    <x v="407"/>
    <n v="11281"/>
  </r>
  <r>
    <s v="FemalehispHispanicVirginia"/>
    <s v="est72014"/>
    <d v="2014-07-01T00:00:00"/>
    <x v="0"/>
    <s v="Female"/>
    <x v="0"/>
    <s v="Hispanic"/>
    <s v="0400000US51"/>
    <n v="51"/>
    <s v="Virginia"/>
    <x v="47"/>
    <n v="351405"/>
    <x v="423"/>
    <x v="423"/>
    <x v="422"/>
    <n v="4597"/>
    <x v="233"/>
    <n v="14564"/>
  </r>
  <r>
    <s v="FemalenhispNot HispanicVirginia"/>
    <s v="est72014"/>
    <d v="2014-07-01T00:00:00"/>
    <x v="0"/>
    <s v="Female"/>
    <x v="1"/>
    <s v="Not Hispanic"/>
    <s v="0400000US51"/>
    <n v="51"/>
    <s v="Virginia"/>
    <x v="47"/>
    <n v="3873035"/>
    <x v="424"/>
    <x v="424"/>
    <x v="423"/>
    <n v="269806"/>
    <x v="408"/>
    <n v="102821"/>
  </r>
  <r>
    <s v="FemaletothispTotalVirginia"/>
    <s v="est72014"/>
    <d v="2014-07-01T00:00:00"/>
    <x v="0"/>
    <s v="Female"/>
    <x v="2"/>
    <s v="Total"/>
    <s v="0400000US51"/>
    <n v="51"/>
    <s v="Virginia"/>
    <x v="47"/>
    <n v="4224440"/>
    <x v="425"/>
    <x v="425"/>
    <x v="424"/>
    <n v="274403"/>
    <x v="409"/>
    <n v="117385"/>
  </r>
  <r>
    <s v="MalehispHispanicVirginia"/>
    <s v="est72014"/>
    <d v="2014-07-01T00:00:00"/>
    <x v="1"/>
    <s v="Male"/>
    <x v="0"/>
    <s v="Hispanic"/>
    <s v="0400000US51"/>
    <n v="51"/>
    <s v="Virginia"/>
    <x v="47"/>
    <n v="375858"/>
    <x v="426"/>
    <x v="426"/>
    <x v="425"/>
    <n v="4582"/>
    <x v="410"/>
    <n v="14761"/>
  </r>
  <r>
    <s v="MalenhispNot HispanicVirginia"/>
    <s v="est72014"/>
    <d v="2014-07-01T00:00:00"/>
    <x v="1"/>
    <s v="Male"/>
    <x v="1"/>
    <s v="Not Hispanic"/>
    <s v="0400000US51"/>
    <n v="51"/>
    <s v="Virginia"/>
    <x v="47"/>
    <n v="3711778"/>
    <x v="427"/>
    <x v="427"/>
    <x v="426"/>
    <n v="241102"/>
    <x v="411"/>
    <n v="98675"/>
  </r>
  <r>
    <s v="MaletothispTotalVirginia"/>
    <s v="est72014"/>
    <d v="2014-07-01T00:00:00"/>
    <x v="1"/>
    <s v="Male"/>
    <x v="2"/>
    <s v="Total"/>
    <s v="0400000US51"/>
    <n v="51"/>
    <s v="Virginia"/>
    <x v="47"/>
    <n v="4087636"/>
    <x v="428"/>
    <x v="428"/>
    <x v="427"/>
    <n v="245684"/>
    <x v="412"/>
    <n v="113436"/>
  </r>
  <r>
    <s v="Both SexeshispHispanicVirginia"/>
    <s v="est72014"/>
    <d v="2014-07-01T00:00:00"/>
    <x v="2"/>
    <s v="Both Sexes"/>
    <x v="0"/>
    <s v="Hispanic"/>
    <s v="0400000US51"/>
    <n v="51"/>
    <s v="Virginia"/>
    <x v="47"/>
    <n v="727263"/>
    <x v="429"/>
    <x v="429"/>
    <x v="428"/>
    <n v="9179"/>
    <x v="413"/>
    <n v="29325"/>
  </r>
  <r>
    <s v="Both SexesnhispNot HispanicVirginia"/>
    <s v="est72014"/>
    <d v="2014-07-01T00:00:00"/>
    <x v="2"/>
    <s v="Both Sexes"/>
    <x v="1"/>
    <s v="Not Hispanic"/>
    <s v="0400000US51"/>
    <n v="51"/>
    <s v="Virginia"/>
    <x v="47"/>
    <n v="7584813"/>
    <x v="430"/>
    <x v="430"/>
    <x v="429"/>
    <n v="510908"/>
    <x v="414"/>
    <n v="201496"/>
  </r>
  <r>
    <s v="Both SexestothispTotalVirginia"/>
    <s v="est72014"/>
    <d v="2014-07-01T00:00:00"/>
    <x v="2"/>
    <s v="Both Sexes"/>
    <x v="2"/>
    <s v="Total"/>
    <s v="0400000US51"/>
    <n v="51"/>
    <s v="Virginia"/>
    <x v="47"/>
    <n v="8312076"/>
    <x v="431"/>
    <x v="431"/>
    <x v="430"/>
    <n v="520087"/>
    <x v="415"/>
    <n v="230821"/>
  </r>
  <r>
    <s v="FemalehispHispanicWashington"/>
    <s v="est72014"/>
    <d v="2014-07-01T00:00:00"/>
    <x v="0"/>
    <s v="Female"/>
    <x v="0"/>
    <s v="Hispanic"/>
    <s v="0400000US53"/>
    <n v="53"/>
    <s v="Washington"/>
    <x v="48"/>
    <n v="410890"/>
    <x v="432"/>
    <x v="432"/>
    <x v="431"/>
    <n v="6875"/>
    <x v="416"/>
    <n v="22340"/>
  </r>
  <r>
    <s v="FemalenhispNot HispanicWashington"/>
    <s v="est72014"/>
    <d v="2014-07-01T00:00:00"/>
    <x v="0"/>
    <s v="Female"/>
    <x v="1"/>
    <s v="Not Hispanic"/>
    <s v="0400000US53"/>
    <n v="53"/>
    <s v="Washington"/>
    <x v="48"/>
    <n v="3121246"/>
    <x v="433"/>
    <x v="433"/>
    <x v="432"/>
    <n v="302257"/>
    <x v="417"/>
    <n v="135656"/>
  </r>
  <r>
    <s v="FemaletothispTotalWashington"/>
    <s v="est72014"/>
    <d v="2014-07-01T00:00:00"/>
    <x v="0"/>
    <s v="Female"/>
    <x v="2"/>
    <s v="Total"/>
    <s v="0400000US53"/>
    <n v="53"/>
    <s v="Washington"/>
    <x v="48"/>
    <n v="3532136"/>
    <x v="434"/>
    <x v="434"/>
    <x v="433"/>
    <n v="309132"/>
    <x v="418"/>
    <n v="157996"/>
  </r>
  <r>
    <s v="MalehispHispanicWashington"/>
    <s v="est72014"/>
    <d v="2014-07-01T00:00:00"/>
    <x v="1"/>
    <s v="Male"/>
    <x v="0"/>
    <s v="Hispanic"/>
    <s v="0400000US53"/>
    <n v="53"/>
    <s v="Washington"/>
    <x v="48"/>
    <n v="441389"/>
    <x v="435"/>
    <x v="435"/>
    <x v="434"/>
    <n v="6977"/>
    <x v="419"/>
    <n v="22397"/>
  </r>
  <r>
    <s v="MalenhispNot HispanicWashington"/>
    <s v="est72014"/>
    <d v="2014-07-01T00:00:00"/>
    <x v="1"/>
    <s v="Male"/>
    <x v="1"/>
    <s v="Not Hispanic"/>
    <s v="0400000US53"/>
    <n v="53"/>
    <s v="Washington"/>
    <x v="48"/>
    <n v="3078914"/>
    <x v="436"/>
    <x v="436"/>
    <x v="435"/>
    <n v="262860"/>
    <x v="420"/>
    <n v="133019"/>
  </r>
  <r>
    <s v="MaletothispTotalWashington"/>
    <s v="est72014"/>
    <d v="2014-07-01T00:00:00"/>
    <x v="1"/>
    <s v="Male"/>
    <x v="2"/>
    <s v="Total"/>
    <s v="0400000US53"/>
    <n v="53"/>
    <s v="Washington"/>
    <x v="48"/>
    <n v="3520303"/>
    <x v="437"/>
    <x v="437"/>
    <x v="436"/>
    <n v="269837"/>
    <x v="421"/>
    <n v="155416"/>
  </r>
  <r>
    <s v="Both SexeshispHispanicWashington"/>
    <s v="est72014"/>
    <d v="2014-07-01T00:00:00"/>
    <x v="2"/>
    <s v="Both Sexes"/>
    <x v="0"/>
    <s v="Hispanic"/>
    <s v="0400000US53"/>
    <n v="53"/>
    <s v="Washington"/>
    <x v="48"/>
    <n v="852279"/>
    <x v="438"/>
    <x v="438"/>
    <x v="437"/>
    <n v="13852"/>
    <x v="422"/>
    <n v="44737"/>
  </r>
  <r>
    <s v="Both SexesnhispNot HispanicWashington"/>
    <s v="est72014"/>
    <d v="2014-07-01T00:00:00"/>
    <x v="2"/>
    <s v="Both Sexes"/>
    <x v="1"/>
    <s v="Not Hispanic"/>
    <s v="0400000US53"/>
    <n v="53"/>
    <s v="Washington"/>
    <x v="48"/>
    <n v="6200160"/>
    <x v="439"/>
    <x v="439"/>
    <x v="438"/>
    <n v="565117"/>
    <x v="423"/>
    <n v="268675"/>
  </r>
  <r>
    <s v="Both SexestothispTotalWashington"/>
    <s v="est72014"/>
    <d v="2014-07-01T00:00:00"/>
    <x v="2"/>
    <s v="Both Sexes"/>
    <x v="2"/>
    <s v="Total"/>
    <s v="0400000US53"/>
    <n v="53"/>
    <s v="Washington"/>
    <x v="48"/>
    <n v="7052439"/>
    <x v="440"/>
    <x v="440"/>
    <x v="439"/>
    <n v="578969"/>
    <x v="424"/>
    <n v="313412"/>
  </r>
  <r>
    <s v="FemalehispHispanicWest Virginia"/>
    <s v="est72014"/>
    <d v="2014-07-01T00:00:00"/>
    <x v="0"/>
    <s v="Female"/>
    <x v="0"/>
    <s v="Hispanic"/>
    <s v="0400000US54"/>
    <n v="54"/>
    <s v="West Virginia"/>
    <x v="49"/>
    <n v="12393"/>
    <x v="441"/>
    <x v="441"/>
    <x v="440"/>
    <n v="121"/>
    <x v="425"/>
    <n v="660"/>
  </r>
  <r>
    <s v="FemalenhispNot HispanicWest Virginia"/>
    <s v="est72014"/>
    <d v="2014-07-01T00:00:00"/>
    <x v="0"/>
    <s v="Female"/>
    <x v="1"/>
    <s v="Not Hispanic"/>
    <s v="0400000US54"/>
    <n v="54"/>
    <s v="West Virginia"/>
    <x v="49"/>
    <n v="923350"/>
    <x v="442"/>
    <x v="442"/>
    <x v="441"/>
    <n v="7778"/>
    <x v="426"/>
    <n v="13922"/>
  </r>
  <r>
    <s v="FemaletothispTotalWest Virginia"/>
    <s v="est72014"/>
    <d v="2014-07-01T00:00:00"/>
    <x v="0"/>
    <s v="Female"/>
    <x v="2"/>
    <s v="Total"/>
    <s v="0400000US54"/>
    <n v="54"/>
    <s v="West Virginia"/>
    <x v="49"/>
    <n v="935743"/>
    <x v="443"/>
    <x v="443"/>
    <x v="442"/>
    <n v="7899"/>
    <x v="427"/>
    <n v="14582"/>
  </r>
  <r>
    <s v="MalehispHispanicWest Virginia"/>
    <s v="est72014"/>
    <d v="2014-07-01T00:00:00"/>
    <x v="1"/>
    <s v="Male"/>
    <x v="0"/>
    <s v="Hispanic"/>
    <s v="0400000US54"/>
    <n v="54"/>
    <s v="West Virginia"/>
    <x v="49"/>
    <n v="14524"/>
    <x v="444"/>
    <x v="444"/>
    <x v="443"/>
    <n v="120"/>
    <x v="428"/>
    <n v="733"/>
  </r>
  <r>
    <s v="MalenhispNot HispanicWest Virginia"/>
    <s v="est72014"/>
    <d v="2014-07-01T00:00:00"/>
    <x v="1"/>
    <s v="Male"/>
    <x v="1"/>
    <s v="Not Hispanic"/>
    <s v="0400000US54"/>
    <n v="54"/>
    <s v="West Virginia"/>
    <x v="49"/>
    <n v="899200"/>
    <x v="445"/>
    <x v="445"/>
    <x v="444"/>
    <n v="6790"/>
    <x v="178"/>
    <n v="14027"/>
  </r>
  <r>
    <s v="MaletothispTotalWest Virginia"/>
    <s v="est72014"/>
    <d v="2014-07-01T00:00:00"/>
    <x v="1"/>
    <s v="Male"/>
    <x v="2"/>
    <s v="Total"/>
    <s v="0400000US54"/>
    <n v="54"/>
    <s v="West Virginia"/>
    <x v="49"/>
    <n v="913724"/>
    <x v="446"/>
    <x v="446"/>
    <x v="445"/>
    <n v="6910"/>
    <x v="429"/>
    <n v="14760"/>
  </r>
  <r>
    <s v="Both SexeshispHispanicWest Virginia"/>
    <s v="est72014"/>
    <d v="2014-07-01T00:00:00"/>
    <x v="2"/>
    <s v="Both Sexes"/>
    <x v="0"/>
    <s v="Hispanic"/>
    <s v="0400000US54"/>
    <n v="54"/>
    <s v="West Virginia"/>
    <x v="49"/>
    <n v="26917"/>
    <x v="447"/>
    <x v="447"/>
    <x v="446"/>
    <n v="241"/>
    <x v="264"/>
    <n v="1393"/>
  </r>
  <r>
    <s v="Both SexesnhispNot HispanicWest Virginia"/>
    <s v="est72014"/>
    <d v="2014-07-01T00:00:00"/>
    <x v="2"/>
    <s v="Both Sexes"/>
    <x v="1"/>
    <s v="Not Hispanic"/>
    <s v="0400000US54"/>
    <n v="54"/>
    <s v="West Virginia"/>
    <x v="49"/>
    <n v="1822550"/>
    <x v="448"/>
    <x v="448"/>
    <x v="277"/>
    <n v="14568"/>
    <x v="430"/>
    <n v="27949"/>
  </r>
  <r>
    <s v="Both SexestothispTotalWest Virginia"/>
    <s v="est72014"/>
    <d v="2014-07-01T00:00:00"/>
    <x v="2"/>
    <s v="Both Sexes"/>
    <x v="2"/>
    <s v="Total"/>
    <s v="0400000US54"/>
    <n v="54"/>
    <s v="West Virginia"/>
    <x v="49"/>
    <n v="1849467"/>
    <x v="449"/>
    <x v="449"/>
    <x v="447"/>
    <n v="14809"/>
    <x v="431"/>
    <n v="29342"/>
  </r>
  <r>
    <s v="FemalehispHispanicWisconsin"/>
    <s v="est72014"/>
    <d v="2014-07-01T00:00:00"/>
    <x v="0"/>
    <s v="Female"/>
    <x v="0"/>
    <s v="Hispanic"/>
    <s v="0400000US55"/>
    <n v="55"/>
    <s v="Wisconsin"/>
    <x v="50"/>
    <n v="177736"/>
    <x v="450"/>
    <x v="450"/>
    <x v="448"/>
    <n v="1360"/>
    <x v="432"/>
    <n v="6648"/>
  </r>
  <r>
    <s v="FemalenhispNot HispanicWisconsin"/>
    <s v="est72014"/>
    <d v="2014-07-01T00:00:00"/>
    <x v="0"/>
    <s v="Female"/>
    <x v="1"/>
    <s v="Not Hispanic"/>
    <s v="0400000US55"/>
    <n v="55"/>
    <s v="Wisconsin"/>
    <x v="50"/>
    <n v="2716694"/>
    <x v="451"/>
    <x v="451"/>
    <x v="449"/>
    <n v="78289"/>
    <x v="433"/>
    <n v="44705"/>
  </r>
  <r>
    <s v="FemaletothispTotalWisconsin"/>
    <s v="est72014"/>
    <d v="2014-07-01T00:00:00"/>
    <x v="0"/>
    <s v="Female"/>
    <x v="2"/>
    <s v="Total"/>
    <s v="0400000US55"/>
    <n v="55"/>
    <s v="Wisconsin"/>
    <x v="50"/>
    <n v="2894430"/>
    <x v="452"/>
    <x v="452"/>
    <x v="450"/>
    <n v="79649"/>
    <x v="434"/>
    <n v="51353"/>
  </r>
  <r>
    <s v="MalehispHispanicWisconsin"/>
    <s v="est72014"/>
    <d v="2014-07-01T00:00:00"/>
    <x v="1"/>
    <s v="Male"/>
    <x v="0"/>
    <s v="Hispanic"/>
    <s v="0400000US55"/>
    <n v="55"/>
    <s v="Wisconsin"/>
    <x v="50"/>
    <n v="190889"/>
    <x v="453"/>
    <x v="453"/>
    <x v="451"/>
    <n v="1405"/>
    <x v="435"/>
    <n v="6816"/>
  </r>
  <r>
    <s v="MalenhispNot HispanicWisconsin"/>
    <s v="est72014"/>
    <d v="2014-07-01T00:00:00"/>
    <x v="1"/>
    <s v="Male"/>
    <x v="1"/>
    <s v="Not Hispanic"/>
    <s v="0400000US55"/>
    <n v="55"/>
    <s v="Wisconsin"/>
    <x v="50"/>
    <n v="2666655"/>
    <x v="454"/>
    <x v="454"/>
    <x v="452"/>
    <n v="73909"/>
    <x v="436"/>
    <n v="43394"/>
  </r>
  <r>
    <s v="MaletothispTotalWisconsin"/>
    <s v="est72014"/>
    <d v="2014-07-01T00:00:00"/>
    <x v="1"/>
    <s v="Male"/>
    <x v="2"/>
    <s v="Total"/>
    <s v="0400000US55"/>
    <n v="55"/>
    <s v="Wisconsin"/>
    <x v="50"/>
    <n v="2857544"/>
    <x v="455"/>
    <x v="455"/>
    <x v="453"/>
    <n v="75314"/>
    <x v="437"/>
    <n v="50210"/>
  </r>
  <r>
    <s v="Both SexeshispHispanicWisconsin"/>
    <s v="est72014"/>
    <d v="2014-07-01T00:00:00"/>
    <x v="2"/>
    <s v="Both Sexes"/>
    <x v="0"/>
    <s v="Hispanic"/>
    <s v="0400000US55"/>
    <n v="55"/>
    <s v="Wisconsin"/>
    <x v="50"/>
    <n v="368625"/>
    <x v="456"/>
    <x v="456"/>
    <x v="454"/>
    <n v="2765"/>
    <x v="438"/>
    <n v="13464"/>
  </r>
  <r>
    <s v="Both SexesnhispNot HispanicWisconsin"/>
    <s v="est72014"/>
    <d v="2014-07-01T00:00:00"/>
    <x v="2"/>
    <s v="Both Sexes"/>
    <x v="1"/>
    <s v="Not Hispanic"/>
    <s v="0400000US55"/>
    <n v="55"/>
    <s v="Wisconsin"/>
    <x v="50"/>
    <n v="5383349"/>
    <x v="457"/>
    <x v="457"/>
    <x v="455"/>
    <n v="152198"/>
    <x v="439"/>
    <n v="88099"/>
  </r>
  <r>
    <s v="Both SexestothispTotalWisconsin"/>
    <s v="est72014"/>
    <d v="2014-07-01T00:00:00"/>
    <x v="2"/>
    <s v="Both Sexes"/>
    <x v="2"/>
    <s v="Total"/>
    <s v="0400000US55"/>
    <n v="55"/>
    <s v="Wisconsin"/>
    <x v="50"/>
    <n v="5751974"/>
    <x v="458"/>
    <x v="458"/>
    <x v="456"/>
    <n v="154963"/>
    <x v="440"/>
    <n v="101563"/>
  </r>
  <r>
    <s v="FemalehispHispanicWyoming"/>
    <s v="est72014"/>
    <d v="2014-07-01T00:00:00"/>
    <x v="0"/>
    <s v="Female"/>
    <x v="0"/>
    <s v="Hispanic"/>
    <s v="0400000US56"/>
    <n v="56"/>
    <s v="Wyoming"/>
    <x v="51"/>
    <n v="26561"/>
    <x v="459"/>
    <x v="459"/>
    <x v="457"/>
    <n v="204"/>
    <x v="441"/>
    <n v="1009"/>
  </r>
  <r>
    <s v="FemalenhispNot HispanicWyoming"/>
    <s v="est72014"/>
    <d v="2014-07-01T00:00:00"/>
    <x v="0"/>
    <s v="Female"/>
    <x v="1"/>
    <s v="Not Hispanic"/>
    <s v="0400000US56"/>
    <n v="56"/>
    <s v="Wyoming"/>
    <x v="51"/>
    <n v="258597"/>
    <x v="460"/>
    <x v="460"/>
    <x v="458"/>
    <n v="2763"/>
    <x v="442"/>
    <n v="4573"/>
  </r>
  <r>
    <s v="FemaletothispTotalWyoming"/>
    <s v="est72014"/>
    <d v="2014-07-01T00:00:00"/>
    <x v="0"/>
    <s v="Female"/>
    <x v="2"/>
    <s v="Total"/>
    <s v="0400000US56"/>
    <n v="56"/>
    <s v="Wyoming"/>
    <x v="51"/>
    <n v="285158"/>
    <x v="461"/>
    <x v="461"/>
    <x v="459"/>
    <n v="2967"/>
    <x v="443"/>
    <n v="5582"/>
  </r>
  <r>
    <s v="MalehispHispanicWyoming"/>
    <s v="est72014"/>
    <d v="2014-07-01T00:00:00"/>
    <x v="1"/>
    <s v="Male"/>
    <x v="0"/>
    <s v="Hispanic"/>
    <s v="0400000US56"/>
    <n v="56"/>
    <s v="Wyoming"/>
    <x v="51"/>
    <n v="29603"/>
    <x v="462"/>
    <x v="462"/>
    <x v="460"/>
    <n v="199"/>
    <x v="444"/>
    <n v="983"/>
  </r>
  <r>
    <s v="MalenhispNot HispanicWyoming"/>
    <s v="est72014"/>
    <d v="2014-07-01T00:00:00"/>
    <x v="1"/>
    <s v="Male"/>
    <x v="1"/>
    <s v="Not Hispanic"/>
    <s v="0400000US56"/>
    <n v="56"/>
    <s v="Wyoming"/>
    <x v="51"/>
    <n v="267787"/>
    <x v="463"/>
    <x v="463"/>
    <x v="461"/>
    <n v="2246"/>
    <x v="445"/>
    <n v="4710"/>
  </r>
  <r>
    <s v="MaletothispTotalWyoming"/>
    <s v="est72014"/>
    <d v="2014-07-01T00:00:00"/>
    <x v="1"/>
    <s v="Male"/>
    <x v="2"/>
    <s v="Total"/>
    <s v="0400000US56"/>
    <n v="56"/>
    <s v="Wyoming"/>
    <x v="51"/>
    <n v="297390"/>
    <x v="464"/>
    <x v="464"/>
    <x v="462"/>
    <n v="2445"/>
    <x v="446"/>
    <n v="5693"/>
  </r>
  <r>
    <s v="Both SexeshispHispanicWyoming"/>
    <s v="est72014"/>
    <d v="2014-07-01T00:00:00"/>
    <x v="2"/>
    <s v="Both Sexes"/>
    <x v="0"/>
    <s v="Hispanic"/>
    <s v="0400000US56"/>
    <n v="56"/>
    <s v="Wyoming"/>
    <x v="51"/>
    <n v="56164"/>
    <x v="465"/>
    <x v="465"/>
    <x v="463"/>
    <n v="403"/>
    <x v="447"/>
    <n v="1992"/>
  </r>
  <r>
    <s v="Both SexesnhispNot HispanicWyoming"/>
    <s v="est72014"/>
    <d v="2014-07-01T00:00:00"/>
    <x v="2"/>
    <s v="Both Sexes"/>
    <x v="1"/>
    <s v="Not Hispanic"/>
    <s v="0400000US56"/>
    <n v="56"/>
    <s v="Wyoming"/>
    <x v="51"/>
    <n v="526384"/>
    <x v="466"/>
    <x v="466"/>
    <x v="464"/>
    <n v="5009"/>
    <x v="448"/>
    <n v="9283"/>
  </r>
  <r>
    <s v="Both SexestothispTotalWyoming"/>
    <s v="est72014"/>
    <d v="2014-07-01T00:00:00"/>
    <x v="2"/>
    <s v="Both Sexes"/>
    <x v="2"/>
    <s v="Total"/>
    <s v="0400000US56"/>
    <n v="56"/>
    <s v="Wyoming"/>
    <x v="51"/>
    <n v="582548"/>
    <x v="467"/>
    <x v="467"/>
    <x v="465"/>
    <n v="5412"/>
    <x v="449"/>
    <n v="1127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">
  <r>
    <x v="0"/>
    <x v="0"/>
    <x v="0"/>
    <x v="0"/>
    <x v="0"/>
    <s v="West"/>
    <s v="Pacific "/>
    <n v="1414538"/>
    <n v="6295"/>
    <n v="18956"/>
    <n v="10740"/>
    <n v="11133"/>
    <n v="17466"/>
    <n v="168246"/>
    <n v="199152"/>
    <n v="286856"/>
    <n v="249736"/>
    <n v="71088"/>
    <n v="73997"/>
    <n v="2578"/>
    <n v="3000"/>
    <n v="164103"/>
    <n v="167507"/>
    <x v="0"/>
    <x v="0"/>
    <n v="0.11894060110085412"/>
    <n v="0.14078943089545845"/>
    <n v="0.20279130005697973"/>
    <n v="0.17654951652058834"/>
    <n v="5.025527769490816E-2"/>
    <n v="5.2311779535084951E-2"/>
    <n v="1.822503177715975E-3"/>
    <n v="2.1208337987385279E-3"/>
    <n v="0.11601172962479622"/>
    <n v="0.11841816904176487"/>
    <x v="0"/>
    <x v="0"/>
  </r>
  <r>
    <x v="0"/>
    <x v="1"/>
    <x v="1"/>
    <x v="1"/>
    <x v="1"/>
    <s v="West"/>
    <s v="Pacific "/>
    <n v="1414538"/>
    <n v="6295"/>
    <n v="18956"/>
    <n v="10740"/>
    <n v="11133"/>
    <n v="17466"/>
    <n v="168246"/>
    <n v="199152"/>
    <n v="286856"/>
    <n v="249736"/>
    <n v="71088"/>
    <n v="73997"/>
    <n v="2578"/>
    <n v="3000"/>
    <n v="164103"/>
    <n v="167507"/>
    <x v="0"/>
    <x v="0"/>
    <n v="0.11894060110085412"/>
    <n v="0.14078943089545845"/>
    <n v="0.20279130005697973"/>
    <n v="0.17654951652058834"/>
    <n v="5.025527769490816E-2"/>
    <n v="5.2311779535084951E-2"/>
    <n v="1.822503177715975E-3"/>
    <n v="2.1208337987385279E-3"/>
    <n v="0.11601172962479622"/>
    <n v="0.11841816904176487"/>
    <x v="0"/>
    <x v="0"/>
  </r>
  <r>
    <x v="0"/>
    <x v="2"/>
    <x v="0"/>
    <x v="2"/>
    <x v="2"/>
    <s v="West"/>
    <s v="Pacific "/>
    <n v="1414538"/>
    <n v="6295"/>
    <n v="18956"/>
    <n v="10740"/>
    <n v="11133"/>
    <n v="17466"/>
    <n v="168246"/>
    <n v="199152"/>
    <n v="286856"/>
    <n v="249736"/>
    <n v="71088"/>
    <n v="73997"/>
    <n v="2578"/>
    <n v="3000"/>
    <n v="164103"/>
    <n v="167507"/>
    <x v="0"/>
    <x v="0"/>
    <n v="0.11894060110085412"/>
    <n v="0.14078943089545845"/>
    <n v="0.20279130005697973"/>
    <n v="0.17654951652058834"/>
    <n v="5.025527769490816E-2"/>
    <n v="5.2311779535084951E-2"/>
    <n v="1.822503177715975E-3"/>
    <n v="2.1208337987385279E-3"/>
    <n v="0.11601172962479622"/>
    <n v="0.11841816904176487"/>
    <x v="0"/>
    <x v="0"/>
  </r>
  <r>
    <x v="0"/>
    <x v="3"/>
    <x v="0"/>
    <x v="3"/>
    <x v="3"/>
    <s v="West"/>
    <s v="Pacific "/>
    <n v="1414538"/>
    <n v="6295"/>
    <n v="18956"/>
    <n v="10740"/>
    <n v="11133"/>
    <n v="17466"/>
    <n v="168246"/>
    <n v="199152"/>
    <n v="286856"/>
    <n v="249736"/>
    <n v="71088"/>
    <n v="73997"/>
    <n v="2578"/>
    <n v="3000"/>
    <n v="164103"/>
    <n v="167507"/>
    <x v="0"/>
    <x v="0"/>
    <n v="0.11894060110085412"/>
    <n v="0.14078943089545845"/>
    <n v="0.20279130005697973"/>
    <n v="0.17654951652058834"/>
    <n v="5.025527769490816E-2"/>
    <n v="5.2311779535084951E-2"/>
    <n v="1.822503177715975E-3"/>
    <n v="2.1208337987385279E-3"/>
    <n v="0.11601172962479622"/>
    <n v="0.11841816904176487"/>
    <x v="0"/>
    <x v="0"/>
  </r>
  <r>
    <x v="0"/>
    <x v="4"/>
    <x v="1"/>
    <x v="4"/>
    <x v="4"/>
    <s v="West"/>
    <s v="Pacific "/>
    <n v="1414538"/>
    <n v="6295"/>
    <n v="18956"/>
    <n v="10740"/>
    <n v="11133"/>
    <n v="17466"/>
    <n v="168246"/>
    <n v="199152"/>
    <n v="286856"/>
    <n v="249736"/>
    <n v="71088"/>
    <n v="73997"/>
    <n v="2578"/>
    <n v="3000"/>
    <n v="164103"/>
    <n v="167507"/>
    <x v="0"/>
    <x v="0"/>
    <n v="0.11894060110085412"/>
    <n v="0.14078943089545845"/>
    <n v="0.20279130005697973"/>
    <n v="0.17654951652058834"/>
    <n v="5.025527769490816E-2"/>
    <n v="5.2311779535084951E-2"/>
    <n v="1.822503177715975E-3"/>
    <n v="2.1208337987385279E-3"/>
    <n v="0.11601172962479622"/>
    <n v="0.11841816904176487"/>
    <x v="0"/>
    <x v="0"/>
  </r>
  <r>
    <x v="1"/>
    <x v="0"/>
    <x v="0"/>
    <x v="5"/>
    <x v="3"/>
    <s v="West"/>
    <s v="Pacific "/>
    <n v="38596972"/>
    <n v="336185"/>
    <n v="498914"/>
    <n v="244055"/>
    <n v="1276564"/>
    <n v="1247043"/>
    <n v="14117654"/>
    <n v="14178608"/>
    <n v="2915631"/>
    <n v="2630713"/>
    <n v="96790"/>
    <n v="95538"/>
    <n v="312331"/>
    <n v="323193"/>
    <n v="722720"/>
    <n v="708354"/>
    <x v="1"/>
    <x v="1"/>
    <n v="0.36577102473219919"/>
    <n v="0.36735026778784613"/>
    <n v="7.554040767757636E-2"/>
    <n v="6.8158533265251994E-2"/>
    <n v="2.5077096721473385E-3"/>
    <n v="2.4752718943859119E-3"/>
    <n v="8.0921114744441618E-3"/>
    <n v="8.3735325144158983E-3"/>
    <n v="1.8724784939087968E-2"/>
    <n v="1.8352579575413325E-2"/>
    <x v="1"/>
    <x v="1"/>
  </r>
  <r>
    <x v="1"/>
    <x v="1"/>
    <x v="1"/>
    <x v="6"/>
    <x v="2"/>
    <s v="West"/>
    <s v="Pacific "/>
    <n v="38596972"/>
    <n v="336185"/>
    <n v="498914"/>
    <n v="244055"/>
    <n v="1276564"/>
    <n v="1247043"/>
    <n v="14117654"/>
    <n v="14178608"/>
    <n v="2915631"/>
    <n v="2630713"/>
    <n v="96790"/>
    <n v="95538"/>
    <n v="312331"/>
    <n v="323193"/>
    <n v="722720"/>
    <n v="708354"/>
    <x v="1"/>
    <x v="1"/>
    <n v="0.36577102473219919"/>
    <n v="0.36735026778784613"/>
    <n v="7.554040767757636E-2"/>
    <n v="6.8158533265251994E-2"/>
    <n v="2.5077096721473385E-3"/>
    <n v="2.4752718943859119E-3"/>
    <n v="8.0921114744441618E-3"/>
    <n v="8.3735325144158983E-3"/>
    <n v="1.8724784939087968E-2"/>
    <n v="1.8352579575413325E-2"/>
    <x v="1"/>
    <x v="1"/>
  </r>
  <r>
    <x v="1"/>
    <x v="5"/>
    <x v="2"/>
    <x v="7"/>
    <x v="0"/>
    <s v="West"/>
    <s v="Pacific "/>
    <n v="38596972"/>
    <n v="336185"/>
    <n v="498914"/>
    <n v="244055"/>
    <n v="1276564"/>
    <n v="1247043"/>
    <n v="14117654"/>
    <n v="14178608"/>
    <n v="2915631"/>
    <n v="2630713"/>
    <n v="96790"/>
    <n v="95538"/>
    <n v="312331"/>
    <n v="323193"/>
    <n v="722720"/>
    <n v="708354"/>
    <x v="1"/>
    <x v="1"/>
    <n v="0.36577102473219919"/>
    <n v="0.36735026778784613"/>
    <n v="7.554040767757636E-2"/>
    <n v="6.8158533265251994E-2"/>
    <n v="2.5077096721473385E-3"/>
    <n v="2.4752718943859119E-3"/>
    <n v="8.0921114744441618E-3"/>
    <n v="8.3735325144158983E-3"/>
    <n v="1.8724784939087968E-2"/>
    <n v="1.8352579575413325E-2"/>
    <x v="1"/>
    <x v="1"/>
  </r>
  <r>
    <x v="1"/>
    <x v="6"/>
    <x v="3"/>
    <x v="8"/>
    <x v="1"/>
    <s v="West"/>
    <s v="Pacific "/>
    <n v="38596972"/>
    <n v="336185"/>
    <n v="498914"/>
    <n v="244055"/>
    <n v="1276564"/>
    <n v="1247043"/>
    <n v="14117654"/>
    <n v="14178608"/>
    <n v="2915631"/>
    <n v="2630713"/>
    <n v="96790"/>
    <n v="95538"/>
    <n v="312331"/>
    <n v="323193"/>
    <n v="722720"/>
    <n v="708354"/>
    <x v="1"/>
    <x v="1"/>
    <n v="0.36577102473219919"/>
    <n v="0.36735026778784613"/>
    <n v="7.554040767757636E-2"/>
    <n v="6.8158533265251994E-2"/>
    <n v="2.5077096721473385E-3"/>
    <n v="2.4752718943859119E-3"/>
    <n v="8.0921114744441618E-3"/>
    <n v="8.3735325144158983E-3"/>
    <n v="1.8724784939087968E-2"/>
    <n v="1.8352579575413325E-2"/>
    <x v="1"/>
    <x v="1"/>
  </r>
  <r>
    <x v="1"/>
    <x v="4"/>
    <x v="1"/>
    <x v="9"/>
    <x v="4"/>
    <s v="West"/>
    <s v="Pacific "/>
    <n v="38596972"/>
    <n v="336185"/>
    <n v="498914"/>
    <n v="244055"/>
    <n v="1276564"/>
    <n v="1247043"/>
    <n v="14117654"/>
    <n v="14178608"/>
    <n v="2915631"/>
    <n v="2630713"/>
    <n v="96790"/>
    <n v="95538"/>
    <n v="312331"/>
    <n v="323193"/>
    <n v="722720"/>
    <n v="708354"/>
    <x v="1"/>
    <x v="1"/>
    <n v="0.36577102473219919"/>
    <n v="0.36735026778784613"/>
    <n v="7.554040767757636E-2"/>
    <n v="6.8158533265251994E-2"/>
    <n v="2.5077096721473385E-3"/>
    <n v="2.4752718943859119E-3"/>
    <n v="8.0921114744441618E-3"/>
    <n v="8.3735325144158983E-3"/>
    <n v="1.8724784939087968E-2"/>
    <n v="1.8352579575413325E-2"/>
    <x v="1"/>
    <x v="1"/>
  </r>
  <r>
    <x v="2"/>
    <x v="0"/>
    <x v="0"/>
    <x v="10"/>
    <x v="3"/>
    <s v="Northeast"/>
    <s v="Middle Atlantic"/>
    <n v="8864525"/>
    <n v="7553"/>
    <n v="103320"/>
    <n v="70501"/>
    <n v="692721"/>
    <n v="621676"/>
    <n v="3308733"/>
    <n v="3186052"/>
    <n v="417964"/>
    <n v="396968"/>
    <n v="4418"/>
    <n v="4308"/>
    <n v="24985"/>
    <n v="26882"/>
    <n v="92716"/>
    <n v="89357"/>
    <x v="2"/>
    <x v="2"/>
    <n v="0.37325553258634842"/>
    <n v="0.35941598675619957"/>
    <n v="4.7150185712150398E-2"/>
    <n v="4.4781643686491943E-2"/>
    <n v="4.9839105874257227E-4"/>
    <n v="4.8598204641534654E-4"/>
    <n v="2.8185379363248452E-3"/>
    <n v="3.0325369943680004E-3"/>
    <n v="1.0459218063009579E-2"/>
    <n v="1.0080291950217299E-2"/>
    <x v="2"/>
    <x v="2"/>
  </r>
  <r>
    <x v="2"/>
    <x v="1"/>
    <x v="1"/>
    <x v="11"/>
    <x v="0"/>
    <s v="Northeast"/>
    <s v="Middle Atlantic"/>
    <n v="8864525"/>
    <n v="7553"/>
    <n v="103320"/>
    <n v="70501"/>
    <n v="692721"/>
    <n v="621676"/>
    <n v="3308733"/>
    <n v="3186052"/>
    <n v="417964"/>
    <n v="396968"/>
    <n v="4418"/>
    <n v="4308"/>
    <n v="24985"/>
    <n v="26882"/>
    <n v="92716"/>
    <n v="89357"/>
    <x v="2"/>
    <x v="2"/>
    <n v="0.37325553258634842"/>
    <n v="0.35941598675619957"/>
    <n v="4.7150185712150398E-2"/>
    <n v="4.4781643686491943E-2"/>
    <n v="4.9839105874257227E-4"/>
    <n v="4.8598204641534654E-4"/>
    <n v="2.8185379363248452E-3"/>
    <n v="3.0325369943680004E-3"/>
    <n v="1.0459218063009579E-2"/>
    <n v="1.0080291950217299E-2"/>
    <x v="2"/>
    <x v="2"/>
  </r>
  <r>
    <x v="2"/>
    <x v="6"/>
    <x v="3"/>
    <x v="12"/>
    <x v="1"/>
    <s v="Northeast"/>
    <s v="Middle Atlantic"/>
    <n v="8864525"/>
    <n v="7553"/>
    <n v="103320"/>
    <n v="70501"/>
    <n v="692721"/>
    <n v="621676"/>
    <n v="3308733"/>
    <n v="3186052"/>
    <n v="417964"/>
    <n v="396968"/>
    <n v="4418"/>
    <n v="4308"/>
    <n v="24985"/>
    <n v="26882"/>
    <n v="92716"/>
    <n v="89357"/>
    <x v="2"/>
    <x v="2"/>
    <n v="0.37325553258634842"/>
    <n v="0.35941598675619957"/>
    <n v="4.7150185712150398E-2"/>
    <n v="4.4781643686491943E-2"/>
    <n v="4.9839105874257227E-4"/>
    <n v="4.8598204641534654E-4"/>
    <n v="2.8185379363248452E-3"/>
    <n v="3.0325369943680004E-3"/>
    <n v="1.0459218063009579E-2"/>
    <n v="1.0080291950217299E-2"/>
    <x v="2"/>
    <x v="2"/>
  </r>
  <r>
    <x v="2"/>
    <x v="7"/>
    <x v="0"/>
    <x v="13"/>
    <x v="4"/>
    <s v="Northeast"/>
    <s v="Middle Atlantic"/>
    <n v="8864525"/>
    <n v="7553"/>
    <n v="103320"/>
    <n v="70501"/>
    <n v="692721"/>
    <n v="621676"/>
    <n v="3308733"/>
    <n v="3186052"/>
    <n v="417964"/>
    <n v="396968"/>
    <n v="4418"/>
    <n v="4308"/>
    <n v="24985"/>
    <n v="26882"/>
    <n v="92716"/>
    <n v="89357"/>
    <x v="2"/>
    <x v="2"/>
    <n v="0.37325553258634842"/>
    <n v="0.35941598675619957"/>
    <n v="4.7150185712150398E-2"/>
    <n v="4.4781643686491943E-2"/>
    <n v="4.9839105874257227E-4"/>
    <n v="4.8598204641534654E-4"/>
    <n v="2.8185379363248452E-3"/>
    <n v="3.0325369943680004E-3"/>
    <n v="1.0459218063009579E-2"/>
    <n v="1.0080291950217299E-2"/>
    <x v="2"/>
    <x v="2"/>
  </r>
  <r>
    <x v="2"/>
    <x v="4"/>
    <x v="1"/>
    <x v="14"/>
    <x v="2"/>
    <s v="Northeast"/>
    <s v="Middle Atlantic"/>
    <n v="8864525"/>
    <n v="7553"/>
    <n v="103320"/>
    <n v="70501"/>
    <n v="692721"/>
    <n v="621676"/>
    <n v="3308733"/>
    <n v="3186052"/>
    <n v="417964"/>
    <n v="396968"/>
    <n v="4418"/>
    <n v="4308"/>
    <n v="24985"/>
    <n v="26882"/>
    <n v="92716"/>
    <n v="89357"/>
    <x v="2"/>
    <x v="2"/>
    <n v="0.37325553258634842"/>
    <n v="0.35941598675619957"/>
    <n v="4.7150185712150398E-2"/>
    <n v="4.4781643686491943E-2"/>
    <n v="4.9839105874257227E-4"/>
    <n v="4.8598204641534654E-4"/>
    <n v="2.8185379363248452E-3"/>
    <n v="3.0325369943680004E-3"/>
    <n v="1.0459218063009579E-2"/>
    <n v="1.0080291950217299E-2"/>
    <x v="2"/>
    <x v="2"/>
  </r>
  <r>
    <x v="3"/>
    <x v="0"/>
    <x v="0"/>
    <x v="15"/>
    <x v="1"/>
    <s v="Northeast"/>
    <s v="Middle Atlantic"/>
    <n v="19651049"/>
    <n v="26602"/>
    <n v="237017"/>
    <n v="148838"/>
    <n v="1847182"/>
    <n v="1606867"/>
    <n v="7075511"/>
    <n v="6809126"/>
    <n v="853509"/>
    <n v="784037"/>
    <n v="13071"/>
    <n v="12839"/>
    <n v="93744"/>
    <n v="94939"/>
    <n v="240785"/>
    <n v="224720"/>
    <x v="3"/>
    <x v="3"/>
    <n v="0.36005767427479318"/>
    <n v="0.34650190938916287"/>
    <n v="4.3433253868533937E-2"/>
    <n v="3.9897971858906874E-2"/>
    <n v="6.6515533089353139E-4"/>
    <n v="6.5334934537082472E-4"/>
    <n v="4.7704323570716247E-3"/>
    <n v="4.8312433600872914E-3"/>
    <n v="1.2253035448641952E-2"/>
    <n v="1.1435521839063146E-2"/>
    <x v="3"/>
    <x v="3"/>
  </r>
  <r>
    <x v="3"/>
    <x v="1"/>
    <x v="1"/>
    <x v="16"/>
    <x v="2"/>
    <s v="Northeast"/>
    <s v="Middle Atlantic"/>
    <n v="19651049"/>
    <n v="26602"/>
    <n v="237017"/>
    <n v="148838"/>
    <n v="1847182"/>
    <n v="1606867"/>
    <n v="7075511"/>
    <n v="6809126"/>
    <n v="853509"/>
    <n v="784037"/>
    <n v="13071"/>
    <n v="12839"/>
    <n v="93744"/>
    <n v="94939"/>
    <n v="240785"/>
    <n v="224720"/>
    <x v="3"/>
    <x v="3"/>
    <n v="0.36005767427479318"/>
    <n v="0.34650190938916287"/>
    <n v="4.3433253868533937E-2"/>
    <n v="3.9897971858906874E-2"/>
    <n v="6.6515533089353139E-4"/>
    <n v="6.5334934537082472E-4"/>
    <n v="4.7704323570716247E-3"/>
    <n v="4.8312433600872914E-3"/>
    <n v="1.2253035448641952E-2"/>
    <n v="1.1435521839063146E-2"/>
    <x v="3"/>
    <x v="3"/>
  </r>
  <r>
    <x v="3"/>
    <x v="6"/>
    <x v="3"/>
    <x v="17"/>
    <x v="0"/>
    <s v="Northeast"/>
    <s v="Middle Atlantic"/>
    <n v="19651049"/>
    <n v="26602"/>
    <n v="237017"/>
    <n v="148838"/>
    <n v="1847182"/>
    <n v="1606867"/>
    <n v="7075511"/>
    <n v="6809126"/>
    <n v="853509"/>
    <n v="784037"/>
    <n v="13071"/>
    <n v="12839"/>
    <n v="93744"/>
    <n v="94939"/>
    <n v="240785"/>
    <n v="224720"/>
    <x v="3"/>
    <x v="3"/>
    <n v="0.36005767427479318"/>
    <n v="0.34650190938916287"/>
    <n v="4.3433253868533937E-2"/>
    <n v="3.9897971858906874E-2"/>
    <n v="6.6515533089353139E-4"/>
    <n v="6.5334934537082472E-4"/>
    <n v="4.7704323570716247E-3"/>
    <n v="4.8312433600872914E-3"/>
    <n v="1.2253035448641952E-2"/>
    <n v="1.1435521839063146E-2"/>
    <x v="3"/>
    <x v="3"/>
  </r>
  <r>
    <x v="3"/>
    <x v="8"/>
    <x v="4"/>
    <x v="18"/>
    <x v="4"/>
    <s v="Northeast"/>
    <s v="Middle Atlantic"/>
    <n v="19651049"/>
    <n v="26602"/>
    <n v="237017"/>
    <n v="148838"/>
    <n v="1847182"/>
    <n v="1606867"/>
    <n v="7075511"/>
    <n v="6809126"/>
    <n v="853509"/>
    <n v="784037"/>
    <n v="13071"/>
    <n v="12839"/>
    <n v="93744"/>
    <n v="94939"/>
    <n v="240785"/>
    <n v="224720"/>
    <x v="3"/>
    <x v="3"/>
    <n v="0.36005767427479318"/>
    <n v="0.34650190938916287"/>
    <n v="4.3433253868533937E-2"/>
    <n v="3.9897971858906874E-2"/>
    <n v="6.6515533089353139E-4"/>
    <n v="6.5334934537082472E-4"/>
    <n v="4.7704323570716247E-3"/>
    <n v="4.8312433600872914E-3"/>
    <n v="1.2253035448641952E-2"/>
    <n v="1.1435521839063146E-2"/>
    <x v="3"/>
    <x v="3"/>
  </r>
  <r>
    <x v="3"/>
    <x v="4"/>
    <x v="1"/>
    <x v="19"/>
    <x v="3"/>
    <s v="Northeast"/>
    <s v="Middle Atlantic"/>
    <n v="19651049"/>
    <n v="26602"/>
    <n v="237017"/>
    <n v="148838"/>
    <n v="1847182"/>
    <n v="1606867"/>
    <n v="7075511"/>
    <n v="6809126"/>
    <n v="853509"/>
    <n v="784037"/>
    <n v="13071"/>
    <n v="12839"/>
    <n v="93744"/>
    <n v="94939"/>
    <n v="240785"/>
    <n v="224720"/>
    <x v="3"/>
    <x v="3"/>
    <n v="0.36005767427479318"/>
    <n v="0.34650190938916287"/>
    <n v="4.3433253868533937E-2"/>
    <n v="3.9897971858906874E-2"/>
    <n v="6.6515533089353139E-4"/>
    <n v="6.5334934537082472E-4"/>
    <n v="4.7704323570716247E-3"/>
    <n v="4.8312433600872914E-3"/>
    <n v="1.2253035448641952E-2"/>
    <n v="1.1435521839063146E-2"/>
    <x v="3"/>
    <x v="3"/>
  </r>
  <r>
    <x v="4"/>
    <x v="5"/>
    <x v="2"/>
    <x v="20"/>
    <x v="2"/>
    <s v="West"/>
    <s v="Pacific "/>
    <n v="7054655"/>
    <n v="90670"/>
    <n v="87387"/>
    <n v="51278"/>
    <n v="131355"/>
    <n v="152844"/>
    <n v="2842059"/>
    <n v="2848957"/>
    <n v="309132"/>
    <n v="269837"/>
    <n v="24904"/>
    <n v="25129"/>
    <n v="66690"/>
    <n v="68120"/>
    <n v="157996"/>
    <n v="155416"/>
    <x v="4"/>
    <x v="4"/>
    <n v="0.4028629323475067"/>
    <n v="0.40384072644232777"/>
    <n v="4.3819577286203226E-2"/>
    <n v="3.8249496254600689E-2"/>
    <n v="3.5301513681391932E-3"/>
    <n v="3.5620452027774569E-3"/>
    <n v="9.4533325867813527E-3"/>
    <n v="9.6560356247045384E-3"/>
    <n v="2.239599243336492E-2"/>
    <n v="2.2030276462846162E-2"/>
    <x v="4"/>
    <x v="4"/>
  </r>
  <r>
    <x v="4"/>
    <x v="6"/>
    <x v="3"/>
    <x v="21"/>
    <x v="0"/>
    <s v="West"/>
    <s v="Pacific "/>
    <n v="7054655"/>
    <n v="90670"/>
    <n v="87387"/>
    <n v="51278"/>
    <n v="131355"/>
    <n v="152844"/>
    <n v="2842059"/>
    <n v="2848957"/>
    <n v="309132"/>
    <n v="269837"/>
    <n v="24904"/>
    <n v="25129"/>
    <n v="66690"/>
    <n v="68120"/>
    <n v="157996"/>
    <n v="155416"/>
    <x v="4"/>
    <x v="4"/>
    <n v="0.4028629323475067"/>
    <n v="0.40384072644232777"/>
    <n v="4.3819577286203226E-2"/>
    <n v="3.8249496254600689E-2"/>
    <n v="3.5301513681391932E-3"/>
    <n v="3.5620452027774569E-3"/>
    <n v="9.4533325867813527E-3"/>
    <n v="9.6560356247045384E-3"/>
    <n v="2.239599243336492E-2"/>
    <n v="2.2030276462846162E-2"/>
    <x v="4"/>
    <x v="4"/>
  </r>
  <r>
    <x v="4"/>
    <x v="2"/>
    <x v="0"/>
    <x v="22"/>
    <x v="1"/>
    <s v="West"/>
    <s v="Pacific "/>
    <n v="7054655"/>
    <n v="90670"/>
    <n v="87387"/>
    <n v="51278"/>
    <n v="131355"/>
    <n v="152844"/>
    <n v="2842059"/>
    <n v="2848957"/>
    <n v="309132"/>
    <n v="269837"/>
    <n v="24904"/>
    <n v="25129"/>
    <n v="66690"/>
    <n v="68120"/>
    <n v="157996"/>
    <n v="155416"/>
    <x v="4"/>
    <x v="4"/>
    <n v="0.4028629323475067"/>
    <n v="0.40384072644232777"/>
    <n v="4.3819577286203226E-2"/>
    <n v="3.8249496254600689E-2"/>
    <n v="3.5301513681391932E-3"/>
    <n v="3.5620452027774569E-3"/>
    <n v="9.4533325867813527E-3"/>
    <n v="9.6560356247045384E-3"/>
    <n v="2.239599243336492E-2"/>
    <n v="2.2030276462846162E-2"/>
    <x v="4"/>
    <x v="4"/>
  </r>
  <r>
    <x v="4"/>
    <x v="8"/>
    <x v="4"/>
    <x v="23"/>
    <x v="3"/>
    <s v="West"/>
    <s v="Pacific "/>
    <n v="7054655"/>
    <n v="90670"/>
    <n v="87387"/>
    <n v="51278"/>
    <n v="131355"/>
    <n v="152844"/>
    <n v="2842059"/>
    <n v="2848957"/>
    <n v="309132"/>
    <n v="269837"/>
    <n v="24904"/>
    <n v="25129"/>
    <n v="66690"/>
    <n v="68120"/>
    <n v="157996"/>
    <n v="155416"/>
    <x v="4"/>
    <x v="4"/>
    <n v="0.4028629323475067"/>
    <n v="0.40384072644232777"/>
    <n v="4.3819577286203226E-2"/>
    <n v="3.8249496254600689E-2"/>
    <n v="3.5301513681391932E-3"/>
    <n v="3.5620452027774569E-3"/>
    <n v="9.4533325867813527E-3"/>
    <n v="9.6560356247045384E-3"/>
    <n v="2.239599243336492E-2"/>
    <n v="2.2030276462846162E-2"/>
    <x v="4"/>
    <x v="4"/>
  </r>
  <r>
    <x v="4"/>
    <x v="4"/>
    <x v="1"/>
    <x v="24"/>
    <x v="4"/>
    <s v="West"/>
    <s v="Pacific "/>
    <n v="7054655"/>
    <n v="90670"/>
    <n v="87387"/>
    <n v="51278"/>
    <n v="131355"/>
    <n v="152844"/>
    <n v="2842059"/>
    <n v="2848957"/>
    <n v="309132"/>
    <n v="269837"/>
    <n v="24904"/>
    <n v="25129"/>
    <n v="66690"/>
    <n v="68120"/>
    <n v="157996"/>
    <n v="155416"/>
    <x v="4"/>
    <x v="4"/>
    <n v="0.4028629323475067"/>
    <n v="0.40384072644232777"/>
    <n v="4.3819577286203226E-2"/>
    <n v="3.8249496254600689E-2"/>
    <n v="3.5301513681391932E-3"/>
    <n v="3.5620452027774569E-3"/>
    <n v="9.4533325867813527E-3"/>
    <n v="9.6560356247045384E-3"/>
    <n v="2.239599243336492E-2"/>
    <n v="2.2030276462846162E-2"/>
    <x v="4"/>
    <x v="4"/>
  </r>
  <r>
    <x v="5"/>
    <x v="0"/>
    <x v="0"/>
    <x v="25"/>
    <x v="2"/>
    <s v="West"/>
    <s v="Mountain"/>
    <n v="2817628"/>
    <n v="41658"/>
    <n v="35223"/>
    <n v="21248"/>
    <n v="128411"/>
    <n v="129303"/>
    <n v="1056292"/>
    <n v="1095720"/>
    <n v="126050"/>
    <n v="103620"/>
    <n v="10519"/>
    <n v="10388"/>
    <n v="23053"/>
    <n v="23011"/>
    <n v="56959"/>
    <n v="55686"/>
    <x v="5"/>
    <x v="5"/>
    <n v="0.37488696165711016"/>
    <n v="0.38888029221742543"/>
    <n v="4.4736210741801258E-2"/>
    <n v="3.6775614098099534E-2"/>
    <n v="3.7332820372313166E-3"/>
    <n v="3.6867890296376953E-3"/>
    <n v="8.1817046111126099E-3"/>
    <n v="8.1667984560062582E-3"/>
    <n v="2.0215230683397523E-2"/>
    <n v="1.9763432220293097E-2"/>
    <x v="5"/>
    <x v="5"/>
  </r>
  <r>
    <x v="5"/>
    <x v="5"/>
    <x v="2"/>
    <x v="26"/>
    <x v="1"/>
    <s v="West"/>
    <s v="Mountain"/>
    <n v="2817628"/>
    <n v="41658"/>
    <n v="35223"/>
    <n v="21248"/>
    <n v="128411"/>
    <n v="129303"/>
    <n v="1056292"/>
    <n v="1095720"/>
    <n v="126050"/>
    <n v="103620"/>
    <n v="10519"/>
    <n v="10388"/>
    <n v="23053"/>
    <n v="23011"/>
    <n v="56959"/>
    <n v="55686"/>
    <x v="5"/>
    <x v="5"/>
    <n v="0.37488696165711016"/>
    <n v="0.38888029221742543"/>
    <n v="4.4736210741801258E-2"/>
    <n v="3.6775614098099534E-2"/>
    <n v="3.7332820372313166E-3"/>
    <n v="3.6867890296376953E-3"/>
    <n v="8.1817046111126099E-3"/>
    <n v="8.1667984560062582E-3"/>
    <n v="2.0215230683397523E-2"/>
    <n v="1.9763432220293097E-2"/>
    <x v="5"/>
    <x v="5"/>
  </r>
  <r>
    <x v="5"/>
    <x v="6"/>
    <x v="3"/>
    <x v="27"/>
    <x v="3"/>
    <s v="West"/>
    <s v="Mountain"/>
    <n v="2817628"/>
    <n v="41658"/>
    <n v="35223"/>
    <n v="21248"/>
    <n v="128411"/>
    <n v="129303"/>
    <n v="1056292"/>
    <n v="1095720"/>
    <n v="126050"/>
    <n v="103620"/>
    <n v="10519"/>
    <n v="10388"/>
    <n v="23053"/>
    <n v="23011"/>
    <n v="56959"/>
    <n v="55686"/>
    <x v="5"/>
    <x v="5"/>
    <n v="0.37488696165711016"/>
    <n v="0.38888029221742543"/>
    <n v="4.4736210741801258E-2"/>
    <n v="3.6775614098099534E-2"/>
    <n v="3.7332820372313166E-3"/>
    <n v="3.6867890296376953E-3"/>
    <n v="8.1817046111126099E-3"/>
    <n v="8.1667984560062582E-3"/>
    <n v="2.0215230683397523E-2"/>
    <n v="1.9763432220293097E-2"/>
    <x v="5"/>
    <x v="5"/>
  </r>
  <r>
    <x v="5"/>
    <x v="2"/>
    <x v="0"/>
    <x v="28"/>
    <x v="0"/>
    <s v="West"/>
    <s v="Mountain"/>
    <n v="2817628"/>
    <n v="41658"/>
    <n v="35223"/>
    <n v="21248"/>
    <n v="128411"/>
    <n v="129303"/>
    <n v="1056292"/>
    <n v="1095720"/>
    <n v="126050"/>
    <n v="103620"/>
    <n v="10519"/>
    <n v="10388"/>
    <n v="23053"/>
    <n v="23011"/>
    <n v="56959"/>
    <n v="55686"/>
    <x v="5"/>
    <x v="5"/>
    <n v="0.37488696165711016"/>
    <n v="0.38888029221742543"/>
    <n v="4.4736210741801258E-2"/>
    <n v="3.6775614098099534E-2"/>
    <n v="3.7332820372313166E-3"/>
    <n v="3.6867890296376953E-3"/>
    <n v="8.1817046111126099E-3"/>
    <n v="8.1667984560062582E-3"/>
    <n v="2.0215230683397523E-2"/>
    <n v="1.9763432220293097E-2"/>
    <x v="5"/>
    <x v="5"/>
  </r>
  <r>
    <x v="5"/>
    <x v="4"/>
    <x v="1"/>
    <x v="29"/>
    <x v="4"/>
    <s v="West"/>
    <s v="Mountain"/>
    <n v="2817628"/>
    <n v="41658"/>
    <n v="35223"/>
    <n v="21248"/>
    <n v="128411"/>
    <n v="129303"/>
    <n v="1056292"/>
    <n v="1095720"/>
    <n v="126050"/>
    <n v="103620"/>
    <n v="10519"/>
    <n v="10388"/>
    <n v="23053"/>
    <n v="23011"/>
    <n v="56959"/>
    <n v="55686"/>
    <x v="5"/>
    <x v="5"/>
    <n v="0.37488696165711016"/>
    <n v="0.38888029221742543"/>
    <n v="4.4736210741801258E-2"/>
    <n v="3.6775614098099534E-2"/>
    <n v="3.7332820372313166E-3"/>
    <n v="3.6867890296376953E-3"/>
    <n v="8.1817046111126099E-3"/>
    <n v="8.1667984560062582E-3"/>
    <n v="2.0215230683397523E-2"/>
    <n v="1.9763432220293097E-2"/>
    <x v="5"/>
    <x v="5"/>
  </r>
  <r>
    <x v="6"/>
    <x v="1"/>
    <x v="1"/>
    <x v="30"/>
    <x v="4"/>
    <s v="Northeast"/>
    <s v="New England "/>
    <n v="6762596"/>
    <n v="49281"/>
    <n v="71950"/>
    <n v="54721"/>
    <n v="291359"/>
    <n v="273580"/>
    <n v="2874748"/>
    <n v="2708715"/>
    <n v="222963"/>
    <n v="204199"/>
    <n v="3385"/>
    <n v="3327"/>
    <n v="15668"/>
    <n v="16212"/>
    <n v="76114"/>
    <n v="73382"/>
    <x v="6"/>
    <x v="6"/>
    <n v="0.42509533321227527"/>
    <n v="0.400543666958665"/>
    <n v="3.2970031035418942E-2"/>
    <n v="3.0195356930977395E-2"/>
    <n v="5.0054742291273939E-4"/>
    <n v="4.9197083486873978E-4"/>
    <n v="2.3168617495411526E-3"/>
    <n v="2.3973042305055633E-3"/>
    <n v="1.1255145213465361E-2"/>
    <n v="1.0851158342151446E-2"/>
    <x v="6"/>
    <x v="6"/>
  </r>
  <r>
    <x v="6"/>
    <x v="6"/>
    <x v="3"/>
    <x v="31"/>
    <x v="2"/>
    <s v="Northeast"/>
    <s v="New England "/>
    <n v="6762596"/>
    <n v="49281"/>
    <n v="71950"/>
    <n v="54721"/>
    <n v="291359"/>
    <n v="273580"/>
    <n v="2874748"/>
    <n v="2708715"/>
    <n v="222963"/>
    <n v="204199"/>
    <n v="3385"/>
    <n v="3327"/>
    <n v="15668"/>
    <n v="16212"/>
    <n v="76114"/>
    <n v="73382"/>
    <x v="6"/>
    <x v="6"/>
    <n v="0.42509533321227527"/>
    <n v="0.400543666958665"/>
    <n v="3.2970031035418942E-2"/>
    <n v="3.0195356930977395E-2"/>
    <n v="5.0054742291273939E-4"/>
    <n v="4.9197083486873978E-4"/>
    <n v="2.3168617495411526E-3"/>
    <n v="2.3973042305055633E-3"/>
    <n v="1.1255145213465361E-2"/>
    <n v="1.0851158342151446E-2"/>
    <x v="6"/>
    <x v="6"/>
  </r>
  <r>
    <x v="6"/>
    <x v="2"/>
    <x v="0"/>
    <x v="32"/>
    <x v="1"/>
    <s v="Northeast"/>
    <s v="New England "/>
    <n v="6762596"/>
    <n v="49281"/>
    <n v="71950"/>
    <n v="54721"/>
    <n v="291359"/>
    <n v="273580"/>
    <n v="2874748"/>
    <n v="2708715"/>
    <n v="222963"/>
    <n v="204199"/>
    <n v="3385"/>
    <n v="3327"/>
    <n v="15668"/>
    <n v="16212"/>
    <n v="76114"/>
    <n v="73382"/>
    <x v="6"/>
    <x v="6"/>
    <n v="0.42509533321227527"/>
    <n v="0.400543666958665"/>
    <n v="3.2970031035418942E-2"/>
    <n v="3.0195356930977395E-2"/>
    <n v="5.0054742291273939E-4"/>
    <n v="4.9197083486873978E-4"/>
    <n v="2.3168617495411526E-3"/>
    <n v="2.3973042305055633E-3"/>
    <n v="1.1255145213465361E-2"/>
    <n v="1.0851158342151446E-2"/>
    <x v="6"/>
    <x v="6"/>
  </r>
  <r>
    <x v="6"/>
    <x v="8"/>
    <x v="4"/>
    <x v="33"/>
    <x v="3"/>
    <s v="Northeast"/>
    <s v="New England "/>
    <n v="6762596"/>
    <n v="49281"/>
    <n v="71950"/>
    <n v="54721"/>
    <n v="291359"/>
    <n v="273580"/>
    <n v="2874748"/>
    <n v="2708715"/>
    <n v="222963"/>
    <n v="204199"/>
    <n v="3385"/>
    <n v="3327"/>
    <n v="15668"/>
    <n v="16212"/>
    <n v="76114"/>
    <n v="73382"/>
    <x v="6"/>
    <x v="6"/>
    <n v="0.42509533321227527"/>
    <n v="0.400543666958665"/>
    <n v="3.2970031035418942E-2"/>
    <n v="3.0195356930977395E-2"/>
    <n v="5.0054742291273939E-4"/>
    <n v="4.9197083486873978E-4"/>
    <n v="2.3168617495411526E-3"/>
    <n v="2.3973042305055633E-3"/>
    <n v="1.1255145213465361E-2"/>
    <n v="1.0851158342151446E-2"/>
    <x v="6"/>
    <x v="6"/>
  </r>
  <r>
    <x v="6"/>
    <x v="4"/>
    <x v="1"/>
    <x v="34"/>
    <x v="0"/>
    <s v="Northeast"/>
    <s v="New England "/>
    <n v="6762596"/>
    <n v="49281"/>
    <n v="71950"/>
    <n v="54721"/>
    <n v="291359"/>
    <n v="273580"/>
    <n v="2874748"/>
    <n v="2708715"/>
    <n v="222963"/>
    <n v="204199"/>
    <n v="3385"/>
    <n v="3327"/>
    <n v="15668"/>
    <n v="16212"/>
    <n v="76114"/>
    <n v="73382"/>
    <x v="6"/>
    <x v="6"/>
    <n v="0.42509533321227527"/>
    <n v="0.400543666958665"/>
    <n v="3.2970031035418942E-2"/>
    <n v="3.0195356930977395E-2"/>
    <n v="5.0054742291273939E-4"/>
    <n v="4.9197083486873978E-4"/>
    <n v="2.3168617495411526E-3"/>
    <n v="2.3973042305055633E-3"/>
    <n v="1.1255145213465361E-2"/>
    <n v="1.0851158342151446E-2"/>
    <x v="6"/>
    <x v="6"/>
  </r>
  <r>
    <x v="7"/>
    <x v="0"/>
    <x v="0"/>
    <x v="35"/>
    <x v="0"/>
    <s v="South"/>
    <s v="South Atlantic"/>
    <n v="5957283"/>
    <n v="34095"/>
    <n v="72753"/>
    <n v="44767"/>
    <n v="964981"/>
    <n v="845610"/>
    <n v="1810918"/>
    <n v="1767834"/>
    <n v="195049"/>
    <n v="176284"/>
    <n v="2988"/>
    <n v="3210"/>
    <n v="15867"/>
    <n v="17140"/>
    <n v="81666"/>
    <n v="76618"/>
    <x v="7"/>
    <x v="7"/>
    <n v="0.30398387989961195"/>
    <n v="0.29675172389829391"/>
    <n v="3.2741268125083198E-2"/>
    <n v="2.9591342227656466E-2"/>
    <n v="5.0157093426651041E-4"/>
    <n v="5.3883624464374114E-4"/>
    <n v="2.6634625214212587E-3"/>
    <n v="2.8771505399357391E-3"/>
    <n v="1.3708598366067215E-2"/>
    <n v="1.2861232209381358E-2"/>
    <x v="7"/>
    <x v="7"/>
  </r>
  <r>
    <x v="7"/>
    <x v="1"/>
    <x v="1"/>
    <x v="36"/>
    <x v="2"/>
    <s v="South"/>
    <s v="South Atlantic"/>
    <n v="5957283"/>
    <n v="34095"/>
    <n v="72753"/>
    <n v="44767"/>
    <n v="964981"/>
    <n v="845610"/>
    <n v="1810918"/>
    <n v="1767834"/>
    <n v="195049"/>
    <n v="176284"/>
    <n v="2988"/>
    <n v="3210"/>
    <n v="15867"/>
    <n v="17140"/>
    <n v="81666"/>
    <n v="76618"/>
    <x v="7"/>
    <x v="7"/>
    <n v="0.30398387989961195"/>
    <n v="0.29675172389829391"/>
    <n v="3.2741268125083198E-2"/>
    <n v="2.9591342227656466E-2"/>
    <n v="5.0157093426651041E-4"/>
    <n v="5.3883624464374114E-4"/>
    <n v="2.6634625214212587E-3"/>
    <n v="2.8771505399357391E-3"/>
    <n v="1.3708598366067215E-2"/>
    <n v="1.2861232209381358E-2"/>
    <x v="7"/>
    <x v="7"/>
  </r>
  <r>
    <x v="7"/>
    <x v="9"/>
    <x v="0"/>
    <x v="37"/>
    <x v="4"/>
    <s v="South"/>
    <s v="South Atlantic"/>
    <n v="5957283"/>
    <n v="34095"/>
    <n v="72753"/>
    <n v="44767"/>
    <n v="964981"/>
    <n v="845610"/>
    <n v="1810918"/>
    <n v="1767834"/>
    <n v="195049"/>
    <n v="176284"/>
    <n v="2988"/>
    <n v="3210"/>
    <n v="15867"/>
    <n v="17140"/>
    <n v="81666"/>
    <n v="76618"/>
    <x v="7"/>
    <x v="7"/>
    <n v="0.30398387989961195"/>
    <n v="0.29675172389829391"/>
    <n v="3.2741268125083198E-2"/>
    <n v="2.9591342227656466E-2"/>
    <n v="5.0157093426651041E-4"/>
    <n v="5.3883624464374114E-4"/>
    <n v="2.6634625214212587E-3"/>
    <n v="2.8771505399357391E-3"/>
    <n v="1.3708598366067215E-2"/>
    <n v="1.2861232209381358E-2"/>
    <x v="7"/>
    <x v="7"/>
  </r>
  <r>
    <x v="7"/>
    <x v="6"/>
    <x v="3"/>
    <x v="38"/>
    <x v="3"/>
    <s v="South"/>
    <s v="South Atlantic"/>
    <n v="5957283"/>
    <n v="34095"/>
    <n v="72753"/>
    <n v="44767"/>
    <n v="964981"/>
    <n v="845610"/>
    <n v="1810918"/>
    <n v="1767834"/>
    <n v="195049"/>
    <n v="176284"/>
    <n v="2988"/>
    <n v="3210"/>
    <n v="15867"/>
    <n v="17140"/>
    <n v="81666"/>
    <n v="76618"/>
    <x v="7"/>
    <x v="7"/>
    <n v="0.30398387989961195"/>
    <n v="0.29675172389829391"/>
    <n v="3.2741268125083198E-2"/>
    <n v="2.9591342227656466E-2"/>
    <n v="5.0157093426651041E-4"/>
    <n v="5.3883624464374114E-4"/>
    <n v="2.6634625214212587E-3"/>
    <n v="2.8771505399357391E-3"/>
    <n v="1.3708598366067215E-2"/>
    <n v="1.2861232209381358E-2"/>
    <x v="7"/>
    <x v="7"/>
  </r>
  <r>
    <x v="7"/>
    <x v="2"/>
    <x v="0"/>
    <x v="39"/>
    <x v="1"/>
    <s v="South"/>
    <s v="South Atlantic"/>
    <n v="5957283"/>
    <n v="34095"/>
    <n v="72753"/>
    <n v="44767"/>
    <n v="964981"/>
    <n v="845610"/>
    <n v="1810918"/>
    <n v="1767834"/>
    <n v="195049"/>
    <n v="176284"/>
    <n v="2988"/>
    <n v="3210"/>
    <n v="15867"/>
    <n v="17140"/>
    <n v="81666"/>
    <n v="76618"/>
    <x v="7"/>
    <x v="7"/>
    <n v="0.30398387989961195"/>
    <n v="0.29675172389829391"/>
    <n v="3.2741268125083198E-2"/>
    <n v="2.9591342227656466E-2"/>
    <n v="5.0157093426651041E-4"/>
    <n v="5.3883624464374114E-4"/>
    <n v="2.6634625214212587E-3"/>
    <n v="2.8771505399357391E-3"/>
    <n v="1.3708598366067215E-2"/>
    <n v="1.2861232209381358E-2"/>
    <x v="7"/>
    <x v="7"/>
  </r>
  <r>
    <x v="8"/>
    <x v="0"/>
    <x v="0"/>
    <x v="40"/>
    <x v="3"/>
    <s v="South"/>
    <s v="South Atlantic"/>
    <n v="8310993"/>
    <n v="58566"/>
    <n v="102580"/>
    <n v="62609"/>
    <n v="852456"/>
    <n v="785281"/>
    <n v="2955028"/>
    <n v="2915784"/>
    <n v="274403"/>
    <n v="245684"/>
    <n v="4398"/>
    <n v="4694"/>
    <n v="20770"/>
    <n v="22757"/>
    <n v="117385"/>
    <n v="113436"/>
    <x v="8"/>
    <x v="8"/>
    <n v="0.35555655022209742"/>
    <n v="0.35083461145978584"/>
    <n v="3.3016872953689165E-2"/>
    <n v="2.956132919375579E-2"/>
    <n v="5.2917864327403478E-4"/>
    <n v="5.6479412267583431E-4"/>
    <n v="2.4990996864032973E-3"/>
    <n v="2.7381806241444312E-3"/>
    <n v="1.4124064356689989E-2"/>
    <n v="1.3648910545346386E-2"/>
    <x v="8"/>
    <x v="8"/>
  </r>
  <r>
    <x v="8"/>
    <x v="1"/>
    <x v="1"/>
    <x v="41"/>
    <x v="4"/>
    <s v="South"/>
    <s v="South Atlantic"/>
    <n v="8310993"/>
    <n v="58566"/>
    <n v="102580"/>
    <n v="62609"/>
    <n v="852456"/>
    <n v="785281"/>
    <n v="2955028"/>
    <n v="2915784"/>
    <n v="274403"/>
    <n v="245684"/>
    <n v="4398"/>
    <n v="4694"/>
    <n v="20770"/>
    <n v="22757"/>
    <n v="117385"/>
    <n v="113436"/>
    <x v="8"/>
    <x v="8"/>
    <n v="0.35555655022209742"/>
    <n v="0.35083461145978584"/>
    <n v="3.3016872953689165E-2"/>
    <n v="2.956132919375579E-2"/>
    <n v="5.2917864327403478E-4"/>
    <n v="5.6479412267583431E-4"/>
    <n v="2.4990996864032973E-3"/>
    <n v="2.7381806241444312E-3"/>
    <n v="1.4124064356689989E-2"/>
    <n v="1.3648910545346386E-2"/>
    <x v="8"/>
    <x v="8"/>
  </r>
  <r>
    <x v="8"/>
    <x v="6"/>
    <x v="3"/>
    <x v="42"/>
    <x v="1"/>
    <s v="South"/>
    <s v="South Atlantic"/>
    <n v="8310993"/>
    <n v="58566"/>
    <n v="102580"/>
    <n v="62609"/>
    <n v="852456"/>
    <n v="785281"/>
    <n v="2955028"/>
    <n v="2915784"/>
    <n v="274403"/>
    <n v="245684"/>
    <n v="4398"/>
    <n v="4694"/>
    <n v="20770"/>
    <n v="22757"/>
    <n v="117385"/>
    <n v="113436"/>
    <x v="8"/>
    <x v="8"/>
    <n v="0.35555655022209742"/>
    <n v="0.35083461145978584"/>
    <n v="3.3016872953689165E-2"/>
    <n v="2.956132919375579E-2"/>
    <n v="5.2917864327403478E-4"/>
    <n v="5.6479412267583431E-4"/>
    <n v="2.4990996864032973E-3"/>
    <n v="2.7381806241444312E-3"/>
    <n v="1.4124064356689989E-2"/>
    <n v="1.3648910545346386E-2"/>
    <x v="8"/>
    <x v="8"/>
  </r>
  <r>
    <x v="8"/>
    <x v="2"/>
    <x v="0"/>
    <x v="43"/>
    <x v="0"/>
    <s v="South"/>
    <s v="South Atlantic"/>
    <n v="8310993"/>
    <n v="58566"/>
    <n v="102580"/>
    <n v="62609"/>
    <n v="852456"/>
    <n v="785281"/>
    <n v="2955028"/>
    <n v="2915784"/>
    <n v="274403"/>
    <n v="245684"/>
    <n v="4398"/>
    <n v="4694"/>
    <n v="20770"/>
    <n v="22757"/>
    <n v="117385"/>
    <n v="113436"/>
    <x v="8"/>
    <x v="8"/>
    <n v="0.35555655022209742"/>
    <n v="0.35083461145978584"/>
    <n v="3.3016872953689165E-2"/>
    <n v="2.956132919375579E-2"/>
    <n v="5.2917864327403478E-4"/>
    <n v="5.6479412267583431E-4"/>
    <n v="2.4990996864032973E-3"/>
    <n v="2.7381806241444312E-3"/>
    <n v="1.4124064356689989E-2"/>
    <n v="1.3648910545346386E-2"/>
    <x v="8"/>
    <x v="8"/>
  </r>
  <r>
    <x v="8"/>
    <x v="4"/>
    <x v="1"/>
    <x v="44"/>
    <x v="2"/>
    <s v="South"/>
    <s v="South Atlantic"/>
    <n v="8310993"/>
    <n v="58566"/>
    <n v="102580"/>
    <n v="62609"/>
    <n v="852456"/>
    <n v="785281"/>
    <n v="2955028"/>
    <n v="2915784"/>
    <n v="274403"/>
    <n v="245684"/>
    <n v="4398"/>
    <n v="4694"/>
    <n v="20770"/>
    <n v="22757"/>
    <n v="117385"/>
    <n v="113436"/>
    <x v="8"/>
    <x v="8"/>
    <n v="0.35555655022209742"/>
    <n v="0.35083461145978584"/>
    <n v="3.3016872953689165E-2"/>
    <n v="2.956132919375579E-2"/>
    <n v="5.2917864327403478E-4"/>
    <n v="5.6479412267583431E-4"/>
    <n v="2.4990996864032973E-3"/>
    <n v="2.7381806241444312E-3"/>
    <n v="1.4124064356689989E-2"/>
    <n v="1.3648910545346386E-2"/>
    <x v="8"/>
    <x v="8"/>
  </r>
  <r>
    <x v="9"/>
    <x v="5"/>
    <x v="2"/>
    <x v="45"/>
    <x v="2"/>
    <s v="West"/>
    <s v="Pacific "/>
    <n v="736283"/>
    <n v="-785"/>
    <n v="11443"/>
    <n v="4024"/>
    <n v="11688"/>
    <n v="15308"/>
    <n v="230568"/>
    <n v="261562"/>
    <n v="23207"/>
    <n v="21202"/>
    <n v="4528"/>
    <n v="4661"/>
    <n v="54854"/>
    <n v="56531"/>
    <n v="25871"/>
    <n v="26327"/>
    <x v="9"/>
    <x v="9"/>
    <n v="0.31315132904059989"/>
    <n v="0.35524655601175092"/>
    <n v="3.1519130551703627E-2"/>
    <n v="2.8795992845142424E-2"/>
    <n v="6.1498092445431991E-3"/>
    <n v="6.3304463093674579E-3"/>
    <n v="7.4501244765939181E-2"/>
    <n v="7.6778901590828522E-2"/>
    <n v="3.5137304541867732E-2"/>
    <n v="3.5756631621265196E-2"/>
    <x v="9"/>
    <x v="9"/>
  </r>
  <r>
    <x v="9"/>
    <x v="6"/>
    <x v="3"/>
    <x v="46"/>
    <x v="0"/>
    <s v="West"/>
    <s v="Pacific "/>
    <n v="736283"/>
    <n v="-785"/>
    <n v="11443"/>
    <n v="4024"/>
    <n v="11688"/>
    <n v="15308"/>
    <n v="230568"/>
    <n v="261562"/>
    <n v="23207"/>
    <n v="21202"/>
    <n v="4528"/>
    <n v="4661"/>
    <n v="54854"/>
    <n v="56531"/>
    <n v="25871"/>
    <n v="26327"/>
    <x v="9"/>
    <x v="9"/>
    <n v="0.31315132904059989"/>
    <n v="0.35524655601175092"/>
    <n v="3.1519130551703627E-2"/>
    <n v="2.8795992845142424E-2"/>
    <n v="6.1498092445431991E-3"/>
    <n v="6.3304463093674579E-3"/>
    <n v="7.4501244765939181E-2"/>
    <n v="7.6778901590828522E-2"/>
    <n v="3.5137304541867732E-2"/>
    <n v="3.5756631621265196E-2"/>
    <x v="9"/>
    <x v="9"/>
  </r>
  <r>
    <x v="9"/>
    <x v="2"/>
    <x v="0"/>
    <x v="47"/>
    <x v="1"/>
    <s v="West"/>
    <s v="Pacific "/>
    <n v="736283"/>
    <n v="-785"/>
    <n v="11443"/>
    <n v="4024"/>
    <n v="11688"/>
    <n v="15308"/>
    <n v="230568"/>
    <n v="261562"/>
    <n v="23207"/>
    <n v="21202"/>
    <n v="4528"/>
    <n v="4661"/>
    <n v="54854"/>
    <n v="56531"/>
    <n v="25871"/>
    <n v="26327"/>
    <x v="9"/>
    <x v="9"/>
    <n v="0.31315132904059989"/>
    <n v="0.35524655601175092"/>
    <n v="3.1519130551703627E-2"/>
    <n v="2.8795992845142424E-2"/>
    <n v="6.1498092445431991E-3"/>
    <n v="6.3304463093674579E-3"/>
    <n v="7.4501244765939181E-2"/>
    <n v="7.6778901590828522E-2"/>
    <n v="3.5137304541867732E-2"/>
    <n v="3.5756631621265196E-2"/>
    <x v="9"/>
    <x v="9"/>
  </r>
  <r>
    <x v="9"/>
    <x v="8"/>
    <x v="4"/>
    <x v="48"/>
    <x v="3"/>
    <s v="West"/>
    <s v="Pacific "/>
    <n v="736283"/>
    <n v="-785"/>
    <n v="11443"/>
    <n v="4024"/>
    <n v="11688"/>
    <n v="15308"/>
    <n v="230568"/>
    <n v="261562"/>
    <n v="23207"/>
    <n v="21202"/>
    <n v="4528"/>
    <n v="4661"/>
    <n v="54854"/>
    <n v="56531"/>
    <n v="25871"/>
    <n v="26327"/>
    <x v="9"/>
    <x v="9"/>
    <n v="0.31315132904059989"/>
    <n v="0.35524655601175092"/>
    <n v="3.1519130551703627E-2"/>
    <n v="2.8795992845142424E-2"/>
    <n v="6.1498092445431991E-3"/>
    <n v="6.3304463093674579E-3"/>
    <n v="7.4501244765939181E-2"/>
    <n v="7.6778901590828522E-2"/>
    <n v="3.5137304541867732E-2"/>
    <n v="3.5756631621265196E-2"/>
    <x v="9"/>
    <x v="9"/>
  </r>
  <r>
    <x v="9"/>
    <x v="4"/>
    <x v="1"/>
    <x v="49"/>
    <x v="4"/>
    <s v="West"/>
    <s v="Pacific "/>
    <n v="736283"/>
    <n v="-785"/>
    <n v="11443"/>
    <n v="4024"/>
    <n v="11688"/>
    <n v="15308"/>
    <n v="230568"/>
    <n v="261562"/>
    <n v="23207"/>
    <n v="21202"/>
    <n v="4528"/>
    <n v="4661"/>
    <n v="54854"/>
    <n v="56531"/>
    <n v="25871"/>
    <n v="26327"/>
    <x v="9"/>
    <x v="9"/>
    <n v="0.31315132904059989"/>
    <n v="0.35524655601175092"/>
    <n v="3.1519130551703627E-2"/>
    <n v="2.8795992845142424E-2"/>
    <n v="6.1498092445431991E-3"/>
    <n v="6.3304463093674579E-3"/>
    <n v="7.4501244765939181E-2"/>
    <n v="7.6778901590828522E-2"/>
    <n v="3.5137304541867732E-2"/>
    <n v="3.5756631621265196E-2"/>
    <x v="9"/>
    <x v="9"/>
  </r>
  <r>
    <x v="10"/>
    <x v="0"/>
    <x v="0"/>
    <x v="50"/>
    <x v="2"/>
    <s v="Midwest"/>
    <s v="East North Central "/>
    <n v="12884493"/>
    <n v="-10636"/>
    <n v="157512"/>
    <n v="102688"/>
    <n v="1005986"/>
    <n v="890371"/>
    <n v="5041089"/>
    <n v="4945008"/>
    <n v="356436"/>
    <n v="331637"/>
    <n v="3918"/>
    <n v="4188"/>
    <n v="35662"/>
    <n v="38657"/>
    <n v="118991"/>
    <n v="117019"/>
    <x v="10"/>
    <x v="10"/>
    <n v="0.39125241482144468"/>
    <n v="0.38379531115426896"/>
    <n v="2.7663952318496349E-2"/>
    <n v="2.5739235529096877E-2"/>
    <n v="3.040864704571612E-4"/>
    <n v="3.2504189338299923E-4"/>
    <n v="2.7678233051156922E-3"/>
    <n v="3.0002732742374885E-3"/>
    <n v="9.2352101087718394E-3"/>
    <n v="9.082157908735719E-3"/>
    <x v="10"/>
    <x v="10"/>
  </r>
  <r>
    <x v="10"/>
    <x v="1"/>
    <x v="1"/>
    <x v="51"/>
    <x v="4"/>
    <s v="Midwest"/>
    <s v="East North Central "/>
    <n v="12884493"/>
    <n v="-10636"/>
    <n v="157512"/>
    <n v="102688"/>
    <n v="1005986"/>
    <n v="890371"/>
    <n v="5041089"/>
    <n v="4945008"/>
    <n v="356436"/>
    <n v="331637"/>
    <n v="3918"/>
    <n v="4188"/>
    <n v="35662"/>
    <n v="38657"/>
    <n v="118991"/>
    <n v="117019"/>
    <x v="10"/>
    <x v="10"/>
    <n v="0.39125241482144468"/>
    <n v="0.38379531115426896"/>
    <n v="2.7663952318496349E-2"/>
    <n v="2.5739235529096877E-2"/>
    <n v="3.040864704571612E-4"/>
    <n v="3.2504189338299923E-4"/>
    <n v="2.7678233051156922E-3"/>
    <n v="3.0002732742374885E-3"/>
    <n v="9.2352101087718394E-3"/>
    <n v="9.082157908735719E-3"/>
    <x v="10"/>
    <x v="10"/>
  </r>
  <r>
    <x v="10"/>
    <x v="5"/>
    <x v="2"/>
    <x v="52"/>
    <x v="3"/>
    <s v="Midwest"/>
    <s v="East North Central "/>
    <n v="12884493"/>
    <n v="-10636"/>
    <n v="157512"/>
    <n v="102688"/>
    <n v="1005986"/>
    <n v="890371"/>
    <n v="5041089"/>
    <n v="4945008"/>
    <n v="356436"/>
    <n v="331637"/>
    <n v="3918"/>
    <n v="4188"/>
    <n v="35662"/>
    <n v="38657"/>
    <n v="118991"/>
    <n v="117019"/>
    <x v="10"/>
    <x v="10"/>
    <n v="0.39125241482144468"/>
    <n v="0.38379531115426896"/>
    <n v="2.7663952318496349E-2"/>
    <n v="2.5739235529096877E-2"/>
    <n v="3.040864704571612E-4"/>
    <n v="3.2504189338299923E-4"/>
    <n v="2.7678233051156922E-3"/>
    <n v="3.0002732742374885E-3"/>
    <n v="9.2352101087718394E-3"/>
    <n v="9.082157908735719E-3"/>
    <x v="10"/>
    <x v="10"/>
  </r>
  <r>
    <x v="10"/>
    <x v="6"/>
    <x v="3"/>
    <x v="53"/>
    <x v="1"/>
    <s v="Midwest"/>
    <s v="East North Central "/>
    <n v="12884493"/>
    <n v="-10636"/>
    <n v="157512"/>
    <n v="102688"/>
    <n v="1005986"/>
    <n v="890371"/>
    <n v="5041089"/>
    <n v="4945008"/>
    <n v="356436"/>
    <n v="331637"/>
    <n v="3918"/>
    <n v="4188"/>
    <n v="35662"/>
    <n v="38657"/>
    <n v="118991"/>
    <n v="117019"/>
    <x v="10"/>
    <x v="10"/>
    <n v="0.39125241482144468"/>
    <n v="0.38379531115426896"/>
    <n v="2.7663952318496349E-2"/>
    <n v="2.5739235529096877E-2"/>
    <n v="3.040864704571612E-4"/>
    <n v="3.2504189338299923E-4"/>
    <n v="2.7678233051156922E-3"/>
    <n v="3.0002732742374885E-3"/>
    <n v="9.2352101087718394E-3"/>
    <n v="9.082157908735719E-3"/>
    <x v="10"/>
    <x v="10"/>
  </r>
  <r>
    <x v="10"/>
    <x v="2"/>
    <x v="0"/>
    <x v="54"/>
    <x v="0"/>
    <s v="Midwest"/>
    <s v="East North Central "/>
    <n v="12884493"/>
    <n v="-10636"/>
    <n v="157512"/>
    <n v="102688"/>
    <n v="1005986"/>
    <n v="890371"/>
    <n v="5041089"/>
    <n v="4945008"/>
    <n v="356436"/>
    <n v="331637"/>
    <n v="3918"/>
    <n v="4188"/>
    <n v="35662"/>
    <n v="38657"/>
    <n v="118991"/>
    <n v="117019"/>
    <x v="10"/>
    <x v="10"/>
    <n v="0.39125241482144468"/>
    <n v="0.38379531115426896"/>
    <n v="2.7663952318496349E-2"/>
    <n v="2.5739235529096877E-2"/>
    <n v="3.040864704571612E-4"/>
    <n v="3.2504189338299923E-4"/>
    <n v="2.7678233051156922E-3"/>
    <n v="3.0002732742374885E-3"/>
    <n v="9.2352101087718394E-3"/>
    <n v="9.082157908735719E-3"/>
    <x v="10"/>
    <x v="10"/>
  </r>
  <r>
    <x v="11"/>
    <x v="0"/>
    <x v="0"/>
    <x v="55"/>
    <x v="4"/>
    <s v="Midwest"/>
    <s v="West North Central "/>
    <n v="5451079"/>
    <n v="37600"/>
    <n v="69903"/>
    <n v="40795"/>
    <n v="158599"/>
    <n v="165313"/>
    <n v="2350406"/>
    <n v="2319757"/>
    <n v="130476"/>
    <n v="124113"/>
    <n v="1695"/>
    <n v="1719"/>
    <n v="36352"/>
    <n v="36422"/>
    <n v="64010"/>
    <n v="62660"/>
    <x v="11"/>
    <x v="11"/>
    <n v="0.43118178988049888"/>
    <n v="0.42555923331876128"/>
    <n v="2.3935811607206574E-2"/>
    <n v="2.2768519773791573E-2"/>
    <n v="3.1094761239013416E-4"/>
    <n v="3.1535041044167587E-4"/>
    <n v="6.6687714487351953E-3"/>
    <n v="6.6816129430521919E-3"/>
    <n v="1.1742629303299402E-2"/>
    <n v="1.149497191290018E-2"/>
    <x v="11"/>
    <x v="11"/>
  </r>
  <r>
    <x v="11"/>
    <x v="6"/>
    <x v="3"/>
    <x v="56"/>
    <x v="3"/>
    <s v="Midwest"/>
    <s v="West North Central "/>
    <n v="5451079"/>
    <n v="37600"/>
    <n v="69903"/>
    <n v="40795"/>
    <n v="158599"/>
    <n v="165313"/>
    <n v="2350406"/>
    <n v="2319757"/>
    <n v="130476"/>
    <n v="124113"/>
    <n v="1695"/>
    <n v="1719"/>
    <n v="36352"/>
    <n v="36422"/>
    <n v="64010"/>
    <n v="62660"/>
    <x v="11"/>
    <x v="11"/>
    <n v="0.43118178988049888"/>
    <n v="0.42555923331876128"/>
    <n v="2.3935811607206574E-2"/>
    <n v="2.2768519773791573E-2"/>
    <n v="3.1094761239013416E-4"/>
    <n v="3.1535041044167587E-4"/>
    <n v="6.6687714487351953E-3"/>
    <n v="6.6816129430521919E-3"/>
    <n v="1.1742629303299402E-2"/>
    <n v="1.149497191290018E-2"/>
    <x v="11"/>
    <x v="11"/>
  </r>
  <r>
    <x v="11"/>
    <x v="2"/>
    <x v="0"/>
    <x v="57"/>
    <x v="1"/>
    <s v="Midwest"/>
    <s v="West North Central "/>
    <n v="5451079"/>
    <n v="37600"/>
    <n v="69903"/>
    <n v="40795"/>
    <n v="158599"/>
    <n v="165313"/>
    <n v="2350406"/>
    <n v="2319757"/>
    <n v="130476"/>
    <n v="124113"/>
    <n v="1695"/>
    <n v="1719"/>
    <n v="36352"/>
    <n v="36422"/>
    <n v="64010"/>
    <n v="62660"/>
    <x v="11"/>
    <x v="11"/>
    <n v="0.43118178988049888"/>
    <n v="0.42555923331876128"/>
    <n v="2.3935811607206574E-2"/>
    <n v="2.2768519773791573E-2"/>
    <n v="3.1094761239013416E-4"/>
    <n v="3.1535041044167587E-4"/>
    <n v="6.6687714487351953E-3"/>
    <n v="6.6816129430521919E-3"/>
    <n v="1.1742629303299402E-2"/>
    <n v="1.149497191290018E-2"/>
    <x v="11"/>
    <x v="11"/>
  </r>
  <r>
    <x v="11"/>
    <x v="8"/>
    <x v="4"/>
    <x v="58"/>
    <x v="2"/>
    <s v="Midwest"/>
    <s v="West North Central "/>
    <n v="5451079"/>
    <n v="37600"/>
    <n v="69903"/>
    <n v="40795"/>
    <n v="158599"/>
    <n v="165313"/>
    <n v="2350406"/>
    <n v="2319757"/>
    <n v="130476"/>
    <n v="124113"/>
    <n v="1695"/>
    <n v="1719"/>
    <n v="36352"/>
    <n v="36422"/>
    <n v="64010"/>
    <n v="62660"/>
    <x v="11"/>
    <x v="11"/>
    <n v="0.43118178988049888"/>
    <n v="0.42555923331876128"/>
    <n v="2.3935811607206574E-2"/>
    <n v="2.2768519773791573E-2"/>
    <n v="3.1094761239013416E-4"/>
    <n v="3.1535041044167587E-4"/>
    <n v="6.6687714487351953E-3"/>
    <n v="6.6816129430521919E-3"/>
    <n v="1.1742629303299402E-2"/>
    <n v="1.149497191290018E-2"/>
    <x v="11"/>
    <x v="11"/>
  </r>
  <r>
    <x v="11"/>
    <x v="4"/>
    <x v="1"/>
    <x v="59"/>
    <x v="0"/>
    <s v="Midwest"/>
    <s v="West North Central "/>
    <n v="5451079"/>
    <n v="37600"/>
    <n v="69903"/>
    <n v="40795"/>
    <n v="158599"/>
    <n v="165313"/>
    <n v="2350406"/>
    <n v="2319757"/>
    <n v="130476"/>
    <n v="124113"/>
    <n v="1695"/>
    <n v="1719"/>
    <n v="36352"/>
    <n v="36422"/>
    <n v="64010"/>
    <n v="62660"/>
    <x v="11"/>
    <x v="11"/>
    <n v="0.43118178988049888"/>
    <n v="0.42555923331876128"/>
    <n v="2.3935811607206574E-2"/>
    <n v="2.2768519773791573E-2"/>
    <n v="3.1094761239013416E-4"/>
    <n v="3.1535041044167587E-4"/>
    <n v="6.6687714487351953E-3"/>
    <n v="6.6816129430521919E-3"/>
    <n v="1.1742629303299402E-2"/>
    <n v="1.149497191290018E-2"/>
    <x v="11"/>
    <x v="11"/>
  </r>
  <r>
    <x v="12"/>
    <x v="0"/>
    <x v="0"/>
    <x v="60"/>
    <x v="2"/>
    <s v="South"/>
    <s v="West South Central "/>
    <n v="26964333"/>
    <n v="484067"/>
    <n v="394346"/>
    <n v="180737"/>
    <n v="1731555"/>
    <n v="1623727"/>
    <n v="10822797"/>
    <n v="10769029"/>
    <n v="630661"/>
    <n v="599257"/>
    <n v="17927"/>
    <n v="18243"/>
    <n v="131473"/>
    <n v="138913"/>
    <n v="249061"/>
    <n v="244499"/>
    <x v="12"/>
    <x v="12"/>
    <n v="0.4013745491127112"/>
    <n v="0.3993805075764344"/>
    <n v="2.3388711302445346E-2"/>
    <n v="2.2224061689195131E-2"/>
    <n v="6.648412182122213E-4"/>
    <n v="6.7656040295897553E-4"/>
    <n v="4.8758113171202865E-3"/>
    <n v="5.1517313630565238E-3"/>
    <n v="9.2366831399093019E-3"/>
    <n v="9.0674966816349581E-3"/>
    <x v="12"/>
    <x v="12"/>
  </r>
  <r>
    <x v="12"/>
    <x v="1"/>
    <x v="1"/>
    <x v="61"/>
    <x v="4"/>
    <s v="South"/>
    <s v="West South Central "/>
    <n v="26964333"/>
    <n v="484067"/>
    <n v="394346"/>
    <n v="180737"/>
    <n v="1731555"/>
    <n v="1623727"/>
    <n v="10822797"/>
    <n v="10769029"/>
    <n v="630661"/>
    <n v="599257"/>
    <n v="17927"/>
    <n v="18243"/>
    <n v="131473"/>
    <n v="138913"/>
    <n v="249061"/>
    <n v="244499"/>
    <x v="12"/>
    <x v="12"/>
    <n v="0.4013745491127112"/>
    <n v="0.3993805075764344"/>
    <n v="2.3388711302445346E-2"/>
    <n v="2.2224061689195131E-2"/>
    <n v="6.648412182122213E-4"/>
    <n v="6.7656040295897553E-4"/>
    <n v="4.8758113171202865E-3"/>
    <n v="5.1517313630565238E-3"/>
    <n v="9.2366831399093019E-3"/>
    <n v="9.0674966816349581E-3"/>
    <x v="12"/>
    <x v="12"/>
  </r>
  <r>
    <x v="12"/>
    <x v="5"/>
    <x v="2"/>
    <x v="62"/>
    <x v="1"/>
    <s v="South"/>
    <s v="West South Central "/>
    <n v="26964333"/>
    <n v="484067"/>
    <n v="394346"/>
    <n v="180737"/>
    <n v="1731555"/>
    <n v="1623727"/>
    <n v="10822797"/>
    <n v="10769029"/>
    <n v="630661"/>
    <n v="599257"/>
    <n v="17927"/>
    <n v="18243"/>
    <n v="131473"/>
    <n v="138913"/>
    <n v="249061"/>
    <n v="244499"/>
    <x v="12"/>
    <x v="12"/>
    <n v="0.4013745491127112"/>
    <n v="0.3993805075764344"/>
    <n v="2.3388711302445346E-2"/>
    <n v="2.2224061689195131E-2"/>
    <n v="6.648412182122213E-4"/>
    <n v="6.7656040295897553E-4"/>
    <n v="4.8758113171202865E-3"/>
    <n v="5.1517313630565238E-3"/>
    <n v="9.2366831399093019E-3"/>
    <n v="9.0674966816349581E-3"/>
    <x v="12"/>
    <x v="12"/>
  </r>
  <r>
    <x v="12"/>
    <x v="6"/>
    <x v="3"/>
    <x v="63"/>
    <x v="0"/>
    <s v="South"/>
    <s v="West South Central "/>
    <n v="26964333"/>
    <n v="484067"/>
    <n v="394346"/>
    <n v="180737"/>
    <n v="1731555"/>
    <n v="1623727"/>
    <n v="10822797"/>
    <n v="10769029"/>
    <n v="630661"/>
    <n v="599257"/>
    <n v="17927"/>
    <n v="18243"/>
    <n v="131473"/>
    <n v="138913"/>
    <n v="249061"/>
    <n v="244499"/>
    <x v="12"/>
    <x v="12"/>
    <n v="0.4013745491127112"/>
    <n v="0.3993805075764344"/>
    <n v="2.3388711302445346E-2"/>
    <n v="2.2224061689195131E-2"/>
    <n v="6.648412182122213E-4"/>
    <n v="6.7656040295897553E-4"/>
    <n v="4.8758113171202865E-3"/>
    <n v="5.1517313630565238E-3"/>
    <n v="9.2366831399093019E-3"/>
    <n v="9.0674966816349581E-3"/>
    <x v="12"/>
    <x v="12"/>
  </r>
  <r>
    <x v="12"/>
    <x v="2"/>
    <x v="0"/>
    <x v="64"/>
    <x v="3"/>
    <s v="South"/>
    <s v="West South Central "/>
    <n v="26964333"/>
    <n v="484067"/>
    <n v="394346"/>
    <n v="180737"/>
    <n v="1731555"/>
    <n v="1623727"/>
    <n v="10822797"/>
    <n v="10769029"/>
    <n v="630661"/>
    <n v="599257"/>
    <n v="17927"/>
    <n v="18243"/>
    <n v="131473"/>
    <n v="138913"/>
    <n v="249061"/>
    <n v="244499"/>
    <x v="12"/>
    <x v="12"/>
    <n v="0.4013745491127112"/>
    <n v="0.3993805075764344"/>
    <n v="2.3388711302445346E-2"/>
    <n v="2.2224061689195131E-2"/>
    <n v="6.648412182122213E-4"/>
    <n v="6.7656040295897553E-4"/>
    <n v="4.8758113171202865E-3"/>
    <n v="5.1517313630565238E-3"/>
    <n v="9.2366831399093019E-3"/>
    <n v="9.0674966816349581E-3"/>
    <x v="12"/>
    <x v="12"/>
  </r>
  <r>
    <x v="13"/>
    <x v="0"/>
    <x v="0"/>
    <x v="65"/>
    <x v="3"/>
    <s v="Northeast"/>
    <s v="New England "/>
    <n v="3594524"/>
    <n v="-317"/>
    <n v="36162"/>
    <n v="29669"/>
    <n v="214861"/>
    <n v="196531"/>
    <n v="1493235"/>
    <n v="1429154"/>
    <n v="82697"/>
    <n v="77042"/>
    <n v="1698"/>
    <n v="2006"/>
    <n v="9036"/>
    <n v="9555"/>
    <n v="40266"/>
    <n v="38702"/>
    <x v="13"/>
    <x v="13"/>
    <n v="0.41541939906368686"/>
    <n v="0.39759200383694754"/>
    <n v="2.3006384155454241E-2"/>
    <n v="2.1433157769985677E-2"/>
    <n v="4.7238521706907509E-4"/>
    <n v="5.5807111038902511E-4"/>
    <n v="2.5138238053216502E-3"/>
    <n v="2.6582100995848129E-3"/>
    <n v="1.1202039546821778E-2"/>
    <n v="1.0766933257365927E-2"/>
    <x v="13"/>
    <x v="13"/>
  </r>
  <r>
    <x v="13"/>
    <x v="1"/>
    <x v="1"/>
    <x v="66"/>
    <x v="1"/>
    <s v="Northeast"/>
    <s v="New England "/>
    <n v="3594524"/>
    <n v="-317"/>
    <n v="36162"/>
    <n v="29669"/>
    <n v="214861"/>
    <n v="196531"/>
    <n v="1493235"/>
    <n v="1429154"/>
    <n v="82697"/>
    <n v="77042"/>
    <n v="1698"/>
    <n v="2006"/>
    <n v="9036"/>
    <n v="9555"/>
    <n v="40266"/>
    <n v="38702"/>
    <x v="13"/>
    <x v="13"/>
    <n v="0.41541939906368686"/>
    <n v="0.39759200383694754"/>
    <n v="2.3006384155454241E-2"/>
    <n v="2.1433157769985677E-2"/>
    <n v="4.7238521706907509E-4"/>
    <n v="5.5807111038902511E-4"/>
    <n v="2.5138238053216502E-3"/>
    <n v="2.6582100995848129E-3"/>
    <n v="1.1202039546821778E-2"/>
    <n v="1.0766933257365927E-2"/>
    <x v="13"/>
    <x v="13"/>
  </r>
  <r>
    <x v="13"/>
    <x v="9"/>
    <x v="0"/>
    <x v="67"/>
    <x v="4"/>
    <s v="Northeast"/>
    <s v="New England "/>
    <n v="3594524"/>
    <n v="-317"/>
    <n v="36162"/>
    <n v="29669"/>
    <n v="214861"/>
    <n v="196531"/>
    <n v="1493235"/>
    <n v="1429154"/>
    <n v="82697"/>
    <n v="77042"/>
    <n v="1698"/>
    <n v="2006"/>
    <n v="9036"/>
    <n v="9555"/>
    <n v="40266"/>
    <n v="38702"/>
    <x v="13"/>
    <x v="13"/>
    <n v="0.41541939906368686"/>
    <n v="0.39759200383694754"/>
    <n v="2.3006384155454241E-2"/>
    <n v="2.1433157769985677E-2"/>
    <n v="4.7238521706907509E-4"/>
    <n v="5.5807111038902511E-4"/>
    <n v="2.5138238053216502E-3"/>
    <n v="2.6582100995848129E-3"/>
    <n v="1.1202039546821778E-2"/>
    <n v="1.0766933257365927E-2"/>
    <x v="13"/>
    <x v="13"/>
  </r>
  <r>
    <x v="13"/>
    <x v="6"/>
    <x v="3"/>
    <x v="68"/>
    <x v="0"/>
    <s v="Northeast"/>
    <s v="New England "/>
    <n v="3594524"/>
    <n v="-317"/>
    <n v="36162"/>
    <n v="29669"/>
    <n v="214861"/>
    <n v="196531"/>
    <n v="1493235"/>
    <n v="1429154"/>
    <n v="82697"/>
    <n v="77042"/>
    <n v="1698"/>
    <n v="2006"/>
    <n v="9036"/>
    <n v="9555"/>
    <n v="40266"/>
    <n v="38702"/>
    <x v="13"/>
    <x v="13"/>
    <n v="0.41541939906368686"/>
    <n v="0.39759200383694754"/>
    <n v="2.3006384155454241E-2"/>
    <n v="2.1433157769985677E-2"/>
    <n v="4.7238521706907509E-4"/>
    <n v="5.5807111038902511E-4"/>
    <n v="2.5138238053216502E-3"/>
    <n v="2.6582100995848129E-3"/>
    <n v="1.1202039546821778E-2"/>
    <n v="1.0766933257365927E-2"/>
    <x v="13"/>
    <x v="13"/>
  </r>
  <r>
    <x v="13"/>
    <x v="2"/>
    <x v="0"/>
    <x v="69"/>
    <x v="2"/>
    <s v="Northeast"/>
    <s v="New England "/>
    <n v="3594524"/>
    <n v="-317"/>
    <n v="36162"/>
    <n v="29669"/>
    <n v="214861"/>
    <n v="196531"/>
    <n v="1493235"/>
    <n v="1429154"/>
    <n v="82697"/>
    <n v="77042"/>
    <n v="1698"/>
    <n v="2006"/>
    <n v="9036"/>
    <n v="9555"/>
    <n v="40266"/>
    <n v="38702"/>
    <x v="13"/>
    <x v="13"/>
    <n v="0.41541939906368686"/>
    <n v="0.39759200383694754"/>
    <n v="2.3006384155454241E-2"/>
    <n v="2.1433157769985677E-2"/>
    <n v="4.7238521706907509E-4"/>
    <n v="5.5807111038902511E-4"/>
    <n v="2.5138238053216502E-3"/>
    <n v="2.6582100995848129E-3"/>
    <n v="1.1202039546821778E-2"/>
    <n v="1.0766933257365927E-2"/>
    <x v="13"/>
    <x v="13"/>
  </r>
  <r>
    <x v="14"/>
    <x v="1"/>
    <x v="1"/>
    <x v="70"/>
    <x v="4"/>
    <s v="West"/>
    <s v="Pacific "/>
    <n v="3963244"/>
    <n v="40776"/>
    <n v="45452"/>
    <n v="33804"/>
    <n v="37776"/>
    <n v="43761"/>
    <n v="1757786"/>
    <n v="1725418"/>
    <n v="91667"/>
    <n v="78476"/>
    <n v="8118"/>
    <n v="8481"/>
    <n v="34618"/>
    <n v="36177"/>
    <n v="71741"/>
    <n v="70087"/>
    <x v="14"/>
    <x v="14"/>
    <n v="0.44352202387740952"/>
    <n v="0.43535497688257396"/>
    <n v="2.3129284999863747E-2"/>
    <n v="1.9800950938170851E-2"/>
    <n v="2.048322031144184E-3"/>
    <n v="2.1399136666831516E-3"/>
    <n v="8.7347637440440204E-3"/>
    <n v="9.1281283716066943E-3"/>
    <n v="1.8101585468873478E-2"/>
    <n v="1.7684250578566447E-2"/>
    <x v="14"/>
    <x v="14"/>
  </r>
  <r>
    <x v="14"/>
    <x v="5"/>
    <x v="2"/>
    <x v="71"/>
    <x v="3"/>
    <s v="West"/>
    <s v="Pacific "/>
    <n v="3963244"/>
    <n v="40776"/>
    <n v="45452"/>
    <n v="33804"/>
    <n v="37776"/>
    <n v="43761"/>
    <n v="1757786"/>
    <n v="1725418"/>
    <n v="91667"/>
    <n v="78476"/>
    <n v="8118"/>
    <n v="8481"/>
    <n v="34618"/>
    <n v="36177"/>
    <n v="71741"/>
    <n v="70087"/>
    <x v="14"/>
    <x v="14"/>
    <n v="0.44352202387740952"/>
    <n v="0.43535497688257396"/>
    <n v="2.3129284999863747E-2"/>
    <n v="1.9800950938170851E-2"/>
    <n v="2.048322031144184E-3"/>
    <n v="2.1399136666831516E-3"/>
    <n v="8.7347637440440204E-3"/>
    <n v="9.1281283716066943E-3"/>
    <n v="1.8101585468873478E-2"/>
    <n v="1.7684250578566447E-2"/>
    <x v="14"/>
    <x v="14"/>
  </r>
  <r>
    <x v="14"/>
    <x v="6"/>
    <x v="3"/>
    <x v="72"/>
    <x v="1"/>
    <s v="West"/>
    <s v="Pacific "/>
    <n v="3963244"/>
    <n v="40776"/>
    <n v="45452"/>
    <n v="33804"/>
    <n v="37776"/>
    <n v="43761"/>
    <n v="1757786"/>
    <n v="1725418"/>
    <n v="91667"/>
    <n v="78476"/>
    <n v="8118"/>
    <n v="8481"/>
    <n v="34618"/>
    <n v="36177"/>
    <n v="71741"/>
    <n v="70087"/>
    <x v="14"/>
    <x v="14"/>
    <n v="0.44352202387740952"/>
    <n v="0.43535497688257396"/>
    <n v="2.3129284999863747E-2"/>
    <n v="1.9800950938170851E-2"/>
    <n v="2.048322031144184E-3"/>
    <n v="2.1399136666831516E-3"/>
    <n v="8.7347637440440204E-3"/>
    <n v="9.1281283716066943E-3"/>
    <n v="1.8101585468873478E-2"/>
    <n v="1.7684250578566447E-2"/>
    <x v="14"/>
    <x v="14"/>
  </r>
  <r>
    <x v="14"/>
    <x v="2"/>
    <x v="0"/>
    <x v="73"/>
    <x v="0"/>
    <s v="West"/>
    <s v="Pacific "/>
    <n v="3963244"/>
    <n v="40776"/>
    <n v="45452"/>
    <n v="33804"/>
    <n v="37776"/>
    <n v="43761"/>
    <n v="1757786"/>
    <n v="1725418"/>
    <n v="91667"/>
    <n v="78476"/>
    <n v="8118"/>
    <n v="8481"/>
    <n v="34618"/>
    <n v="36177"/>
    <n v="71741"/>
    <n v="70087"/>
    <x v="14"/>
    <x v="14"/>
    <n v="0.44352202387740952"/>
    <n v="0.43535497688257396"/>
    <n v="2.3129284999863747E-2"/>
    <n v="1.9800950938170851E-2"/>
    <n v="2.048322031144184E-3"/>
    <n v="2.1399136666831516E-3"/>
    <n v="8.7347637440440204E-3"/>
    <n v="9.1281283716066943E-3"/>
    <n v="1.8101585468873478E-2"/>
    <n v="1.7684250578566447E-2"/>
    <x v="14"/>
    <x v="14"/>
  </r>
  <r>
    <x v="14"/>
    <x v="8"/>
    <x v="4"/>
    <x v="74"/>
    <x v="2"/>
    <s v="West"/>
    <s v="Pacific "/>
    <n v="3963244"/>
    <n v="40776"/>
    <n v="45452"/>
    <n v="33804"/>
    <n v="37776"/>
    <n v="43761"/>
    <n v="1757786"/>
    <n v="1725418"/>
    <n v="91667"/>
    <n v="78476"/>
    <n v="8118"/>
    <n v="8481"/>
    <n v="34618"/>
    <n v="36177"/>
    <n v="71741"/>
    <n v="70087"/>
    <x v="14"/>
    <x v="14"/>
    <n v="0.44352202387740952"/>
    <n v="0.43535497688257396"/>
    <n v="2.3129284999863747E-2"/>
    <n v="1.9800950938170851E-2"/>
    <n v="2.048322031144184E-3"/>
    <n v="2.1399136666831516E-3"/>
    <n v="8.7347637440440204E-3"/>
    <n v="9.1281283716066943E-3"/>
    <n v="1.8101585468873478E-2"/>
    <n v="1.7684250578566447E-2"/>
    <x v="14"/>
    <x v="14"/>
  </r>
  <r>
    <x v="15"/>
    <x v="0"/>
    <x v="0"/>
    <x v="75"/>
    <x v="1"/>
    <s v="South"/>
    <s v="South Atlantic"/>
    <n v="10067278"/>
    <n v="94799"/>
    <n v="129551"/>
    <n v="74837"/>
    <n v="1693599"/>
    <n v="1495357"/>
    <n v="3138631"/>
    <n v="3099177"/>
    <n v="197568"/>
    <n v="185936"/>
    <n v="5421"/>
    <n v="6044"/>
    <n v="23734"/>
    <n v="26746"/>
    <n v="101852"/>
    <n v="94936"/>
    <x v="15"/>
    <x v="15"/>
    <n v="0.31176560337362291"/>
    <n v="0.30784656984738079"/>
    <n v="1.9624768482602747E-2"/>
    <n v="1.8469341961153751E-2"/>
    <n v="5.3847723287267914E-4"/>
    <n v="6.0036089199086385E-4"/>
    <n v="2.3575389494558509E-3"/>
    <n v="2.6567260782904773E-3"/>
    <n v="1.011713394623651E-2"/>
    <n v="9.4301557978234037E-3"/>
    <x v="15"/>
    <x v="15"/>
  </r>
  <r>
    <x v="15"/>
    <x v="5"/>
    <x v="2"/>
    <x v="76"/>
    <x v="0"/>
    <s v="South"/>
    <s v="South Atlantic"/>
    <n v="10067278"/>
    <n v="94799"/>
    <n v="129551"/>
    <n v="74837"/>
    <n v="1693599"/>
    <n v="1495357"/>
    <n v="3138631"/>
    <n v="3099177"/>
    <n v="197568"/>
    <n v="185936"/>
    <n v="5421"/>
    <n v="6044"/>
    <n v="23734"/>
    <n v="26746"/>
    <n v="101852"/>
    <n v="94936"/>
    <x v="15"/>
    <x v="15"/>
    <n v="0.31176560337362291"/>
    <n v="0.30784656984738079"/>
    <n v="1.9624768482602747E-2"/>
    <n v="1.8469341961153751E-2"/>
    <n v="5.3847723287267914E-4"/>
    <n v="6.0036089199086385E-4"/>
    <n v="2.3575389494558509E-3"/>
    <n v="2.6567260782904773E-3"/>
    <n v="1.011713394623651E-2"/>
    <n v="9.4301557978234037E-3"/>
    <x v="15"/>
    <x v="15"/>
  </r>
  <r>
    <x v="15"/>
    <x v="6"/>
    <x v="3"/>
    <x v="77"/>
    <x v="3"/>
    <s v="South"/>
    <s v="South Atlantic"/>
    <n v="10067278"/>
    <n v="94799"/>
    <n v="129551"/>
    <n v="74837"/>
    <n v="1693599"/>
    <n v="1495357"/>
    <n v="3138631"/>
    <n v="3099177"/>
    <n v="197568"/>
    <n v="185936"/>
    <n v="5421"/>
    <n v="6044"/>
    <n v="23734"/>
    <n v="26746"/>
    <n v="101852"/>
    <n v="94936"/>
    <x v="15"/>
    <x v="15"/>
    <n v="0.31176560337362291"/>
    <n v="0.30784656984738079"/>
    <n v="1.9624768482602747E-2"/>
    <n v="1.8469341961153751E-2"/>
    <n v="5.3847723287267914E-4"/>
    <n v="6.0036089199086385E-4"/>
    <n v="2.3575389494558509E-3"/>
    <n v="2.6567260782904773E-3"/>
    <n v="1.011713394623651E-2"/>
    <n v="9.4301557978234037E-3"/>
    <x v="15"/>
    <x v="15"/>
  </r>
  <r>
    <x v="15"/>
    <x v="2"/>
    <x v="0"/>
    <x v="78"/>
    <x v="2"/>
    <s v="South"/>
    <s v="South Atlantic"/>
    <n v="10067278"/>
    <n v="94799"/>
    <n v="129551"/>
    <n v="74837"/>
    <n v="1693599"/>
    <n v="1495357"/>
    <n v="3138631"/>
    <n v="3099177"/>
    <n v="197568"/>
    <n v="185936"/>
    <n v="5421"/>
    <n v="6044"/>
    <n v="23734"/>
    <n v="26746"/>
    <n v="101852"/>
    <n v="94936"/>
    <x v="15"/>
    <x v="15"/>
    <n v="0.31176560337362291"/>
    <n v="0.30784656984738079"/>
    <n v="1.9624768482602747E-2"/>
    <n v="1.8469341961153751E-2"/>
    <n v="5.3847723287267914E-4"/>
    <n v="6.0036089199086385E-4"/>
    <n v="2.3575389494558509E-3"/>
    <n v="2.6567260782904773E-3"/>
    <n v="1.011713394623651E-2"/>
    <n v="9.4301557978234037E-3"/>
    <x v="15"/>
    <x v="15"/>
  </r>
  <r>
    <x v="15"/>
    <x v="4"/>
    <x v="1"/>
    <x v="79"/>
    <x v="4"/>
    <s v="South"/>
    <s v="South Atlantic"/>
    <n v="10067278"/>
    <n v="94799"/>
    <n v="129551"/>
    <n v="74837"/>
    <n v="1693599"/>
    <n v="1495357"/>
    <n v="3138631"/>
    <n v="3099177"/>
    <n v="197568"/>
    <n v="185936"/>
    <n v="5421"/>
    <n v="6044"/>
    <n v="23734"/>
    <n v="26746"/>
    <n v="101852"/>
    <n v="94936"/>
    <x v="15"/>
    <x v="15"/>
    <n v="0.31176560337362291"/>
    <n v="0.30784656984738079"/>
    <n v="1.9624768482602747E-2"/>
    <n v="1.8469341961153751E-2"/>
    <n v="5.3847723287267914E-4"/>
    <n v="6.0036089199086385E-4"/>
    <n v="2.3575389494558509E-3"/>
    <n v="2.6567260782904773E-3"/>
    <n v="1.011713394623651E-2"/>
    <n v="9.4301557978234037E-3"/>
    <x v="15"/>
    <x v="15"/>
  </r>
  <r>
    <x v="16"/>
    <x v="0"/>
    <x v="0"/>
    <x v="80"/>
    <x v="2"/>
    <s v="South"/>
    <s v="South Atlantic"/>
    <n v="932487"/>
    <n v="8911"/>
    <n v="10981"/>
    <n v="8072"/>
    <n v="110200"/>
    <n v="98132"/>
    <n v="337701"/>
    <n v="321734"/>
    <n v="17851"/>
    <n v="17093"/>
    <n v="376"/>
    <n v="440"/>
    <n v="2951"/>
    <n v="3023"/>
    <n v="12058"/>
    <n v="11037"/>
    <x v="16"/>
    <x v="16"/>
    <n v="0.36215089325642075"/>
    <n v="0.34502786634022781"/>
    <n v="1.914343041779671E-2"/>
    <n v="1.8330550452714086E-2"/>
    <n v="4.0322277951328005E-4"/>
    <n v="4.7185644411128517E-4"/>
    <n v="3.1646553785736422E-3"/>
    <n v="3.241868251246398E-3"/>
    <n v="1.2931011370667902E-2"/>
    <n v="1.1836089940127852E-2"/>
    <x v="16"/>
    <x v="16"/>
  </r>
  <r>
    <x v="16"/>
    <x v="1"/>
    <x v="1"/>
    <x v="81"/>
    <x v="0"/>
    <s v="South"/>
    <s v="South Atlantic"/>
    <n v="932487"/>
    <n v="8911"/>
    <n v="10981"/>
    <n v="8072"/>
    <n v="110200"/>
    <n v="98132"/>
    <n v="337701"/>
    <n v="321734"/>
    <n v="17851"/>
    <n v="17093"/>
    <n v="376"/>
    <n v="440"/>
    <n v="2951"/>
    <n v="3023"/>
    <n v="12058"/>
    <n v="11037"/>
    <x v="16"/>
    <x v="16"/>
    <n v="0.36215089325642075"/>
    <n v="0.34502786634022781"/>
    <n v="1.914343041779671E-2"/>
    <n v="1.8330550452714086E-2"/>
    <n v="4.0322277951328005E-4"/>
    <n v="4.7185644411128517E-4"/>
    <n v="3.1646553785736422E-3"/>
    <n v="3.241868251246398E-3"/>
    <n v="1.2931011370667902E-2"/>
    <n v="1.1836089940127852E-2"/>
    <x v="16"/>
    <x v="16"/>
  </r>
  <r>
    <x v="16"/>
    <x v="6"/>
    <x v="3"/>
    <x v="82"/>
    <x v="1"/>
    <s v="South"/>
    <s v="South Atlantic"/>
    <n v="932487"/>
    <n v="8911"/>
    <n v="10981"/>
    <n v="8072"/>
    <n v="110200"/>
    <n v="98132"/>
    <n v="337701"/>
    <n v="321734"/>
    <n v="17851"/>
    <n v="17093"/>
    <n v="376"/>
    <n v="440"/>
    <n v="2951"/>
    <n v="3023"/>
    <n v="12058"/>
    <n v="11037"/>
    <x v="16"/>
    <x v="16"/>
    <n v="0.36215089325642075"/>
    <n v="0.34502786634022781"/>
    <n v="1.914343041779671E-2"/>
    <n v="1.8330550452714086E-2"/>
    <n v="4.0322277951328005E-4"/>
    <n v="4.7185644411128517E-4"/>
    <n v="3.1646553785736422E-3"/>
    <n v="3.241868251246398E-3"/>
    <n v="1.2931011370667902E-2"/>
    <n v="1.1836089940127852E-2"/>
    <x v="16"/>
    <x v="16"/>
  </r>
  <r>
    <x v="16"/>
    <x v="2"/>
    <x v="0"/>
    <x v="83"/>
    <x v="3"/>
    <s v="South"/>
    <s v="South Atlantic"/>
    <n v="932487"/>
    <n v="8911"/>
    <n v="10981"/>
    <n v="8072"/>
    <n v="110200"/>
    <n v="98132"/>
    <n v="337701"/>
    <n v="321734"/>
    <n v="17851"/>
    <n v="17093"/>
    <n v="376"/>
    <n v="440"/>
    <n v="2951"/>
    <n v="3023"/>
    <n v="12058"/>
    <n v="11037"/>
    <x v="16"/>
    <x v="16"/>
    <n v="0.36215089325642075"/>
    <n v="0.34502786634022781"/>
    <n v="1.914343041779671E-2"/>
    <n v="1.8330550452714086E-2"/>
    <n v="4.0322277951328005E-4"/>
    <n v="4.7185644411128517E-4"/>
    <n v="3.1646553785736422E-3"/>
    <n v="3.241868251246398E-3"/>
    <n v="1.2931011370667902E-2"/>
    <n v="1.1836089940127852E-2"/>
    <x v="16"/>
    <x v="16"/>
  </r>
  <r>
    <x v="16"/>
    <x v="8"/>
    <x v="4"/>
    <x v="84"/>
    <x v="4"/>
    <s v="South"/>
    <s v="South Atlantic"/>
    <n v="932487"/>
    <n v="8911"/>
    <n v="10981"/>
    <n v="8072"/>
    <n v="110200"/>
    <n v="98132"/>
    <n v="337701"/>
    <n v="321734"/>
    <n v="17851"/>
    <n v="17093"/>
    <n v="376"/>
    <n v="440"/>
    <n v="2951"/>
    <n v="3023"/>
    <n v="12058"/>
    <n v="11037"/>
    <x v="16"/>
    <x v="16"/>
    <n v="0.36215089325642075"/>
    <n v="0.34502786634022781"/>
    <n v="1.914343041779671E-2"/>
    <n v="1.8330550452714086E-2"/>
    <n v="4.0322277951328005E-4"/>
    <n v="4.7185644411128517E-4"/>
    <n v="3.1646553785736422E-3"/>
    <n v="3.241868251246398E-3"/>
    <n v="1.2931011370667902E-2"/>
    <n v="1.1836089940127852E-2"/>
    <x v="16"/>
    <x v="16"/>
  </r>
  <r>
    <x v="17"/>
    <x v="0"/>
    <x v="0"/>
    <x v="85"/>
    <x v="2"/>
    <s v="Northeast"/>
    <s v="New England "/>
    <n v="1055936"/>
    <n v="855"/>
    <n v="10731"/>
    <n v="9697"/>
    <n v="41337"/>
    <n v="40652"/>
    <n v="463277"/>
    <n v="435033"/>
    <n v="19047"/>
    <n v="17261"/>
    <n v="907"/>
    <n v="938"/>
    <n v="5199"/>
    <n v="5053"/>
    <n v="14025"/>
    <n v="13288"/>
    <x v="17"/>
    <x v="17"/>
    <n v="0.43873587035577916"/>
    <n v="0.41198803715376692"/>
    <n v="1.8038025031820112E-2"/>
    <n v="1.6346634644523912E-2"/>
    <n v="8.5895357294381476E-4"/>
    <n v="8.8831141281289772E-4"/>
    <n v="4.9235938541729802E-3"/>
    <n v="4.7853278986605251E-3"/>
    <n v="1.3282054973028668E-2"/>
    <n v="1.2584096005818534E-2"/>
    <x v="17"/>
    <x v="17"/>
  </r>
  <r>
    <x v="17"/>
    <x v="1"/>
    <x v="1"/>
    <x v="86"/>
    <x v="3"/>
    <s v="Northeast"/>
    <s v="New England "/>
    <n v="1055936"/>
    <n v="855"/>
    <n v="10731"/>
    <n v="9697"/>
    <n v="41337"/>
    <n v="40652"/>
    <n v="463277"/>
    <n v="435033"/>
    <n v="19047"/>
    <n v="17261"/>
    <n v="907"/>
    <n v="938"/>
    <n v="5199"/>
    <n v="5053"/>
    <n v="14025"/>
    <n v="13288"/>
    <x v="17"/>
    <x v="17"/>
    <n v="0.43873587035577916"/>
    <n v="0.41198803715376692"/>
    <n v="1.8038025031820112E-2"/>
    <n v="1.6346634644523912E-2"/>
    <n v="8.5895357294381476E-4"/>
    <n v="8.8831141281289772E-4"/>
    <n v="4.9235938541729802E-3"/>
    <n v="4.7853278986605251E-3"/>
    <n v="1.3282054973028668E-2"/>
    <n v="1.2584096005818534E-2"/>
    <x v="17"/>
    <x v="17"/>
  </r>
  <r>
    <x v="17"/>
    <x v="6"/>
    <x v="3"/>
    <x v="87"/>
    <x v="4"/>
    <s v="Northeast"/>
    <s v="New England "/>
    <n v="1055936"/>
    <n v="855"/>
    <n v="10731"/>
    <n v="9697"/>
    <n v="41337"/>
    <n v="40652"/>
    <n v="463277"/>
    <n v="435033"/>
    <n v="19047"/>
    <n v="17261"/>
    <n v="907"/>
    <n v="938"/>
    <n v="5199"/>
    <n v="5053"/>
    <n v="14025"/>
    <n v="13288"/>
    <x v="17"/>
    <x v="17"/>
    <n v="0.43873587035577916"/>
    <n v="0.41198803715376692"/>
    <n v="1.8038025031820112E-2"/>
    <n v="1.6346634644523912E-2"/>
    <n v="8.5895357294381476E-4"/>
    <n v="8.8831141281289772E-4"/>
    <n v="4.9235938541729802E-3"/>
    <n v="4.7853278986605251E-3"/>
    <n v="1.3282054973028668E-2"/>
    <n v="1.2584096005818534E-2"/>
    <x v="17"/>
    <x v="17"/>
  </r>
  <r>
    <x v="17"/>
    <x v="2"/>
    <x v="0"/>
    <x v="88"/>
    <x v="1"/>
    <s v="Northeast"/>
    <s v="New England "/>
    <n v="1055936"/>
    <n v="855"/>
    <n v="10731"/>
    <n v="9697"/>
    <n v="41337"/>
    <n v="40652"/>
    <n v="463277"/>
    <n v="435033"/>
    <n v="19047"/>
    <n v="17261"/>
    <n v="907"/>
    <n v="938"/>
    <n v="5199"/>
    <n v="5053"/>
    <n v="14025"/>
    <n v="13288"/>
    <x v="17"/>
    <x v="17"/>
    <n v="0.43873587035577916"/>
    <n v="0.41198803715376692"/>
    <n v="1.8038025031820112E-2"/>
    <n v="1.6346634644523912E-2"/>
    <n v="8.5895357294381476E-4"/>
    <n v="8.8831141281289772E-4"/>
    <n v="4.9235938541729802E-3"/>
    <n v="4.7853278986605251E-3"/>
    <n v="1.3282054973028668E-2"/>
    <n v="1.2584096005818534E-2"/>
    <x v="17"/>
    <x v="17"/>
  </r>
  <r>
    <x v="17"/>
    <x v="8"/>
    <x v="4"/>
    <x v="89"/>
    <x v="0"/>
    <s v="Northeast"/>
    <s v="New England "/>
    <n v="1055936"/>
    <n v="855"/>
    <n v="10731"/>
    <n v="9697"/>
    <n v="41337"/>
    <n v="40652"/>
    <n v="463277"/>
    <n v="435033"/>
    <n v="19047"/>
    <n v="17261"/>
    <n v="907"/>
    <n v="938"/>
    <n v="5199"/>
    <n v="5053"/>
    <n v="14025"/>
    <n v="13288"/>
    <x v="17"/>
    <x v="17"/>
    <n v="0.43873587035577916"/>
    <n v="0.41198803715376692"/>
    <n v="1.8038025031820112E-2"/>
    <n v="1.6346634644523912E-2"/>
    <n v="8.5895357294381476E-4"/>
    <n v="8.8831141281289772E-4"/>
    <n v="4.9235938541729802E-3"/>
    <n v="4.7853278986605251E-3"/>
    <n v="1.3282054973028668E-2"/>
    <n v="1.2584096005818534E-2"/>
    <x v="17"/>
    <x v="17"/>
  </r>
  <r>
    <x v="18"/>
    <x v="0"/>
    <x v="0"/>
    <x v="90"/>
    <x v="2"/>
    <s v="West"/>
    <s v="Mountain"/>
    <n v="6730413"/>
    <n v="97649"/>
    <n v="86129"/>
    <n v="50236"/>
    <n v="152040"/>
    <n v="164835"/>
    <n v="2833647"/>
    <n v="2800242"/>
    <n v="120390"/>
    <n v="107258"/>
    <n v="8152"/>
    <n v="9448"/>
    <n v="181827"/>
    <n v="177439"/>
    <n v="89704"/>
    <n v="88858"/>
    <x v="18"/>
    <x v="18"/>
    <n v="0.42102126570835996"/>
    <n v="0.41605797445119636"/>
    <n v="1.7887460992364063E-2"/>
    <n v="1.5936317726713056E-2"/>
    <n v="1.2112183903127489E-3"/>
    <n v="1.4037771530513803E-3"/>
    <n v="2.7015726969503953E-2"/>
    <n v="2.6363761035169759E-2"/>
    <n v="1.3328156830791811E-2"/>
    <n v="1.3202458749559649E-2"/>
    <x v="18"/>
    <x v="18"/>
  </r>
  <r>
    <x v="18"/>
    <x v="6"/>
    <x v="3"/>
    <x v="91"/>
    <x v="1"/>
    <s v="West"/>
    <s v="Mountain"/>
    <n v="6730413"/>
    <n v="97649"/>
    <n v="86129"/>
    <n v="50236"/>
    <n v="152040"/>
    <n v="164835"/>
    <n v="2833647"/>
    <n v="2800242"/>
    <n v="120390"/>
    <n v="107258"/>
    <n v="8152"/>
    <n v="9448"/>
    <n v="181827"/>
    <n v="177439"/>
    <n v="89704"/>
    <n v="88858"/>
    <x v="18"/>
    <x v="18"/>
    <n v="0.42102126570835996"/>
    <n v="0.41605797445119636"/>
    <n v="1.7887460992364063E-2"/>
    <n v="1.5936317726713056E-2"/>
    <n v="1.2112183903127489E-3"/>
    <n v="1.4037771530513803E-3"/>
    <n v="2.7015726969503953E-2"/>
    <n v="2.6363761035169759E-2"/>
    <n v="1.3328156830791811E-2"/>
    <n v="1.3202458749559649E-2"/>
    <x v="18"/>
    <x v="18"/>
  </r>
  <r>
    <x v="18"/>
    <x v="2"/>
    <x v="0"/>
    <x v="92"/>
    <x v="0"/>
    <s v="West"/>
    <s v="Mountain"/>
    <n v="6730413"/>
    <n v="97649"/>
    <n v="86129"/>
    <n v="50236"/>
    <n v="152040"/>
    <n v="164835"/>
    <n v="2833647"/>
    <n v="2800242"/>
    <n v="120390"/>
    <n v="107258"/>
    <n v="8152"/>
    <n v="9448"/>
    <n v="181827"/>
    <n v="177439"/>
    <n v="89704"/>
    <n v="88858"/>
    <x v="18"/>
    <x v="18"/>
    <n v="0.42102126570835996"/>
    <n v="0.41605797445119636"/>
    <n v="1.7887460992364063E-2"/>
    <n v="1.5936317726713056E-2"/>
    <n v="1.2112183903127489E-3"/>
    <n v="1.4037771530513803E-3"/>
    <n v="2.7015726969503953E-2"/>
    <n v="2.6363761035169759E-2"/>
    <n v="1.3328156830791811E-2"/>
    <n v="1.3202458749559649E-2"/>
    <x v="18"/>
    <x v="18"/>
  </r>
  <r>
    <x v="18"/>
    <x v="8"/>
    <x v="4"/>
    <x v="93"/>
    <x v="4"/>
    <s v="West"/>
    <s v="Mountain"/>
    <n v="6730413"/>
    <n v="97649"/>
    <n v="86129"/>
    <n v="50236"/>
    <n v="152040"/>
    <n v="164835"/>
    <n v="2833647"/>
    <n v="2800242"/>
    <n v="120390"/>
    <n v="107258"/>
    <n v="8152"/>
    <n v="9448"/>
    <n v="181827"/>
    <n v="177439"/>
    <n v="89704"/>
    <n v="88858"/>
    <x v="18"/>
    <x v="18"/>
    <n v="0.42102126570835996"/>
    <n v="0.41605797445119636"/>
    <n v="1.7887460992364063E-2"/>
    <n v="1.5936317726713056E-2"/>
    <n v="1.2112183903127489E-3"/>
    <n v="1.4037771530513803E-3"/>
    <n v="2.7015726969503953E-2"/>
    <n v="2.6363761035169759E-2"/>
    <n v="1.3328156830791811E-2"/>
    <n v="1.3202458749559649E-2"/>
    <x v="18"/>
    <x v="18"/>
  </r>
  <r>
    <x v="18"/>
    <x v="4"/>
    <x v="1"/>
    <x v="94"/>
    <x v="3"/>
    <s v="West"/>
    <s v="Mountain"/>
    <n v="6730413"/>
    <n v="97649"/>
    <n v="86129"/>
    <n v="50236"/>
    <n v="152040"/>
    <n v="164835"/>
    <n v="2833647"/>
    <n v="2800242"/>
    <n v="120390"/>
    <n v="107258"/>
    <n v="8152"/>
    <n v="9448"/>
    <n v="181827"/>
    <n v="177439"/>
    <n v="89704"/>
    <n v="88858"/>
    <x v="18"/>
    <x v="18"/>
    <n v="0.42102126570835996"/>
    <n v="0.41605797445119636"/>
    <n v="1.7887460992364063E-2"/>
    <n v="1.5936317726713056E-2"/>
    <n v="1.2112183903127489E-3"/>
    <n v="1.4037771530513803E-3"/>
    <n v="2.7015726969503953E-2"/>
    <n v="2.6363761035169759E-2"/>
    <n v="1.3328156830791811E-2"/>
    <n v="1.3202458749559649E-2"/>
    <x v="18"/>
    <x v="18"/>
  </r>
  <r>
    <x v="19"/>
    <x v="0"/>
    <x v="0"/>
    <x v="95"/>
    <x v="2"/>
    <s v="Northeast"/>
    <s v="Middle Atlantic"/>
    <n v="12788313"/>
    <n v="12004"/>
    <n v="142216"/>
    <n v="126737"/>
    <n v="773102"/>
    <n v="717058"/>
    <n v="5398083"/>
    <n v="5193973"/>
    <n v="217353"/>
    <n v="201293"/>
    <n v="4400"/>
    <n v="4227"/>
    <n v="21903"/>
    <n v="22765"/>
    <n v="120146"/>
    <n v="114798"/>
    <x v="19"/>
    <x v="19"/>
    <n v="0.42211064117683073"/>
    <n v="0.40614997459008079"/>
    <n v="1.6996221471901728E-2"/>
    <n v="1.5740387336468851E-2"/>
    <n v="3.4406414669393845E-4"/>
    <n v="3.3053617001710861E-4"/>
    <n v="1.7127356829630305E-3"/>
    <n v="1.7801409771562519E-3"/>
    <n v="9.3949843110658921E-3"/>
    <n v="8.976789980038806E-3"/>
    <x v="19"/>
    <x v="19"/>
  </r>
  <r>
    <x v="19"/>
    <x v="1"/>
    <x v="1"/>
    <x v="96"/>
    <x v="4"/>
    <s v="Northeast"/>
    <s v="Middle Atlantic"/>
    <n v="12788313"/>
    <n v="12004"/>
    <n v="142216"/>
    <n v="126737"/>
    <n v="773102"/>
    <n v="717058"/>
    <n v="5398083"/>
    <n v="5193973"/>
    <n v="217353"/>
    <n v="201293"/>
    <n v="4400"/>
    <n v="4227"/>
    <n v="21903"/>
    <n v="22765"/>
    <n v="120146"/>
    <n v="114798"/>
    <x v="19"/>
    <x v="19"/>
    <n v="0.42211064117683073"/>
    <n v="0.40614997459008079"/>
    <n v="1.6996221471901728E-2"/>
    <n v="1.5740387336468851E-2"/>
    <n v="3.4406414669393845E-4"/>
    <n v="3.3053617001710861E-4"/>
    <n v="1.7127356829630305E-3"/>
    <n v="1.7801409771562519E-3"/>
    <n v="9.3949843110658921E-3"/>
    <n v="8.976789980038806E-3"/>
    <x v="19"/>
    <x v="19"/>
  </r>
  <r>
    <x v="19"/>
    <x v="6"/>
    <x v="3"/>
    <x v="97"/>
    <x v="1"/>
    <s v="Northeast"/>
    <s v="Middle Atlantic"/>
    <n v="12788313"/>
    <n v="12004"/>
    <n v="142216"/>
    <n v="126737"/>
    <n v="773102"/>
    <n v="717058"/>
    <n v="5398083"/>
    <n v="5193973"/>
    <n v="217353"/>
    <n v="201293"/>
    <n v="4400"/>
    <n v="4227"/>
    <n v="21903"/>
    <n v="22765"/>
    <n v="120146"/>
    <n v="114798"/>
    <x v="19"/>
    <x v="19"/>
    <n v="0.42211064117683073"/>
    <n v="0.40614997459008079"/>
    <n v="1.6996221471901728E-2"/>
    <n v="1.5740387336468851E-2"/>
    <n v="3.4406414669393845E-4"/>
    <n v="3.3053617001710861E-4"/>
    <n v="1.7127356829630305E-3"/>
    <n v="1.7801409771562519E-3"/>
    <n v="9.3949843110658921E-3"/>
    <n v="8.976789980038806E-3"/>
    <x v="19"/>
    <x v="19"/>
  </r>
  <r>
    <x v="19"/>
    <x v="2"/>
    <x v="0"/>
    <x v="98"/>
    <x v="0"/>
    <s v="Northeast"/>
    <s v="Middle Atlantic"/>
    <n v="12788313"/>
    <n v="12004"/>
    <n v="142216"/>
    <n v="126737"/>
    <n v="773102"/>
    <n v="717058"/>
    <n v="5398083"/>
    <n v="5193973"/>
    <n v="217353"/>
    <n v="201293"/>
    <n v="4400"/>
    <n v="4227"/>
    <n v="21903"/>
    <n v="22765"/>
    <n v="120146"/>
    <n v="114798"/>
    <x v="19"/>
    <x v="19"/>
    <n v="0.42211064117683073"/>
    <n v="0.40614997459008079"/>
    <n v="1.6996221471901728E-2"/>
    <n v="1.5740387336468851E-2"/>
    <n v="3.4406414669393845E-4"/>
    <n v="3.3053617001710861E-4"/>
    <n v="1.7127356829630305E-3"/>
    <n v="1.7801409771562519E-3"/>
    <n v="9.3949843110658921E-3"/>
    <n v="8.976789980038806E-3"/>
    <x v="19"/>
    <x v="19"/>
  </r>
  <r>
    <x v="19"/>
    <x v="4"/>
    <x v="1"/>
    <x v="99"/>
    <x v="3"/>
    <s v="Northeast"/>
    <s v="Middle Atlantic"/>
    <n v="12788313"/>
    <n v="12004"/>
    <n v="142216"/>
    <n v="126737"/>
    <n v="773102"/>
    <n v="717058"/>
    <n v="5398083"/>
    <n v="5193973"/>
    <n v="217353"/>
    <n v="201293"/>
    <n v="4400"/>
    <n v="4227"/>
    <n v="21903"/>
    <n v="22765"/>
    <n v="120146"/>
    <n v="114798"/>
    <x v="19"/>
    <x v="19"/>
    <n v="0.42211064117683073"/>
    <n v="0.40614997459008079"/>
    <n v="1.6996221471901728E-2"/>
    <n v="1.5740387336468851E-2"/>
    <n v="3.4406414669393845E-4"/>
    <n v="3.3053617001710861E-4"/>
    <n v="1.7127356829630305E-3"/>
    <n v="1.7801409771562519E-3"/>
    <n v="9.3949843110658921E-3"/>
    <n v="8.976789980038806E-3"/>
    <x v="19"/>
    <x v="19"/>
  </r>
  <r>
    <x v="20"/>
    <x v="1"/>
    <x v="1"/>
    <x v="100"/>
    <x v="2"/>
    <s v="West"/>
    <s v="Mountain"/>
    <n v="5350101"/>
    <n v="81066"/>
    <n v="65702"/>
    <n v="33935"/>
    <n v="112077"/>
    <n v="125737"/>
    <n v="2337845"/>
    <n v="2359371"/>
    <n v="91940"/>
    <n v="77626"/>
    <n v="4746"/>
    <n v="5000"/>
    <n v="41153"/>
    <n v="42614"/>
    <n v="77098"/>
    <n v="76011"/>
    <x v="20"/>
    <x v="20"/>
    <n v="0.43697212445148231"/>
    <n v="0.4409955998961515"/>
    <n v="1.7184722307111586E-2"/>
    <n v="1.4509258797170372E-2"/>
    <n v="8.8708605688004769E-4"/>
    <n v="9.3456179612310124E-4"/>
    <n v="7.6920043191707971E-3"/>
    <n v="7.9650832759979671E-3"/>
    <n v="1.4410569071499771E-2"/>
    <n v="1.4207395337022609E-2"/>
    <x v="20"/>
    <x v="20"/>
  </r>
  <r>
    <x v="20"/>
    <x v="6"/>
    <x v="3"/>
    <x v="101"/>
    <x v="1"/>
    <s v="West"/>
    <s v="Mountain"/>
    <n v="5350101"/>
    <n v="81066"/>
    <n v="65702"/>
    <n v="33935"/>
    <n v="112077"/>
    <n v="125737"/>
    <n v="2337845"/>
    <n v="2359371"/>
    <n v="91940"/>
    <n v="77626"/>
    <n v="4746"/>
    <n v="5000"/>
    <n v="41153"/>
    <n v="42614"/>
    <n v="77098"/>
    <n v="76011"/>
    <x v="20"/>
    <x v="20"/>
    <n v="0.43697212445148231"/>
    <n v="0.4409955998961515"/>
    <n v="1.7184722307111586E-2"/>
    <n v="1.4509258797170372E-2"/>
    <n v="8.8708605688004769E-4"/>
    <n v="9.3456179612310124E-4"/>
    <n v="7.6920043191707971E-3"/>
    <n v="7.9650832759979671E-3"/>
    <n v="1.4410569071499771E-2"/>
    <n v="1.4207395337022609E-2"/>
    <x v="20"/>
    <x v="20"/>
  </r>
  <r>
    <x v="20"/>
    <x v="2"/>
    <x v="0"/>
    <x v="102"/>
    <x v="0"/>
    <s v="West"/>
    <s v="Mountain"/>
    <n v="5350101"/>
    <n v="81066"/>
    <n v="65702"/>
    <n v="33935"/>
    <n v="112077"/>
    <n v="125737"/>
    <n v="2337845"/>
    <n v="2359371"/>
    <n v="91940"/>
    <n v="77626"/>
    <n v="4746"/>
    <n v="5000"/>
    <n v="41153"/>
    <n v="42614"/>
    <n v="77098"/>
    <n v="76011"/>
    <x v="20"/>
    <x v="20"/>
    <n v="0.43697212445148231"/>
    <n v="0.4409955998961515"/>
    <n v="1.7184722307111586E-2"/>
    <n v="1.4509258797170372E-2"/>
    <n v="8.8708605688004769E-4"/>
    <n v="9.3456179612310124E-4"/>
    <n v="7.6920043191707971E-3"/>
    <n v="7.9650832759979671E-3"/>
    <n v="1.4410569071499771E-2"/>
    <n v="1.4207395337022609E-2"/>
    <x v="20"/>
    <x v="20"/>
  </r>
  <r>
    <x v="20"/>
    <x v="8"/>
    <x v="4"/>
    <x v="103"/>
    <x v="4"/>
    <s v="West"/>
    <s v="Mountain"/>
    <n v="5350101"/>
    <n v="81066"/>
    <n v="65702"/>
    <n v="33935"/>
    <n v="112077"/>
    <n v="125737"/>
    <n v="2337845"/>
    <n v="2359371"/>
    <n v="91940"/>
    <n v="77626"/>
    <n v="4746"/>
    <n v="5000"/>
    <n v="41153"/>
    <n v="42614"/>
    <n v="77098"/>
    <n v="76011"/>
    <x v="20"/>
    <x v="20"/>
    <n v="0.43697212445148231"/>
    <n v="0.4409955998961515"/>
    <n v="1.7184722307111586E-2"/>
    <n v="1.4509258797170372E-2"/>
    <n v="8.8708605688004769E-4"/>
    <n v="9.3456179612310124E-4"/>
    <n v="7.6920043191707971E-3"/>
    <n v="7.9650832759979671E-3"/>
    <n v="1.4410569071499771E-2"/>
    <n v="1.4207395337022609E-2"/>
    <x v="20"/>
    <x v="20"/>
  </r>
  <r>
    <x v="20"/>
    <x v="4"/>
    <x v="1"/>
    <x v="104"/>
    <x v="3"/>
    <s v="West"/>
    <s v="Mountain"/>
    <n v="5350101"/>
    <n v="81066"/>
    <n v="65702"/>
    <n v="33935"/>
    <n v="112077"/>
    <n v="125737"/>
    <n v="2337845"/>
    <n v="2359371"/>
    <n v="91940"/>
    <n v="77626"/>
    <n v="4746"/>
    <n v="5000"/>
    <n v="41153"/>
    <n v="42614"/>
    <n v="77098"/>
    <n v="76011"/>
    <x v="20"/>
    <x v="20"/>
    <n v="0.43697212445148231"/>
    <n v="0.4409955998961515"/>
    <n v="1.7184722307111586E-2"/>
    <n v="1.4509258797170372E-2"/>
    <n v="8.8708605688004769E-4"/>
    <n v="9.3456179612310124E-4"/>
    <n v="7.6920043191707971E-3"/>
    <n v="7.9650832759979671E-3"/>
    <n v="1.4410569071499771E-2"/>
    <n v="1.4207395337022609E-2"/>
    <x v="20"/>
    <x v="20"/>
  </r>
  <r>
    <x v="21"/>
    <x v="5"/>
    <x v="2"/>
    <x v="105"/>
    <x v="1"/>
    <s v="Midwest"/>
    <s v="East North Central "/>
    <n v="9929848"/>
    <n v="16783"/>
    <n v="114518"/>
    <n v="91840"/>
    <n v="740979"/>
    <n v="670552"/>
    <n v="4008126"/>
    <n v="3921026"/>
    <n v="149203"/>
    <n v="141201"/>
    <n v="1883"/>
    <n v="1893"/>
    <n v="35501"/>
    <n v="35512"/>
    <n v="114442"/>
    <n v="110271"/>
    <x v="21"/>
    <x v="21"/>
    <n v="0.40364424510828362"/>
    <n v="0.39487271104250538"/>
    <n v="1.5025708349211388E-2"/>
    <n v="1.4219855127691784E-2"/>
    <n v="1.8963029444156646E-4"/>
    <n v="1.9063735920227582E-4"/>
    <n v="3.5751806069941857E-3"/>
    <n v="3.576288378230966E-3"/>
    <n v="1.1525050534509692E-2"/>
    <n v="1.1105003822817832E-2"/>
    <x v="21"/>
    <x v="21"/>
  </r>
  <r>
    <x v="21"/>
    <x v="6"/>
    <x v="3"/>
    <x v="106"/>
    <x v="0"/>
    <s v="Midwest"/>
    <s v="East North Central "/>
    <n v="9929848"/>
    <n v="16783"/>
    <n v="114518"/>
    <n v="91840"/>
    <n v="740979"/>
    <n v="670552"/>
    <n v="4008126"/>
    <n v="3921026"/>
    <n v="149203"/>
    <n v="141201"/>
    <n v="1883"/>
    <n v="1893"/>
    <n v="35501"/>
    <n v="35512"/>
    <n v="114442"/>
    <n v="110271"/>
    <x v="21"/>
    <x v="21"/>
    <n v="0.40364424510828362"/>
    <n v="0.39487271104250538"/>
    <n v="1.5025708349211388E-2"/>
    <n v="1.4219855127691784E-2"/>
    <n v="1.8963029444156646E-4"/>
    <n v="1.9063735920227582E-4"/>
    <n v="3.5751806069941857E-3"/>
    <n v="3.576288378230966E-3"/>
    <n v="1.1525050534509692E-2"/>
    <n v="1.1105003822817832E-2"/>
    <x v="21"/>
    <x v="21"/>
  </r>
  <r>
    <x v="21"/>
    <x v="2"/>
    <x v="0"/>
    <x v="107"/>
    <x v="3"/>
    <s v="Midwest"/>
    <s v="East North Central "/>
    <n v="9929848"/>
    <n v="16783"/>
    <n v="114518"/>
    <n v="91840"/>
    <n v="740979"/>
    <n v="670552"/>
    <n v="4008126"/>
    <n v="3921026"/>
    <n v="149203"/>
    <n v="141201"/>
    <n v="1883"/>
    <n v="1893"/>
    <n v="35501"/>
    <n v="35512"/>
    <n v="114442"/>
    <n v="110271"/>
    <x v="21"/>
    <x v="21"/>
    <n v="0.40364424510828362"/>
    <n v="0.39487271104250538"/>
    <n v="1.5025708349211388E-2"/>
    <n v="1.4219855127691784E-2"/>
    <n v="1.8963029444156646E-4"/>
    <n v="1.9063735920227582E-4"/>
    <n v="3.5751806069941857E-3"/>
    <n v="3.576288378230966E-3"/>
    <n v="1.1525050534509692E-2"/>
    <n v="1.1105003822817832E-2"/>
    <x v="21"/>
    <x v="21"/>
  </r>
  <r>
    <x v="21"/>
    <x v="8"/>
    <x v="4"/>
    <x v="108"/>
    <x v="4"/>
    <s v="Midwest"/>
    <s v="East North Central "/>
    <n v="9929848"/>
    <n v="16783"/>
    <n v="114518"/>
    <n v="91840"/>
    <n v="740979"/>
    <n v="670552"/>
    <n v="4008126"/>
    <n v="3921026"/>
    <n v="149203"/>
    <n v="141201"/>
    <n v="1883"/>
    <n v="1893"/>
    <n v="35501"/>
    <n v="35512"/>
    <n v="114442"/>
    <n v="110271"/>
    <x v="21"/>
    <x v="21"/>
    <n v="0.40364424510828362"/>
    <n v="0.39487271104250538"/>
    <n v="1.5025708349211388E-2"/>
    <n v="1.4219855127691784E-2"/>
    <n v="1.8963029444156646E-4"/>
    <n v="1.9063735920227582E-4"/>
    <n v="3.5751806069941857E-3"/>
    <n v="3.576288378230966E-3"/>
    <n v="1.1525050534509692E-2"/>
    <n v="1.1105003822817832E-2"/>
    <x v="21"/>
    <x v="21"/>
  </r>
  <r>
    <x v="21"/>
    <x v="4"/>
    <x v="1"/>
    <x v="109"/>
    <x v="2"/>
    <s v="Midwest"/>
    <s v="East North Central "/>
    <n v="9929848"/>
    <n v="16783"/>
    <n v="114518"/>
    <n v="91840"/>
    <n v="740979"/>
    <n v="670552"/>
    <n v="4008126"/>
    <n v="3921026"/>
    <n v="149203"/>
    <n v="141201"/>
    <n v="1883"/>
    <n v="1893"/>
    <n v="35501"/>
    <n v="35512"/>
    <n v="114442"/>
    <n v="110271"/>
    <x v="21"/>
    <x v="21"/>
    <n v="0.40364424510828362"/>
    <n v="0.39487271104250538"/>
    <n v="1.5025708349211388E-2"/>
    <n v="1.4219855127691784E-2"/>
    <n v="1.8963029444156646E-4"/>
    <n v="1.9063735920227582E-4"/>
    <n v="3.5751806069941857E-3"/>
    <n v="3.576288378230966E-3"/>
    <n v="1.1525050534509692E-2"/>
    <n v="1.1105003822817832E-2"/>
    <x v="21"/>
    <x v="21"/>
  </r>
  <r>
    <x v="22"/>
    <x v="0"/>
    <x v="0"/>
    <x v="110"/>
    <x v="4"/>
    <s v="Midwest"/>
    <s v="West North Central "/>
    <n v="2900475"/>
    <n v="7263"/>
    <n v="39292"/>
    <n v="25475"/>
    <n v="87068"/>
    <n v="92323"/>
    <n v="1268187"/>
    <n v="1253437"/>
    <n v="42238"/>
    <n v="39668"/>
    <n v="1443"/>
    <n v="1669"/>
    <n v="16816"/>
    <n v="17320"/>
    <n v="40551"/>
    <n v="40176"/>
    <x v="22"/>
    <x v="22"/>
    <n v="0.4372342461148605"/>
    <n v="0.43214887216748982"/>
    <n v="1.4562442358579198E-2"/>
    <n v="1.3676380592833933E-2"/>
    <n v="4.9750471905463762E-4"/>
    <n v="5.7542299106180881E-4"/>
    <n v="5.797671071117662E-3"/>
    <n v="5.9714357131159549E-3"/>
    <n v="1.3980813487446021E-2"/>
    <n v="1.385152431929253E-2"/>
    <x v="22"/>
    <x v="22"/>
  </r>
  <r>
    <x v="22"/>
    <x v="5"/>
    <x v="2"/>
    <x v="111"/>
    <x v="0"/>
    <s v="Midwest"/>
    <s v="West North Central "/>
    <n v="2900475"/>
    <n v="7263"/>
    <n v="39292"/>
    <n v="25475"/>
    <n v="87068"/>
    <n v="92323"/>
    <n v="1268187"/>
    <n v="1253437"/>
    <n v="42238"/>
    <n v="39668"/>
    <n v="1443"/>
    <n v="1669"/>
    <n v="16816"/>
    <n v="17320"/>
    <n v="40551"/>
    <n v="40176"/>
    <x v="22"/>
    <x v="22"/>
    <n v="0.4372342461148605"/>
    <n v="0.43214887216748982"/>
    <n v="1.4562442358579198E-2"/>
    <n v="1.3676380592833933E-2"/>
    <n v="4.9750471905463762E-4"/>
    <n v="5.7542299106180881E-4"/>
    <n v="5.797671071117662E-3"/>
    <n v="5.9714357131159549E-3"/>
    <n v="1.3980813487446021E-2"/>
    <n v="1.385152431929253E-2"/>
    <x v="22"/>
    <x v="22"/>
  </r>
  <r>
    <x v="22"/>
    <x v="6"/>
    <x v="3"/>
    <x v="112"/>
    <x v="1"/>
    <s v="Midwest"/>
    <s v="West North Central "/>
    <n v="2900475"/>
    <n v="7263"/>
    <n v="39292"/>
    <n v="25475"/>
    <n v="87068"/>
    <n v="92323"/>
    <n v="1268187"/>
    <n v="1253437"/>
    <n v="42238"/>
    <n v="39668"/>
    <n v="1443"/>
    <n v="1669"/>
    <n v="16816"/>
    <n v="17320"/>
    <n v="40551"/>
    <n v="40176"/>
    <x v="22"/>
    <x v="22"/>
    <n v="0.4372342461148605"/>
    <n v="0.43214887216748982"/>
    <n v="1.4562442358579198E-2"/>
    <n v="1.3676380592833933E-2"/>
    <n v="4.9750471905463762E-4"/>
    <n v="5.7542299106180881E-4"/>
    <n v="5.797671071117662E-3"/>
    <n v="5.9714357131159549E-3"/>
    <n v="1.3980813487446021E-2"/>
    <n v="1.385152431929253E-2"/>
    <x v="22"/>
    <x v="22"/>
  </r>
  <r>
    <x v="22"/>
    <x v="2"/>
    <x v="0"/>
    <x v="113"/>
    <x v="3"/>
    <s v="Midwest"/>
    <s v="West North Central "/>
    <n v="2900475"/>
    <n v="7263"/>
    <n v="39292"/>
    <n v="25475"/>
    <n v="87068"/>
    <n v="92323"/>
    <n v="1268187"/>
    <n v="1253437"/>
    <n v="42238"/>
    <n v="39668"/>
    <n v="1443"/>
    <n v="1669"/>
    <n v="16816"/>
    <n v="17320"/>
    <n v="40551"/>
    <n v="40176"/>
    <x v="22"/>
    <x v="22"/>
    <n v="0.4372342461148605"/>
    <n v="0.43214887216748982"/>
    <n v="1.4562442358579198E-2"/>
    <n v="1.3676380592833933E-2"/>
    <n v="4.9750471905463762E-4"/>
    <n v="5.7542299106180881E-4"/>
    <n v="5.797671071117662E-3"/>
    <n v="5.9714357131159549E-3"/>
    <n v="1.3980813487446021E-2"/>
    <n v="1.385152431929253E-2"/>
    <x v="22"/>
    <x v="22"/>
  </r>
  <r>
    <x v="22"/>
    <x v="4"/>
    <x v="1"/>
    <x v="114"/>
    <x v="2"/>
    <s v="Midwest"/>
    <s v="West North Central "/>
    <n v="2900475"/>
    <n v="7263"/>
    <n v="39292"/>
    <n v="25475"/>
    <n v="87068"/>
    <n v="92323"/>
    <n v="1268187"/>
    <n v="1253437"/>
    <n v="42238"/>
    <n v="39668"/>
    <n v="1443"/>
    <n v="1669"/>
    <n v="16816"/>
    <n v="17320"/>
    <n v="40551"/>
    <n v="40176"/>
    <x v="22"/>
    <x v="22"/>
    <n v="0.4372342461148605"/>
    <n v="0.43214887216748982"/>
    <n v="1.4562442358579198E-2"/>
    <n v="1.3676380592833933E-2"/>
    <n v="4.9750471905463762E-4"/>
    <n v="5.7542299106180881E-4"/>
    <n v="5.797671071117662E-3"/>
    <n v="5.9714357131159549E-3"/>
    <n v="1.3980813487446021E-2"/>
    <n v="1.385152431929253E-2"/>
    <x v="22"/>
    <x v="22"/>
  </r>
  <r>
    <x v="23"/>
    <x v="0"/>
    <x v="0"/>
    <x v="115"/>
    <x v="0"/>
    <s v="South"/>
    <s v="South Atlantic"/>
    <n v="9932887"/>
    <n v="89551"/>
    <n v="120207"/>
    <n v="83523"/>
    <n v="1170026"/>
    <n v="1032290"/>
    <n v="3598689"/>
    <n v="3490525"/>
    <n v="140052"/>
    <n v="130150"/>
    <n v="5669"/>
    <n v="6150"/>
    <n v="78159"/>
    <n v="77110"/>
    <n v="105142"/>
    <n v="99982"/>
    <x v="23"/>
    <x v="23"/>
    <n v="0.36230040671961738"/>
    <n v="0.35141092413514824"/>
    <n v="1.4099828176843248E-2"/>
    <n v="1.310293774609537E-2"/>
    <n v="5.7073034254794203E-4"/>
    <n v="6.1915533721464871E-4"/>
    <n v="7.868709268513777E-3"/>
    <n v="7.7631004963612292E-3"/>
    <n v="1.0585240726084974E-2"/>
    <n v="1.0065754296812196E-2"/>
    <x v="23"/>
    <x v="23"/>
  </r>
  <r>
    <x v="23"/>
    <x v="1"/>
    <x v="1"/>
    <x v="116"/>
    <x v="4"/>
    <s v="South"/>
    <s v="South Atlantic"/>
    <n v="9932887"/>
    <n v="89551"/>
    <n v="120207"/>
    <n v="83523"/>
    <n v="1170026"/>
    <n v="1032290"/>
    <n v="3598689"/>
    <n v="3490525"/>
    <n v="140052"/>
    <n v="130150"/>
    <n v="5669"/>
    <n v="6150"/>
    <n v="78159"/>
    <n v="77110"/>
    <n v="105142"/>
    <n v="99982"/>
    <x v="23"/>
    <x v="23"/>
    <n v="0.36230040671961738"/>
    <n v="0.35141092413514824"/>
    <n v="1.4099828176843248E-2"/>
    <n v="1.310293774609537E-2"/>
    <n v="5.7073034254794203E-4"/>
    <n v="6.1915533721464871E-4"/>
    <n v="7.868709268513777E-3"/>
    <n v="7.7631004963612292E-3"/>
    <n v="1.0585240726084974E-2"/>
    <n v="1.0065754296812196E-2"/>
    <x v="23"/>
    <x v="23"/>
  </r>
  <r>
    <x v="23"/>
    <x v="6"/>
    <x v="3"/>
    <x v="117"/>
    <x v="1"/>
    <s v="South"/>
    <s v="South Atlantic"/>
    <n v="9932887"/>
    <n v="89551"/>
    <n v="120207"/>
    <n v="83523"/>
    <n v="1170026"/>
    <n v="1032290"/>
    <n v="3598689"/>
    <n v="3490525"/>
    <n v="140052"/>
    <n v="130150"/>
    <n v="5669"/>
    <n v="6150"/>
    <n v="78159"/>
    <n v="77110"/>
    <n v="105142"/>
    <n v="99982"/>
    <x v="23"/>
    <x v="23"/>
    <n v="0.36230040671961738"/>
    <n v="0.35141092413514824"/>
    <n v="1.4099828176843248E-2"/>
    <n v="1.310293774609537E-2"/>
    <n v="5.7073034254794203E-4"/>
    <n v="6.1915533721464871E-4"/>
    <n v="7.868709268513777E-3"/>
    <n v="7.7631004963612292E-3"/>
    <n v="1.0585240726084974E-2"/>
    <n v="1.0065754296812196E-2"/>
    <x v="23"/>
    <x v="23"/>
  </r>
  <r>
    <x v="23"/>
    <x v="2"/>
    <x v="0"/>
    <x v="118"/>
    <x v="2"/>
    <s v="South"/>
    <s v="South Atlantic"/>
    <n v="9932887"/>
    <n v="89551"/>
    <n v="120207"/>
    <n v="83523"/>
    <n v="1170026"/>
    <n v="1032290"/>
    <n v="3598689"/>
    <n v="3490525"/>
    <n v="140052"/>
    <n v="130150"/>
    <n v="5669"/>
    <n v="6150"/>
    <n v="78159"/>
    <n v="77110"/>
    <n v="105142"/>
    <n v="99982"/>
    <x v="23"/>
    <x v="23"/>
    <n v="0.36230040671961738"/>
    <n v="0.35141092413514824"/>
    <n v="1.4099828176843248E-2"/>
    <n v="1.310293774609537E-2"/>
    <n v="5.7073034254794203E-4"/>
    <n v="6.1915533721464871E-4"/>
    <n v="7.868709268513777E-3"/>
    <n v="7.7631004963612292E-3"/>
    <n v="1.0585240726084974E-2"/>
    <n v="1.0065754296812196E-2"/>
    <x v="23"/>
    <x v="23"/>
  </r>
  <r>
    <x v="23"/>
    <x v="8"/>
    <x v="4"/>
    <x v="119"/>
    <x v="3"/>
    <s v="South"/>
    <s v="South Atlantic"/>
    <n v="9932887"/>
    <n v="89551"/>
    <n v="120207"/>
    <n v="83523"/>
    <n v="1170026"/>
    <n v="1032290"/>
    <n v="3598689"/>
    <n v="3490525"/>
    <n v="140052"/>
    <n v="130150"/>
    <n v="5669"/>
    <n v="6150"/>
    <n v="78159"/>
    <n v="77110"/>
    <n v="105142"/>
    <n v="99982"/>
    <x v="23"/>
    <x v="23"/>
    <n v="0.36230040671961738"/>
    <n v="0.35141092413514824"/>
    <n v="1.4099828176843248E-2"/>
    <n v="1.310293774609537E-2"/>
    <n v="5.7073034254794203E-4"/>
    <n v="6.1915533721464871E-4"/>
    <n v="7.868709268513777E-3"/>
    <n v="7.7631004963612292E-3"/>
    <n v="1.0585240726084974E-2"/>
    <n v="1.0065754296812196E-2"/>
    <x v="23"/>
    <x v="23"/>
  </r>
  <r>
    <x v="24"/>
    <x v="9"/>
    <x v="0"/>
    <x v="120"/>
    <x v="4"/>
    <s v="Midwest"/>
    <s v="East North Central "/>
    <n v="5751525"/>
    <n v="14771"/>
    <n v="67061"/>
    <n v="49334"/>
    <n v="193245"/>
    <n v="186357"/>
    <n v="2536944"/>
    <n v="2511813"/>
    <n v="79649"/>
    <n v="75314"/>
    <n v="1364"/>
    <n v="1554"/>
    <n v="31875"/>
    <n v="32296"/>
    <n v="51353"/>
    <n v="50210"/>
    <x v="24"/>
    <x v="24"/>
    <n v="0.44109066725781421"/>
    <n v="0.43672121741625047"/>
    <n v="1.3848327182790651E-2"/>
    <n v="1.309461403714667E-2"/>
    <n v="2.3715449380816393E-4"/>
    <n v="2.7018921068760023E-4"/>
    <n v="5.5420084238528046E-3"/>
    <n v="5.6152064017803973E-3"/>
    <n v="8.9285885047878603E-3"/>
    <n v="8.72985860271841E-3"/>
    <x v="24"/>
    <x v="24"/>
  </r>
  <r>
    <x v="24"/>
    <x v="6"/>
    <x v="3"/>
    <x v="121"/>
    <x v="1"/>
    <s v="Midwest"/>
    <s v="East North Central "/>
    <n v="5751525"/>
    <n v="14771"/>
    <n v="67061"/>
    <n v="49334"/>
    <n v="193245"/>
    <n v="186357"/>
    <n v="2536944"/>
    <n v="2511813"/>
    <n v="79649"/>
    <n v="75314"/>
    <n v="1364"/>
    <n v="1554"/>
    <n v="31875"/>
    <n v="32296"/>
    <n v="51353"/>
    <n v="50210"/>
    <x v="24"/>
    <x v="24"/>
    <n v="0.44109066725781421"/>
    <n v="0.43672121741625047"/>
    <n v="1.3848327182790651E-2"/>
    <n v="1.309461403714667E-2"/>
    <n v="2.3715449380816393E-4"/>
    <n v="2.7018921068760023E-4"/>
    <n v="5.5420084238528046E-3"/>
    <n v="5.6152064017803973E-3"/>
    <n v="8.9285885047878603E-3"/>
    <n v="8.72985860271841E-3"/>
    <x v="24"/>
    <x v="24"/>
  </r>
  <r>
    <x v="24"/>
    <x v="2"/>
    <x v="0"/>
    <x v="122"/>
    <x v="0"/>
    <s v="Midwest"/>
    <s v="East North Central "/>
    <n v="5751525"/>
    <n v="14771"/>
    <n v="67061"/>
    <n v="49334"/>
    <n v="193245"/>
    <n v="186357"/>
    <n v="2536944"/>
    <n v="2511813"/>
    <n v="79649"/>
    <n v="75314"/>
    <n v="1364"/>
    <n v="1554"/>
    <n v="31875"/>
    <n v="32296"/>
    <n v="51353"/>
    <n v="50210"/>
    <x v="24"/>
    <x v="24"/>
    <n v="0.44109066725781421"/>
    <n v="0.43672121741625047"/>
    <n v="1.3848327182790651E-2"/>
    <n v="1.309461403714667E-2"/>
    <n v="2.3715449380816393E-4"/>
    <n v="2.7018921068760023E-4"/>
    <n v="5.5420084238528046E-3"/>
    <n v="5.6152064017803973E-3"/>
    <n v="8.9285885047878603E-3"/>
    <n v="8.72985860271841E-3"/>
    <x v="24"/>
    <x v="24"/>
  </r>
  <r>
    <x v="24"/>
    <x v="8"/>
    <x v="4"/>
    <x v="123"/>
    <x v="3"/>
    <s v="Midwest"/>
    <s v="East North Central "/>
    <n v="5751525"/>
    <n v="14771"/>
    <n v="67061"/>
    <n v="49334"/>
    <n v="193245"/>
    <n v="186357"/>
    <n v="2536944"/>
    <n v="2511813"/>
    <n v="79649"/>
    <n v="75314"/>
    <n v="1364"/>
    <n v="1554"/>
    <n v="31875"/>
    <n v="32296"/>
    <n v="51353"/>
    <n v="50210"/>
    <x v="24"/>
    <x v="24"/>
    <n v="0.44109066725781421"/>
    <n v="0.43672121741625047"/>
    <n v="1.3848327182790651E-2"/>
    <n v="1.309461403714667E-2"/>
    <n v="2.3715449380816393E-4"/>
    <n v="2.7018921068760023E-4"/>
    <n v="5.5420084238528046E-3"/>
    <n v="5.6152064017803973E-3"/>
    <n v="8.9285885047878603E-3"/>
    <n v="8.72985860271841E-3"/>
    <x v="24"/>
    <x v="24"/>
  </r>
  <r>
    <x v="24"/>
    <x v="4"/>
    <x v="1"/>
    <x v="124"/>
    <x v="2"/>
    <s v="Midwest"/>
    <s v="East North Central "/>
    <n v="5751525"/>
    <n v="14771"/>
    <n v="67061"/>
    <n v="49334"/>
    <n v="193245"/>
    <n v="186357"/>
    <n v="2536944"/>
    <n v="2511813"/>
    <n v="79649"/>
    <n v="75314"/>
    <n v="1364"/>
    <n v="1554"/>
    <n v="31875"/>
    <n v="32296"/>
    <n v="51353"/>
    <n v="50210"/>
    <x v="24"/>
    <x v="24"/>
    <n v="0.44109066725781421"/>
    <n v="0.43672121741625047"/>
    <n v="1.3848327182790651E-2"/>
    <n v="1.309461403714667E-2"/>
    <n v="2.3715449380816393E-4"/>
    <n v="2.7018921068760023E-4"/>
    <n v="5.5420084238528046E-3"/>
    <n v="5.6152064017803973E-3"/>
    <n v="8.9285885047878603E-3"/>
    <n v="8.72985860271841E-3"/>
    <x v="24"/>
    <x v="24"/>
  </r>
  <r>
    <x v="25"/>
    <x v="1"/>
    <x v="1"/>
    <x v="125"/>
    <x v="3"/>
    <s v="Northeast"/>
    <s v="New England "/>
    <n v="1333341"/>
    <n v="6719"/>
    <n v="12215"/>
    <n v="11154"/>
    <n v="8504"/>
    <n v="10849"/>
    <n v="634134"/>
    <n v="618478"/>
    <n v="18871"/>
    <n v="16962"/>
    <n v="285"/>
    <n v="275"/>
    <n v="1780"/>
    <n v="2002"/>
    <n v="10478"/>
    <n v="10605"/>
    <x v="25"/>
    <x v="25"/>
    <n v="0.47559776531284947"/>
    <n v="0.46385583282896126"/>
    <n v="1.4153168619280438E-2"/>
    <n v="1.2721426851795602E-2"/>
    <n v="2.1374877094456707E-4"/>
    <n v="2.0624881406931911E-4"/>
    <n v="1.3349923237941381E-3"/>
    <n v="1.501491366424643E-3"/>
    <n v="7.8584548138848197E-3"/>
    <n v="7.9537042662004686E-3"/>
    <x v="25"/>
    <x v="25"/>
  </r>
  <r>
    <x v="25"/>
    <x v="6"/>
    <x v="3"/>
    <x v="126"/>
    <x v="1"/>
    <s v="Northeast"/>
    <s v="New England "/>
    <n v="1333341"/>
    <n v="6719"/>
    <n v="12215"/>
    <n v="11154"/>
    <n v="8504"/>
    <n v="10849"/>
    <n v="634134"/>
    <n v="618478"/>
    <n v="18871"/>
    <n v="16962"/>
    <n v="285"/>
    <n v="275"/>
    <n v="1780"/>
    <n v="2002"/>
    <n v="10478"/>
    <n v="10605"/>
    <x v="25"/>
    <x v="25"/>
    <n v="0.47559776531284947"/>
    <n v="0.46385583282896126"/>
    <n v="1.4153168619280438E-2"/>
    <n v="1.2721426851795602E-2"/>
    <n v="2.1374877094456707E-4"/>
    <n v="2.0624881406931911E-4"/>
    <n v="1.3349923237941381E-3"/>
    <n v="1.501491366424643E-3"/>
    <n v="7.8584548138848197E-3"/>
    <n v="7.9537042662004686E-3"/>
    <x v="25"/>
    <x v="25"/>
  </r>
  <r>
    <x v="25"/>
    <x v="2"/>
    <x v="0"/>
    <x v="127"/>
    <x v="0"/>
    <s v="Northeast"/>
    <s v="New England "/>
    <n v="1333341"/>
    <n v="6719"/>
    <n v="12215"/>
    <n v="11154"/>
    <n v="8504"/>
    <n v="10849"/>
    <n v="634134"/>
    <n v="618478"/>
    <n v="18871"/>
    <n v="16962"/>
    <n v="285"/>
    <n v="275"/>
    <n v="1780"/>
    <n v="2002"/>
    <n v="10478"/>
    <n v="10605"/>
    <x v="25"/>
    <x v="25"/>
    <n v="0.47559776531284947"/>
    <n v="0.46385583282896126"/>
    <n v="1.4153168619280438E-2"/>
    <n v="1.2721426851795602E-2"/>
    <n v="2.1374877094456707E-4"/>
    <n v="2.0624881406931911E-4"/>
    <n v="1.3349923237941381E-3"/>
    <n v="1.501491366424643E-3"/>
    <n v="7.8584548138848197E-3"/>
    <n v="7.9537042662004686E-3"/>
    <x v="25"/>
    <x v="25"/>
  </r>
  <r>
    <x v="25"/>
    <x v="8"/>
    <x v="4"/>
    <x v="128"/>
    <x v="4"/>
    <s v="Northeast"/>
    <s v="New England "/>
    <n v="1333341"/>
    <n v="6719"/>
    <n v="12215"/>
    <n v="11154"/>
    <n v="8504"/>
    <n v="10849"/>
    <n v="634134"/>
    <n v="618478"/>
    <n v="18871"/>
    <n v="16962"/>
    <n v="285"/>
    <n v="275"/>
    <n v="1780"/>
    <n v="2002"/>
    <n v="10478"/>
    <n v="10605"/>
    <x v="25"/>
    <x v="25"/>
    <n v="0.47559776531284947"/>
    <n v="0.46385583282896126"/>
    <n v="1.4153168619280438E-2"/>
    <n v="1.2721426851795602E-2"/>
    <n v="2.1374877094456707E-4"/>
    <n v="2.0624881406931911E-4"/>
    <n v="1.3349923237941381E-3"/>
    <n v="1.501491366424643E-3"/>
    <n v="7.8584548138848197E-3"/>
    <n v="7.9537042662004686E-3"/>
    <x v="25"/>
    <x v="25"/>
  </r>
  <r>
    <x v="25"/>
    <x v="4"/>
    <x v="1"/>
    <x v="129"/>
    <x v="2"/>
    <s v="Northeast"/>
    <s v="New England "/>
    <n v="1333341"/>
    <n v="6719"/>
    <n v="12215"/>
    <n v="11154"/>
    <n v="8504"/>
    <n v="10849"/>
    <n v="634134"/>
    <n v="618478"/>
    <n v="18871"/>
    <n v="16962"/>
    <n v="285"/>
    <n v="275"/>
    <n v="1780"/>
    <n v="2002"/>
    <n v="10478"/>
    <n v="10605"/>
    <x v="25"/>
    <x v="25"/>
    <n v="0.47559776531284947"/>
    <n v="0.46385583282896126"/>
    <n v="1.4153168619280438E-2"/>
    <n v="1.2721426851795602E-2"/>
    <n v="2.1374877094456707E-4"/>
    <n v="2.0624881406931911E-4"/>
    <n v="1.3349923237941381E-3"/>
    <n v="1.501491366424643E-3"/>
    <n v="7.8584548138848197E-3"/>
    <n v="7.9537042662004686E-3"/>
    <x v="25"/>
    <x v="25"/>
  </r>
  <r>
    <x v="26"/>
    <x v="0"/>
    <x v="0"/>
    <x v="130"/>
    <x v="3"/>
    <s v="South"/>
    <s v="South Atlantic"/>
    <n v="19845911"/>
    <n v="300290"/>
    <n v="218333"/>
    <n v="181024"/>
    <n v="1732745"/>
    <n v="1608383"/>
    <n v="7867334"/>
    <n v="7597326"/>
    <n v="291155"/>
    <n v="250381"/>
    <n v="10528"/>
    <n v="10932"/>
    <n v="45881"/>
    <n v="50698"/>
    <n v="201811"/>
    <n v="193156"/>
    <x v="26"/>
    <x v="26"/>
    <n v="0.39642090504184968"/>
    <n v="0.38281568429889662"/>
    <n v="1.4670780293230178E-2"/>
    <n v="1.2616251277152256E-2"/>
    <n v="5.3048711142562313E-4"/>
    <n v="5.5084394966801976E-4"/>
    <n v="2.3118616222757423E-3"/>
    <n v="2.5545816465668923E-3"/>
    <n v="1.0168895748852245E-2"/>
    <n v="9.7327857612583262E-3"/>
    <x v="26"/>
    <x v="26"/>
  </r>
  <r>
    <x v="26"/>
    <x v="6"/>
    <x v="3"/>
    <x v="131"/>
    <x v="1"/>
    <s v="South"/>
    <s v="South Atlantic"/>
    <n v="19845911"/>
    <n v="300290"/>
    <n v="218333"/>
    <n v="181024"/>
    <n v="1732745"/>
    <n v="1608383"/>
    <n v="7867334"/>
    <n v="7597326"/>
    <n v="291155"/>
    <n v="250381"/>
    <n v="10528"/>
    <n v="10932"/>
    <n v="45881"/>
    <n v="50698"/>
    <n v="201811"/>
    <n v="193156"/>
    <x v="26"/>
    <x v="26"/>
    <n v="0.39642090504184968"/>
    <n v="0.38281568429889662"/>
    <n v="1.4670780293230178E-2"/>
    <n v="1.2616251277152256E-2"/>
    <n v="5.3048711142562313E-4"/>
    <n v="5.5084394966801976E-4"/>
    <n v="2.3118616222757423E-3"/>
    <n v="2.5545816465668923E-3"/>
    <n v="1.0168895748852245E-2"/>
    <n v="9.7327857612583262E-3"/>
    <x v="26"/>
    <x v="26"/>
  </r>
  <r>
    <x v="26"/>
    <x v="2"/>
    <x v="0"/>
    <x v="132"/>
    <x v="0"/>
    <s v="South"/>
    <s v="South Atlantic"/>
    <n v="19845911"/>
    <n v="300290"/>
    <n v="218333"/>
    <n v="181024"/>
    <n v="1732745"/>
    <n v="1608383"/>
    <n v="7867334"/>
    <n v="7597326"/>
    <n v="291155"/>
    <n v="250381"/>
    <n v="10528"/>
    <n v="10932"/>
    <n v="45881"/>
    <n v="50698"/>
    <n v="201811"/>
    <n v="193156"/>
    <x v="26"/>
    <x v="26"/>
    <n v="0.39642090504184968"/>
    <n v="0.38281568429889662"/>
    <n v="1.4670780293230178E-2"/>
    <n v="1.2616251277152256E-2"/>
    <n v="5.3048711142562313E-4"/>
    <n v="5.5084394966801976E-4"/>
    <n v="2.3118616222757423E-3"/>
    <n v="2.5545816465668923E-3"/>
    <n v="1.0168895748852245E-2"/>
    <n v="9.7327857612583262E-3"/>
    <x v="26"/>
    <x v="26"/>
  </r>
  <r>
    <x v="26"/>
    <x v="8"/>
    <x v="4"/>
    <x v="133"/>
    <x v="2"/>
    <s v="South"/>
    <s v="South Atlantic"/>
    <n v="19845911"/>
    <n v="300290"/>
    <n v="218333"/>
    <n v="181024"/>
    <n v="1732745"/>
    <n v="1608383"/>
    <n v="7867334"/>
    <n v="7597326"/>
    <n v="291155"/>
    <n v="250381"/>
    <n v="10528"/>
    <n v="10932"/>
    <n v="45881"/>
    <n v="50698"/>
    <n v="201811"/>
    <n v="193156"/>
    <x v="26"/>
    <x v="26"/>
    <n v="0.39642090504184968"/>
    <n v="0.38281568429889662"/>
    <n v="1.4670780293230178E-2"/>
    <n v="1.2616251277152256E-2"/>
    <n v="5.3048711142562313E-4"/>
    <n v="5.5084394966801976E-4"/>
    <n v="2.3118616222757423E-3"/>
    <n v="2.5545816465668923E-3"/>
    <n v="1.0168895748852245E-2"/>
    <n v="9.7327857612583262E-3"/>
    <x v="26"/>
    <x v="26"/>
  </r>
  <r>
    <x v="26"/>
    <x v="4"/>
    <x v="1"/>
    <x v="134"/>
    <x v="4"/>
    <s v="South"/>
    <s v="South Atlantic"/>
    <n v="19845911"/>
    <n v="300290"/>
    <n v="218333"/>
    <n v="181024"/>
    <n v="1732745"/>
    <n v="1608383"/>
    <n v="7867334"/>
    <n v="7597326"/>
    <n v="291155"/>
    <n v="250381"/>
    <n v="10528"/>
    <n v="10932"/>
    <n v="45881"/>
    <n v="50698"/>
    <n v="201811"/>
    <n v="193156"/>
    <x v="26"/>
    <x v="26"/>
    <n v="0.39642090504184968"/>
    <n v="0.38281568429889662"/>
    <n v="1.4670780293230178E-2"/>
    <n v="1.2616251277152256E-2"/>
    <n v="5.3048711142562313E-4"/>
    <n v="5.5084394966801976E-4"/>
    <n v="2.3118616222757423E-3"/>
    <n v="2.5545816465668923E-3"/>
    <n v="1.0168895748852245E-2"/>
    <n v="9.7327857612583262E-3"/>
    <x v="26"/>
    <x v="26"/>
  </r>
  <r>
    <x v="27"/>
    <x v="9"/>
    <x v="0"/>
    <x v="135"/>
    <x v="4"/>
    <s v="Midwest"/>
    <s v="West North Central "/>
    <n v="3109350"/>
    <n v="16353"/>
    <n v="39463"/>
    <n v="28884"/>
    <n v="50325"/>
    <n v="56876"/>
    <n v="1443442"/>
    <n v="1414337"/>
    <n v="36051"/>
    <n v="36767"/>
    <n v="1477"/>
    <n v="1642"/>
    <n v="7631"/>
    <n v="7816"/>
    <n v="26418"/>
    <n v="26722"/>
    <x v="27"/>
    <x v="27"/>
    <n v="0.4642262852364642"/>
    <n v="0.45486580796629522"/>
    <n v="1.1594384678469776E-2"/>
    <n v="1.1824657886696576E-2"/>
    <n v="4.7501889462427837E-4"/>
    <n v="5.2808464791676718E-4"/>
    <n v="2.4542106871211023E-3"/>
    <n v="2.5137086529338931E-3"/>
    <n v="8.4963095180664774E-3"/>
    <n v="8.5940791483750615E-3"/>
    <x v="27"/>
    <x v="27"/>
  </r>
  <r>
    <x v="27"/>
    <x v="6"/>
    <x v="3"/>
    <x v="136"/>
    <x v="1"/>
    <s v="Midwest"/>
    <s v="West North Central "/>
    <n v="3109350"/>
    <n v="16353"/>
    <n v="39463"/>
    <n v="28884"/>
    <n v="50325"/>
    <n v="56876"/>
    <n v="1443442"/>
    <n v="1414337"/>
    <n v="36051"/>
    <n v="36767"/>
    <n v="1477"/>
    <n v="1642"/>
    <n v="7631"/>
    <n v="7816"/>
    <n v="26418"/>
    <n v="26722"/>
    <x v="27"/>
    <x v="27"/>
    <n v="0.4642262852364642"/>
    <n v="0.45486580796629522"/>
    <n v="1.1594384678469776E-2"/>
    <n v="1.1824657886696576E-2"/>
    <n v="4.7501889462427837E-4"/>
    <n v="5.2808464791676718E-4"/>
    <n v="2.4542106871211023E-3"/>
    <n v="2.5137086529338931E-3"/>
    <n v="8.4963095180664774E-3"/>
    <n v="8.5940791483750615E-3"/>
    <x v="27"/>
    <x v="27"/>
  </r>
  <r>
    <x v="27"/>
    <x v="2"/>
    <x v="0"/>
    <x v="137"/>
    <x v="2"/>
    <s v="Midwest"/>
    <s v="West North Central "/>
    <n v="3109350"/>
    <n v="16353"/>
    <n v="39463"/>
    <n v="28884"/>
    <n v="50325"/>
    <n v="56876"/>
    <n v="1443442"/>
    <n v="1414337"/>
    <n v="36051"/>
    <n v="36767"/>
    <n v="1477"/>
    <n v="1642"/>
    <n v="7631"/>
    <n v="7816"/>
    <n v="26418"/>
    <n v="26722"/>
    <x v="27"/>
    <x v="27"/>
    <n v="0.4642262852364642"/>
    <n v="0.45486580796629522"/>
    <n v="1.1594384678469776E-2"/>
    <n v="1.1824657886696576E-2"/>
    <n v="4.7501889462427837E-4"/>
    <n v="5.2808464791676718E-4"/>
    <n v="2.4542106871211023E-3"/>
    <n v="2.5137086529338931E-3"/>
    <n v="8.4963095180664774E-3"/>
    <n v="8.5940791483750615E-3"/>
    <x v="27"/>
    <x v="27"/>
  </r>
  <r>
    <x v="27"/>
    <x v="8"/>
    <x v="4"/>
    <x v="138"/>
    <x v="0"/>
    <s v="Midwest"/>
    <s v="West North Central "/>
    <n v="3109350"/>
    <n v="16353"/>
    <n v="39463"/>
    <n v="28884"/>
    <n v="50325"/>
    <n v="56876"/>
    <n v="1443442"/>
    <n v="1414337"/>
    <n v="36051"/>
    <n v="36767"/>
    <n v="1477"/>
    <n v="1642"/>
    <n v="7631"/>
    <n v="7816"/>
    <n v="26418"/>
    <n v="26722"/>
    <x v="27"/>
    <x v="27"/>
    <n v="0.4642262852364642"/>
    <n v="0.45486580796629522"/>
    <n v="1.1594384678469776E-2"/>
    <n v="1.1824657886696576E-2"/>
    <n v="4.7501889462427837E-4"/>
    <n v="5.2808464791676718E-4"/>
    <n v="2.4542106871211023E-3"/>
    <n v="2.5137086529338931E-3"/>
    <n v="8.4963095180664774E-3"/>
    <n v="8.5940791483750615E-3"/>
    <x v="27"/>
    <x v="27"/>
  </r>
  <r>
    <x v="27"/>
    <x v="4"/>
    <x v="1"/>
    <x v="139"/>
    <x v="3"/>
    <s v="Midwest"/>
    <s v="West North Central "/>
    <n v="3109350"/>
    <n v="16353"/>
    <n v="39463"/>
    <n v="28884"/>
    <n v="50325"/>
    <n v="56876"/>
    <n v="1443442"/>
    <n v="1414337"/>
    <n v="36051"/>
    <n v="36767"/>
    <n v="1477"/>
    <n v="1642"/>
    <n v="7631"/>
    <n v="7816"/>
    <n v="26418"/>
    <n v="26722"/>
    <x v="27"/>
    <x v="27"/>
    <n v="0.4642262852364642"/>
    <n v="0.45486580796629522"/>
    <n v="1.1594384678469776E-2"/>
    <n v="1.1824657886696576E-2"/>
    <n v="4.7501889462427837E-4"/>
    <n v="5.2808464791676718E-4"/>
    <n v="2.4542106871211023E-3"/>
    <n v="2.5137086529338931E-3"/>
    <n v="8.4963095180664774E-3"/>
    <n v="8.5940791483750615E-3"/>
    <x v="27"/>
    <x v="27"/>
  </r>
  <r>
    <x v="28"/>
    <x v="5"/>
    <x v="2"/>
    <x v="140"/>
    <x v="3"/>
    <s v="West"/>
    <s v="Mountain"/>
    <n v="2936879"/>
    <n v="39239"/>
    <n v="50825"/>
    <n v="16284"/>
    <n v="16713"/>
    <n v="21668"/>
    <n v="1336991"/>
    <n v="1350931"/>
    <n v="36344"/>
    <n v="32443"/>
    <n v="13955"/>
    <n v="15111"/>
    <n v="22318"/>
    <n v="22450"/>
    <n v="33784"/>
    <n v="34691"/>
    <x v="28"/>
    <x v="28"/>
    <n v="0.45524211246020008"/>
    <n v="0.4599886478128653"/>
    <n v="1.2375041668383342E-2"/>
    <n v="1.1046760864169072E-2"/>
    <n v="4.7516428153832691E-3"/>
    <n v="5.1452579421896513E-3"/>
    <n v="7.5992235294678467E-3"/>
    <n v="7.6441692013869142E-3"/>
    <n v="1.1503368031165057E-2"/>
    <n v="1.1812199276851379E-2"/>
    <x v="28"/>
    <x v="28"/>
  </r>
  <r>
    <x v="28"/>
    <x v="6"/>
    <x v="3"/>
    <x v="141"/>
    <x v="1"/>
    <s v="West"/>
    <s v="Mountain"/>
    <n v="2936879"/>
    <n v="39239"/>
    <n v="50825"/>
    <n v="16284"/>
    <n v="16713"/>
    <n v="21668"/>
    <n v="1336991"/>
    <n v="1350931"/>
    <n v="36344"/>
    <n v="32443"/>
    <n v="13955"/>
    <n v="15111"/>
    <n v="22318"/>
    <n v="22450"/>
    <n v="33784"/>
    <n v="34691"/>
    <x v="28"/>
    <x v="28"/>
    <n v="0.45524211246020008"/>
    <n v="0.4599886478128653"/>
    <n v="1.2375041668383342E-2"/>
    <n v="1.1046760864169072E-2"/>
    <n v="4.7516428153832691E-3"/>
    <n v="5.1452579421896513E-3"/>
    <n v="7.5992235294678467E-3"/>
    <n v="7.6441692013869142E-3"/>
    <n v="1.1503368031165057E-2"/>
    <n v="1.1812199276851379E-2"/>
    <x v="28"/>
    <x v="28"/>
  </r>
  <r>
    <x v="28"/>
    <x v="2"/>
    <x v="0"/>
    <x v="142"/>
    <x v="4"/>
    <s v="West"/>
    <s v="Mountain"/>
    <n v="2936879"/>
    <n v="39239"/>
    <n v="50825"/>
    <n v="16284"/>
    <n v="16713"/>
    <n v="21668"/>
    <n v="1336991"/>
    <n v="1350931"/>
    <n v="36344"/>
    <n v="32443"/>
    <n v="13955"/>
    <n v="15111"/>
    <n v="22318"/>
    <n v="22450"/>
    <n v="33784"/>
    <n v="34691"/>
    <x v="28"/>
    <x v="28"/>
    <n v="0.45524211246020008"/>
    <n v="0.4599886478128653"/>
    <n v="1.2375041668383342E-2"/>
    <n v="1.1046760864169072E-2"/>
    <n v="4.7516428153832691E-3"/>
    <n v="5.1452579421896513E-3"/>
    <n v="7.5992235294678467E-3"/>
    <n v="7.6441692013869142E-3"/>
    <n v="1.1503368031165057E-2"/>
    <n v="1.1812199276851379E-2"/>
    <x v="28"/>
    <x v="28"/>
  </r>
  <r>
    <x v="28"/>
    <x v="8"/>
    <x v="4"/>
    <x v="143"/>
    <x v="0"/>
    <s v="West"/>
    <s v="Mountain"/>
    <n v="2936879"/>
    <n v="39239"/>
    <n v="50825"/>
    <n v="16284"/>
    <n v="16713"/>
    <n v="21668"/>
    <n v="1336991"/>
    <n v="1350931"/>
    <n v="36344"/>
    <n v="32443"/>
    <n v="13955"/>
    <n v="15111"/>
    <n v="22318"/>
    <n v="22450"/>
    <n v="33784"/>
    <n v="34691"/>
    <x v="28"/>
    <x v="28"/>
    <n v="0.45524211246020008"/>
    <n v="0.4599886478128653"/>
    <n v="1.2375041668383342E-2"/>
    <n v="1.1046760864169072E-2"/>
    <n v="4.7516428153832691E-3"/>
    <n v="5.1452579421896513E-3"/>
    <n v="7.5992235294678467E-3"/>
    <n v="7.6441692013869142E-3"/>
    <n v="1.1503368031165057E-2"/>
    <n v="1.1812199276851379E-2"/>
    <x v="28"/>
    <x v="28"/>
  </r>
  <r>
    <x v="28"/>
    <x v="4"/>
    <x v="1"/>
    <x v="144"/>
    <x v="2"/>
    <s v="West"/>
    <s v="Mountain"/>
    <n v="2936879"/>
    <n v="39239"/>
    <n v="50825"/>
    <n v="16284"/>
    <n v="16713"/>
    <n v="21668"/>
    <n v="1336991"/>
    <n v="1350931"/>
    <n v="36344"/>
    <n v="32443"/>
    <n v="13955"/>
    <n v="15111"/>
    <n v="22318"/>
    <n v="22450"/>
    <n v="33784"/>
    <n v="34691"/>
    <x v="28"/>
    <x v="28"/>
    <n v="0.45524211246020008"/>
    <n v="0.4599886478128653"/>
    <n v="1.2375041668383342E-2"/>
    <n v="1.1046760864169072E-2"/>
    <n v="4.7516428153832691E-3"/>
    <n v="5.1452579421896513E-3"/>
    <n v="7.5992235294678467E-3"/>
    <n v="7.6441692013869142E-3"/>
    <n v="1.1503368031165057E-2"/>
    <n v="1.1812199276851379E-2"/>
    <x v="28"/>
    <x v="28"/>
  </r>
  <r>
    <x v="29"/>
    <x v="0"/>
    <x v="0"/>
    <x v="145"/>
    <x v="2"/>
    <s v="Midwest"/>
    <s v="West North Central "/>
    <n v="1879321"/>
    <n v="14042"/>
    <n v="26467"/>
    <n v="15683"/>
    <n v="45063"/>
    <n v="47478"/>
    <n v="843624"/>
    <n v="835092"/>
    <n v="21608"/>
    <n v="20331"/>
    <n v="1028"/>
    <n v="1172"/>
    <n v="13120"/>
    <n v="13260"/>
    <n v="19057"/>
    <n v="18689"/>
    <x v="29"/>
    <x v="29"/>
    <n v="0.44889829890689242"/>
    <n v="0.44435836134433659"/>
    <n v="1.1497769673195797E-2"/>
    <n v="1.0818268938621981E-2"/>
    <n v="5.470060729380452E-4"/>
    <n v="6.2362949171535886E-4"/>
    <n v="6.9812448219330279E-3"/>
    <n v="7.0557398124109719E-3"/>
    <n v="1.0140364525272692E-2"/>
    <n v="9.9445491217306677E-3"/>
    <x v="29"/>
    <x v="29"/>
  </r>
  <r>
    <x v="29"/>
    <x v="6"/>
    <x v="3"/>
    <x v="146"/>
    <x v="1"/>
    <s v="Midwest"/>
    <s v="West North Central "/>
    <n v="1879321"/>
    <n v="14042"/>
    <n v="26467"/>
    <n v="15683"/>
    <n v="45063"/>
    <n v="47478"/>
    <n v="843624"/>
    <n v="835092"/>
    <n v="21608"/>
    <n v="20331"/>
    <n v="1028"/>
    <n v="1172"/>
    <n v="13120"/>
    <n v="13260"/>
    <n v="19057"/>
    <n v="18689"/>
    <x v="29"/>
    <x v="29"/>
    <n v="0.44889829890689242"/>
    <n v="0.44435836134433659"/>
    <n v="1.1497769673195797E-2"/>
    <n v="1.0818268938621981E-2"/>
    <n v="5.470060729380452E-4"/>
    <n v="6.2362949171535886E-4"/>
    <n v="6.9812448219330279E-3"/>
    <n v="7.0557398124109719E-3"/>
    <n v="1.0140364525272692E-2"/>
    <n v="9.9445491217306677E-3"/>
    <x v="29"/>
    <x v="29"/>
  </r>
  <r>
    <x v="29"/>
    <x v="2"/>
    <x v="0"/>
    <x v="147"/>
    <x v="4"/>
    <s v="Midwest"/>
    <s v="West North Central "/>
    <n v="1879321"/>
    <n v="14042"/>
    <n v="26467"/>
    <n v="15683"/>
    <n v="45063"/>
    <n v="47478"/>
    <n v="843624"/>
    <n v="835092"/>
    <n v="21608"/>
    <n v="20331"/>
    <n v="1028"/>
    <n v="1172"/>
    <n v="13120"/>
    <n v="13260"/>
    <n v="19057"/>
    <n v="18689"/>
    <x v="29"/>
    <x v="29"/>
    <n v="0.44889829890689242"/>
    <n v="0.44435836134433659"/>
    <n v="1.1497769673195797E-2"/>
    <n v="1.0818268938621981E-2"/>
    <n v="5.470060729380452E-4"/>
    <n v="6.2362949171535886E-4"/>
    <n v="6.9812448219330279E-3"/>
    <n v="7.0557398124109719E-3"/>
    <n v="1.0140364525272692E-2"/>
    <n v="9.9445491217306677E-3"/>
    <x v="29"/>
    <x v="29"/>
  </r>
  <r>
    <x v="29"/>
    <x v="8"/>
    <x v="4"/>
    <x v="148"/>
    <x v="0"/>
    <s v="Midwest"/>
    <s v="West North Central "/>
    <n v="1879321"/>
    <n v="14042"/>
    <n v="26467"/>
    <n v="15683"/>
    <n v="45063"/>
    <n v="47478"/>
    <n v="843624"/>
    <n v="835092"/>
    <n v="21608"/>
    <n v="20331"/>
    <n v="1028"/>
    <n v="1172"/>
    <n v="13120"/>
    <n v="13260"/>
    <n v="19057"/>
    <n v="18689"/>
    <x v="29"/>
    <x v="29"/>
    <n v="0.44889829890689242"/>
    <n v="0.44435836134433659"/>
    <n v="1.1497769673195797E-2"/>
    <n v="1.0818268938621981E-2"/>
    <n v="5.470060729380452E-4"/>
    <n v="6.2362949171535886E-4"/>
    <n v="6.9812448219330279E-3"/>
    <n v="7.0557398124109719E-3"/>
    <n v="1.0140364525272692E-2"/>
    <n v="9.9445491217306677E-3"/>
    <x v="29"/>
    <x v="29"/>
  </r>
  <r>
    <x v="29"/>
    <x v="4"/>
    <x v="1"/>
    <x v="149"/>
    <x v="3"/>
    <s v="Midwest"/>
    <s v="West North Central "/>
    <n v="1879321"/>
    <n v="14042"/>
    <n v="26467"/>
    <n v="15683"/>
    <n v="45063"/>
    <n v="47478"/>
    <n v="843624"/>
    <n v="835092"/>
    <n v="21608"/>
    <n v="20331"/>
    <n v="1028"/>
    <n v="1172"/>
    <n v="13120"/>
    <n v="13260"/>
    <n v="19057"/>
    <n v="18689"/>
    <x v="29"/>
    <x v="29"/>
    <n v="0.44889829890689242"/>
    <n v="0.44435836134433659"/>
    <n v="1.1497769673195797E-2"/>
    <n v="1.0818268938621981E-2"/>
    <n v="5.470060729380452E-4"/>
    <n v="6.2362949171535886E-4"/>
    <n v="6.9812448219330279E-3"/>
    <n v="7.0557398124109719E-3"/>
    <n v="1.0140364525272692E-2"/>
    <n v="9.9445491217306677E-3"/>
    <x v="29"/>
    <x v="29"/>
  </r>
  <r>
    <x v="30"/>
    <x v="0"/>
    <x v="0"/>
    <x v="150"/>
    <x v="4"/>
    <s v="South"/>
    <s v="West South Central "/>
    <n v="3878187"/>
    <n v="24973"/>
    <n v="53074"/>
    <n v="38607"/>
    <n v="149087"/>
    <n v="149486"/>
    <n v="1466606"/>
    <n v="1443052"/>
    <n v="43077"/>
    <n v="39338"/>
    <n v="3292"/>
    <n v="3488"/>
    <n v="179415"/>
    <n v="176033"/>
    <n v="115131"/>
    <n v="110362"/>
    <x v="30"/>
    <x v="30"/>
    <n v="0.37816794290734307"/>
    <n v="0.37209448641852494"/>
    <n v="1.1107509771963033E-2"/>
    <n v="1.0143399480221041E-2"/>
    <n v="8.4885024884050198E-4"/>
    <n v="8.9938932805457808E-4"/>
    <n v="4.626259641425233E-2"/>
    <n v="4.5390539445364551E-2"/>
    <n v="2.9686809841815261E-2"/>
    <n v="2.8457111531754401E-2"/>
    <x v="30"/>
    <x v="30"/>
  </r>
  <r>
    <x v="30"/>
    <x v="5"/>
    <x v="2"/>
    <x v="151"/>
    <x v="1"/>
    <s v="South"/>
    <s v="West South Central "/>
    <n v="3878187"/>
    <n v="24973"/>
    <n v="53074"/>
    <n v="38607"/>
    <n v="149087"/>
    <n v="149486"/>
    <n v="1466606"/>
    <n v="1443052"/>
    <n v="43077"/>
    <n v="39338"/>
    <n v="3292"/>
    <n v="3488"/>
    <n v="179415"/>
    <n v="176033"/>
    <n v="115131"/>
    <n v="110362"/>
    <x v="30"/>
    <x v="30"/>
    <n v="0.37816794290734307"/>
    <n v="0.37209448641852494"/>
    <n v="1.1107509771963033E-2"/>
    <n v="1.0143399480221041E-2"/>
    <n v="8.4885024884050198E-4"/>
    <n v="8.9938932805457808E-4"/>
    <n v="4.626259641425233E-2"/>
    <n v="4.5390539445364551E-2"/>
    <n v="2.9686809841815261E-2"/>
    <n v="2.8457111531754401E-2"/>
    <x v="30"/>
    <x v="30"/>
  </r>
  <r>
    <x v="30"/>
    <x v="6"/>
    <x v="3"/>
    <x v="152"/>
    <x v="0"/>
    <s v="South"/>
    <s v="West South Central "/>
    <n v="3878187"/>
    <n v="24973"/>
    <n v="53074"/>
    <n v="38607"/>
    <n v="149087"/>
    <n v="149486"/>
    <n v="1466606"/>
    <n v="1443052"/>
    <n v="43077"/>
    <n v="39338"/>
    <n v="3292"/>
    <n v="3488"/>
    <n v="179415"/>
    <n v="176033"/>
    <n v="115131"/>
    <n v="110362"/>
    <x v="30"/>
    <x v="30"/>
    <n v="0.37816794290734307"/>
    <n v="0.37209448641852494"/>
    <n v="1.1107509771963033E-2"/>
    <n v="1.0143399480221041E-2"/>
    <n v="8.4885024884050198E-4"/>
    <n v="8.9938932805457808E-4"/>
    <n v="4.626259641425233E-2"/>
    <n v="4.5390539445364551E-2"/>
    <n v="2.9686809841815261E-2"/>
    <n v="2.8457111531754401E-2"/>
    <x v="30"/>
    <x v="30"/>
  </r>
  <r>
    <x v="30"/>
    <x v="2"/>
    <x v="0"/>
    <x v="153"/>
    <x v="3"/>
    <s v="South"/>
    <s v="West South Central "/>
    <n v="3878187"/>
    <n v="24973"/>
    <n v="53074"/>
    <n v="38607"/>
    <n v="149087"/>
    <n v="149486"/>
    <n v="1466606"/>
    <n v="1443052"/>
    <n v="43077"/>
    <n v="39338"/>
    <n v="3292"/>
    <n v="3488"/>
    <n v="179415"/>
    <n v="176033"/>
    <n v="115131"/>
    <n v="110362"/>
    <x v="30"/>
    <x v="30"/>
    <n v="0.37816794290734307"/>
    <n v="0.37209448641852494"/>
    <n v="1.1107509771963033E-2"/>
    <n v="1.0143399480221041E-2"/>
    <n v="8.4885024884050198E-4"/>
    <n v="8.9938932805457808E-4"/>
    <n v="4.626259641425233E-2"/>
    <n v="4.5390539445364551E-2"/>
    <n v="2.9686809841815261E-2"/>
    <n v="2.8457111531754401E-2"/>
    <x v="30"/>
    <x v="30"/>
  </r>
  <r>
    <x v="30"/>
    <x v="8"/>
    <x v="4"/>
    <x v="154"/>
    <x v="2"/>
    <s v="South"/>
    <s v="West South Central "/>
    <n v="3878187"/>
    <n v="24973"/>
    <n v="53074"/>
    <n v="38607"/>
    <n v="149087"/>
    <n v="149486"/>
    <n v="1466606"/>
    <n v="1443052"/>
    <n v="43077"/>
    <n v="39338"/>
    <n v="3292"/>
    <n v="3488"/>
    <n v="179415"/>
    <n v="176033"/>
    <n v="115131"/>
    <n v="110362"/>
    <x v="30"/>
    <x v="30"/>
    <n v="0.37816794290734307"/>
    <n v="0.37209448641852494"/>
    <n v="1.1107509771963033E-2"/>
    <n v="1.0143399480221041E-2"/>
    <n v="8.4885024884050198E-4"/>
    <n v="8.9938932805457808E-4"/>
    <n v="4.626259641425233E-2"/>
    <n v="4.5390539445364551E-2"/>
    <n v="2.9686809841815261E-2"/>
    <n v="2.8457111531754401E-2"/>
    <x v="30"/>
    <x v="30"/>
  </r>
  <r>
    <x v="31"/>
    <x v="0"/>
    <x v="0"/>
    <x v="155"/>
    <x v="2"/>
    <s v="Midwest"/>
    <s v="East North Central "/>
    <n v="6593644"/>
    <n v="24931"/>
    <n v="83554"/>
    <n v="59833"/>
    <n v="326716"/>
    <n v="303412"/>
    <n v="2872098"/>
    <n v="2801550"/>
    <n v="68737"/>
    <n v="66752"/>
    <n v="1962"/>
    <n v="2002"/>
    <n v="12538"/>
    <n v="13381"/>
    <n v="63130"/>
    <n v="61255"/>
    <x v="31"/>
    <x v="31"/>
    <n v="0.43558584600563816"/>
    <n v="0.42488645125517849"/>
    <n v="1.0424736306661384E-2"/>
    <n v="1.0123688813044806E-2"/>
    <n v="2.9755928588197968E-4"/>
    <n v="3.0362573411606695E-4"/>
    <n v="1.901528198974649E-3"/>
    <n v="2.0293785955080379E-3"/>
    <n v="9.5743719254482041E-3"/>
    <n v="9.2900071644753651E-3"/>
    <x v="31"/>
    <x v="31"/>
  </r>
  <r>
    <x v="31"/>
    <x v="5"/>
    <x v="2"/>
    <x v="156"/>
    <x v="1"/>
    <s v="Midwest"/>
    <s v="East North Central "/>
    <n v="6593644"/>
    <n v="24931"/>
    <n v="83554"/>
    <n v="59833"/>
    <n v="326716"/>
    <n v="303412"/>
    <n v="2872098"/>
    <n v="2801550"/>
    <n v="68737"/>
    <n v="66752"/>
    <n v="1962"/>
    <n v="2002"/>
    <n v="12538"/>
    <n v="13381"/>
    <n v="63130"/>
    <n v="61255"/>
    <x v="31"/>
    <x v="31"/>
    <n v="0.43558584600563816"/>
    <n v="0.42488645125517849"/>
    <n v="1.0424736306661384E-2"/>
    <n v="1.0123688813044806E-2"/>
    <n v="2.9755928588197968E-4"/>
    <n v="3.0362573411606695E-4"/>
    <n v="1.901528198974649E-3"/>
    <n v="2.0293785955080379E-3"/>
    <n v="9.5743719254482041E-3"/>
    <n v="9.2900071644753651E-3"/>
    <x v="31"/>
    <x v="31"/>
  </r>
  <r>
    <x v="31"/>
    <x v="6"/>
    <x v="3"/>
    <x v="157"/>
    <x v="0"/>
    <s v="Midwest"/>
    <s v="East North Central "/>
    <n v="6593644"/>
    <n v="24931"/>
    <n v="83554"/>
    <n v="59833"/>
    <n v="326716"/>
    <n v="303412"/>
    <n v="2872098"/>
    <n v="2801550"/>
    <n v="68737"/>
    <n v="66752"/>
    <n v="1962"/>
    <n v="2002"/>
    <n v="12538"/>
    <n v="13381"/>
    <n v="63130"/>
    <n v="61255"/>
    <x v="31"/>
    <x v="31"/>
    <n v="0.43558584600563816"/>
    <n v="0.42488645125517849"/>
    <n v="1.0424736306661384E-2"/>
    <n v="1.0123688813044806E-2"/>
    <n v="2.9755928588197968E-4"/>
    <n v="3.0362573411606695E-4"/>
    <n v="1.901528198974649E-3"/>
    <n v="2.0293785955080379E-3"/>
    <n v="9.5743719254482041E-3"/>
    <n v="9.2900071644753651E-3"/>
    <x v="31"/>
    <x v="31"/>
  </r>
  <r>
    <x v="31"/>
    <x v="2"/>
    <x v="0"/>
    <x v="158"/>
    <x v="3"/>
    <s v="Midwest"/>
    <s v="East North Central "/>
    <n v="6593644"/>
    <n v="24931"/>
    <n v="83554"/>
    <n v="59833"/>
    <n v="326716"/>
    <n v="303412"/>
    <n v="2872098"/>
    <n v="2801550"/>
    <n v="68737"/>
    <n v="66752"/>
    <n v="1962"/>
    <n v="2002"/>
    <n v="12538"/>
    <n v="13381"/>
    <n v="63130"/>
    <n v="61255"/>
    <x v="31"/>
    <x v="31"/>
    <n v="0.43558584600563816"/>
    <n v="0.42488645125517849"/>
    <n v="1.0424736306661384E-2"/>
    <n v="1.0123688813044806E-2"/>
    <n v="2.9755928588197968E-4"/>
    <n v="3.0362573411606695E-4"/>
    <n v="1.901528198974649E-3"/>
    <n v="2.0293785955080379E-3"/>
    <n v="9.5743719254482041E-3"/>
    <n v="9.2900071644753651E-3"/>
    <x v="31"/>
    <x v="31"/>
  </r>
  <r>
    <x v="31"/>
    <x v="8"/>
    <x v="4"/>
    <x v="159"/>
    <x v="4"/>
    <s v="Midwest"/>
    <s v="East North Central "/>
    <n v="6593644"/>
    <n v="24931"/>
    <n v="83554"/>
    <n v="59833"/>
    <n v="326716"/>
    <n v="303412"/>
    <n v="2872098"/>
    <n v="2801550"/>
    <n v="68737"/>
    <n v="66752"/>
    <n v="1962"/>
    <n v="2002"/>
    <n v="12538"/>
    <n v="13381"/>
    <n v="63130"/>
    <n v="61255"/>
    <x v="31"/>
    <x v="31"/>
    <n v="0.43558584600563816"/>
    <n v="0.42488645125517849"/>
    <n v="1.0424736306661384E-2"/>
    <n v="1.0123688813044806E-2"/>
    <n v="2.9755928588197968E-4"/>
    <n v="3.0362573411606695E-4"/>
    <n v="1.901528198974649E-3"/>
    <n v="2.0293785955080379E-3"/>
    <n v="9.5743719254482041E-3"/>
    <n v="9.2900071644753651E-3"/>
    <x v="31"/>
    <x v="31"/>
  </r>
  <r>
    <x v="32"/>
    <x v="0"/>
    <x v="0"/>
    <x v="160"/>
    <x v="2"/>
    <s v="Midwest"/>
    <s v="East North Central "/>
    <n v="11602700"/>
    <n v="26016"/>
    <n v="139559"/>
    <n v="111902"/>
    <n v="767136"/>
    <n v="702146"/>
    <n v="4891621"/>
    <n v="4724336"/>
    <n v="124048"/>
    <n v="114082"/>
    <n v="2910"/>
    <n v="3068"/>
    <n v="15375"/>
    <n v="16248"/>
    <n v="122790"/>
    <n v="119213"/>
    <x v="32"/>
    <x v="32"/>
    <n v="0.42159333603385418"/>
    <n v="0.40717557120325443"/>
    <n v="1.0691304610133848E-2"/>
    <n v="9.8323666043248562E-3"/>
    <n v="2.5080369224404666E-4"/>
    <n v="2.6442121230403268E-4"/>
    <n v="1.3251226007739577E-3"/>
    <n v="1.4003637084471718E-3"/>
    <n v="1.0582881570668896E-2"/>
    <n v="1.0274591258931111E-2"/>
    <x v="32"/>
    <x v="32"/>
  </r>
  <r>
    <x v="32"/>
    <x v="1"/>
    <x v="1"/>
    <x v="161"/>
    <x v="3"/>
    <s v="Midwest"/>
    <s v="East North Central "/>
    <n v="11602700"/>
    <n v="26016"/>
    <n v="139559"/>
    <n v="111902"/>
    <n v="767136"/>
    <n v="702146"/>
    <n v="4891621"/>
    <n v="4724336"/>
    <n v="124048"/>
    <n v="114082"/>
    <n v="2910"/>
    <n v="3068"/>
    <n v="15375"/>
    <n v="16248"/>
    <n v="122790"/>
    <n v="119213"/>
    <x v="32"/>
    <x v="32"/>
    <n v="0.42159333603385418"/>
    <n v="0.40717557120325443"/>
    <n v="1.0691304610133848E-2"/>
    <n v="9.8323666043248562E-3"/>
    <n v="2.5080369224404666E-4"/>
    <n v="2.6442121230403268E-4"/>
    <n v="1.3251226007739577E-3"/>
    <n v="1.4003637084471718E-3"/>
    <n v="1.0582881570668896E-2"/>
    <n v="1.0274591258931111E-2"/>
    <x v="32"/>
    <x v="32"/>
  </r>
  <r>
    <x v="32"/>
    <x v="6"/>
    <x v="3"/>
    <x v="162"/>
    <x v="1"/>
    <s v="Midwest"/>
    <s v="East North Central "/>
    <n v="11602700"/>
    <n v="26016"/>
    <n v="139559"/>
    <n v="111902"/>
    <n v="767136"/>
    <n v="702146"/>
    <n v="4891621"/>
    <n v="4724336"/>
    <n v="124048"/>
    <n v="114082"/>
    <n v="2910"/>
    <n v="3068"/>
    <n v="15375"/>
    <n v="16248"/>
    <n v="122790"/>
    <n v="119213"/>
    <x v="32"/>
    <x v="32"/>
    <n v="0.42159333603385418"/>
    <n v="0.40717557120325443"/>
    <n v="1.0691304610133848E-2"/>
    <n v="9.8323666043248562E-3"/>
    <n v="2.5080369224404666E-4"/>
    <n v="2.6442121230403268E-4"/>
    <n v="1.3251226007739577E-3"/>
    <n v="1.4003637084471718E-3"/>
    <n v="1.0582881570668896E-2"/>
    <n v="1.0274591258931111E-2"/>
    <x v="32"/>
    <x v="32"/>
  </r>
  <r>
    <x v="32"/>
    <x v="2"/>
    <x v="0"/>
    <x v="163"/>
    <x v="0"/>
    <s v="Midwest"/>
    <s v="East North Central "/>
    <n v="11602700"/>
    <n v="26016"/>
    <n v="139559"/>
    <n v="111902"/>
    <n v="767136"/>
    <n v="702146"/>
    <n v="4891621"/>
    <n v="4724336"/>
    <n v="124048"/>
    <n v="114082"/>
    <n v="2910"/>
    <n v="3068"/>
    <n v="15375"/>
    <n v="16248"/>
    <n v="122790"/>
    <n v="119213"/>
    <x v="32"/>
    <x v="32"/>
    <n v="0.42159333603385418"/>
    <n v="0.40717557120325443"/>
    <n v="1.0691304610133848E-2"/>
    <n v="9.8323666043248562E-3"/>
    <n v="2.5080369224404666E-4"/>
    <n v="2.6442121230403268E-4"/>
    <n v="1.3251226007739577E-3"/>
    <n v="1.4003637084471718E-3"/>
    <n v="1.0582881570668896E-2"/>
    <n v="1.0274591258931111E-2"/>
    <x v="32"/>
    <x v="32"/>
  </r>
  <r>
    <x v="32"/>
    <x v="8"/>
    <x v="4"/>
    <x v="164"/>
    <x v="4"/>
    <s v="Midwest"/>
    <s v="East North Central "/>
    <n v="11602700"/>
    <n v="26016"/>
    <n v="139559"/>
    <n v="111902"/>
    <n v="767136"/>
    <n v="702146"/>
    <n v="4891621"/>
    <n v="4724336"/>
    <n v="124048"/>
    <n v="114082"/>
    <n v="2910"/>
    <n v="3068"/>
    <n v="15375"/>
    <n v="16248"/>
    <n v="122790"/>
    <n v="119213"/>
    <x v="32"/>
    <x v="32"/>
    <n v="0.42159333603385418"/>
    <n v="0.40717557120325443"/>
    <n v="1.0691304610133848E-2"/>
    <n v="9.8323666043248562E-3"/>
    <n v="2.5080369224404666E-4"/>
    <n v="2.6442121230403268E-4"/>
    <n v="1.3251226007739577E-3"/>
    <n v="1.4003637084471718E-3"/>
    <n v="1.0582881570668896E-2"/>
    <n v="1.0274591258931111E-2"/>
    <x v="32"/>
    <x v="32"/>
  </r>
  <r>
    <x v="33"/>
    <x v="0"/>
    <x v="0"/>
    <x v="165"/>
    <x v="2"/>
    <s v="Midwest"/>
    <s v="West North Central "/>
    <n v="6056202"/>
    <n v="15487"/>
    <n v="75796"/>
    <n v="57101"/>
    <n v="374612"/>
    <n v="339944"/>
    <n v="2565916"/>
    <n v="2492256"/>
    <n v="60319"/>
    <n v="54425"/>
    <n v="4040"/>
    <n v="4219"/>
    <n v="16116"/>
    <n v="16742"/>
    <n v="64311"/>
    <n v="63393"/>
    <x v="33"/>
    <x v="33"/>
    <n v="0.42368401846569848"/>
    <n v="0.41152128016866019"/>
    <n v="9.9598725405790622E-3"/>
    <n v="8.9866553328307088E-3"/>
    <n v="6.6708475047562812E-4"/>
    <n v="6.966412282813552E-4"/>
    <n v="2.661073722441887E-3"/>
    <n v="2.7644388347680608E-3"/>
    <n v="1.0619031531643099E-2"/>
    <n v="1.046745138289641E-2"/>
    <x v="33"/>
    <x v="33"/>
  </r>
  <r>
    <x v="33"/>
    <x v="5"/>
    <x v="2"/>
    <x v="166"/>
    <x v="3"/>
    <s v="Midwest"/>
    <s v="West North Central "/>
    <n v="6056202"/>
    <n v="15487"/>
    <n v="75796"/>
    <n v="57101"/>
    <n v="374612"/>
    <n v="339944"/>
    <n v="2565916"/>
    <n v="2492256"/>
    <n v="60319"/>
    <n v="54425"/>
    <n v="4040"/>
    <n v="4219"/>
    <n v="16116"/>
    <n v="16742"/>
    <n v="64311"/>
    <n v="63393"/>
    <x v="33"/>
    <x v="33"/>
    <n v="0.42368401846569848"/>
    <n v="0.41152128016866019"/>
    <n v="9.9598725405790622E-3"/>
    <n v="8.9866553328307088E-3"/>
    <n v="6.6708475047562812E-4"/>
    <n v="6.966412282813552E-4"/>
    <n v="2.661073722441887E-3"/>
    <n v="2.7644388347680608E-3"/>
    <n v="1.0619031531643099E-2"/>
    <n v="1.046745138289641E-2"/>
    <x v="33"/>
    <x v="33"/>
  </r>
  <r>
    <x v="33"/>
    <x v="6"/>
    <x v="3"/>
    <x v="167"/>
    <x v="0"/>
    <s v="Midwest"/>
    <s v="West North Central "/>
    <n v="6056202"/>
    <n v="15487"/>
    <n v="75796"/>
    <n v="57101"/>
    <n v="374612"/>
    <n v="339944"/>
    <n v="2565916"/>
    <n v="2492256"/>
    <n v="60319"/>
    <n v="54425"/>
    <n v="4040"/>
    <n v="4219"/>
    <n v="16116"/>
    <n v="16742"/>
    <n v="64311"/>
    <n v="63393"/>
    <x v="33"/>
    <x v="33"/>
    <n v="0.42368401846569848"/>
    <n v="0.41152128016866019"/>
    <n v="9.9598725405790622E-3"/>
    <n v="8.9866553328307088E-3"/>
    <n v="6.6708475047562812E-4"/>
    <n v="6.966412282813552E-4"/>
    <n v="2.661073722441887E-3"/>
    <n v="2.7644388347680608E-3"/>
    <n v="1.0619031531643099E-2"/>
    <n v="1.046745138289641E-2"/>
    <x v="33"/>
    <x v="33"/>
  </r>
  <r>
    <x v="33"/>
    <x v="2"/>
    <x v="0"/>
    <x v="168"/>
    <x v="1"/>
    <s v="Midwest"/>
    <s v="West North Central "/>
    <n v="6056202"/>
    <n v="15487"/>
    <n v="75796"/>
    <n v="57101"/>
    <n v="374612"/>
    <n v="339944"/>
    <n v="2565916"/>
    <n v="2492256"/>
    <n v="60319"/>
    <n v="54425"/>
    <n v="4040"/>
    <n v="4219"/>
    <n v="16116"/>
    <n v="16742"/>
    <n v="64311"/>
    <n v="63393"/>
    <x v="33"/>
    <x v="33"/>
    <n v="0.42368401846569848"/>
    <n v="0.41152128016866019"/>
    <n v="9.9598725405790622E-3"/>
    <n v="8.9866553328307088E-3"/>
    <n v="6.6708475047562812E-4"/>
    <n v="6.966412282813552E-4"/>
    <n v="2.661073722441887E-3"/>
    <n v="2.7644388347680608E-3"/>
    <n v="1.0619031531643099E-2"/>
    <n v="1.046745138289641E-2"/>
    <x v="33"/>
    <x v="33"/>
  </r>
  <r>
    <x v="33"/>
    <x v="8"/>
    <x v="4"/>
    <x v="169"/>
    <x v="4"/>
    <s v="Midwest"/>
    <s v="West North Central "/>
    <n v="6056202"/>
    <n v="15487"/>
    <n v="75796"/>
    <n v="57101"/>
    <n v="374612"/>
    <n v="339944"/>
    <n v="2565916"/>
    <n v="2492256"/>
    <n v="60319"/>
    <n v="54425"/>
    <n v="4040"/>
    <n v="4219"/>
    <n v="16116"/>
    <n v="16742"/>
    <n v="64311"/>
    <n v="63393"/>
    <x v="33"/>
    <x v="33"/>
    <n v="0.42368401846569848"/>
    <n v="0.41152128016866019"/>
    <n v="9.9598725405790622E-3"/>
    <n v="8.9866553328307088E-3"/>
    <n v="6.6708475047562812E-4"/>
    <n v="6.966412282813552E-4"/>
    <n v="2.661073722441887E-3"/>
    <n v="2.7644388347680608E-3"/>
    <n v="1.0619031531643099E-2"/>
    <n v="1.046745138289641E-2"/>
    <x v="33"/>
    <x v="33"/>
  </r>
  <r>
    <x v="34"/>
    <x v="0"/>
    <x v="0"/>
    <x v="170"/>
    <x v="0"/>
    <s v="South"/>
    <s v="West South Central "/>
    <n v="4644013"/>
    <n v="19486"/>
    <n v="64226"/>
    <n v="43592"/>
    <n v="792526"/>
    <n v="718546"/>
    <n v="1483359"/>
    <n v="1460474"/>
    <n v="40067"/>
    <n v="39181"/>
    <n v="1340"/>
    <n v="1489"/>
    <n v="17535"/>
    <n v="17877"/>
    <n v="36503"/>
    <n v="35307"/>
    <x v="34"/>
    <x v="34"/>
    <n v="0.31941318855050577"/>
    <n v="0.31448533843466847"/>
    <n v="8.6276674936095147E-3"/>
    <n v="8.436884220608341E-3"/>
    <n v="2.8854355058868266E-4"/>
    <n v="3.2062787076608096E-4"/>
    <n v="3.7758292235616051E-3"/>
    <n v="3.8494724282640896E-3"/>
    <n v="7.8602277814467797E-3"/>
    <n v="7.6026918959959848E-3"/>
    <x v="34"/>
    <x v="34"/>
  </r>
  <r>
    <x v="34"/>
    <x v="1"/>
    <x v="1"/>
    <x v="171"/>
    <x v="4"/>
    <s v="South"/>
    <s v="West South Central "/>
    <n v="4644013"/>
    <n v="19486"/>
    <n v="64226"/>
    <n v="43592"/>
    <n v="792526"/>
    <n v="718546"/>
    <n v="1483359"/>
    <n v="1460474"/>
    <n v="40067"/>
    <n v="39181"/>
    <n v="1340"/>
    <n v="1489"/>
    <n v="17535"/>
    <n v="17877"/>
    <n v="36503"/>
    <n v="35307"/>
    <x v="34"/>
    <x v="34"/>
    <n v="0.31941318855050577"/>
    <n v="0.31448533843466847"/>
    <n v="8.6276674936095147E-3"/>
    <n v="8.436884220608341E-3"/>
    <n v="2.8854355058868266E-4"/>
    <n v="3.2062787076608096E-4"/>
    <n v="3.7758292235616051E-3"/>
    <n v="3.8494724282640896E-3"/>
    <n v="7.8602277814467797E-3"/>
    <n v="7.6026918959959848E-3"/>
    <x v="34"/>
    <x v="34"/>
  </r>
  <r>
    <x v="34"/>
    <x v="5"/>
    <x v="2"/>
    <x v="172"/>
    <x v="1"/>
    <s v="South"/>
    <s v="West South Central "/>
    <n v="4644013"/>
    <n v="19486"/>
    <n v="64226"/>
    <n v="43592"/>
    <n v="792526"/>
    <n v="718546"/>
    <n v="1483359"/>
    <n v="1460474"/>
    <n v="40067"/>
    <n v="39181"/>
    <n v="1340"/>
    <n v="1489"/>
    <n v="17535"/>
    <n v="17877"/>
    <n v="36503"/>
    <n v="35307"/>
    <x v="34"/>
    <x v="34"/>
    <n v="0.31941318855050577"/>
    <n v="0.31448533843466847"/>
    <n v="8.6276674936095147E-3"/>
    <n v="8.436884220608341E-3"/>
    <n v="2.8854355058868266E-4"/>
    <n v="3.2062787076608096E-4"/>
    <n v="3.7758292235616051E-3"/>
    <n v="3.8494724282640896E-3"/>
    <n v="7.8602277814467797E-3"/>
    <n v="7.6026918959959848E-3"/>
    <x v="34"/>
    <x v="34"/>
  </r>
  <r>
    <x v="34"/>
    <x v="6"/>
    <x v="3"/>
    <x v="173"/>
    <x v="3"/>
    <s v="South"/>
    <s v="West South Central "/>
    <n v="4644013"/>
    <n v="19486"/>
    <n v="64226"/>
    <n v="43592"/>
    <n v="792526"/>
    <n v="718546"/>
    <n v="1483359"/>
    <n v="1460474"/>
    <n v="40067"/>
    <n v="39181"/>
    <n v="1340"/>
    <n v="1489"/>
    <n v="17535"/>
    <n v="17877"/>
    <n v="36503"/>
    <n v="35307"/>
    <x v="34"/>
    <x v="34"/>
    <n v="0.31941318855050577"/>
    <n v="0.31448533843466847"/>
    <n v="8.6276674936095147E-3"/>
    <n v="8.436884220608341E-3"/>
    <n v="2.8854355058868266E-4"/>
    <n v="3.2062787076608096E-4"/>
    <n v="3.7758292235616051E-3"/>
    <n v="3.8494724282640896E-3"/>
    <n v="7.8602277814467797E-3"/>
    <n v="7.6026918959959848E-3"/>
    <x v="34"/>
    <x v="34"/>
  </r>
  <r>
    <x v="34"/>
    <x v="2"/>
    <x v="0"/>
    <x v="174"/>
    <x v="2"/>
    <s v="South"/>
    <s v="West South Central "/>
    <n v="4644013"/>
    <n v="19486"/>
    <n v="64226"/>
    <n v="43592"/>
    <n v="792526"/>
    <n v="718546"/>
    <n v="1483359"/>
    <n v="1460474"/>
    <n v="40067"/>
    <n v="39181"/>
    <n v="1340"/>
    <n v="1489"/>
    <n v="17535"/>
    <n v="17877"/>
    <n v="36503"/>
    <n v="35307"/>
    <x v="34"/>
    <x v="34"/>
    <n v="0.31941318855050577"/>
    <n v="0.31448533843466847"/>
    <n v="8.6276674936095147E-3"/>
    <n v="8.436884220608341E-3"/>
    <n v="2.8854355058868266E-4"/>
    <n v="3.2062787076608096E-4"/>
    <n v="3.7758292235616051E-3"/>
    <n v="3.8494724282640896E-3"/>
    <n v="7.8602277814467797E-3"/>
    <n v="7.6026918959959848E-3"/>
    <x v="34"/>
    <x v="34"/>
  </r>
  <r>
    <x v="35"/>
    <x v="0"/>
    <x v="0"/>
    <x v="175"/>
    <x v="4"/>
    <s v="South"/>
    <s v="East South Central "/>
    <n v="6541223"/>
    <n v="46883"/>
    <n v="80458"/>
    <n v="63582"/>
    <n v="588457"/>
    <n v="528856"/>
    <n v="2628833"/>
    <n v="2533959"/>
    <n v="58841"/>
    <n v="52477"/>
    <n v="2838"/>
    <n v="3175"/>
    <n v="13507"/>
    <n v="15236"/>
    <n v="58298"/>
    <n v="56349"/>
    <x v="35"/>
    <x v="35"/>
    <n v="0.40188707830324694"/>
    <n v="0.38738306276976031"/>
    <n v="8.9954126315522336E-3"/>
    <n v="8.0225058830741599E-3"/>
    <n v="4.3386382026724973E-4"/>
    <n v="4.8538323796635581E-4"/>
    <n v="2.0649043764445884E-3"/>
    <n v="2.3292280357969757E-3"/>
    <n v="8.9124006321142091E-3"/>
    <n v="8.6144441184775392E-3"/>
    <x v="35"/>
    <x v="35"/>
  </r>
  <r>
    <x v="35"/>
    <x v="5"/>
    <x v="2"/>
    <x v="176"/>
    <x v="1"/>
    <s v="South"/>
    <s v="East South Central "/>
    <n v="6541223"/>
    <n v="46883"/>
    <n v="80458"/>
    <n v="63582"/>
    <n v="588457"/>
    <n v="528856"/>
    <n v="2628833"/>
    <n v="2533959"/>
    <n v="58841"/>
    <n v="52477"/>
    <n v="2838"/>
    <n v="3175"/>
    <n v="13507"/>
    <n v="15236"/>
    <n v="58298"/>
    <n v="56349"/>
    <x v="35"/>
    <x v="35"/>
    <n v="0.40188707830324694"/>
    <n v="0.38738306276976031"/>
    <n v="8.9954126315522336E-3"/>
    <n v="8.0225058830741599E-3"/>
    <n v="4.3386382026724973E-4"/>
    <n v="4.8538323796635581E-4"/>
    <n v="2.0649043764445884E-3"/>
    <n v="2.3292280357969757E-3"/>
    <n v="8.9124006321142091E-3"/>
    <n v="8.6144441184775392E-3"/>
    <x v="35"/>
    <x v="35"/>
  </r>
  <r>
    <x v="35"/>
    <x v="6"/>
    <x v="3"/>
    <x v="177"/>
    <x v="0"/>
    <s v="South"/>
    <s v="East South Central "/>
    <n v="6541223"/>
    <n v="46883"/>
    <n v="80458"/>
    <n v="63582"/>
    <n v="588457"/>
    <n v="528856"/>
    <n v="2628833"/>
    <n v="2533959"/>
    <n v="58841"/>
    <n v="52477"/>
    <n v="2838"/>
    <n v="3175"/>
    <n v="13507"/>
    <n v="15236"/>
    <n v="58298"/>
    <n v="56349"/>
    <x v="35"/>
    <x v="35"/>
    <n v="0.40188707830324694"/>
    <n v="0.38738306276976031"/>
    <n v="8.9954126315522336E-3"/>
    <n v="8.0225058830741599E-3"/>
    <n v="4.3386382026724973E-4"/>
    <n v="4.8538323796635581E-4"/>
    <n v="2.0649043764445884E-3"/>
    <n v="2.3292280357969757E-3"/>
    <n v="8.9124006321142091E-3"/>
    <n v="8.6144441184775392E-3"/>
    <x v="35"/>
    <x v="35"/>
  </r>
  <r>
    <x v="35"/>
    <x v="2"/>
    <x v="0"/>
    <x v="178"/>
    <x v="3"/>
    <s v="South"/>
    <s v="East South Central "/>
    <n v="6541223"/>
    <n v="46883"/>
    <n v="80458"/>
    <n v="63582"/>
    <n v="588457"/>
    <n v="528856"/>
    <n v="2628833"/>
    <n v="2533959"/>
    <n v="58841"/>
    <n v="52477"/>
    <n v="2838"/>
    <n v="3175"/>
    <n v="13507"/>
    <n v="15236"/>
    <n v="58298"/>
    <n v="56349"/>
    <x v="35"/>
    <x v="35"/>
    <n v="0.40188707830324694"/>
    <n v="0.38738306276976031"/>
    <n v="8.9954126315522336E-3"/>
    <n v="8.0225058830741599E-3"/>
    <n v="4.3386382026724973E-4"/>
    <n v="4.8538323796635581E-4"/>
    <n v="2.0649043764445884E-3"/>
    <n v="2.3292280357969757E-3"/>
    <n v="8.9124006321142091E-3"/>
    <n v="8.6144441184775392E-3"/>
    <x v="35"/>
    <x v="35"/>
  </r>
  <r>
    <x v="35"/>
    <x v="8"/>
    <x v="4"/>
    <x v="179"/>
    <x v="2"/>
    <s v="South"/>
    <s v="East South Central "/>
    <n v="6541223"/>
    <n v="46883"/>
    <n v="80458"/>
    <n v="63582"/>
    <n v="588457"/>
    <n v="528856"/>
    <n v="2628833"/>
    <n v="2533959"/>
    <n v="58841"/>
    <n v="52477"/>
    <n v="2838"/>
    <n v="3175"/>
    <n v="13507"/>
    <n v="15236"/>
    <n v="58298"/>
    <n v="56349"/>
    <x v="35"/>
    <x v="35"/>
    <n v="0.40188707830324694"/>
    <n v="0.38738306276976031"/>
    <n v="8.9954126315522336E-3"/>
    <n v="8.0225058830741599E-3"/>
    <n v="4.3386382026724973E-4"/>
    <n v="4.8538323796635581E-4"/>
    <n v="2.0649043764445884E-3"/>
    <n v="2.3292280357969757E-3"/>
    <n v="8.9124006321142091E-3"/>
    <n v="8.6144441184775392E-3"/>
    <x v="35"/>
    <x v="35"/>
  </r>
  <r>
    <x v="36"/>
    <x v="5"/>
    <x v="2"/>
    <x v="180"/>
    <x v="4"/>
    <s v="West"/>
    <s v="Mountain"/>
    <n v="2089568"/>
    <n v="-2705"/>
    <n v="26364"/>
    <n v="17139"/>
    <n v="23400"/>
    <n v="27940"/>
    <n v="871973"/>
    <n v="856692"/>
    <n v="19196"/>
    <n v="15861"/>
    <n v="1588"/>
    <n v="1660"/>
    <n v="113747"/>
    <n v="107885"/>
    <n v="25278"/>
    <n v="25122"/>
    <x v="36"/>
    <x v="36"/>
    <n v="0.41729821666488004"/>
    <n v="0.40998522182575536"/>
    <n v="9.1865878497373616E-3"/>
    <n v="7.5905641740302305E-3"/>
    <n v="7.5996569625874817E-4"/>
    <n v="7.9442257921254536E-4"/>
    <n v="5.4435653685355058E-2"/>
    <n v="5.1630289131533405E-2"/>
    <n v="1.2097237323695616E-2"/>
    <n v="1.2022580743962388E-2"/>
    <x v="36"/>
    <x v="36"/>
  </r>
  <r>
    <x v="36"/>
    <x v="6"/>
    <x v="3"/>
    <x v="181"/>
    <x v="1"/>
    <s v="West"/>
    <s v="Mountain"/>
    <n v="2089568"/>
    <n v="-2705"/>
    <n v="26364"/>
    <n v="17139"/>
    <n v="23400"/>
    <n v="27940"/>
    <n v="871973"/>
    <n v="856692"/>
    <n v="19196"/>
    <n v="15861"/>
    <n v="1588"/>
    <n v="1660"/>
    <n v="113747"/>
    <n v="107885"/>
    <n v="25278"/>
    <n v="25122"/>
    <x v="36"/>
    <x v="36"/>
    <n v="0.41729821666488004"/>
    <n v="0.40998522182575536"/>
    <n v="9.1865878497373616E-3"/>
    <n v="7.5905641740302305E-3"/>
    <n v="7.5996569625874817E-4"/>
    <n v="7.9442257921254536E-4"/>
    <n v="5.4435653685355058E-2"/>
    <n v="5.1630289131533405E-2"/>
    <n v="1.2097237323695616E-2"/>
    <n v="1.2022580743962388E-2"/>
    <x v="36"/>
    <x v="36"/>
  </r>
  <r>
    <x v="36"/>
    <x v="2"/>
    <x v="0"/>
    <x v="182"/>
    <x v="0"/>
    <s v="West"/>
    <s v="Mountain"/>
    <n v="2089568"/>
    <n v="-2705"/>
    <n v="26364"/>
    <n v="17139"/>
    <n v="23400"/>
    <n v="27940"/>
    <n v="871973"/>
    <n v="856692"/>
    <n v="19196"/>
    <n v="15861"/>
    <n v="1588"/>
    <n v="1660"/>
    <n v="113747"/>
    <n v="107885"/>
    <n v="25278"/>
    <n v="25122"/>
    <x v="36"/>
    <x v="36"/>
    <n v="0.41729821666488004"/>
    <n v="0.40998522182575536"/>
    <n v="9.1865878497373616E-3"/>
    <n v="7.5905641740302305E-3"/>
    <n v="7.5996569625874817E-4"/>
    <n v="7.9442257921254536E-4"/>
    <n v="5.4435653685355058E-2"/>
    <n v="5.1630289131533405E-2"/>
    <n v="1.2097237323695616E-2"/>
    <n v="1.2022580743962388E-2"/>
    <x v="36"/>
    <x v="36"/>
  </r>
  <r>
    <x v="36"/>
    <x v="8"/>
    <x v="4"/>
    <x v="183"/>
    <x v="2"/>
    <s v="West"/>
    <s v="Mountain"/>
    <n v="2089568"/>
    <n v="-2705"/>
    <n v="26364"/>
    <n v="17139"/>
    <n v="23400"/>
    <n v="27940"/>
    <n v="871973"/>
    <n v="856692"/>
    <n v="19196"/>
    <n v="15861"/>
    <n v="1588"/>
    <n v="1660"/>
    <n v="113747"/>
    <n v="107885"/>
    <n v="25278"/>
    <n v="25122"/>
    <x v="36"/>
    <x v="36"/>
    <n v="0.41729821666488004"/>
    <n v="0.40998522182575536"/>
    <n v="9.1865878497373616E-3"/>
    <n v="7.5905641740302305E-3"/>
    <n v="7.5996569625874817E-4"/>
    <n v="7.9442257921254536E-4"/>
    <n v="5.4435653685355058E-2"/>
    <n v="5.1630289131533405E-2"/>
    <n v="1.2097237323695616E-2"/>
    <n v="1.2022580743962388E-2"/>
    <x v="36"/>
    <x v="36"/>
  </r>
  <r>
    <x v="36"/>
    <x v="4"/>
    <x v="1"/>
    <x v="184"/>
    <x v="3"/>
    <s v="West"/>
    <s v="Mountain"/>
    <n v="2089568"/>
    <n v="-2705"/>
    <n v="26364"/>
    <n v="17139"/>
    <n v="23400"/>
    <n v="27940"/>
    <n v="871973"/>
    <n v="856692"/>
    <n v="19196"/>
    <n v="15861"/>
    <n v="1588"/>
    <n v="1660"/>
    <n v="113747"/>
    <n v="107885"/>
    <n v="25278"/>
    <n v="25122"/>
    <x v="36"/>
    <x v="36"/>
    <n v="0.41729821666488004"/>
    <n v="0.40998522182575536"/>
    <n v="9.1865878497373616E-3"/>
    <n v="7.5905641740302305E-3"/>
    <n v="7.5996569625874817E-4"/>
    <n v="7.9442257921254536E-4"/>
    <n v="5.4435653685355058E-2"/>
    <n v="5.1630289131533405E-2"/>
    <n v="1.2097237323695616E-2"/>
    <n v="1.2022580743962388E-2"/>
    <x v="36"/>
    <x v="36"/>
  </r>
  <r>
    <x v="37"/>
    <x v="0"/>
    <x v="0"/>
    <x v="185"/>
    <x v="2"/>
    <s v="South"/>
    <s v="West South Central "/>
    <n v="2967392"/>
    <n v="7992"/>
    <n v="38225"/>
    <n v="29967"/>
    <n v="242782"/>
    <n v="220829"/>
    <n v="1197204"/>
    <n v="1168630"/>
    <n v="23362"/>
    <n v="21531"/>
    <n v="4092"/>
    <n v="4396"/>
    <n v="14008"/>
    <n v="13939"/>
    <n v="28791"/>
    <n v="28162"/>
    <x v="37"/>
    <x v="37"/>
    <n v="0.4034532680549115"/>
    <n v="0.39382393697900381"/>
    <n v="7.8729065792453434E-3"/>
    <n v="7.2558664308591519E-3"/>
    <n v="1.3789886877096117E-3"/>
    <n v="1.4814355501396512E-3"/>
    <n v="4.7206435819736655E-3"/>
    <n v="4.6973908401721108E-3"/>
    <n v="9.7024592638923334E-3"/>
    <n v="9.4904886176143902E-3"/>
    <x v="37"/>
    <x v="37"/>
  </r>
  <r>
    <x v="37"/>
    <x v="5"/>
    <x v="2"/>
    <x v="186"/>
    <x v="1"/>
    <s v="South"/>
    <s v="West South Central "/>
    <n v="2967392"/>
    <n v="7992"/>
    <n v="38225"/>
    <n v="29967"/>
    <n v="242782"/>
    <n v="220829"/>
    <n v="1197204"/>
    <n v="1168630"/>
    <n v="23362"/>
    <n v="21531"/>
    <n v="4092"/>
    <n v="4396"/>
    <n v="14008"/>
    <n v="13939"/>
    <n v="28791"/>
    <n v="28162"/>
    <x v="37"/>
    <x v="37"/>
    <n v="0.4034532680549115"/>
    <n v="0.39382393697900381"/>
    <n v="7.8729065792453434E-3"/>
    <n v="7.2558664308591519E-3"/>
    <n v="1.3789886877096117E-3"/>
    <n v="1.4814355501396512E-3"/>
    <n v="4.7206435819736655E-3"/>
    <n v="4.6973908401721108E-3"/>
    <n v="9.7024592638923334E-3"/>
    <n v="9.4904886176143902E-3"/>
    <x v="37"/>
    <x v="37"/>
  </r>
  <r>
    <x v="37"/>
    <x v="6"/>
    <x v="3"/>
    <x v="187"/>
    <x v="0"/>
    <s v="South"/>
    <s v="West South Central "/>
    <n v="2967392"/>
    <n v="7992"/>
    <n v="38225"/>
    <n v="29967"/>
    <n v="242782"/>
    <n v="220829"/>
    <n v="1197204"/>
    <n v="1168630"/>
    <n v="23362"/>
    <n v="21531"/>
    <n v="4092"/>
    <n v="4396"/>
    <n v="14008"/>
    <n v="13939"/>
    <n v="28791"/>
    <n v="28162"/>
    <x v="37"/>
    <x v="37"/>
    <n v="0.4034532680549115"/>
    <n v="0.39382393697900381"/>
    <n v="7.8729065792453434E-3"/>
    <n v="7.2558664308591519E-3"/>
    <n v="1.3789886877096117E-3"/>
    <n v="1.4814355501396512E-3"/>
    <n v="4.7206435819736655E-3"/>
    <n v="4.6973908401721108E-3"/>
    <n v="9.7024592638923334E-3"/>
    <n v="9.4904886176143902E-3"/>
    <x v="37"/>
    <x v="37"/>
  </r>
  <r>
    <x v="37"/>
    <x v="2"/>
    <x v="0"/>
    <x v="188"/>
    <x v="3"/>
    <s v="South"/>
    <s v="West South Central "/>
    <n v="2967392"/>
    <n v="7992"/>
    <n v="38225"/>
    <n v="29967"/>
    <n v="242782"/>
    <n v="220829"/>
    <n v="1197204"/>
    <n v="1168630"/>
    <n v="23362"/>
    <n v="21531"/>
    <n v="4092"/>
    <n v="4396"/>
    <n v="14008"/>
    <n v="13939"/>
    <n v="28791"/>
    <n v="28162"/>
    <x v="37"/>
    <x v="37"/>
    <n v="0.4034532680549115"/>
    <n v="0.39382393697900381"/>
    <n v="7.8729065792453434E-3"/>
    <n v="7.2558664308591519E-3"/>
    <n v="1.3789886877096117E-3"/>
    <n v="1.4814355501396512E-3"/>
    <n v="4.7206435819736655E-3"/>
    <n v="4.6973908401721108E-3"/>
    <n v="9.7024592638923334E-3"/>
    <n v="9.4904886176143902E-3"/>
    <x v="37"/>
    <x v="37"/>
  </r>
  <r>
    <x v="37"/>
    <x v="8"/>
    <x v="4"/>
    <x v="189"/>
    <x v="4"/>
    <s v="South"/>
    <s v="West South Central "/>
    <n v="2967392"/>
    <n v="7992"/>
    <n v="38225"/>
    <n v="29967"/>
    <n v="242782"/>
    <n v="220829"/>
    <n v="1197204"/>
    <n v="1168630"/>
    <n v="23362"/>
    <n v="21531"/>
    <n v="4092"/>
    <n v="4396"/>
    <n v="14008"/>
    <n v="13939"/>
    <n v="28791"/>
    <n v="28162"/>
    <x v="37"/>
    <x v="37"/>
    <n v="0.4034532680549115"/>
    <n v="0.39382393697900381"/>
    <n v="7.8729065792453434E-3"/>
    <n v="7.2558664308591519E-3"/>
    <n v="1.3789886877096117E-3"/>
    <n v="1.4814355501396512E-3"/>
    <n v="4.7206435819736655E-3"/>
    <n v="4.6973908401721108E-3"/>
    <n v="9.7024592638923334E-3"/>
    <n v="9.4904886176143902E-3"/>
    <x v="37"/>
    <x v="37"/>
  </r>
  <r>
    <x v="38"/>
    <x v="0"/>
    <x v="0"/>
    <x v="190"/>
    <x v="0"/>
    <s v="South"/>
    <s v="South Atlantic"/>
    <n v="4823617"/>
    <n v="59537"/>
    <n v="57287"/>
    <n v="44538"/>
    <n v="712006"/>
    <n v="628821"/>
    <n v="1672997"/>
    <n v="1623389"/>
    <n v="39177"/>
    <n v="34470"/>
    <n v="2048"/>
    <n v="2445"/>
    <n v="12290"/>
    <n v="13540"/>
    <n v="42220"/>
    <n v="40390"/>
    <x v="38"/>
    <x v="38"/>
    <n v="0.34683454345566822"/>
    <n v="0.33655014483944312"/>
    <n v="8.1219134935464395E-3"/>
    <n v="7.1460897496629606E-3"/>
    <n v="4.2457765614475608E-4"/>
    <n v="5.0688103968453543E-4"/>
    <n v="2.5478805634858654E-3"/>
    <n v="2.8070221993164051E-3"/>
    <n v="8.7527678918123061E-3"/>
    <n v="8.3733845369563954E-3"/>
    <x v="38"/>
    <x v="38"/>
  </r>
  <r>
    <x v="38"/>
    <x v="1"/>
    <x v="1"/>
    <x v="191"/>
    <x v="4"/>
    <s v="South"/>
    <s v="South Atlantic"/>
    <n v="4823617"/>
    <n v="59537"/>
    <n v="57287"/>
    <n v="44538"/>
    <n v="712006"/>
    <n v="628821"/>
    <n v="1672997"/>
    <n v="1623389"/>
    <n v="39177"/>
    <n v="34470"/>
    <n v="2048"/>
    <n v="2445"/>
    <n v="12290"/>
    <n v="13540"/>
    <n v="42220"/>
    <n v="40390"/>
    <x v="38"/>
    <x v="38"/>
    <n v="0.34683454345566822"/>
    <n v="0.33655014483944312"/>
    <n v="8.1219134935464395E-3"/>
    <n v="7.1460897496629606E-3"/>
    <n v="4.2457765614475608E-4"/>
    <n v="5.0688103968453543E-4"/>
    <n v="2.5478805634858654E-3"/>
    <n v="2.8070221993164051E-3"/>
    <n v="8.7527678918123061E-3"/>
    <n v="8.3733845369563954E-3"/>
    <x v="38"/>
    <x v="38"/>
  </r>
  <r>
    <x v="38"/>
    <x v="5"/>
    <x v="2"/>
    <x v="192"/>
    <x v="1"/>
    <s v="South"/>
    <s v="South Atlantic"/>
    <n v="4823617"/>
    <n v="59537"/>
    <n v="57287"/>
    <n v="44538"/>
    <n v="712006"/>
    <n v="628821"/>
    <n v="1672997"/>
    <n v="1623389"/>
    <n v="39177"/>
    <n v="34470"/>
    <n v="2048"/>
    <n v="2445"/>
    <n v="12290"/>
    <n v="13540"/>
    <n v="42220"/>
    <n v="40390"/>
    <x v="38"/>
    <x v="38"/>
    <n v="0.34683454345566822"/>
    <n v="0.33655014483944312"/>
    <n v="8.1219134935464395E-3"/>
    <n v="7.1460897496629606E-3"/>
    <n v="4.2457765614475608E-4"/>
    <n v="5.0688103968453543E-4"/>
    <n v="2.5478805634858654E-3"/>
    <n v="2.8070221993164051E-3"/>
    <n v="8.7527678918123061E-3"/>
    <n v="8.3733845369563954E-3"/>
    <x v="38"/>
    <x v="38"/>
  </r>
  <r>
    <x v="38"/>
    <x v="6"/>
    <x v="3"/>
    <x v="193"/>
    <x v="3"/>
    <s v="South"/>
    <s v="South Atlantic"/>
    <n v="4823617"/>
    <n v="59537"/>
    <n v="57287"/>
    <n v="44538"/>
    <n v="712006"/>
    <n v="628821"/>
    <n v="1672997"/>
    <n v="1623389"/>
    <n v="39177"/>
    <n v="34470"/>
    <n v="2048"/>
    <n v="2445"/>
    <n v="12290"/>
    <n v="13540"/>
    <n v="42220"/>
    <n v="40390"/>
    <x v="38"/>
    <x v="38"/>
    <n v="0.34683454345566822"/>
    <n v="0.33655014483944312"/>
    <n v="8.1219134935464395E-3"/>
    <n v="7.1460897496629606E-3"/>
    <n v="4.2457765614475608E-4"/>
    <n v="5.0688103968453543E-4"/>
    <n v="2.5478805634858654E-3"/>
    <n v="2.8070221993164051E-3"/>
    <n v="8.7527678918123061E-3"/>
    <n v="8.3733845369563954E-3"/>
    <x v="38"/>
    <x v="38"/>
  </r>
  <r>
    <x v="38"/>
    <x v="2"/>
    <x v="0"/>
    <x v="194"/>
    <x v="2"/>
    <s v="South"/>
    <s v="South Atlantic"/>
    <n v="4823617"/>
    <n v="59537"/>
    <n v="57287"/>
    <n v="44538"/>
    <n v="712006"/>
    <n v="628821"/>
    <n v="1672997"/>
    <n v="1623389"/>
    <n v="39177"/>
    <n v="34470"/>
    <n v="2048"/>
    <n v="2445"/>
    <n v="12290"/>
    <n v="13540"/>
    <n v="42220"/>
    <n v="40390"/>
    <x v="38"/>
    <x v="38"/>
    <n v="0.34683454345566822"/>
    <n v="0.33655014483944312"/>
    <n v="8.1219134935464395E-3"/>
    <n v="7.1460897496629606E-3"/>
    <n v="4.2457765614475608E-4"/>
    <n v="5.0688103968453543E-4"/>
    <n v="2.5478805634858654E-3"/>
    <n v="2.8070221993164051E-3"/>
    <n v="8.7527678918123061E-3"/>
    <n v="8.3733845369563954E-3"/>
    <x v="38"/>
    <x v="38"/>
  </r>
  <r>
    <x v="39"/>
    <x v="1"/>
    <x v="1"/>
    <x v="195"/>
    <x v="4"/>
    <s v="Northeast"/>
    <s v="New England "/>
    <n v="625214"/>
    <n v="-996"/>
    <n v="6118"/>
    <n v="5601"/>
    <n v="3280"/>
    <n v="4191"/>
    <n v="301126"/>
    <n v="293299"/>
    <n v="5301"/>
    <n v="4211"/>
    <n v="94"/>
    <n v="105"/>
    <n v="1118"/>
    <n v="1212"/>
    <n v="5780"/>
    <n v="5501"/>
    <x v="39"/>
    <x v="39"/>
    <n v="0.48163668759816641"/>
    <n v="0.469117774074157"/>
    <n v="8.4786968941834313E-3"/>
    <n v="6.7352938353907625E-3"/>
    <n v="1.5034852066652378E-4"/>
    <n v="1.679424964892021E-4"/>
    <n v="1.7881877245231232E-3"/>
    <n v="1.938536245189647E-3"/>
    <n v="9.2448345686436968E-3"/>
    <n v="8.7985873636866729E-3"/>
    <x v="39"/>
    <x v="39"/>
  </r>
  <r>
    <x v="39"/>
    <x v="6"/>
    <x v="3"/>
    <x v="196"/>
    <x v="3"/>
    <s v="Northeast"/>
    <s v="New England "/>
    <n v="625214"/>
    <n v="-996"/>
    <n v="6118"/>
    <n v="5601"/>
    <n v="3280"/>
    <n v="4191"/>
    <n v="301126"/>
    <n v="293299"/>
    <n v="5301"/>
    <n v="4211"/>
    <n v="94"/>
    <n v="105"/>
    <n v="1118"/>
    <n v="1212"/>
    <n v="5780"/>
    <n v="5501"/>
    <x v="39"/>
    <x v="39"/>
    <n v="0.48163668759816641"/>
    <n v="0.469117774074157"/>
    <n v="8.4786968941834313E-3"/>
    <n v="6.7352938353907625E-3"/>
    <n v="1.5034852066652378E-4"/>
    <n v="1.679424964892021E-4"/>
    <n v="1.7881877245231232E-3"/>
    <n v="1.938536245189647E-3"/>
    <n v="9.2448345686436968E-3"/>
    <n v="8.7985873636866729E-3"/>
    <x v="39"/>
    <x v="39"/>
  </r>
  <r>
    <x v="39"/>
    <x v="2"/>
    <x v="0"/>
    <x v="197"/>
    <x v="1"/>
    <s v="Northeast"/>
    <s v="New England "/>
    <n v="625214"/>
    <n v="-996"/>
    <n v="6118"/>
    <n v="5601"/>
    <n v="3280"/>
    <n v="4191"/>
    <n v="301126"/>
    <n v="293299"/>
    <n v="5301"/>
    <n v="4211"/>
    <n v="94"/>
    <n v="105"/>
    <n v="1118"/>
    <n v="1212"/>
    <n v="5780"/>
    <n v="5501"/>
    <x v="39"/>
    <x v="39"/>
    <n v="0.48163668759816641"/>
    <n v="0.469117774074157"/>
    <n v="8.4786968941834313E-3"/>
    <n v="6.7352938353907625E-3"/>
    <n v="1.5034852066652378E-4"/>
    <n v="1.679424964892021E-4"/>
    <n v="1.7881877245231232E-3"/>
    <n v="1.938536245189647E-3"/>
    <n v="9.2448345686436968E-3"/>
    <n v="8.7985873636866729E-3"/>
    <x v="39"/>
    <x v="39"/>
  </r>
  <r>
    <x v="39"/>
    <x v="8"/>
    <x v="4"/>
    <x v="198"/>
    <x v="0"/>
    <s v="Northeast"/>
    <s v="New England "/>
    <n v="625214"/>
    <n v="-996"/>
    <n v="6118"/>
    <n v="5601"/>
    <n v="3280"/>
    <n v="4191"/>
    <n v="301126"/>
    <n v="293299"/>
    <n v="5301"/>
    <n v="4211"/>
    <n v="94"/>
    <n v="105"/>
    <n v="1118"/>
    <n v="1212"/>
    <n v="5780"/>
    <n v="5501"/>
    <x v="39"/>
    <x v="39"/>
    <n v="0.48163668759816641"/>
    <n v="0.469117774074157"/>
    <n v="8.4786968941834313E-3"/>
    <n v="6.7352938353907625E-3"/>
    <n v="1.5034852066652378E-4"/>
    <n v="1.679424964892021E-4"/>
    <n v="1.7881877245231232E-3"/>
    <n v="1.938536245189647E-3"/>
    <n v="9.2448345686436968E-3"/>
    <n v="8.7985873636866729E-3"/>
    <x v="39"/>
    <x v="39"/>
  </r>
  <r>
    <x v="39"/>
    <x v="4"/>
    <x v="1"/>
    <x v="199"/>
    <x v="2"/>
    <s v="Northeast"/>
    <s v="New England "/>
    <n v="625214"/>
    <n v="-996"/>
    <n v="6118"/>
    <n v="5601"/>
    <n v="3280"/>
    <n v="4191"/>
    <n v="301126"/>
    <n v="293299"/>
    <n v="5301"/>
    <n v="4211"/>
    <n v="94"/>
    <n v="105"/>
    <n v="1118"/>
    <n v="1212"/>
    <n v="5780"/>
    <n v="5501"/>
    <x v="39"/>
    <x v="39"/>
    <n v="0.48163668759816641"/>
    <n v="0.469117774074157"/>
    <n v="8.4786968941834313E-3"/>
    <n v="6.7352938353907625E-3"/>
    <n v="1.5034852066652378E-4"/>
    <n v="1.679424964892021E-4"/>
    <n v="1.7881877245231232E-3"/>
    <n v="1.938536245189647E-3"/>
    <n v="9.2448345686436968E-3"/>
    <n v="8.7985873636866729E-3"/>
    <x v="39"/>
    <x v="39"/>
  </r>
  <r>
    <x v="40"/>
    <x v="9"/>
    <x v="0"/>
    <x v="200"/>
    <x v="3"/>
    <s v="Midwest"/>
    <s v="West North Central "/>
    <n v="737401"/>
    <n v="15365"/>
    <n v="10974"/>
    <n v="6204"/>
    <n v="6288"/>
    <n v="9273"/>
    <n v="320822"/>
    <n v="335991"/>
    <n v="4716"/>
    <n v="4930"/>
    <n v="200"/>
    <n v="235"/>
    <n v="20558"/>
    <n v="20136"/>
    <n v="7071"/>
    <n v="7162"/>
    <x v="40"/>
    <x v="40"/>
    <n v="0.43507128414526153"/>
    <n v="0.45564218111990629"/>
    <n v="6.3954347770073545E-3"/>
    <n v="6.6856432253278742E-3"/>
    <n v="2.7122284889768256E-4"/>
    <n v="3.1868684745477697E-4"/>
    <n v="2.7878996638192786E-2"/>
    <n v="2.7306716427018679E-2"/>
    <n v="9.5890838227775665E-3"/>
    <n v="9.7124902190260116E-3"/>
    <x v="40"/>
    <x v="40"/>
  </r>
  <r>
    <x v="40"/>
    <x v="6"/>
    <x v="3"/>
    <x v="201"/>
    <x v="1"/>
    <s v="Midwest"/>
    <s v="West North Central "/>
    <n v="737401"/>
    <n v="15365"/>
    <n v="10974"/>
    <n v="6204"/>
    <n v="6288"/>
    <n v="9273"/>
    <n v="320822"/>
    <n v="335991"/>
    <n v="4716"/>
    <n v="4930"/>
    <n v="200"/>
    <n v="235"/>
    <n v="20558"/>
    <n v="20136"/>
    <n v="7071"/>
    <n v="7162"/>
    <x v="40"/>
    <x v="40"/>
    <n v="0.43507128414526153"/>
    <n v="0.45564218111990629"/>
    <n v="6.3954347770073545E-3"/>
    <n v="6.6856432253278742E-3"/>
    <n v="2.7122284889768256E-4"/>
    <n v="3.1868684745477697E-4"/>
    <n v="2.7878996638192786E-2"/>
    <n v="2.7306716427018679E-2"/>
    <n v="9.5890838227775665E-3"/>
    <n v="9.7124902190260116E-3"/>
    <x v="40"/>
    <x v="40"/>
  </r>
  <r>
    <x v="40"/>
    <x v="2"/>
    <x v="0"/>
    <x v="202"/>
    <x v="2"/>
    <s v="Midwest"/>
    <s v="West North Central "/>
    <n v="737401"/>
    <n v="15365"/>
    <n v="10974"/>
    <n v="6204"/>
    <n v="6288"/>
    <n v="9273"/>
    <n v="320822"/>
    <n v="335991"/>
    <n v="4716"/>
    <n v="4930"/>
    <n v="200"/>
    <n v="235"/>
    <n v="20558"/>
    <n v="20136"/>
    <n v="7071"/>
    <n v="7162"/>
    <x v="40"/>
    <x v="40"/>
    <n v="0.43507128414526153"/>
    <n v="0.45564218111990629"/>
    <n v="6.3954347770073545E-3"/>
    <n v="6.6856432253278742E-3"/>
    <n v="2.7122284889768256E-4"/>
    <n v="3.1868684745477697E-4"/>
    <n v="2.7878996638192786E-2"/>
    <n v="2.7306716427018679E-2"/>
    <n v="9.5890838227775665E-3"/>
    <n v="9.7124902190260116E-3"/>
    <x v="40"/>
    <x v="40"/>
  </r>
  <r>
    <x v="40"/>
    <x v="8"/>
    <x v="4"/>
    <x v="203"/>
    <x v="4"/>
    <s v="Midwest"/>
    <s v="West North Central "/>
    <n v="737401"/>
    <n v="15365"/>
    <n v="10974"/>
    <n v="6204"/>
    <n v="6288"/>
    <n v="9273"/>
    <n v="320822"/>
    <n v="335991"/>
    <n v="4716"/>
    <n v="4930"/>
    <n v="200"/>
    <n v="235"/>
    <n v="20558"/>
    <n v="20136"/>
    <n v="7071"/>
    <n v="7162"/>
    <x v="40"/>
    <x v="40"/>
    <n v="0.43507128414526153"/>
    <n v="0.45564218111990629"/>
    <n v="6.3954347770073545E-3"/>
    <n v="6.6856432253278742E-3"/>
    <n v="2.7122284889768256E-4"/>
    <n v="3.1868684745477697E-4"/>
    <n v="2.7878996638192786E-2"/>
    <n v="2.7306716427018679E-2"/>
    <n v="9.5890838227775665E-3"/>
    <n v="9.7124902190260116E-3"/>
    <x v="40"/>
    <x v="40"/>
  </r>
  <r>
    <x v="40"/>
    <x v="4"/>
    <x v="1"/>
    <x v="204"/>
    <x v="0"/>
    <s v="Midwest"/>
    <s v="West North Central "/>
    <n v="737401"/>
    <n v="15365"/>
    <n v="10974"/>
    <n v="6204"/>
    <n v="6288"/>
    <n v="9273"/>
    <n v="320822"/>
    <n v="335991"/>
    <n v="4716"/>
    <n v="4930"/>
    <n v="200"/>
    <n v="235"/>
    <n v="20558"/>
    <n v="20136"/>
    <n v="7071"/>
    <n v="7162"/>
    <x v="40"/>
    <x v="40"/>
    <n v="0.43507128414526153"/>
    <n v="0.45564218111990629"/>
    <n v="6.3954347770073545E-3"/>
    <n v="6.6856432253278742E-3"/>
    <n v="2.7122284889768256E-4"/>
    <n v="3.1868684745477697E-4"/>
    <n v="2.7878996638192786E-2"/>
    <n v="2.7306716427018679E-2"/>
    <n v="9.5890838227775665E-3"/>
    <n v="9.7124902190260116E-3"/>
    <x v="40"/>
    <x v="40"/>
  </r>
  <r>
    <x v="41"/>
    <x v="0"/>
    <x v="0"/>
    <x v="205"/>
    <x v="4"/>
    <s v="South"/>
    <s v="East South Central "/>
    <n v="4414349"/>
    <n v="9690"/>
    <n v="55758"/>
    <n v="43645"/>
    <n v="181712"/>
    <n v="179411"/>
    <n v="1979329"/>
    <n v="1918608"/>
    <n v="32004"/>
    <n v="29084"/>
    <n v="1661"/>
    <n v="1927"/>
    <n v="6132"/>
    <n v="6695"/>
    <n v="39308"/>
    <n v="38612"/>
    <x v="41"/>
    <x v="41"/>
    <n v="0.44838525454149636"/>
    <n v="0.43462988540326103"/>
    <n v="7.2499931473474343E-3"/>
    <n v="6.5885139575507061E-3"/>
    <n v="3.7627292268916664E-4"/>
    <n v="4.3653095847201933E-4"/>
    <n v="1.3891062985731304E-3"/>
    <n v="1.5166449231811983E-3"/>
    <n v="8.904597257715691E-3"/>
    <n v="8.7469296152161962E-3"/>
    <x v="41"/>
    <x v="41"/>
  </r>
  <r>
    <x v="41"/>
    <x v="5"/>
    <x v="2"/>
    <x v="206"/>
    <x v="1"/>
    <s v="South"/>
    <s v="East South Central "/>
    <n v="4414349"/>
    <n v="9690"/>
    <n v="55758"/>
    <n v="43645"/>
    <n v="181712"/>
    <n v="179411"/>
    <n v="1979329"/>
    <n v="1918608"/>
    <n v="32004"/>
    <n v="29084"/>
    <n v="1661"/>
    <n v="1927"/>
    <n v="6132"/>
    <n v="6695"/>
    <n v="39308"/>
    <n v="38612"/>
    <x v="41"/>
    <x v="41"/>
    <n v="0.44838525454149636"/>
    <n v="0.43462988540326103"/>
    <n v="7.2499931473474343E-3"/>
    <n v="6.5885139575507061E-3"/>
    <n v="3.7627292268916664E-4"/>
    <n v="4.3653095847201933E-4"/>
    <n v="1.3891062985731304E-3"/>
    <n v="1.5166449231811983E-3"/>
    <n v="8.904597257715691E-3"/>
    <n v="8.7469296152161962E-3"/>
    <x v="41"/>
    <x v="41"/>
  </r>
  <r>
    <x v="41"/>
    <x v="6"/>
    <x v="3"/>
    <x v="207"/>
    <x v="3"/>
    <s v="South"/>
    <s v="East South Central "/>
    <n v="4414349"/>
    <n v="9690"/>
    <n v="55758"/>
    <n v="43645"/>
    <n v="181712"/>
    <n v="179411"/>
    <n v="1979329"/>
    <n v="1918608"/>
    <n v="32004"/>
    <n v="29084"/>
    <n v="1661"/>
    <n v="1927"/>
    <n v="6132"/>
    <n v="6695"/>
    <n v="39308"/>
    <n v="38612"/>
    <x v="41"/>
    <x v="41"/>
    <n v="0.44838525454149636"/>
    <n v="0.43462988540326103"/>
    <n v="7.2499931473474343E-3"/>
    <n v="6.5885139575507061E-3"/>
    <n v="3.7627292268916664E-4"/>
    <n v="4.3653095847201933E-4"/>
    <n v="1.3891062985731304E-3"/>
    <n v="1.5166449231811983E-3"/>
    <n v="8.904597257715691E-3"/>
    <n v="8.7469296152161962E-3"/>
    <x v="41"/>
    <x v="41"/>
  </r>
  <r>
    <x v="41"/>
    <x v="2"/>
    <x v="0"/>
    <x v="208"/>
    <x v="0"/>
    <s v="South"/>
    <s v="East South Central "/>
    <n v="4414349"/>
    <n v="9690"/>
    <n v="55758"/>
    <n v="43645"/>
    <n v="181712"/>
    <n v="179411"/>
    <n v="1979329"/>
    <n v="1918608"/>
    <n v="32004"/>
    <n v="29084"/>
    <n v="1661"/>
    <n v="1927"/>
    <n v="6132"/>
    <n v="6695"/>
    <n v="39308"/>
    <n v="38612"/>
    <x v="41"/>
    <x v="41"/>
    <n v="0.44838525454149636"/>
    <n v="0.43462988540326103"/>
    <n v="7.2499931473474343E-3"/>
    <n v="6.5885139575507061E-3"/>
    <n v="3.7627292268916664E-4"/>
    <n v="4.3653095847201933E-4"/>
    <n v="1.3891062985731304E-3"/>
    <n v="1.5166449231811983E-3"/>
    <n v="8.904597257715691E-3"/>
    <n v="8.7469296152161962E-3"/>
    <x v="41"/>
    <x v="41"/>
  </r>
  <r>
    <x v="41"/>
    <x v="8"/>
    <x v="4"/>
    <x v="209"/>
    <x v="2"/>
    <s v="South"/>
    <s v="East South Central "/>
    <n v="4414349"/>
    <n v="9690"/>
    <n v="55758"/>
    <n v="43645"/>
    <n v="181712"/>
    <n v="179411"/>
    <n v="1979329"/>
    <n v="1918608"/>
    <n v="32004"/>
    <n v="29084"/>
    <n v="1661"/>
    <n v="1927"/>
    <n v="6132"/>
    <n v="6695"/>
    <n v="39308"/>
    <n v="38612"/>
    <x v="41"/>
    <x v="41"/>
    <n v="0.44838525454149636"/>
    <n v="0.43462988540326103"/>
    <n v="7.2499931473474343E-3"/>
    <n v="6.5885139575507061E-3"/>
    <n v="3.7627292268916664E-4"/>
    <n v="4.3653095847201933E-4"/>
    <n v="1.3891062985731304E-3"/>
    <n v="1.5166449231811983E-3"/>
    <n v="8.904597257715691E-3"/>
    <n v="8.7469296152161962E-3"/>
    <x v="41"/>
    <x v="41"/>
  </r>
  <r>
    <x v="42"/>
    <x v="0"/>
    <x v="0"/>
    <x v="210"/>
    <x v="2"/>
    <s v="South"/>
    <s v="East South Central "/>
    <n v="4841799"/>
    <n v="11718"/>
    <n v="58903"/>
    <n v="49712"/>
    <n v="688744"/>
    <n v="602366"/>
    <n v="1714795"/>
    <n v="1658503"/>
    <n v="34625"/>
    <n v="30432"/>
    <n v="2255"/>
    <n v="2668"/>
    <n v="16355"/>
    <n v="16729"/>
    <n v="38232"/>
    <n v="36777"/>
    <x v="42"/>
    <x v="42"/>
    <n v="0.35416484657871999"/>
    <n v="0.34253858947882804"/>
    <n v="7.151267535062897E-3"/>
    <n v="6.2852671083619954E-3"/>
    <n v="4.6573597953983634E-4"/>
    <n v="5.5103485295444942E-4"/>
    <n v="3.3778766941791678E-3"/>
    <n v="3.4551207102979696E-3"/>
    <n v="7.8962385675241786E-3"/>
    <n v="7.5957304299496941E-3"/>
    <x v="42"/>
    <x v="42"/>
  </r>
  <r>
    <x v="42"/>
    <x v="5"/>
    <x v="2"/>
    <x v="211"/>
    <x v="1"/>
    <s v="South"/>
    <s v="East South Central "/>
    <n v="4841799"/>
    <n v="11718"/>
    <n v="58903"/>
    <n v="49712"/>
    <n v="688744"/>
    <n v="602366"/>
    <n v="1714795"/>
    <n v="1658503"/>
    <n v="34625"/>
    <n v="30432"/>
    <n v="2255"/>
    <n v="2668"/>
    <n v="16355"/>
    <n v="16729"/>
    <n v="38232"/>
    <n v="36777"/>
    <x v="42"/>
    <x v="42"/>
    <n v="0.35416484657871999"/>
    <n v="0.34253858947882804"/>
    <n v="7.151267535062897E-3"/>
    <n v="6.2852671083619954E-3"/>
    <n v="4.6573597953983634E-4"/>
    <n v="5.5103485295444942E-4"/>
    <n v="3.3778766941791678E-3"/>
    <n v="3.4551207102979696E-3"/>
    <n v="7.8962385675241786E-3"/>
    <n v="7.5957304299496941E-3"/>
    <x v="42"/>
    <x v="42"/>
  </r>
  <r>
    <x v="42"/>
    <x v="6"/>
    <x v="3"/>
    <x v="212"/>
    <x v="3"/>
    <s v="South"/>
    <s v="East South Central "/>
    <n v="4841799"/>
    <n v="11718"/>
    <n v="58903"/>
    <n v="49712"/>
    <n v="688744"/>
    <n v="602366"/>
    <n v="1714795"/>
    <n v="1658503"/>
    <n v="34625"/>
    <n v="30432"/>
    <n v="2255"/>
    <n v="2668"/>
    <n v="16355"/>
    <n v="16729"/>
    <n v="38232"/>
    <n v="36777"/>
    <x v="42"/>
    <x v="42"/>
    <n v="0.35416484657871999"/>
    <n v="0.34253858947882804"/>
    <n v="7.151267535062897E-3"/>
    <n v="6.2852671083619954E-3"/>
    <n v="4.6573597953983634E-4"/>
    <n v="5.5103485295444942E-4"/>
    <n v="3.3778766941791678E-3"/>
    <n v="3.4551207102979696E-3"/>
    <n v="7.8962385675241786E-3"/>
    <n v="7.5957304299496941E-3"/>
    <x v="42"/>
    <x v="42"/>
  </r>
  <r>
    <x v="42"/>
    <x v="2"/>
    <x v="0"/>
    <x v="213"/>
    <x v="4"/>
    <s v="South"/>
    <s v="East South Central "/>
    <n v="4841799"/>
    <n v="11718"/>
    <n v="58903"/>
    <n v="49712"/>
    <n v="688744"/>
    <n v="602366"/>
    <n v="1714795"/>
    <n v="1658503"/>
    <n v="34625"/>
    <n v="30432"/>
    <n v="2255"/>
    <n v="2668"/>
    <n v="16355"/>
    <n v="16729"/>
    <n v="38232"/>
    <n v="36777"/>
    <x v="42"/>
    <x v="42"/>
    <n v="0.35416484657871999"/>
    <n v="0.34253858947882804"/>
    <n v="7.151267535062897E-3"/>
    <n v="6.2852671083619954E-3"/>
    <n v="4.6573597953983634E-4"/>
    <n v="5.5103485295444942E-4"/>
    <n v="3.3778766941791678E-3"/>
    <n v="3.4551207102979696E-3"/>
    <n v="7.8962385675241786E-3"/>
    <n v="7.5957304299496941E-3"/>
    <x v="42"/>
    <x v="42"/>
  </r>
  <r>
    <x v="42"/>
    <x v="8"/>
    <x v="4"/>
    <x v="214"/>
    <x v="0"/>
    <s v="South"/>
    <s v="East South Central "/>
    <n v="4841799"/>
    <n v="11718"/>
    <n v="58903"/>
    <n v="49712"/>
    <n v="688744"/>
    <n v="602366"/>
    <n v="1714795"/>
    <n v="1658503"/>
    <n v="34625"/>
    <n v="30432"/>
    <n v="2255"/>
    <n v="2668"/>
    <n v="16355"/>
    <n v="16729"/>
    <n v="38232"/>
    <n v="36777"/>
    <x v="42"/>
    <x v="42"/>
    <n v="0.35416484657871999"/>
    <n v="0.34253858947882804"/>
    <n v="7.151267535062897E-3"/>
    <n v="6.2852671083619954E-3"/>
    <n v="4.6573597953983634E-4"/>
    <n v="5.5103485295444942E-4"/>
    <n v="3.3778766941791678E-3"/>
    <n v="3.4551207102979696E-3"/>
    <n v="7.8962385675241786E-3"/>
    <n v="7.5957304299496941E-3"/>
    <x v="42"/>
    <x v="42"/>
  </r>
  <r>
    <x v="43"/>
    <x v="5"/>
    <x v="2"/>
    <x v="215"/>
    <x v="0"/>
    <s v="West"/>
    <s v="Mountain"/>
    <n v="1631112"/>
    <n v="19906"/>
    <n v="22422"/>
    <n v="12533"/>
    <n v="5540"/>
    <n v="7527"/>
    <n v="762268"/>
    <n v="765388"/>
    <n v="12443"/>
    <n v="10245"/>
    <n v="1526"/>
    <n v="1720"/>
    <n v="13957"/>
    <n v="14188"/>
    <n v="18328"/>
    <n v="18349"/>
    <x v="43"/>
    <x v="43"/>
    <n v="0.46733026303527903"/>
    <n v="0.46924306853238773"/>
    <n v="7.6285380770909662E-3"/>
    <n v="6.2809911275252713E-3"/>
    <n v="9.3555807326535512E-4"/>
    <n v="1.0544953381496794E-3"/>
    <n v="8.5567392061366727E-3"/>
    <n v="8.6983603823649145E-3"/>
    <n v="1.1236506138143794E-2"/>
    <n v="1.1249380790528179E-2"/>
    <x v="43"/>
    <x v="43"/>
  </r>
  <r>
    <x v="43"/>
    <x v="6"/>
    <x v="3"/>
    <x v="216"/>
    <x v="1"/>
    <s v="West"/>
    <s v="Mountain"/>
    <n v="1631112"/>
    <n v="19906"/>
    <n v="22422"/>
    <n v="12533"/>
    <n v="5540"/>
    <n v="7527"/>
    <n v="762268"/>
    <n v="765388"/>
    <n v="12443"/>
    <n v="10245"/>
    <n v="1526"/>
    <n v="1720"/>
    <n v="13957"/>
    <n v="14188"/>
    <n v="18328"/>
    <n v="18349"/>
    <x v="43"/>
    <x v="43"/>
    <n v="0.46733026303527903"/>
    <n v="0.46924306853238773"/>
    <n v="7.6285380770909662E-3"/>
    <n v="6.2809911275252713E-3"/>
    <n v="9.3555807326535512E-4"/>
    <n v="1.0544953381496794E-3"/>
    <n v="8.5567392061366727E-3"/>
    <n v="8.6983603823649145E-3"/>
    <n v="1.1236506138143794E-2"/>
    <n v="1.1249380790528179E-2"/>
    <x v="43"/>
    <x v="43"/>
  </r>
  <r>
    <x v="43"/>
    <x v="2"/>
    <x v="0"/>
    <x v="217"/>
    <x v="2"/>
    <s v="West"/>
    <s v="Mountain"/>
    <n v="1631112"/>
    <n v="19906"/>
    <n v="22422"/>
    <n v="12533"/>
    <n v="5540"/>
    <n v="7527"/>
    <n v="762268"/>
    <n v="765388"/>
    <n v="12443"/>
    <n v="10245"/>
    <n v="1526"/>
    <n v="1720"/>
    <n v="13957"/>
    <n v="14188"/>
    <n v="18328"/>
    <n v="18349"/>
    <x v="43"/>
    <x v="43"/>
    <n v="0.46733026303527903"/>
    <n v="0.46924306853238773"/>
    <n v="7.6285380770909662E-3"/>
    <n v="6.2809911275252713E-3"/>
    <n v="9.3555807326535512E-4"/>
    <n v="1.0544953381496794E-3"/>
    <n v="8.5567392061366727E-3"/>
    <n v="8.6983603823649145E-3"/>
    <n v="1.1236506138143794E-2"/>
    <n v="1.1249380790528179E-2"/>
    <x v="43"/>
    <x v="43"/>
  </r>
  <r>
    <x v="43"/>
    <x v="8"/>
    <x v="4"/>
    <x v="218"/>
    <x v="3"/>
    <s v="West"/>
    <s v="Mountain"/>
    <n v="1631112"/>
    <n v="19906"/>
    <n v="22422"/>
    <n v="12533"/>
    <n v="5540"/>
    <n v="7527"/>
    <n v="762268"/>
    <n v="765388"/>
    <n v="12443"/>
    <n v="10245"/>
    <n v="1526"/>
    <n v="1720"/>
    <n v="13957"/>
    <n v="14188"/>
    <n v="18328"/>
    <n v="18349"/>
    <x v="43"/>
    <x v="43"/>
    <n v="0.46733026303527903"/>
    <n v="0.46924306853238773"/>
    <n v="7.6285380770909662E-3"/>
    <n v="6.2809911275252713E-3"/>
    <n v="9.3555807326535512E-4"/>
    <n v="1.0544953381496794E-3"/>
    <n v="8.5567392061366727E-3"/>
    <n v="8.6983603823649145E-3"/>
    <n v="1.1236506138143794E-2"/>
    <n v="1.1249380790528179E-2"/>
    <x v="43"/>
    <x v="43"/>
  </r>
  <r>
    <x v="43"/>
    <x v="4"/>
    <x v="1"/>
    <x v="219"/>
    <x v="4"/>
    <s v="West"/>
    <s v="Mountain"/>
    <n v="1631112"/>
    <n v="19906"/>
    <n v="22422"/>
    <n v="12533"/>
    <n v="5540"/>
    <n v="7527"/>
    <n v="762268"/>
    <n v="765388"/>
    <n v="12443"/>
    <n v="10245"/>
    <n v="1526"/>
    <n v="1720"/>
    <n v="13957"/>
    <n v="14188"/>
    <n v="18328"/>
    <n v="18349"/>
    <x v="43"/>
    <x v="43"/>
    <n v="0.46733026303527903"/>
    <n v="0.46924306853238773"/>
    <n v="7.6285380770909662E-3"/>
    <n v="6.2809911275252713E-3"/>
    <n v="9.3555807326535512E-4"/>
    <n v="1.0544953381496794E-3"/>
    <n v="8.5567392061366727E-3"/>
    <n v="8.6983603823649145E-3"/>
    <n v="1.1236506138143794E-2"/>
    <n v="1.1249380790528179E-2"/>
    <x v="43"/>
    <x v="43"/>
  </r>
  <r>
    <x v="44"/>
    <x v="9"/>
    <x v="0"/>
    <x v="220"/>
    <x v="4"/>
    <s v="Midwest"/>
    <s v="West North Central "/>
    <n v="849129"/>
    <n v="6813"/>
    <n v="12439"/>
    <n v="7159"/>
    <n v="6019"/>
    <n v="9129"/>
    <n v="361764"/>
    <n v="365597"/>
    <n v="5418"/>
    <n v="5189"/>
    <n v="260"/>
    <n v="323"/>
    <n v="39037"/>
    <n v="38079"/>
    <n v="9158"/>
    <n v="9115"/>
    <x v="44"/>
    <x v="44"/>
    <n v="0.42604127288079902"/>
    <n v="0.43055531020610532"/>
    <n v="6.380655942736616E-3"/>
    <n v="6.1109678270321703E-3"/>
    <n v="3.0619611390024368E-4"/>
    <n v="3.8038978765299498E-4"/>
    <n v="4.5972991147399278E-2"/>
    <n v="4.4844776235412991E-2"/>
    <n v="1.0785169273455505E-2"/>
    <n v="1.073452914692585E-2"/>
    <x v="44"/>
    <x v="44"/>
  </r>
  <r>
    <x v="44"/>
    <x v="6"/>
    <x v="3"/>
    <x v="221"/>
    <x v="1"/>
    <s v="Midwest"/>
    <s v="West North Central "/>
    <n v="849129"/>
    <n v="6813"/>
    <n v="12439"/>
    <n v="7159"/>
    <n v="6019"/>
    <n v="9129"/>
    <n v="361764"/>
    <n v="365597"/>
    <n v="5418"/>
    <n v="5189"/>
    <n v="260"/>
    <n v="323"/>
    <n v="39037"/>
    <n v="38079"/>
    <n v="9158"/>
    <n v="9115"/>
    <x v="44"/>
    <x v="44"/>
    <n v="0.42604127288079902"/>
    <n v="0.43055531020610532"/>
    <n v="6.380655942736616E-3"/>
    <n v="6.1109678270321703E-3"/>
    <n v="3.0619611390024368E-4"/>
    <n v="3.8038978765299498E-4"/>
    <n v="4.5972991147399278E-2"/>
    <n v="4.4844776235412991E-2"/>
    <n v="1.0785169273455505E-2"/>
    <n v="1.073452914692585E-2"/>
    <x v="44"/>
    <x v="44"/>
  </r>
  <r>
    <x v="44"/>
    <x v="2"/>
    <x v="0"/>
    <x v="222"/>
    <x v="3"/>
    <s v="Midwest"/>
    <s v="West North Central "/>
    <n v="849129"/>
    <n v="6813"/>
    <n v="12439"/>
    <n v="7159"/>
    <n v="6019"/>
    <n v="9129"/>
    <n v="361764"/>
    <n v="365597"/>
    <n v="5418"/>
    <n v="5189"/>
    <n v="260"/>
    <n v="323"/>
    <n v="39037"/>
    <n v="38079"/>
    <n v="9158"/>
    <n v="9115"/>
    <x v="44"/>
    <x v="44"/>
    <n v="0.42604127288079902"/>
    <n v="0.43055531020610532"/>
    <n v="6.380655942736616E-3"/>
    <n v="6.1109678270321703E-3"/>
    <n v="3.0619611390024368E-4"/>
    <n v="3.8038978765299498E-4"/>
    <n v="4.5972991147399278E-2"/>
    <n v="4.4844776235412991E-2"/>
    <n v="1.0785169273455505E-2"/>
    <n v="1.073452914692585E-2"/>
    <x v="44"/>
    <x v="44"/>
  </r>
  <r>
    <x v="44"/>
    <x v="8"/>
    <x v="4"/>
    <x v="223"/>
    <x v="0"/>
    <s v="Midwest"/>
    <s v="West North Central "/>
    <n v="849129"/>
    <n v="6813"/>
    <n v="12439"/>
    <n v="7159"/>
    <n v="6019"/>
    <n v="9129"/>
    <n v="361764"/>
    <n v="365597"/>
    <n v="5418"/>
    <n v="5189"/>
    <n v="260"/>
    <n v="323"/>
    <n v="39037"/>
    <n v="38079"/>
    <n v="9158"/>
    <n v="9115"/>
    <x v="44"/>
    <x v="44"/>
    <n v="0.42604127288079902"/>
    <n v="0.43055531020610532"/>
    <n v="6.380655942736616E-3"/>
    <n v="6.1109678270321703E-3"/>
    <n v="3.0619611390024368E-4"/>
    <n v="3.8038978765299498E-4"/>
    <n v="4.5972991147399278E-2"/>
    <n v="4.4844776235412991E-2"/>
    <n v="1.0785169273455505E-2"/>
    <n v="1.073452914692585E-2"/>
    <x v="44"/>
    <x v="44"/>
  </r>
  <r>
    <x v="44"/>
    <x v="4"/>
    <x v="1"/>
    <x v="224"/>
    <x v="2"/>
    <s v="Midwest"/>
    <s v="West North Central "/>
    <n v="849129"/>
    <n v="6813"/>
    <n v="12439"/>
    <n v="7159"/>
    <n v="6019"/>
    <n v="9129"/>
    <n v="361764"/>
    <n v="365597"/>
    <n v="5418"/>
    <n v="5189"/>
    <n v="260"/>
    <n v="323"/>
    <n v="39037"/>
    <n v="38079"/>
    <n v="9158"/>
    <n v="9115"/>
    <x v="44"/>
    <x v="44"/>
    <n v="0.42604127288079902"/>
    <n v="0.43055531020610532"/>
    <n v="6.380655942736616E-3"/>
    <n v="6.1109678270321703E-3"/>
    <n v="3.0619611390024368E-4"/>
    <n v="3.8038978765299498E-4"/>
    <n v="4.5972991147399278E-2"/>
    <n v="4.4844776235412991E-2"/>
    <n v="1.0785169273455505E-2"/>
    <n v="1.073452914692585E-2"/>
    <x v="44"/>
    <x v="44"/>
  </r>
  <r>
    <x v="45"/>
    <x v="1"/>
    <x v="1"/>
    <x v="225"/>
    <x v="3"/>
    <s v="Northeast"/>
    <s v="New England "/>
    <n v="1330513"/>
    <n v="2504"/>
    <n v="12704"/>
    <n v="13350"/>
    <n v="8628"/>
    <n v="10747"/>
    <n v="645847"/>
    <n v="618633"/>
    <n v="8744"/>
    <n v="6877"/>
    <n v="212"/>
    <n v="225"/>
    <n v="4643"/>
    <n v="4482"/>
    <n v="10935"/>
    <n v="10787"/>
    <x v="45"/>
    <x v="45"/>
    <n v="0.48541201777058923"/>
    <n v="0.46495825294454096"/>
    <n v="6.5719012140430045E-3"/>
    <n v="5.168683056835972E-3"/>
    <n v="1.5933703766892921E-4"/>
    <n v="1.6910770507315599E-4"/>
    <n v="3.4896314429096143E-3"/>
    <n v="3.3686254850572674E-3"/>
    <n v="8.2186344665553818E-3"/>
    <n v="8.1073991761072602E-3"/>
    <x v="45"/>
    <x v="45"/>
  </r>
  <r>
    <x v="45"/>
    <x v="6"/>
    <x v="3"/>
    <x v="226"/>
    <x v="0"/>
    <s v="Northeast"/>
    <s v="New England "/>
    <n v="1330513"/>
    <n v="2504"/>
    <n v="12704"/>
    <n v="13350"/>
    <n v="8628"/>
    <n v="10747"/>
    <n v="645847"/>
    <n v="618633"/>
    <n v="8744"/>
    <n v="6877"/>
    <n v="212"/>
    <n v="225"/>
    <n v="4643"/>
    <n v="4482"/>
    <n v="10935"/>
    <n v="10787"/>
    <x v="45"/>
    <x v="45"/>
    <n v="0.48541201777058923"/>
    <n v="0.46495825294454096"/>
    <n v="6.5719012140430045E-3"/>
    <n v="5.168683056835972E-3"/>
    <n v="1.5933703766892921E-4"/>
    <n v="1.6910770507315599E-4"/>
    <n v="3.4896314429096143E-3"/>
    <n v="3.3686254850572674E-3"/>
    <n v="8.2186344665553818E-3"/>
    <n v="8.1073991761072602E-3"/>
    <x v="45"/>
    <x v="45"/>
  </r>
  <r>
    <x v="45"/>
    <x v="2"/>
    <x v="0"/>
    <x v="227"/>
    <x v="1"/>
    <s v="Northeast"/>
    <s v="New England "/>
    <n v="1330513"/>
    <n v="2504"/>
    <n v="12704"/>
    <n v="13350"/>
    <n v="8628"/>
    <n v="10747"/>
    <n v="645847"/>
    <n v="618633"/>
    <n v="8744"/>
    <n v="6877"/>
    <n v="212"/>
    <n v="225"/>
    <n v="4643"/>
    <n v="4482"/>
    <n v="10935"/>
    <n v="10787"/>
    <x v="45"/>
    <x v="45"/>
    <n v="0.48541201777058923"/>
    <n v="0.46495825294454096"/>
    <n v="6.5719012140430045E-3"/>
    <n v="5.168683056835972E-3"/>
    <n v="1.5933703766892921E-4"/>
    <n v="1.6910770507315599E-4"/>
    <n v="3.4896314429096143E-3"/>
    <n v="3.3686254850572674E-3"/>
    <n v="8.2186344665553818E-3"/>
    <n v="8.1073991761072602E-3"/>
    <x v="45"/>
    <x v="45"/>
  </r>
  <r>
    <x v="45"/>
    <x v="8"/>
    <x v="4"/>
    <x v="228"/>
    <x v="2"/>
    <s v="Northeast"/>
    <s v="New England "/>
    <n v="1330513"/>
    <n v="2504"/>
    <n v="12704"/>
    <n v="13350"/>
    <n v="8628"/>
    <n v="10747"/>
    <n v="645847"/>
    <n v="618633"/>
    <n v="8744"/>
    <n v="6877"/>
    <n v="212"/>
    <n v="225"/>
    <n v="4643"/>
    <n v="4482"/>
    <n v="10935"/>
    <n v="10787"/>
    <x v="45"/>
    <x v="45"/>
    <n v="0.48541201777058923"/>
    <n v="0.46495825294454096"/>
    <n v="6.5719012140430045E-3"/>
    <n v="5.168683056835972E-3"/>
    <n v="1.5933703766892921E-4"/>
    <n v="1.6910770507315599E-4"/>
    <n v="3.4896314429096143E-3"/>
    <n v="3.3686254850572674E-3"/>
    <n v="8.2186344665553818E-3"/>
    <n v="8.1073991761072602E-3"/>
    <x v="45"/>
    <x v="45"/>
  </r>
  <r>
    <x v="45"/>
    <x v="4"/>
    <x v="1"/>
    <x v="229"/>
    <x v="4"/>
    <s v="Northeast"/>
    <s v="New England "/>
    <n v="1330513"/>
    <n v="2504"/>
    <n v="12704"/>
    <n v="13350"/>
    <n v="8628"/>
    <n v="10747"/>
    <n v="645847"/>
    <n v="618633"/>
    <n v="8744"/>
    <n v="6877"/>
    <n v="212"/>
    <n v="225"/>
    <n v="4643"/>
    <n v="4482"/>
    <n v="10935"/>
    <n v="10787"/>
    <x v="45"/>
    <x v="45"/>
    <n v="0.48541201777058923"/>
    <n v="0.46495825294454096"/>
    <n v="6.5719012140430045E-3"/>
    <n v="5.168683056835972E-3"/>
    <n v="1.5933703766892921E-4"/>
    <n v="1.6910770507315599E-4"/>
    <n v="3.4896314429096143E-3"/>
    <n v="3.3686254850572674E-3"/>
    <n v="8.2186344665553818E-3"/>
    <n v="8.1073991761072602E-3"/>
    <x v="45"/>
    <x v="45"/>
  </r>
  <r>
    <x v="46"/>
    <x v="0"/>
    <x v="0"/>
    <x v="230"/>
    <x v="0"/>
    <s v="South"/>
    <s v="East South Central "/>
    <n v="2990468"/>
    <n v="1757"/>
    <n v="38723"/>
    <n v="30592"/>
    <n v="593748"/>
    <n v="528956"/>
    <n v="901017"/>
    <n v="882191"/>
    <n v="15981"/>
    <n v="14274"/>
    <n v="745"/>
    <n v="958"/>
    <n v="8822"/>
    <n v="8809"/>
    <n v="17906"/>
    <n v="17216"/>
    <x v="46"/>
    <x v="46"/>
    <n v="0.3012963188370516"/>
    <n v="0.29500098312371176"/>
    <n v="5.3439796045301269E-3"/>
    <n v="4.7731659392442919E-3"/>
    <n v="2.4912488613822317E-4"/>
    <n v="3.2035119586633262E-4"/>
    <n v="2.9500399268609463E-3"/>
    <n v="2.9456927811967893E-3"/>
    <n v="5.9876915586456704E-3"/>
    <n v="5.7569584426250342E-3"/>
    <x v="46"/>
    <x v="46"/>
  </r>
  <r>
    <x v="46"/>
    <x v="5"/>
    <x v="2"/>
    <x v="231"/>
    <x v="1"/>
    <s v="South"/>
    <s v="East South Central "/>
    <n v="2990468"/>
    <n v="1757"/>
    <n v="38723"/>
    <n v="30592"/>
    <n v="593748"/>
    <n v="528956"/>
    <n v="901017"/>
    <n v="882191"/>
    <n v="15981"/>
    <n v="14274"/>
    <n v="745"/>
    <n v="958"/>
    <n v="8822"/>
    <n v="8809"/>
    <n v="17906"/>
    <n v="17216"/>
    <x v="46"/>
    <x v="46"/>
    <n v="0.3012963188370516"/>
    <n v="0.29500098312371176"/>
    <n v="5.3439796045301269E-3"/>
    <n v="4.7731659392442919E-3"/>
    <n v="2.4912488613822317E-4"/>
    <n v="3.2035119586633262E-4"/>
    <n v="2.9500399268609463E-3"/>
    <n v="2.9456927811967893E-3"/>
    <n v="5.9876915586456704E-3"/>
    <n v="5.7569584426250342E-3"/>
    <x v="46"/>
    <x v="46"/>
  </r>
  <r>
    <x v="46"/>
    <x v="6"/>
    <x v="3"/>
    <x v="232"/>
    <x v="2"/>
    <s v="South"/>
    <s v="East South Central "/>
    <n v="2990468"/>
    <n v="1757"/>
    <n v="38723"/>
    <n v="30592"/>
    <n v="593748"/>
    <n v="528956"/>
    <n v="901017"/>
    <n v="882191"/>
    <n v="15981"/>
    <n v="14274"/>
    <n v="745"/>
    <n v="958"/>
    <n v="8822"/>
    <n v="8809"/>
    <n v="17906"/>
    <n v="17216"/>
    <x v="46"/>
    <x v="46"/>
    <n v="0.3012963188370516"/>
    <n v="0.29500098312371176"/>
    <n v="5.3439796045301269E-3"/>
    <n v="4.7731659392442919E-3"/>
    <n v="2.4912488613822317E-4"/>
    <n v="3.2035119586633262E-4"/>
    <n v="2.9500399268609463E-3"/>
    <n v="2.9456927811967893E-3"/>
    <n v="5.9876915586456704E-3"/>
    <n v="5.7569584426250342E-3"/>
    <x v="46"/>
    <x v="46"/>
  </r>
  <r>
    <x v="46"/>
    <x v="2"/>
    <x v="0"/>
    <x v="233"/>
    <x v="4"/>
    <s v="South"/>
    <s v="East South Central "/>
    <n v="2990468"/>
    <n v="1757"/>
    <n v="38723"/>
    <n v="30592"/>
    <n v="593748"/>
    <n v="528956"/>
    <n v="901017"/>
    <n v="882191"/>
    <n v="15981"/>
    <n v="14274"/>
    <n v="745"/>
    <n v="958"/>
    <n v="8822"/>
    <n v="8809"/>
    <n v="17906"/>
    <n v="17216"/>
    <x v="46"/>
    <x v="46"/>
    <n v="0.3012963188370516"/>
    <n v="0.29500098312371176"/>
    <n v="5.3439796045301269E-3"/>
    <n v="4.7731659392442919E-3"/>
    <n v="2.4912488613822317E-4"/>
    <n v="3.2035119586633262E-4"/>
    <n v="2.9500399268609463E-3"/>
    <n v="2.9456927811967893E-3"/>
    <n v="5.9876915586456704E-3"/>
    <n v="5.7569584426250342E-3"/>
    <x v="46"/>
    <x v="46"/>
  </r>
  <r>
    <x v="46"/>
    <x v="8"/>
    <x v="4"/>
    <x v="234"/>
    <x v="3"/>
    <s v="South"/>
    <s v="East South Central "/>
    <n v="2990468"/>
    <n v="1757"/>
    <n v="38723"/>
    <n v="30592"/>
    <n v="593748"/>
    <n v="528956"/>
    <n v="901017"/>
    <n v="882191"/>
    <n v="15981"/>
    <n v="14274"/>
    <n v="745"/>
    <n v="958"/>
    <n v="8822"/>
    <n v="8809"/>
    <n v="17906"/>
    <n v="17216"/>
    <x v="46"/>
    <x v="46"/>
    <n v="0.3012963188370516"/>
    <n v="0.29500098312371176"/>
    <n v="5.3439796045301269E-3"/>
    <n v="4.7731659392442919E-3"/>
    <n v="2.4912488613822317E-4"/>
    <n v="3.2035119586633262E-4"/>
    <n v="2.9500399268609463E-3"/>
    <n v="2.9456927811967893E-3"/>
    <n v="5.9876915586456704E-3"/>
    <n v="5.7569584426250342E-3"/>
    <x v="46"/>
    <x v="46"/>
  </r>
  <r>
    <x v="47"/>
    <x v="5"/>
    <x v="2"/>
    <x v="235"/>
    <x v="4"/>
    <s v="West"/>
    <s v="Mountain"/>
    <n v="582531"/>
    <n v="409"/>
    <n v="7714"/>
    <n v="4527"/>
    <n v="3211"/>
    <n v="4648"/>
    <n v="265385"/>
    <n v="276343"/>
    <n v="2967"/>
    <n v="2445"/>
    <n v="266"/>
    <n v="301"/>
    <n v="7747"/>
    <n v="7960"/>
    <n v="5582"/>
    <n v="5693"/>
    <x v="47"/>
    <x v="47"/>
    <n v="0.45557232147302035"/>
    <n v="0.4743833375391181"/>
    <n v="5.0932911724869577E-3"/>
    <n v="4.1972015223224173E-3"/>
    <n v="4.5662805927924866E-4"/>
    <n v="5.1671069865809717E-4"/>
    <n v="1.3298863064798268E-2"/>
    <n v="1.3664508841589547E-2"/>
    <n v="9.5823226575066384E-3"/>
    <n v="9.7728704566795582E-3"/>
    <x v="47"/>
    <x v="47"/>
  </r>
  <r>
    <x v="47"/>
    <x v="6"/>
    <x v="3"/>
    <x v="236"/>
    <x v="1"/>
    <s v="West"/>
    <s v="Mountain"/>
    <n v="582531"/>
    <n v="409"/>
    <n v="7714"/>
    <n v="4527"/>
    <n v="3211"/>
    <n v="4648"/>
    <n v="265385"/>
    <n v="276343"/>
    <n v="2967"/>
    <n v="2445"/>
    <n v="266"/>
    <n v="301"/>
    <n v="7747"/>
    <n v="7960"/>
    <n v="5582"/>
    <n v="5693"/>
    <x v="47"/>
    <x v="47"/>
    <n v="0.45557232147302035"/>
    <n v="0.4743833375391181"/>
    <n v="5.0932911724869577E-3"/>
    <n v="4.1972015223224173E-3"/>
    <n v="4.5662805927924866E-4"/>
    <n v="5.1671069865809717E-4"/>
    <n v="1.3298863064798268E-2"/>
    <n v="1.3664508841589547E-2"/>
    <n v="9.5823226575066384E-3"/>
    <n v="9.7728704566795582E-3"/>
    <x v="47"/>
    <x v="47"/>
  </r>
  <r>
    <x v="47"/>
    <x v="2"/>
    <x v="0"/>
    <x v="237"/>
    <x v="0"/>
    <s v="West"/>
    <s v="Mountain"/>
    <n v="582531"/>
    <n v="409"/>
    <n v="7714"/>
    <n v="4527"/>
    <n v="3211"/>
    <n v="4648"/>
    <n v="265385"/>
    <n v="276343"/>
    <n v="2967"/>
    <n v="2445"/>
    <n v="266"/>
    <n v="301"/>
    <n v="7747"/>
    <n v="7960"/>
    <n v="5582"/>
    <n v="5693"/>
    <x v="47"/>
    <x v="47"/>
    <n v="0.45557232147302035"/>
    <n v="0.4743833375391181"/>
    <n v="5.0932911724869577E-3"/>
    <n v="4.1972015223224173E-3"/>
    <n v="4.5662805927924866E-4"/>
    <n v="5.1671069865809717E-4"/>
    <n v="1.3298863064798268E-2"/>
    <n v="1.3664508841589547E-2"/>
    <n v="9.5823226575066384E-3"/>
    <n v="9.7728704566795582E-3"/>
    <x v="47"/>
    <x v="47"/>
  </r>
  <r>
    <x v="47"/>
    <x v="8"/>
    <x v="4"/>
    <x v="238"/>
    <x v="2"/>
    <s v="West"/>
    <s v="Mountain"/>
    <n v="582531"/>
    <n v="409"/>
    <n v="7714"/>
    <n v="4527"/>
    <n v="3211"/>
    <n v="4648"/>
    <n v="265385"/>
    <n v="276343"/>
    <n v="2967"/>
    <n v="2445"/>
    <n v="266"/>
    <n v="301"/>
    <n v="7747"/>
    <n v="7960"/>
    <n v="5582"/>
    <n v="5693"/>
    <x v="47"/>
    <x v="47"/>
    <n v="0.45557232147302035"/>
    <n v="0.4743833375391181"/>
    <n v="5.0932911724869577E-3"/>
    <n v="4.1972015223224173E-3"/>
    <n v="4.5662805927924866E-4"/>
    <n v="5.1671069865809717E-4"/>
    <n v="1.3298863064798268E-2"/>
    <n v="1.3664508841589547E-2"/>
    <n v="9.5823226575066384E-3"/>
    <n v="9.7728704566795582E-3"/>
    <x v="47"/>
    <x v="47"/>
  </r>
  <r>
    <x v="47"/>
    <x v="4"/>
    <x v="1"/>
    <x v="239"/>
    <x v="3"/>
    <s v="West"/>
    <s v="Mountain"/>
    <n v="582531"/>
    <n v="409"/>
    <n v="7714"/>
    <n v="4527"/>
    <n v="3211"/>
    <n v="4648"/>
    <n v="265385"/>
    <n v="276343"/>
    <n v="2967"/>
    <n v="2445"/>
    <n v="266"/>
    <n v="301"/>
    <n v="7747"/>
    <n v="7960"/>
    <n v="5582"/>
    <n v="5693"/>
    <x v="47"/>
    <x v="47"/>
    <n v="0.45557232147302035"/>
    <n v="0.4743833375391181"/>
    <n v="5.0932911724869577E-3"/>
    <n v="4.1972015223224173E-3"/>
    <n v="4.5662805927924866E-4"/>
    <n v="5.1671069865809717E-4"/>
    <n v="1.3298863064798268E-2"/>
    <n v="1.3664508841589547E-2"/>
    <n v="9.5823226575066384E-3"/>
    <n v="9.7728704566795582E-3"/>
    <x v="47"/>
    <x v="47"/>
  </r>
  <r>
    <x v="48"/>
    <x v="9"/>
    <x v="0"/>
    <x v="240"/>
    <x v="4"/>
    <s v="South"/>
    <s v="South Atlantic"/>
    <n v="1849489"/>
    <n v="-4425"/>
    <n v="20574"/>
    <n v="21655"/>
    <n v="30114"/>
    <n v="35385"/>
    <n v="880860"/>
    <n v="854097"/>
    <n v="7899"/>
    <n v="6910"/>
    <n v="240"/>
    <n v="270"/>
    <n v="2048"/>
    <n v="2302"/>
    <n v="14582"/>
    <n v="14760"/>
    <x v="48"/>
    <x v="48"/>
    <n v="0.47627209461640485"/>
    <n v="0.46180161114772783"/>
    <n v="4.2709094241706767E-3"/>
    <n v="3.7361671250815765E-3"/>
    <n v="1.297655730853225E-4"/>
    <n v="1.4598626972098781E-4"/>
    <n v="1.1073328903280853E-3"/>
    <n v="1.2446681218433848E-3"/>
    <n v="7.8843399447090529E-3"/>
    <n v="7.9805827447473332E-3"/>
    <x v="48"/>
    <x v="48"/>
  </r>
  <r>
    <x v="48"/>
    <x v="5"/>
    <x v="2"/>
    <x v="241"/>
    <x v="1"/>
    <s v="South"/>
    <s v="South Atlantic"/>
    <n v="1849489"/>
    <n v="-4425"/>
    <n v="20574"/>
    <n v="21655"/>
    <n v="30114"/>
    <n v="35385"/>
    <n v="880860"/>
    <n v="854097"/>
    <n v="7899"/>
    <n v="6910"/>
    <n v="240"/>
    <n v="270"/>
    <n v="2048"/>
    <n v="2302"/>
    <n v="14582"/>
    <n v="14760"/>
    <x v="48"/>
    <x v="48"/>
    <n v="0.47627209461640485"/>
    <n v="0.46180161114772783"/>
    <n v="4.2709094241706767E-3"/>
    <n v="3.7361671250815765E-3"/>
    <n v="1.297655730853225E-4"/>
    <n v="1.4598626972098781E-4"/>
    <n v="1.1073328903280853E-3"/>
    <n v="1.2446681218433848E-3"/>
    <n v="7.8843399447090529E-3"/>
    <n v="7.9805827447473332E-3"/>
    <x v="48"/>
    <x v="48"/>
  </r>
  <r>
    <x v="48"/>
    <x v="6"/>
    <x v="3"/>
    <x v="242"/>
    <x v="0"/>
    <s v="South"/>
    <s v="South Atlantic"/>
    <n v="1849489"/>
    <n v="-4425"/>
    <n v="20574"/>
    <n v="21655"/>
    <n v="30114"/>
    <n v="35385"/>
    <n v="880860"/>
    <n v="854097"/>
    <n v="7899"/>
    <n v="6910"/>
    <n v="240"/>
    <n v="270"/>
    <n v="2048"/>
    <n v="2302"/>
    <n v="14582"/>
    <n v="14760"/>
    <x v="48"/>
    <x v="48"/>
    <n v="0.47627209461640485"/>
    <n v="0.46180161114772783"/>
    <n v="4.2709094241706767E-3"/>
    <n v="3.7361671250815765E-3"/>
    <n v="1.297655730853225E-4"/>
    <n v="1.4598626972098781E-4"/>
    <n v="1.1073328903280853E-3"/>
    <n v="1.2446681218433848E-3"/>
    <n v="7.8843399447090529E-3"/>
    <n v="7.9805827447473332E-3"/>
    <x v="48"/>
    <x v="48"/>
  </r>
  <r>
    <x v="48"/>
    <x v="2"/>
    <x v="0"/>
    <x v="243"/>
    <x v="3"/>
    <s v="South"/>
    <s v="South Atlantic"/>
    <n v="1849489"/>
    <n v="-4425"/>
    <n v="20574"/>
    <n v="21655"/>
    <n v="30114"/>
    <n v="35385"/>
    <n v="880860"/>
    <n v="854097"/>
    <n v="7899"/>
    <n v="6910"/>
    <n v="240"/>
    <n v="270"/>
    <n v="2048"/>
    <n v="2302"/>
    <n v="14582"/>
    <n v="14760"/>
    <x v="48"/>
    <x v="48"/>
    <n v="0.47627209461640485"/>
    <n v="0.46180161114772783"/>
    <n v="4.2709094241706767E-3"/>
    <n v="3.7361671250815765E-3"/>
    <n v="1.297655730853225E-4"/>
    <n v="1.4598626972098781E-4"/>
    <n v="1.1073328903280853E-3"/>
    <n v="1.2446681218433848E-3"/>
    <n v="7.8843399447090529E-3"/>
    <n v="7.9805827447473332E-3"/>
    <x v="48"/>
    <x v="48"/>
  </r>
  <r>
    <x v="48"/>
    <x v="8"/>
    <x v="4"/>
    <x v="244"/>
    <x v="2"/>
    <s v="South"/>
    <s v="South Atlantic"/>
    <n v="1849489"/>
    <n v="-4425"/>
    <n v="20574"/>
    <n v="21655"/>
    <n v="30114"/>
    <n v="35385"/>
    <n v="880860"/>
    <n v="854097"/>
    <n v="7899"/>
    <n v="6910"/>
    <n v="240"/>
    <n v="270"/>
    <n v="2048"/>
    <n v="2302"/>
    <n v="14582"/>
    <n v="14760"/>
    <x v="48"/>
    <x v="48"/>
    <n v="0.47627209461640485"/>
    <n v="0.46180161114772783"/>
    <n v="4.2709094241706767E-3"/>
    <n v="3.7361671250815765E-3"/>
    <n v="1.297655730853225E-4"/>
    <n v="1.4598626972098781E-4"/>
    <n v="1.1073328903280853E-3"/>
    <n v="1.2446681218433848E-3"/>
    <n v="7.8843399447090529E-3"/>
    <n v="7.9805827447473332E-3"/>
    <x v="48"/>
    <x v="48"/>
  </r>
  <r>
    <x v="49"/>
    <x v="5"/>
    <x v="2"/>
    <x v="245"/>
    <x v="3"/>
    <s v="West"/>
    <s v="Mountain"/>
    <n v="1021869"/>
    <n v="8300"/>
    <n v="12380"/>
    <n v="9370"/>
    <n v="2159"/>
    <n v="3384"/>
    <n v="453410"/>
    <n v="459676"/>
    <n v="4832"/>
    <n v="3474"/>
    <n v="356"/>
    <n v="478"/>
    <n v="34217"/>
    <n v="33764"/>
    <n v="13012"/>
    <n v="13129"/>
    <x v="49"/>
    <x v="49"/>
    <n v="0.44370658078481684"/>
    <n v="0.44983848223206691"/>
    <n v="4.7285904553323373E-3"/>
    <n v="3.3996529887881911E-3"/>
    <n v="3.4838125043425329E-4"/>
    <n v="4.6777033063925025E-4"/>
    <n v="3.3484722601429338E-2"/>
    <n v="3.3041417246241933E-2"/>
    <n v="1.2733530423175573E-2"/>
    <n v="1.2848026508290202E-2"/>
    <x v="49"/>
    <x v="49"/>
  </r>
  <r>
    <x v="49"/>
    <x v="6"/>
    <x v="3"/>
    <x v="246"/>
    <x v="1"/>
    <s v="West"/>
    <s v="Mountain"/>
    <n v="1021869"/>
    <n v="8300"/>
    <n v="12380"/>
    <n v="9370"/>
    <n v="2159"/>
    <n v="3384"/>
    <n v="453410"/>
    <n v="459676"/>
    <n v="4832"/>
    <n v="3474"/>
    <n v="356"/>
    <n v="478"/>
    <n v="34217"/>
    <n v="33764"/>
    <n v="13012"/>
    <n v="13129"/>
    <x v="49"/>
    <x v="49"/>
    <n v="0.44370658078481684"/>
    <n v="0.44983848223206691"/>
    <n v="4.7285904553323373E-3"/>
    <n v="3.3996529887881911E-3"/>
    <n v="3.4838125043425329E-4"/>
    <n v="4.6777033063925025E-4"/>
    <n v="3.3484722601429338E-2"/>
    <n v="3.3041417246241933E-2"/>
    <n v="1.2733530423175573E-2"/>
    <n v="1.2848026508290202E-2"/>
    <x v="49"/>
    <x v="49"/>
  </r>
  <r>
    <x v="49"/>
    <x v="2"/>
    <x v="0"/>
    <x v="247"/>
    <x v="0"/>
    <s v="West"/>
    <s v="Mountain"/>
    <n v="1021869"/>
    <n v="8300"/>
    <n v="12380"/>
    <n v="9370"/>
    <n v="2159"/>
    <n v="3384"/>
    <n v="453410"/>
    <n v="459676"/>
    <n v="4832"/>
    <n v="3474"/>
    <n v="356"/>
    <n v="478"/>
    <n v="34217"/>
    <n v="33764"/>
    <n v="13012"/>
    <n v="13129"/>
    <x v="49"/>
    <x v="49"/>
    <n v="0.44370658078481684"/>
    <n v="0.44983848223206691"/>
    <n v="4.7285904553323373E-3"/>
    <n v="3.3996529887881911E-3"/>
    <n v="3.4838125043425329E-4"/>
    <n v="4.6777033063925025E-4"/>
    <n v="3.3484722601429338E-2"/>
    <n v="3.3041417246241933E-2"/>
    <n v="1.2733530423175573E-2"/>
    <n v="1.2848026508290202E-2"/>
    <x v="49"/>
    <x v="49"/>
  </r>
  <r>
    <x v="49"/>
    <x v="8"/>
    <x v="4"/>
    <x v="248"/>
    <x v="4"/>
    <s v="West"/>
    <s v="Mountain"/>
    <n v="1021869"/>
    <n v="8300"/>
    <n v="12380"/>
    <n v="9370"/>
    <n v="2159"/>
    <n v="3384"/>
    <n v="453410"/>
    <n v="459676"/>
    <n v="4832"/>
    <n v="3474"/>
    <n v="356"/>
    <n v="478"/>
    <n v="34217"/>
    <n v="33764"/>
    <n v="13012"/>
    <n v="13129"/>
    <x v="49"/>
    <x v="49"/>
    <n v="0.44370658078481684"/>
    <n v="0.44983848223206691"/>
    <n v="4.7285904553323373E-3"/>
    <n v="3.3996529887881911E-3"/>
    <n v="3.4838125043425329E-4"/>
    <n v="4.6777033063925025E-4"/>
    <n v="3.3484722601429338E-2"/>
    <n v="3.3041417246241933E-2"/>
    <n v="1.2733530423175573E-2"/>
    <n v="1.2848026508290202E-2"/>
    <x v="49"/>
    <x v="49"/>
  </r>
  <r>
    <x v="49"/>
    <x v="4"/>
    <x v="1"/>
    <x v="249"/>
    <x v="2"/>
    <s v="West"/>
    <s v="Mountain"/>
    <n v="1021869"/>
    <n v="8300"/>
    <n v="12380"/>
    <n v="9370"/>
    <n v="2159"/>
    <n v="3384"/>
    <n v="453410"/>
    <n v="459676"/>
    <n v="4832"/>
    <n v="3474"/>
    <n v="356"/>
    <n v="478"/>
    <n v="34217"/>
    <n v="33764"/>
    <n v="13012"/>
    <n v="13129"/>
    <x v="49"/>
    <x v="49"/>
    <n v="0.44370658078481684"/>
    <n v="0.44983848223206691"/>
    <n v="4.7285904553323373E-3"/>
    <n v="3.3996529887881911E-3"/>
    <n v="3.4838125043425329E-4"/>
    <n v="4.6777033063925025E-4"/>
    <n v="3.3484722601429338E-2"/>
    <n v="3.3041417246241933E-2"/>
    <n v="1.2733530423175573E-2"/>
    <n v="1.2848026508290202E-2"/>
    <x v="49"/>
    <x v="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62A1A9-04D0-0745-B0CD-E5F5F6B24E28}" name="PivotTable9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B23:E74" firstHeaderRow="1" firstDataRow="2" firstDataCol="2"/>
  <pivotFields count="37">
    <pivotField axis="axisRow" compact="0" outline="0" showAll="0">
      <items count="51">
        <item x="9"/>
        <item x="42"/>
        <item x="37"/>
        <item x="18"/>
        <item x="1"/>
        <item x="20"/>
        <item x="13"/>
        <item x="16"/>
        <item x="26"/>
        <item x="15"/>
        <item x="0"/>
        <item x="27"/>
        <item x="43"/>
        <item x="10"/>
        <item x="31"/>
        <item x="22"/>
        <item x="41"/>
        <item x="34"/>
        <item x="6"/>
        <item x="7"/>
        <item x="45"/>
        <item x="21"/>
        <item x="11"/>
        <item x="33"/>
        <item x="46"/>
        <item x="49"/>
        <item x="23"/>
        <item x="40"/>
        <item x="29"/>
        <item x="25"/>
        <item x="2"/>
        <item x="36"/>
        <item x="5"/>
        <item x="3"/>
        <item x="32"/>
        <item x="30"/>
        <item x="14"/>
        <item x="19"/>
        <item x="17"/>
        <item x="38"/>
        <item x="44"/>
        <item x="35"/>
        <item x="12"/>
        <item x="28"/>
        <item x="8"/>
        <item x="39"/>
        <item x="4"/>
        <item x="24"/>
        <item x="48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defaultSubtotal="0">
      <items count="10">
        <item h="1" x="0"/>
        <item h="1" x="1"/>
        <item h="1" x="9"/>
        <item h="1" x="5"/>
        <item x="6"/>
        <item h="1" x="2"/>
        <item h="1" x="3"/>
        <item h="1" x="7"/>
        <item h="1" x="8"/>
        <item h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items count="6">
        <item x="1"/>
        <item x="0"/>
        <item x="3"/>
        <item x="2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>
      <items count="51">
        <item x="9"/>
        <item x="40"/>
        <item x="47"/>
        <item x="44"/>
        <item x="49"/>
        <item x="28"/>
        <item x="5"/>
        <item x="0"/>
        <item x="20"/>
        <item x="43"/>
        <item x="4"/>
        <item x="29"/>
        <item x="22"/>
        <item x="11"/>
        <item x="18"/>
        <item x="24"/>
        <item x="27"/>
        <item x="1"/>
        <item x="12"/>
        <item x="30"/>
        <item x="36"/>
        <item x="14"/>
        <item x="25"/>
        <item x="48"/>
        <item x="39"/>
        <item x="31"/>
        <item x="41"/>
        <item x="8"/>
        <item x="21"/>
        <item x="37"/>
        <item x="10"/>
        <item x="33"/>
        <item x="45"/>
        <item x="32"/>
        <item x="34"/>
        <item x="19"/>
        <item x="26"/>
        <item x="35"/>
        <item x="2"/>
        <item x="13"/>
        <item x="15"/>
        <item x="23"/>
        <item x="38"/>
        <item x="46"/>
        <item x="17"/>
        <item x="3"/>
        <item x="6"/>
        <item x="42"/>
        <item x="7"/>
        <item x="1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50"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female_total_percent" fld="35" baseField="0" baseItem="0"/>
    <dataField name="Sum of row_rank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0A42C-4CD2-384B-8863-44788EE5BC99}" name="PivotTable8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:D10" firstHeaderRow="0" firstDataRow="1" firstDataCol="1"/>
  <pivotFields count="37">
    <pivotField showAll="0"/>
    <pivotField showAll="0"/>
    <pivotField axis="axisRow" showAll="0">
      <items count="6">
        <item x="4"/>
        <item x="0"/>
        <item x="1"/>
        <item x="3"/>
        <item x="2"/>
        <item t="default"/>
      </items>
    </pivotField>
    <pivotField numFmtId="164" showAll="0"/>
    <pivotField showAll="0"/>
    <pivotField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dataField="1" numFmtId="165" showAll="0">
      <items count="51">
        <item x="9"/>
        <item x="40"/>
        <item x="47"/>
        <item x="44"/>
        <item x="49"/>
        <item x="28"/>
        <item x="5"/>
        <item x="0"/>
        <item x="20"/>
        <item x="43"/>
        <item x="4"/>
        <item x="29"/>
        <item x="22"/>
        <item x="11"/>
        <item x="18"/>
        <item x="24"/>
        <item x="27"/>
        <item x="1"/>
        <item x="12"/>
        <item x="30"/>
        <item x="36"/>
        <item x="14"/>
        <item x="25"/>
        <item x="48"/>
        <item x="39"/>
        <item x="31"/>
        <item x="41"/>
        <item x="8"/>
        <item x="21"/>
        <item x="37"/>
        <item x="10"/>
        <item x="33"/>
        <item x="45"/>
        <item x="32"/>
        <item x="34"/>
        <item x="19"/>
        <item x="26"/>
        <item x="35"/>
        <item x="2"/>
        <item x="13"/>
        <item x="15"/>
        <item x="23"/>
        <item x="38"/>
        <item x="46"/>
        <item x="17"/>
        <item x="3"/>
        <item x="6"/>
        <item x="42"/>
        <item x="7"/>
        <item x="16"/>
        <item t="default"/>
      </items>
    </pivotField>
    <pivotField dataField="1" numFmtId="165" showAll="0">
      <items count="51">
        <item x="16"/>
        <item x="7"/>
        <item x="42"/>
        <item x="6"/>
        <item x="3"/>
        <item x="17"/>
        <item x="46"/>
        <item x="38"/>
        <item x="23"/>
        <item x="15"/>
        <item x="13"/>
        <item x="35"/>
        <item x="2"/>
        <item x="19"/>
        <item x="26"/>
        <item x="34"/>
        <item x="32"/>
        <item x="45"/>
        <item x="33"/>
        <item x="10"/>
        <item x="37"/>
        <item x="21"/>
        <item x="8"/>
        <item x="41"/>
        <item x="31"/>
        <item x="39"/>
        <item x="48"/>
        <item x="25"/>
        <item x="14"/>
        <item x="36"/>
        <item x="30"/>
        <item x="27"/>
        <item x="12"/>
        <item x="24"/>
        <item x="1"/>
        <item x="11"/>
        <item x="18"/>
        <item x="22"/>
        <item x="29"/>
        <item x="4"/>
        <item x="43"/>
        <item x="20"/>
        <item x="0"/>
        <item x="49"/>
        <item x="28"/>
        <item x="5"/>
        <item x="44"/>
        <item x="47"/>
        <item x="40"/>
        <item x="9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female_total_percent" fld="35" baseField="0" baseItem="0"/>
    <dataField name="Sum of male_total_percent" fld="3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C2D356-19A9-2249-8F41-EFC7E9B14003}" name="PivotTable5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M4:T110" firstHeaderRow="1" firstDataRow="2" firstDataCol="2" rowPageCount="1" colPageCount="1"/>
  <pivotFields count="18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x="0"/>
        <item x="1"/>
        <item h="1"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4">
        <item x="0"/>
        <item h="1" x="1"/>
        <item h="1"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2">
        <item x="2"/>
        <item x="1"/>
        <item x="4"/>
        <item x="3"/>
        <item x="5"/>
        <item x="6"/>
        <item x="7"/>
        <item x="9"/>
        <item x="8"/>
        <item x="10"/>
        <item x="11"/>
        <item x="12"/>
        <item x="16"/>
        <item x="13"/>
        <item x="14"/>
        <item x="15"/>
        <item x="17"/>
        <item x="18"/>
        <item x="19"/>
        <item x="22"/>
        <item x="21"/>
        <item x="20"/>
        <item x="23"/>
        <item x="24"/>
        <item x="26"/>
        <item x="25"/>
        <item x="27"/>
        <item x="34"/>
        <item x="35"/>
        <item x="28"/>
        <item x="30"/>
        <item x="31"/>
        <item x="32"/>
        <item x="0"/>
        <item x="29"/>
        <item x="33"/>
        <item x="36"/>
        <item x="37"/>
        <item x="38"/>
        <item x="39"/>
        <item x="40"/>
        <item x="41"/>
        <item x="42"/>
        <item x="43"/>
        <item x="44"/>
        <item x="45"/>
        <item x="47"/>
        <item x="46"/>
        <item x="48"/>
        <item x="50"/>
        <item x="49"/>
        <item x="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items count="469">
        <item x="414"/>
        <item x="417"/>
        <item x="315"/>
        <item x="180"/>
        <item x="183"/>
        <item x="420"/>
        <item x="378"/>
        <item x="318"/>
        <item x="441"/>
        <item x="381"/>
        <item x="444"/>
        <item x="243"/>
        <item x="246"/>
        <item x="18"/>
        <item x="186"/>
        <item x="270"/>
        <item x="321"/>
        <item x="21"/>
        <item x="273"/>
        <item x="384"/>
        <item x="108"/>
        <item x="447"/>
        <item x="459"/>
        <item x="81"/>
        <item x="462"/>
        <item x="111"/>
        <item x="84"/>
        <item x="249"/>
        <item x="225"/>
        <item x="72"/>
        <item x="75"/>
        <item x="24"/>
        <item x="276"/>
        <item x="228"/>
        <item x="114"/>
        <item x="465"/>
        <item x="87"/>
        <item x="360"/>
        <item x="363"/>
        <item x="162"/>
        <item x="78"/>
        <item x="165"/>
        <item x="231"/>
        <item x="144"/>
        <item x="9"/>
        <item x="252"/>
        <item x="147"/>
        <item x="171"/>
        <item x="117"/>
        <item x="255"/>
        <item x="36"/>
        <item x="12"/>
        <item x="120"/>
        <item x="234"/>
        <item x="369"/>
        <item x="39"/>
        <item x="174"/>
        <item x="237"/>
        <item x="216"/>
        <item x="366"/>
        <item x="372"/>
        <item x="82"/>
        <item x="85"/>
        <item x="219"/>
        <item x="168"/>
        <item x="387"/>
        <item x="153"/>
        <item x="83"/>
        <item x="109"/>
        <item x="86"/>
        <item x="333"/>
        <item x="390"/>
        <item x="156"/>
        <item x="150"/>
        <item x="450"/>
        <item x="324"/>
        <item x="336"/>
        <item x="15"/>
        <item x="258"/>
        <item x="453"/>
        <item x="110"/>
        <item x="327"/>
        <item x="405"/>
        <item x="112"/>
        <item x="123"/>
        <item x="408"/>
        <item x="135"/>
        <item x="177"/>
        <item x="42"/>
        <item x="138"/>
        <item x="207"/>
        <item x="113"/>
        <item x="240"/>
        <item x="342"/>
        <item x="210"/>
        <item x="189"/>
        <item x="375"/>
        <item x="19"/>
        <item x="63"/>
        <item x="66"/>
        <item x="345"/>
        <item x="20"/>
        <item x="192"/>
        <item x="222"/>
        <item x="88"/>
        <item x="460"/>
        <item x="22"/>
        <item x="463"/>
        <item x="23"/>
        <item x="461"/>
        <item x="464"/>
        <item x="393"/>
        <item x="201"/>
        <item x="198"/>
        <item x="76"/>
        <item x="418"/>
        <item x="89"/>
        <item x="159"/>
        <item x="423"/>
        <item x="419"/>
        <item x="415"/>
        <item x="416"/>
        <item x="73"/>
        <item x="351"/>
        <item x="339"/>
        <item x="316"/>
        <item x="426"/>
        <item x="115"/>
        <item x="317"/>
        <item x="456"/>
        <item x="77"/>
        <item x="319"/>
        <item x="354"/>
        <item x="330"/>
        <item x="320"/>
        <item x="74"/>
        <item x="306"/>
        <item x="261"/>
        <item x="432"/>
        <item x="411"/>
        <item x="379"/>
        <item x="382"/>
        <item x="264"/>
        <item x="99"/>
        <item x="380"/>
        <item x="383"/>
        <item x="116"/>
        <item x="435"/>
        <item x="309"/>
        <item x="364"/>
        <item x="141"/>
        <item x="292"/>
        <item x="213"/>
        <item x="102"/>
        <item x="361"/>
        <item x="289"/>
        <item x="348"/>
        <item x="365"/>
        <item x="195"/>
        <item x="244"/>
        <item x="69"/>
        <item x="247"/>
        <item x="245"/>
        <item x="291"/>
        <item x="25"/>
        <item x="248"/>
        <item x="362"/>
        <item x="288"/>
        <item x="54"/>
        <item x="26"/>
        <item x="466"/>
        <item x="57"/>
        <item x="467"/>
        <item x="204"/>
        <item x="421"/>
        <item x="422"/>
        <item x="79"/>
        <item x="274"/>
        <item x="429"/>
        <item x="184"/>
        <item x="271"/>
        <item x="275"/>
        <item x="185"/>
        <item x="272"/>
        <item x="181"/>
        <item x="322"/>
        <item x="357"/>
        <item x="182"/>
        <item x="323"/>
        <item x="80"/>
        <item x="121"/>
        <item x="118"/>
        <item x="267"/>
        <item x="385"/>
        <item x="279"/>
        <item x="282"/>
        <item x="262"/>
        <item x="312"/>
        <item x="438"/>
        <item x="386"/>
        <item x="265"/>
        <item x="256"/>
        <item x="119"/>
        <item x="105"/>
        <item x="253"/>
        <item x="122"/>
        <item x="367"/>
        <item x="295"/>
        <item x="257"/>
        <item x="229"/>
        <item x="445"/>
        <item x="254"/>
        <item x="446"/>
        <item x="293"/>
        <item x="442"/>
        <item x="226"/>
        <item x="290"/>
        <item x="443"/>
        <item x="230"/>
        <item x="250"/>
        <item x="368"/>
        <item x="227"/>
        <item x="251"/>
        <item x="294"/>
        <item x="27"/>
        <item x="30"/>
        <item x="126"/>
        <item x="129"/>
        <item x="60"/>
        <item x="263"/>
        <item x="40"/>
        <item x="266"/>
        <item x="157"/>
        <item x="37"/>
        <item x="154"/>
        <item x="406"/>
        <item x="41"/>
        <item x="409"/>
        <item x="38"/>
        <item x="67"/>
        <item x="277"/>
        <item x="187"/>
        <item x="278"/>
        <item x="158"/>
        <item x="188"/>
        <item x="155"/>
        <item x="64"/>
        <item x="337"/>
        <item x="334"/>
        <item x="148"/>
        <item x="407"/>
        <item x="410"/>
        <item x="300"/>
        <item x="124"/>
        <item x="175"/>
        <item x="297"/>
        <item x="145"/>
        <item x="172"/>
        <item x="149"/>
        <item x="285"/>
        <item x="68"/>
        <item x="338"/>
        <item x="146"/>
        <item x="268"/>
        <item x="176"/>
        <item x="335"/>
        <item x="173"/>
        <item x="65"/>
        <item x="346"/>
        <item x="373"/>
        <item x="259"/>
        <item x="125"/>
        <item x="193"/>
        <item x="343"/>
        <item x="13"/>
        <item x="370"/>
        <item x="190"/>
        <item x="374"/>
        <item x="10"/>
        <item x="14"/>
        <item x="371"/>
        <item x="260"/>
        <item x="232"/>
        <item x="448"/>
        <item x="11"/>
        <item x="347"/>
        <item x="296"/>
        <item x="449"/>
        <item x="344"/>
        <item x="194"/>
        <item x="233"/>
        <item x="191"/>
        <item x="55"/>
        <item x="166"/>
        <item x="58"/>
        <item x="33"/>
        <item x="31"/>
        <item x="28"/>
        <item x="167"/>
        <item x="163"/>
        <item x="132"/>
        <item x="164"/>
        <item x="269"/>
        <item x="93"/>
        <item x="43"/>
        <item x="220"/>
        <item x="160"/>
        <item x="90"/>
        <item x="217"/>
        <item x="221"/>
        <item x="412"/>
        <item x="56"/>
        <item x="454"/>
        <item x="218"/>
        <item x="59"/>
        <item x="44"/>
        <item x="451"/>
        <item x="391"/>
        <item x="238"/>
        <item x="202"/>
        <item x="235"/>
        <item x="283"/>
        <item x="436"/>
        <item x="70"/>
        <item x="239"/>
        <item x="433"/>
        <item x="388"/>
        <item x="455"/>
        <item x="161"/>
        <item x="392"/>
        <item x="452"/>
        <item x="236"/>
        <item x="199"/>
        <item x="340"/>
        <item x="427"/>
        <item x="280"/>
        <item x="139"/>
        <item x="389"/>
        <item x="424"/>
        <item x="413"/>
        <item x="136"/>
        <item x="103"/>
        <item x="151"/>
        <item x="203"/>
        <item x="303"/>
        <item x="178"/>
        <item x="100"/>
        <item x="32"/>
        <item x="140"/>
        <item x="29"/>
        <item x="434"/>
        <item x="437"/>
        <item x="152"/>
        <item x="137"/>
        <item x="200"/>
        <item x="341"/>
        <item x="428"/>
        <item x="71"/>
        <item x="179"/>
        <item x="425"/>
        <item x="349"/>
        <item x="376"/>
        <item x="104"/>
        <item x="310"/>
        <item x="101"/>
        <item x="196"/>
        <item x="284"/>
        <item x="16"/>
        <item x="307"/>
        <item x="377"/>
        <item x="281"/>
        <item x="17"/>
        <item x="350"/>
        <item x="311"/>
        <item x="197"/>
        <item x="308"/>
        <item x="61"/>
        <item x="211"/>
        <item x="169"/>
        <item x="34"/>
        <item x="208"/>
        <item x="170"/>
        <item x="212"/>
        <item x="130"/>
        <item x="209"/>
        <item x="127"/>
        <item x="96"/>
        <item x="223"/>
        <item x="328"/>
        <item x="224"/>
        <item x="62"/>
        <item x="329"/>
        <item x="457"/>
        <item x="325"/>
        <item x="241"/>
        <item x="355"/>
        <item x="394"/>
        <item x="326"/>
        <item x="396"/>
        <item x="131"/>
        <item x="399"/>
        <item x="439"/>
        <item x="205"/>
        <item x="128"/>
        <item x="458"/>
        <item x="242"/>
        <item x="286"/>
        <item x="352"/>
        <item x="395"/>
        <item x="356"/>
        <item x="430"/>
        <item x="142"/>
        <item x="353"/>
        <item x="94"/>
        <item x="301"/>
        <item x="106"/>
        <item x="206"/>
        <item x="91"/>
        <item x="35"/>
        <item x="143"/>
        <item x="440"/>
        <item x="298"/>
        <item x="400"/>
        <item x="431"/>
        <item x="397"/>
        <item x="107"/>
        <item x="313"/>
        <item x="287"/>
        <item x="45"/>
        <item x="48"/>
        <item x="302"/>
        <item x="299"/>
        <item x="314"/>
        <item x="49"/>
        <item x="46"/>
        <item x="214"/>
        <item x="95"/>
        <item x="92"/>
        <item x="215"/>
        <item x="133"/>
        <item x="331"/>
        <item x="332"/>
        <item x="402"/>
        <item x="358"/>
        <item x="134"/>
        <item x="359"/>
        <item x="401"/>
        <item x="398"/>
        <item x="97"/>
        <item x="304"/>
        <item x="403"/>
        <item x="51"/>
        <item x="305"/>
        <item x="47"/>
        <item x="50"/>
        <item x="52"/>
        <item x="98"/>
        <item x="404"/>
        <item x="0"/>
        <item x="3"/>
        <item x="53"/>
        <item x="6"/>
        <item x="4"/>
        <item x="1"/>
        <item x="5"/>
        <item x="2"/>
        <item x="7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items count="469">
        <item x="243"/>
        <item x="414"/>
        <item x="378"/>
        <item x="417"/>
        <item x="315"/>
        <item x="246"/>
        <item x="381"/>
        <item x="318"/>
        <item x="459"/>
        <item x="180"/>
        <item x="462"/>
        <item x="420"/>
        <item x="249"/>
        <item x="183"/>
        <item x="384"/>
        <item x="321"/>
        <item x="441"/>
        <item x="465"/>
        <item x="444"/>
        <item x="186"/>
        <item x="117"/>
        <item x="120"/>
        <item x="18"/>
        <item x="108"/>
        <item x="21"/>
        <item x="270"/>
        <item x="447"/>
        <item x="111"/>
        <item x="273"/>
        <item x="244"/>
        <item x="245"/>
        <item x="144"/>
        <item x="123"/>
        <item x="252"/>
        <item x="147"/>
        <item x="24"/>
        <item x="255"/>
        <item x="460"/>
        <item x="114"/>
        <item x="415"/>
        <item x="247"/>
        <item x="36"/>
        <item x="276"/>
        <item x="461"/>
        <item x="416"/>
        <item x="248"/>
        <item x="39"/>
        <item x="418"/>
        <item x="405"/>
        <item x="463"/>
        <item x="419"/>
        <item x="162"/>
        <item x="408"/>
        <item x="118"/>
        <item x="225"/>
        <item x="75"/>
        <item x="464"/>
        <item x="342"/>
        <item x="150"/>
        <item x="228"/>
        <item x="72"/>
        <item x="165"/>
        <item x="345"/>
        <item x="250"/>
        <item x="84"/>
        <item x="258"/>
        <item x="81"/>
        <item x="153"/>
        <item x="156"/>
        <item x="216"/>
        <item x="119"/>
        <item x="251"/>
        <item x="379"/>
        <item x="219"/>
        <item x="316"/>
        <item x="380"/>
        <item x="234"/>
        <item x="333"/>
        <item x="237"/>
        <item x="121"/>
        <item x="317"/>
        <item x="336"/>
        <item x="9"/>
        <item x="42"/>
        <item x="291"/>
        <item x="421"/>
        <item x="466"/>
        <item x="271"/>
        <item x="288"/>
        <item x="12"/>
        <item x="422"/>
        <item x="122"/>
        <item x="467"/>
        <item x="450"/>
        <item x="181"/>
        <item x="453"/>
        <item x="411"/>
        <item x="272"/>
        <item x="182"/>
        <item x="382"/>
        <item x="319"/>
        <item x="274"/>
        <item x="383"/>
        <item x="320"/>
        <item x="168"/>
        <item x="231"/>
        <item x="78"/>
        <item x="171"/>
        <item x="348"/>
        <item x="387"/>
        <item x="109"/>
        <item x="184"/>
        <item x="390"/>
        <item x="138"/>
        <item x="87"/>
        <item x="19"/>
        <item x="135"/>
        <item x="363"/>
        <item x="174"/>
        <item x="159"/>
        <item x="124"/>
        <item x="185"/>
        <item x="275"/>
        <item x="110"/>
        <item x="222"/>
        <item x="360"/>
        <item x="369"/>
        <item x="432"/>
        <item x="20"/>
        <item x="372"/>
        <item x="264"/>
        <item x="261"/>
        <item x="240"/>
        <item x="435"/>
        <item x="339"/>
        <item x="406"/>
        <item x="125"/>
        <item x="57"/>
        <item x="54"/>
        <item x="22"/>
        <item x="15"/>
        <item x="294"/>
        <item x="385"/>
        <item x="210"/>
        <item x="322"/>
        <item x="386"/>
        <item x="23"/>
        <item x="207"/>
        <item x="323"/>
        <item x="112"/>
        <item x="277"/>
        <item x="289"/>
        <item x="456"/>
        <item x="407"/>
        <item x="409"/>
        <item x="113"/>
        <item x="187"/>
        <item x="327"/>
        <item x="324"/>
        <item x="278"/>
        <item x="188"/>
        <item x="393"/>
        <item x="177"/>
        <item x="141"/>
        <item x="292"/>
        <item x="410"/>
        <item x="366"/>
        <item x="30"/>
        <item x="27"/>
        <item x="375"/>
        <item x="290"/>
        <item x="438"/>
        <item x="267"/>
        <item x="25"/>
        <item x="115"/>
        <item x="26"/>
        <item x="60"/>
        <item x="66"/>
        <item x="426"/>
        <item x="293"/>
        <item x="423"/>
        <item x="116"/>
        <item x="192"/>
        <item x="442"/>
        <item x="189"/>
        <item x="364"/>
        <item x="412"/>
        <item x="361"/>
        <item x="443"/>
        <item x="63"/>
        <item x="213"/>
        <item x="129"/>
        <item x="343"/>
        <item x="126"/>
        <item x="445"/>
        <item x="446"/>
        <item x="295"/>
        <item x="306"/>
        <item x="309"/>
        <item x="330"/>
        <item x="344"/>
        <item x="413"/>
        <item x="346"/>
        <item x="365"/>
        <item x="362"/>
        <item x="102"/>
        <item x="99"/>
        <item x="253"/>
        <item x="347"/>
        <item x="33"/>
        <item x="256"/>
        <item x="254"/>
        <item x="257"/>
        <item x="145"/>
        <item x="201"/>
        <item x="146"/>
        <item x="296"/>
        <item x="198"/>
        <item x="148"/>
        <item x="429"/>
        <item x="149"/>
        <item x="69"/>
        <item x="195"/>
        <item x="367"/>
        <item x="354"/>
        <item x="351"/>
        <item x="448"/>
        <item x="449"/>
        <item x="132"/>
        <item x="349"/>
        <item x="312"/>
        <item x="350"/>
        <item x="154"/>
        <item x="368"/>
        <item x="282"/>
        <item x="105"/>
        <item x="279"/>
        <item x="157"/>
        <item x="155"/>
        <item x="259"/>
        <item x="158"/>
        <item x="260"/>
        <item x="76"/>
        <item x="77"/>
        <item x="55"/>
        <item x="399"/>
        <item x="396"/>
        <item x="151"/>
        <item x="204"/>
        <item x="73"/>
        <item x="152"/>
        <item x="74"/>
        <item x="56"/>
        <item x="58"/>
        <item x="262"/>
        <item x="265"/>
        <item x="433"/>
        <item x="93"/>
        <item x="357"/>
        <item x="90"/>
        <item x="59"/>
        <item x="263"/>
        <item x="266"/>
        <item x="28"/>
        <item x="434"/>
        <item x="436"/>
        <item x="85"/>
        <item x="31"/>
        <item x="334"/>
        <item x="337"/>
        <item x="86"/>
        <item x="335"/>
        <item x="338"/>
        <item x="29"/>
        <item x="437"/>
        <item x="217"/>
        <item x="48"/>
        <item x="218"/>
        <item x="220"/>
        <item x="45"/>
        <item x="32"/>
        <item x="221"/>
        <item x="285"/>
        <item x="160"/>
        <item x="67"/>
        <item x="82"/>
        <item x="166"/>
        <item x="83"/>
        <item x="163"/>
        <item x="454"/>
        <item x="161"/>
        <item x="167"/>
        <item x="164"/>
        <item x="64"/>
        <item x="451"/>
        <item x="455"/>
        <item x="452"/>
        <item x="68"/>
        <item x="79"/>
        <item x="402"/>
        <item x="80"/>
        <item x="61"/>
        <item x="65"/>
        <item x="40"/>
        <item x="41"/>
        <item x="202"/>
        <item x="268"/>
        <item x="62"/>
        <item x="199"/>
        <item x="37"/>
        <item x="96"/>
        <item x="38"/>
        <item x="269"/>
        <item x="439"/>
        <item x="34"/>
        <item x="203"/>
        <item x="300"/>
        <item x="440"/>
        <item x="340"/>
        <item x="200"/>
        <item x="139"/>
        <item x="341"/>
        <item x="140"/>
        <item x="223"/>
        <item x="297"/>
        <item x="88"/>
        <item x="51"/>
        <item x="136"/>
        <item x="35"/>
        <item x="224"/>
        <item x="89"/>
        <item x="137"/>
        <item x="238"/>
        <item x="239"/>
        <item x="169"/>
        <item x="70"/>
        <item x="170"/>
        <item x="457"/>
        <item x="235"/>
        <item x="236"/>
        <item x="458"/>
        <item x="71"/>
        <item x="43"/>
        <item x="205"/>
        <item x="44"/>
        <item x="391"/>
        <item x="229"/>
        <item x="392"/>
        <item x="230"/>
        <item x="283"/>
        <item x="206"/>
        <item x="388"/>
        <item x="389"/>
        <item x="226"/>
        <item x="303"/>
        <item x="227"/>
        <item x="13"/>
        <item x="14"/>
        <item x="280"/>
        <item x="142"/>
        <item x="373"/>
        <item x="284"/>
        <item x="374"/>
        <item x="143"/>
        <item x="211"/>
        <item x="355"/>
        <item x="212"/>
        <item x="10"/>
        <item x="328"/>
        <item x="11"/>
        <item x="281"/>
        <item x="370"/>
        <item x="329"/>
        <item x="241"/>
        <item x="175"/>
        <item x="371"/>
        <item x="352"/>
        <item x="242"/>
        <item x="356"/>
        <item x="176"/>
        <item x="208"/>
        <item x="209"/>
        <item x="325"/>
        <item x="427"/>
        <item x="326"/>
        <item x="353"/>
        <item x="172"/>
        <item x="428"/>
        <item x="173"/>
        <item x="193"/>
        <item x="424"/>
        <item x="194"/>
        <item x="425"/>
        <item x="130"/>
        <item x="131"/>
        <item x="190"/>
        <item x="191"/>
        <item x="127"/>
        <item x="310"/>
        <item x="128"/>
        <item x="311"/>
        <item x="49"/>
        <item x="394"/>
        <item x="232"/>
        <item x="46"/>
        <item x="395"/>
        <item x="233"/>
        <item x="307"/>
        <item x="286"/>
        <item x="308"/>
        <item x="50"/>
        <item x="47"/>
        <item x="16"/>
        <item x="3"/>
        <item x="17"/>
        <item x="287"/>
        <item x="376"/>
        <item x="301"/>
        <item x="0"/>
        <item x="377"/>
        <item x="358"/>
        <item x="214"/>
        <item x="215"/>
        <item x="331"/>
        <item x="103"/>
        <item x="332"/>
        <item x="94"/>
        <item x="359"/>
        <item x="178"/>
        <item x="104"/>
        <item x="179"/>
        <item x="400"/>
        <item x="298"/>
        <item x="430"/>
        <item x="302"/>
        <item x="95"/>
        <item x="91"/>
        <item x="401"/>
        <item x="397"/>
        <item x="431"/>
        <item x="100"/>
        <item x="101"/>
        <item x="398"/>
        <item x="92"/>
        <item x="196"/>
        <item x="197"/>
        <item x="133"/>
        <item x="299"/>
        <item x="134"/>
        <item x="313"/>
        <item x="314"/>
        <item x="52"/>
        <item x="53"/>
        <item x="6"/>
        <item x="304"/>
        <item x="97"/>
        <item x="106"/>
        <item x="403"/>
        <item x="107"/>
        <item x="98"/>
        <item x="404"/>
        <item x="305"/>
        <item x="4"/>
        <item x="5"/>
        <item x="1"/>
        <item x="2"/>
        <item x="7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items count="467">
        <item x="413"/>
        <item x="416"/>
        <item x="440"/>
        <item x="183"/>
        <item x="180"/>
        <item x="419"/>
        <item x="443"/>
        <item x="269"/>
        <item x="272"/>
        <item x="446"/>
        <item x="186"/>
        <item x="85"/>
        <item x="82"/>
        <item x="414"/>
        <item x="275"/>
        <item x="417"/>
        <item x="81"/>
        <item x="415"/>
        <item x="108"/>
        <item x="418"/>
        <item x="224"/>
        <item x="270"/>
        <item x="314"/>
        <item x="111"/>
        <item x="88"/>
        <item x="109"/>
        <item x="317"/>
        <item x="84"/>
        <item x="273"/>
        <item x="72"/>
        <item x="76"/>
        <item x="73"/>
        <item x="457"/>
        <item x="75"/>
        <item x="162"/>
        <item x="112"/>
        <item x="271"/>
        <item x="227"/>
        <item x="460"/>
        <item x="441"/>
        <item x="83"/>
        <item x="444"/>
        <item x="420"/>
        <item x="274"/>
        <item x="442"/>
        <item x="165"/>
        <item x="86"/>
        <item x="363"/>
        <item x="445"/>
        <item x="360"/>
        <item x="421"/>
        <item x="18"/>
        <item x="242"/>
        <item x="114"/>
        <item x="87"/>
        <item x="110"/>
        <item x="245"/>
        <item x="377"/>
        <item x="171"/>
        <item x="21"/>
        <item x="9"/>
        <item x="320"/>
        <item x="276"/>
        <item x="362"/>
        <item x="359"/>
        <item x="380"/>
        <item x="74"/>
        <item x="79"/>
        <item x="113"/>
        <item x="78"/>
        <item x="77"/>
        <item x="115"/>
        <item x="144"/>
        <item x="36"/>
        <item x="230"/>
        <item x="463"/>
        <item x="147"/>
        <item x="174"/>
        <item x="39"/>
        <item x="368"/>
        <item x="233"/>
        <item x="12"/>
        <item x="168"/>
        <item x="277"/>
        <item x="67"/>
        <item x="236"/>
        <item x="64"/>
        <item x="89"/>
        <item x="184"/>
        <item x="181"/>
        <item x="447"/>
        <item x="323"/>
        <item x="148"/>
        <item x="185"/>
        <item x="366"/>
        <item x="163"/>
        <item x="145"/>
        <item x="166"/>
        <item x="182"/>
        <item x="371"/>
        <item x="117"/>
        <item x="386"/>
        <item x="135"/>
        <item x="364"/>
        <item x="24"/>
        <item x="248"/>
        <item x="120"/>
        <item x="63"/>
        <item x="153"/>
        <item x="361"/>
        <item x="326"/>
        <item x="251"/>
        <item x="383"/>
        <item x="116"/>
        <item x="254"/>
        <item x="66"/>
        <item x="365"/>
        <item x="156"/>
        <item x="80"/>
        <item x="177"/>
        <item x="138"/>
        <item x="201"/>
        <item x="164"/>
        <item x="461"/>
        <item x="282"/>
        <item x="458"/>
        <item x="15"/>
        <item x="389"/>
        <item x="150"/>
        <item x="42"/>
        <item x="279"/>
        <item x="448"/>
        <item x="167"/>
        <item x="215"/>
        <item x="193"/>
        <item x="228"/>
        <item x="451"/>
        <item x="139"/>
        <item x="206"/>
        <item x="190"/>
        <item x="239"/>
        <item x="225"/>
        <item x="136"/>
        <item x="255"/>
        <item x="146"/>
        <item x="209"/>
        <item x="459"/>
        <item x="218"/>
        <item x="70"/>
        <item x="149"/>
        <item x="404"/>
        <item x="252"/>
        <item x="462"/>
        <item x="374"/>
        <item x="189"/>
        <item x="187"/>
        <item x="387"/>
        <item x="407"/>
        <item x="229"/>
        <item x="372"/>
        <item x="226"/>
        <item x="369"/>
        <item x="354"/>
        <item x="390"/>
        <item x="151"/>
        <item x="65"/>
        <item x="351"/>
        <item x="121"/>
        <item x="118"/>
        <item x="188"/>
        <item x="169"/>
        <item x="68"/>
        <item x="130"/>
        <item x="198"/>
        <item x="329"/>
        <item x="127"/>
        <item x="422"/>
        <item x="123"/>
        <item x="200"/>
        <item x="192"/>
        <item x="367"/>
        <item x="260"/>
        <item x="40"/>
        <item x="69"/>
        <item x="423"/>
        <item x="257"/>
        <item x="324"/>
        <item x="37"/>
        <item x="426"/>
        <item x="159"/>
        <item x="327"/>
        <item x="141"/>
        <item x="263"/>
        <item x="392"/>
        <item x="103"/>
        <item x="100"/>
        <item x="157"/>
        <item x="154"/>
        <item x="425"/>
        <item x="264"/>
        <item x="204"/>
        <item x="99"/>
        <item x="370"/>
        <item x="341"/>
        <item x="464"/>
        <item x="137"/>
        <item x="234"/>
        <item x="261"/>
        <item x="285"/>
        <item x="350"/>
        <item x="170"/>
        <item x="237"/>
        <item x="253"/>
        <item x="13"/>
        <item x="256"/>
        <item x="140"/>
        <item x="388"/>
        <item x="373"/>
        <item x="10"/>
        <item x="408"/>
        <item x="454"/>
        <item x="353"/>
        <item x="41"/>
        <item x="119"/>
        <item x="344"/>
        <item x="38"/>
        <item x="122"/>
        <item x="196"/>
        <item x="405"/>
        <item x="231"/>
        <item x="175"/>
        <item x="221"/>
        <item x="172"/>
        <item x="142"/>
        <item x="212"/>
        <item x="391"/>
        <item x="325"/>
        <item x="152"/>
        <item x="258"/>
        <item x="102"/>
        <item x="199"/>
        <item x="465"/>
        <item x="191"/>
        <item x="235"/>
        <item x="332"/>
        <item x="202"/>
        <item x="328"/>
        <item x="11"/>
        <item x="410"/>
        <item x="55"/>
        <item x="14"/>
        <item x="238"/>
        <item x="155"/>
        <item x="58"/>
        <item x="194"/>
        <item x="158"/>
        <item x="393"/>
        <item x="173"/>
        <item x="232"/>
        <item x="375"/>
        <item x="335"/>
        <item x="176"/>
        <item x="357"/>
        <item x="124"/>
        <item x="278"/>
        <item x="71"/>
        <item x="195"/>
        <item x="318"/>
        <item x="315"/>
        <item x="133"/>
        <item x="287"/>
        <item x="305"/>
        <item x="203"/>
        <item x="319"/>
        <item x="431"/>
        <item x="316"/>
        <item x="290"/>
        <item x="281"/>
        <item x="90"/>
        <item x="424"/>
        <item x="266"/>
        <item x="43"/>
        <item x="428"/>
        <item x="429"/>
        <item x="352"/>
        <item x="330"/>
        <item x="434"/>
        <item x="345"/>
        <item x="342"/>
        <item x="406"/>
        <item x="308"/>
        <item x="409"/>
        <item x="106"/>
        <item x="427"/>
        <item x="355"/>
        <item x="265"/>
        <item x="262"/>
        <item x="160"/>
        <item x="101"/>
        <item x="54"/>
        <item x="267"/>
        <item x="280"/>
        <item x="452"/>
        <item x="91"/>
        <item x="93"/>
        <item x="449"/>
        <item x="240"/>
        <item x="94"/>
        <item x="57"/>
        <item x="376"/>
        <item x="126"/>
        <item x="143"/>
        <item x="347"/>
        <item x="259"/>
        <item x="356"/>
        <item x="104"/>
        <item x="16"/>
        <item x="283"/>
        <item x="300"/>
        <item x="105"/>
        <item x="210"/>
        <item x="44"/>
        <item x="207"/>
        <item x="125"/>
        <item x="411"/>
        <item x="219"/>
        <item x="394"/>
        <item x="129"/>
        <item x="178"/>
        <item x="216"/>
        <item x="297"/>
        <item x="246"/>
        <item x="331"/>
        <item x="243"/>
        <item x="450"/>
        <item x="205"/>
        <item x="453"/>
        <item x="241"/>
        <item x="197"/>
        <item x="17"/>
        <item x="61"/>
        <item x="247"/>
        <item x="338"/>
        <item x="161"/>
        <item x="244"/>
        <item x="343"/>
        <item x="381"/>
        <item x="179"/>
        <item x="208"/>
        <item x="211"/>
        <item x="128"/>
        <item x="346"/>
        <item x="217"/>
        <item x="220"/>
        <item x="378"/>
        <item x="321"/>
        <item x="382"/>
        <item x="131"/>
        <item x="379"/>
        <item x="284"/>
        <item x="293"/>
        <item x="322"/>
        <item x="56"/>
        <item x="27"/>
        <item x="311"/>
        <item x="437"/>
        <item x="59"/>
        <item x="430"/>
        <item x="399"/>
        <item x="396"/>
        <item x="348"/>
        <item x="30"/>
        <item x="358"/>
        <item x="412"/>
        <item x="92"/>
        <item x="96"/>
        <item x="435"/>
        <item x="268"/>
        <item x="432"/>
        <item x="60"/>
        <item x="455"/>
        <item x="107"/>
        <item x="97"/>
        <item x="95"/>
        <item x="286"/>
        <item x="19"/>
        <item x="22"/>
        <item x="309"/>
        <item x="20"/>
        <item x="132"/>
        <item x="213"/>
        <item x="23"/>
        <item x="303"/>
        <item x="222"/>
        <item x="306"/>
        <item x="249"/>
        <item x="296"/>
        <item x="456"/>
        <item x="433"/>
        <item x="299"/>
        <item x="250"/>
        <item x="436"/>
        <item x="349"/>
        <item x="214"/>
        <item x="384"/>
        <item x="223"/>
        <item x="134"/>
        <item x="310"/>
        <item x="385"/>
        <item x="307"/>
        <item x="49"/>
        <item x="46"/>
        <item x="62"/>
        <item x="33"/>
        <item x="291"/>
        <item x="402"/>
        <item x="395"/>
        <item x="438"/>
        <item x="298"/>
        <item x="288"/>
        <item x="301"/>
        <item x="398"/>
        <item x="98"/>
        <item x="25"/>
        <item x="292"/>
        <item x="26"/>
        <item x="312"/>
        <item x="289"/>
        <item x="397"/>
        <item x="302"/>
        <item x="31"/>
        <item x="439"/>
        <item x="400"/>
        <item x="28"/>
        <item x="313"/>
        <item x="336"/>
        <item x="333"/>
        <item x="52"/>
        <item x="337"/>
        <item x="32"/>
        <item x="334"/>
        <item x="294"/>
        <item x="29"/>
        <item x="401"/>
        <item x="304"/>
        <item x="295"/>
        <item x="45"/>
        <item x="48"/>
        <item x="403"/>
        <item x="34"/>
        <item x="47"/>
        <item x="339"/>
        <item x="50"/>
        <item x="340"/>
        <item x="35"/>
        <item x="51"/>
        <item x="53"/>
        <item x="0"/>
        <item x="3"/>
        <item x="4"/>
        <item x="1"/>
        <item x="6"/>
        <item x="2"/>
        <item x="5"/>
        <item x="7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items count="451">
        <item x="399"/>
        <item x="402"/>
        <item x="302"/>
        <item x="176"/>
        <item x="305"/>
        <item x="405"/>
        <item x="179"/>
        <item x="425"/>
        <item x="428"/>
        <item x="308"/>
        <item x="236"/>
        <item x="441"/>
        <item x="182"/>
        <item x="400"/>
        <item x="364"/>
        <item x="403"/>
        <item x="401"/>
        <item x="444"/>
        <item x="262"/>
        <item x="404"/>
        <item x="264"/>
        <item x="366"/>
        <item x="85"/>
        <item x="241"/>
        <item x="82"/>
        <item x="73"/>
        <item x="76"/>
        <item x="406"/>
        <item x="447"/>
        <item x="265"/>
        <item x="303"/>
        <item x="177"/>
        <item x="180"/>
        <item x="426"/>
        <item x="442"/>
        <item x="369"/>
        <item x="407"/>
        <item x="304"/>
        <item x="306"/>
        <item x="367"/>
        <item x="445"/>
        <item x="267"/>
        <item x="178"/>
        <item x="72"/>
        <item x="181"/>
        <item x="21"/>
        <item x="18"/>
        <item x="307"/>
        <item x="427"/>
        <item x="365"/>
        <item x="219"/>
        <item x="443"/>
        <item x="429"/>
        <item x="266"/>
        <item x="75"/>
        <item x="263"/>
        <item x="237"/>
        <item x="88"/>
        <item x="144"/>
        <item x="117"/>
        <item x="446"/>
        <item x="79"/>
        <item x="120"/>
        <item x="81"/>
        <item x="368"/>
        <item x="347"/>
        <item x="350"/>
        <item x="147"/>
        <item x="268"/>
        <item x="84"/>
        <item x="238"/>
        <item x="183"/>
        <item x="309"/>
        <item x="74"/>
        <item x="370"/>
        <item x="448"/>
        <item x="239"/>
        <item x="430"/>
        <item x="153"/>
        <item x="222"/>
        <item x="310"/>
        <item x="184"/>
        <item x="77"/>
        <item x="432"/>
        <item x="24"/>
        <item x="36"/>
        <item x="83"/>
        <item x="240"/>
        <item x="220"/>
        <item x="86"/>
        <item x="78"/>
        <item x="244"/>
        <item x="431"/>
        <item x="245"/>
        <item x="223"/>
        <item x="210"/>
        <item x="435"/>
        <item x="269"/>
        <item x="449"/>
        <item x="39"/>
        <item x="213"/>
        <item x="248"/>
        <item x="371"/>
        <item x="247"/>
        <item x="349"/>
        <item x="170"/>
        <item x="202"/>
        <item x="123"/>
        <item x="67"/>
        <item x="150"/>
        <item x="276"/>
        <item x="320"/>
        <item x="64"/>
        <item x="228"/>
        <item x="163"/>
        <item x="353"/>
        <item x="87"/>
        <item x="279"/>
        <item x="225"/>
        <item x="242"/>
        <item x="323"/>
        <item x="230"/>
        <item x="221"/>
        <item x="80"/>
        <item x="355"/>
        <item x="243"/>
        <item x="135"/>
        <item x="329"/>
        <item x="168"/>
        <item x="171"/>
        <item x="348"/>
        <item x="433"/>
        <item x="158"/>
        <item x="311"/>
        <item x="351"/>
        <item x="138"/>
        <item x="275"/>
        <item x="224"/>
        <item x="89"/>
        <item x="278"/>
        <item x="438"/>
        <item x="332"/>
        <item x="436"/>
        <item x="358"/>
        <item x="226"/>
        <item x="154"/>
        <item x="246"/>
        <item x="42"/>
        <item x="63"/>
        <item x="139"/>
        <item x="173"/>
        <item x="250"/>
        <item x="251"/>
        <item x="9"/>
        <item x="390"/>
        <item x="136"/>
        <item x="216"/>
        <item x="166"/>
        <item x="314"/>
        <item x="13"/>
        <item x="214"/>
        <item x="10"/>
        <item x="211"/>
        <item x="393"/>
        <item x="249"/>
        <item x="156"/>
        <item x="352"/>
        <item x="145"/>
        <item x="161"/>
        <item x="205"/>
        <item x="118"/>
        <item x="356"/>
        <item x="372"/>
        <item x="164"/>
        <item x="70"/>
        <item x="203"/>
        <item x="207"/>
        <item x="197"/>
        <item x="148"/>
        <item x="282"/>
        <item x="169"/>
        <item x="326"/>
        <item x="434"/>
        <item x="188"/>
        <item x="233"/>
        <item x="66"/>
        <item x="121"/>
        <item x="194"/>
        <item x="359"/>
        <item x="155"/>
        <item x="185"/>
        <item x="146"/>
        <item x="54"/>
        <item x="172"/>
        <item x="57"/>
        <item x="119"/>
        <item x="12"/>
        <item x="375"/>
        <item x="437"/>
        <item x="277"/>
        <item x="373"/>
        <item x="376"/>
        <item x="149"/>
        <item x="280"/>
        <item x="162"/>
        <item x="157"/>
        <item x="212"/>
        <item x="65"/>
        <item x="227"/>
        <item x="127"/>
        <item x="215"/>
        <item x="122"/>
        <item x="342"/>
        <item x="174"/>
        <item x="141"/>
        <item x="130"/>
        <item x="361"/>
        <item x="187"/>
        <item x="354"/>
        <item x="335"/>
        <item x="339"/>
        <item x="410"/>
        <item x="204"/>
        <item x="206"/>
        <item x="439"/>
        <item x="165"/>
        <item x="281"/>
        <item x="315"/>
        <item x="137"/>
        <item x="193"/>
        <item x="312"/>
        <item x="140"/>
        <item x="68"/>
        <item x="253"/>
        <item x="196"/>
        <item x="357"/>
        <item x="317"/>
        <item x="256"/>
        <item x="142"/>
        <item x="252"/>
        <item x="159"/>
        <item x="126"/>
        <item x="11"/>
        <item x="396"/>
        <item x="16"/>
        <item x="217"/>
        <item x="416"/>
        <item x="129"/>
        <item x="69"/>
        <item x="360"/>
        <item x="99"/>
        <item x="151"/>
        <item x="208"/>
        <item x="341"/>
        <item x="419"/>
        <item x="338"/>
        <item x="293"/>
        <item x="124"/>
        <item x="15"/>
        <item x="321"/>
        <item x="362"/>
        <item x="14"/>
        <item x="200"/>
        <item x="27"/>
        <item x="324"/>
        <item x="378"/>
        <item x="30"/>
        <item x="411"/>
        <item x="175"/>
        <item x="374"/>
        <item x="191"/>
        <item x="270"/>
        <item x="313"/>
        <item x="440"/>
        <item x="272"/>
        <item x="102"/>
        <item x="100"/>
        <item x="186"/>
        <item x="296"/>
        <item x="60"/>
        <item x="408"/>
        <item x="294"/>
        <item x="316"/>
        <item x="103"/>
        <item x="160"/>
        <item x="152"/>
        <item x="297"/>
        <item x="377"/>
        <item x="189"/>
        <item x="379"/>
        <item x="125"/>
        <item x="283"/>
        <item x="413"/>
        <item x="55"/>
        <item x="322"/>
        <item x="190"/>
        <item x="198"/>
        <item x="195"/>
        <item x="218"/>
        <item x="58"/>
        <item x="325"/>
        <item x="231"/>
        <item x="133"/>
        <item x="345"/>
        <item x="167"/>
        <item x="37"/>
        <item x="71"/>
        <item x="209"/>
        <item x="40"/>
        <item x="128"/>
        <item x="318"/>
        <item x="143"/>
        <item x="199"/>
        <item x="229"/>
        <item x="288"/>
        <item x="38"/>
        <item x="259"/>
        <item x="131"/>
        <item x="232"/>
        <item x="343"/>
        <item x="19"/>
        <item x="273"/>
        <item x="41"/>
        <item x="409"/>
        <item x="340"/>
        <item x="285"/>
        <item x="90"/>
        <item x="271"/>
        <item x="22"/>
        <item x="363"/>
        <item x="20"/>
        <item x="132"/>
        <item x="23"/>
        <item x="412"/>
        <item x="56"/>
        <item x="93"/>
        <item x="422"/>
        <item x="17"/>
        <item x="59"/>
        <item x="344"/>
        <item x="108"/>
        <item x="111"/>
        <item x="105"/>
        <item x="327"/>
        <item x="101"/>
        <item x="28"/>
        <item x="33"/>
        <item x="299"/>
        <item x="295"/>
        <item x="274"/>
        <item x="414"/>
        <item x="319"/>
        <item x="380"/>
        <item x="104"/>
        <item x="106"/>
        <item x="94"/>
        <item x="91"/>
        <item x="298"/>
        <item x="192"/>
        <item x="300"/>
        <item x="31"/>
        <item x="201"/>
        <item x="61"/>
        <item x="328"/>
        <item x="234"/>
        <item x="381"/>
        <item x="330"/>
        <item x="43"/>
        <item x="333"/>
        <item x="384"/>
        <item x="134"/>
        <item x="331"/>
        <item x="29"/>
        <item x="257"/>
        <item x="235"/>
        <item x="291"/>
        <item x="334"/>
        <item x="254"/>
        <item x="44"/>
        <item x="346"/>
        <item x="284"/>
        <item x="25"/>
        <item x="287"/>
        <item x="415"/>
        <item x="26"/>
        <item x="96"/>
        <item x="32"/>
        <item x="62"/>
        <item x="258"/>
        <item x="114"/>
        <item x="255"/>
        <item x="92"/>
        <item x="385"/>
        <item x="382"/>
        <item x="95"/>
        <item x="107"/>
        <item x="301"/>
        <item x="34"/>
        <item x="97"/>
        <item x="289"/>
        <item x="391"/>
        <item x="286"/>
        <item x="392"/>
        <item x="394"/>
        <item x="336"/>
        <item x="387"/>
        <item x="395"/>
        <item x="337"/>
        <item x="260"/>
        <item x="290"/>
        <item x="35"/>
        <item x="383"/>
        <item x="386"/>
        <item x="261"/>
        <item x="388"/>
        <item x="98"/>
        <item x="417"/>
        <item x="420"/>
        <item x="418"/>
        <item x="421"/>
        <item x="45"/>
        <item x="48"/>
        <item x="292"/>
        <item x="397"/>
        <item x="398"/>
        <item x="389"/>
        <item x="423"/>
        <item x="424"/>
        <item x="51"/>
        <item x="109"/>
        <item x="112"/>
        <item x="49"/>
        <item x="110"/>
        <item x="46"/>
        <item x="113"/>
        <item x="0"/>
        <item x="50"/>
        <item x="47"/>
        <item x="3"/>
        <item x="115"/>
        <item x="52"/>
        <item x="116"/>
        <item x="53"/>
        <item x="6"/>
        <item x="1"/>
        <item x="4"/>
        <item x="2"/>
        <item x="5"/>
        <item x="7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3"/>
  </rowFields>
  <rowItems count="105">
    <i>
      <x/>
      <x/>
    </i>
    <i r="1">
      <x v="1"/>
    </i>
    <i>
      <x v="1"/>
      <x/>
    </i>
    <i r="1">
      <x v="1"/>
    </i>
    <i>
      <x v="2"/>
      <x/>
    </i>
    <i r="1">
      <x v="1"/>
    </i>
    <i>
      <x v="3"/>
      <x/>
    </i>
    <i r="1">
      <x v="1"/>
    </i>
    <i>
      <x v="4"/>
      <x/>
    </i>
    <i r="1">
      <x v="1"/>
    </i>
    <i>
      <x v="5"/>
      <x/>
    </i>
    <i r="1">
      <x v="1"/>
    </i>
    <i>
      <x v="6"/>
      <x/>
    </i>
    <i r="1">
      <x v="1"/>
    </i>
    <i>
      <x v="7"/>
      <x/>
    </i>
    <i r="1">
      <x v="1"/>
    </i>
    <i>
      <x v="8"/>
      <x/>
    </i>
    <i r="1">
      <x v="1"/>
    </i>
    <i>
      <x v="9"/>
      <x/>
    </i>
    <i r="1">
      <x v="1"/>
    </i>
    <i>
      <x v="10"/>
      <x/>
    </i>
    <i r="1">
      <x v="1"/>
    </i>
    <i>
      <x v="11"/>
      <x/>
    </i>
    <i r="1">
      <x v="1"/>
    </i>
    <i>
      <x v="12"/>
      <x/>
    </i>
    <i r="1">
      <x v="1"/>
    </i>
    <i>
      <x v="13"/>
      <x/>
    </i>
    <i r="1">
      <x v="1"/>
    </i>
    <i>
      <x v="14"/>
      <x/>
    </i>
    <i r="1">
      <x v="1"/>
    </i>
    <i>
      <x v="15"/>
      <x/>
    </i>
    <i r="1">
      <x v="1"/>
    </i>
    <i>
      <x v="16"/>
      <x/>
    </i>
    <i r="1">
      <x v="1"/>
    </i>
    <i>
      <x v="17"/>
      <x/>
    </i>
    <i r="1">
      <x v="1"/>
    </i>
    <i>
      <x v="18"/>
      <x/>
    </i>
    <i r="1">
      <x v="1"/>
    </i>
    <i>
      <x v="19"/>
      <x/>
    </i>
    <i r="1">
      <x v="1"/>
    </i>
    <i>
      <x v="20"/>
      <x/>
    </i>
    <i r="1">
      <x v="1"/>
    </i>
    <i>
      <x v="21"/>
      <x/>
    </i>
    <i r="1">
      <x v="1"/>
    </i>
    <i>
      <x v="22"/>
      <x/>
    </i>
    <i r="1">
      <x v="1"/>
    </i>
    <i>
      <x v="23"/>
      <x/>
    </i>
    <i r="1">
      <x v="1"/>
    </i>
    <i>
      <x v="24"/>
      <x/>
    </i>
    <i r="1">
      <x v="1"/>
    </i>
    <i>
      <x v="25"/>
      <x/>
    </i>
    <i r="1">
      <x v="1"/>
    </i>
    <i>
      <x v="26"/>
      <x/>
    </i>
    <i r="1">
      <x v="1"/>
    </i>
    <i>
      <x v="27"/>
      <x/>
    </i>
    <i r="1">
      <x v="1"/>
    </i>
    <i>
      <x v="28"/>
      <x/>
    </i>
    <i r="1">
      <x v="1"/>
    </i>
    <i>
      <x v="29"/>
      <x/>
    </i>
    <i r="1">
      <x v="1"/>
    </i>
    <i>
      <x v="30"/>
      <x/>
    </i>
    <i r="1">
      <x v="1"/>
    </i>
    <i>
      <x v="31"/>
      <x/>
    </i>
    <i r="1">
      <x v="1"/>
    </i>
    <i>
      <x v="32"/>
      <x/>
    </i>
    <i r="1">
      <x v="1"/>
    </i>
    <i>
      <x v="33"/>
      <x/>
    </i>
    <i r="1">
      <x v="1"/>
    </i>
    <i>
      <x v="34"/>
      <x/>
    </i>
    <i r="1">
      <x v="1"/>
    </i>
    <i>
      <x v="35"/>
      <x/>
    </i>
    <i r="1">
      <x v="1"/>
    </i>
    <i>
      <x v="36"/>
      <x/>
    </i>
    <i r="1">
      <x v="1"/>
    </i>
    <i>
      <x v="37"/>
      <x/>
    </i>
    <i r="1">
      <x v="1"/>
    </i>
    <i>
      <x v="38"/>
      <x/>
    </i>
    <i r="1">
      <x v="1"/>
    </i>
    <i>
      <x v="39"/>
      <x/>
    </i>
    <i r="1">
      <x v="1"/>
    </i>
    <i>
      <x v="40"/>
      <x/>
    </i>
    <i r="1">
      <x v="1"/>
    </i>
    <i>
      <x v="41"/>
      <x/>
    </i>
    <i r="1">
      <x v="1"/>
    </i>
    <i>
      <x v="42"/>
      <x/>
    </i>
    <i r="1">
      <x v="1"/>
    </i>
    <i>
      <x v="43"/>
      <x/>
    </i>
    <i r="1">
      <x v="1"/>
    </i>
    <i>
      <x v="44"/>
      <x/>
    </i>
    <i r="1">
      <x v="1"/>
    </i>
    <i>
      <x v="45"/>
      <x/>
    </i>
    <i r="1">
      <x v="1"/>
    </i>
    <i>
      <x v="46"/>
      <x/>
    </i>
    <i r="1">
      <x v="1"/>
    </i>
    <i>
      <x v="47"/>
      <x/>
    </i>
    <i r="1">
      <x v="1"/>
    </i>
    <i>
      <x v="48"/>
      <x/>
    </i>
    <i r="1">
      <x v="1"/>
    </i>
    <i>
      <x v="49"/>
      <x/>
    </i>
    <i r="1">
      <x v="1"/>
    </i>
    <i>
      <x v="50"/>
      <x/>
    </i>
    <i r="1">
      <x v="1"/>
    </i>
    <i>
      <x v="51"/>
      <x/>
    </i>
    <i r="1"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5" hier="-1"/>
  </pageFields>
  <dataFields count="6">
    <dataField name="Sum of black" fld="13" baseField="0" baseItem="0"/>
    <dataField name="Sum of white" fld="12" baseField="0" baseItem="0"/>
    <dataField name="Sum of asian" fld="15" baseField="0" baseItem="0"/>
    <dataField name="Sum of pacific.islander" fld="16" baseField="0" baseItem="0"/>
    <dataField name="Sum of native.american" fld="14" baseField="0" baseItem="0"/>
    <dataField name="Sum of multi.racial" fld="17" baseField="0" baseItem="0"/>
  </dataFields>
  <formats count="1">
    <format dxfId="1">
      <pivotArea field="10" grandRow="1" outline="0" axis="axisRow" fieldPosition="0">
        <references count="1">
          <reference field="4294967294" count="1" selected="0">
            <x v="5"/>
          </reference>
        </references>
      </pivotArea>
    </format>
  </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58974-D509-DF4C-BD34-2CC7921C8081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B4:I110" firstHeaderRow="1" firstDataRow="2" firstDataCol="2" rowPageCount="1" colPageCount="1"/>
  <pivotFields count="18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x="0"/>
        <item x="1"/>
        <item h="1"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4">
        <item h="1" x="0"/>
        <item x="1"/>
        <item h="1"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2">
        <item x="2"/>
        <item x="1"/>
        <item x="4"/>
        <item x="3"/>
        <item x="5"/>
        <item x="6"/>
        <item x="7"/>
        <item x="9"/>
        <item x="8"/>
        <item x="10"/>
        <item x="11"/>
        <item x="12"/>
        <item x="16"/>
        <item x="13"/>
        <item x="14"/>
        <item x="15"/>
        <item x="17"/>
        <item x="18"/>
        <item x="19"/>
        <item x="22"/>
        <item x="21"/>
        <item x="20"/>
        <item x="23"/>
        <item x="24"/>
        <item x="26"/>
        <item x="25"/>
        <item x="27"/>
        <item x="34"/>
        <item x="35"/>
        <item x="28"/>
        <item x="30"/>
        <item x="31"/>
        <item x="32"/>
        <item x="0"/>
        <item x="29"/>
        <item x="33"/>
        <item x="36"/>
        <item x="37"/>
        <item x="38"/>
        <item x="39"/>
        <item x="40"/>
        <item x="41"/>
        <item x="42"/>
        <item x="43"/>
        <item x="44"/>
        <item x="45"/>
        <item x="47"/>
        <item x="46"/>
        <item x="48"/>
        <item x="50"/>
        <item x="49"/>
        <item x="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items count="469">
        <item x="414"/>
        <item x="417"/>
        <item x="315"/>
        <item x="180"/>
        <item x="183"/>
        <item x="420"/>
        <item x="378"/>
        <item x="318"/>
        <item x="441"/>
        <item x="381"/>
        <item x="444"/>
        <item x="243"/>
        <item x="246"/>
        <item x="18"/>
        <item x="186"/>
        <item x="270"/>
        <item x="321"/>
        <item x="21"/>
        <item x="273"/>
        <item x="384"/>
        <item x="108"/>
        <item x="447"/>
        <item x="459"/>
        <item x="81"/>
        <item x="462"/>
        <item x="111"/>
        <item x="84"/>
        <item x="249"/>
        <item x="225"/>
        <item x="72"/>
        <item x="75"/>
        <item x="24"/>
        <item x="276"/>
        <item x="228"/>
        <item x="114"/>
        <item x="465"/>
        <item x="87"/>
        <item x="360"/>
        <item x="363"/>
        <item x="162"/>
        <item x="78"/>
        <item x="165"/>
        <item x="231"/>
        <item x="144"/>
        <item x="9"/>
        <item x="252"/>
        <item x="147"/>
        <item x="171"/>
        <item x="117"/>
        <item x="255"/>
        <item x="36"/>
        <item x="12"/>
        <item x="120"/>
        <item x="234"/>
        <item x="369"/>
        <item x="39"/>
        <item x="174"/>
        <item x="237"/>
        <item x="216"/>
        <item x="366"/>
        <item x="372"/>
        <item x="82"/>
        <item x="85"/>
        <item x="219"/>
        <item x="168"/>
        <item x="387"/>
        <item x="153"/>
        <item x="83"/>
        <item x="109"/>
        <item x="86"/>
        <item x="333"/>
        <item x="390"/>
        <item x="156"/>
        <item x="150"/>
        <item x="450"/>
        <item x="324"/>
        <item x="336"/>
        <item x="15"/>
        <item x="258"/>
        <item x="453"/>
        <item x="110"/>
        <item x="327"/>
        <item x="405"/>
        <item x="112"/>
        <item x="123"/>
        <item x="408"/>
        <item x="135"/>
        <item x="177"/>
        <item x="42"/>
        <item x="138"/>
        <item x="207"/>
        <item x="113"/>
        <item x="240"/>
        <item x="342"/>
        <item x="210"/>
        <item x="189"/>
        <item x="375"/>
        <item x="19"/>
        <item x="63"/>
        <item x="66"/>
        <item x="345"/>
        <item x="20"/>
        <item x="192"/>
        <item x="222"/>
        <item x="88"/>
        <item x="460"/>
        <item x="22"/>
        <item x="463"/>
        <item x="23"/>
        <item x="461"/>
        <item x="464"/>
        <item x="393"/>
        <item x="201"/>
        <item x="198"/>
        <item x="76"/>
        <item x="418"/>
        <item x="89"/>
        <item x="159"/>
        <item x="423"/>
        <item x="419"/>
        <item x="415"/>
        <item x="416"/>
        <item x="73"/>
        <item x="351"/>
        <item x="339"/>
        <item x="316"/>
        <item x="426"/>
        <item x="115"/>
        <item x="317"/>
        <item x="456"/>
        <item x="77"/>
        <item x="319"/>
        <item x="354"/>
        <item x="330"/>
        <item x="320"/>
        <item x="74"/>
        <item x="306"/>
        <item x="261"/>
        <item x="432"/>
        <item x="411"/>
        <item x="379"/>
        <item x="382"/>
        <item x="264"/>
        <item x="99"/>
        <item x="380"/>
        <item x="383"/>
        <item x="116"/>
        <item x="435"/>
        <item x="309"/>
        <item x="364"/>
        <item x="141"/>
        <item x="292"/>
        <item x="213"/>
        <item x="102"/>
        <item x="361"/>
        <item x="289"/>
        <item x="348"/>
        <item x="365"/>
        <item x="195"/>
        <item x="244"/>
        <item x="69"/>
        <item x="247"/>
        <item x="245"/>
        <item x="291"/>
        <item x="25"/>
        <item x="248"/>
        <item x="362"/>
        <item x="288"/>
        <item x="54"/>
        <item x="26"/>
        <item x="466"/>
        <item x="57"/>
        <item x="467"/>
        <item x="204"/>
        <item x="421"/>
        <item x="422"/>
        <item x="79"/>
        <item x="274"/>
        <item x="429"/>
        <item x="184"/>
        <item x="271"/>
        <item x="275"/>
        <item x="185"/>
        <item x="272"/>
        <item x="181"/>
        <item x="322"/>
        <item x="357"/>
        <item x="182"/>
        <item x="323"/>
        <item x="80"/>
        <item x="121"/>
        <item x="118"/>
        <item x="267"/>
        <item x="385"/>
        <item x="279"/>
        <item x="282"/>
        <item x="262"/>
        <item x="312"/>
        <item x="438"/>
        <item x="386"/>
        <item x="265"/>
        <item x="256"/>
        <item x="119"/>
        <item x="105"/>
        <item x="253"/>
        <item x="122"/>
        <item x="367"/>
        <item x="295"/>
        <item x="257"/>
        <item x="229"/>
        <item x="445"/>
        <item x="254"/>
        <item x="446"/>
        <item x="293"/>
        <item x="442"/>
        <item x="226"/>
        <item x="290"/>
        <item x="443"/>
        <item x="230"/>
        <item x="250"/>
        <item x="368"/>
        <item x="227"/>
        <item x="251"/>
        <item x="294"/>
        <item x="27"/>
        <item x="30"/>
        <item x="126"/>
        <item x="129"/>
        <item x="60"/>
        <item x="263"/>
        <item x="40"/>
        <item x="266"/>
        <item x="157"/>
        <item x="37"/>
        <item x="154"/>
        <item x="406"/>
        <item x="41"/>
        <item x="409"/>
        <item x="38"/>
        <item x="67"/>
        <item x="277"/>
        <item x="187"/>
        <item x="278"/>
        <item x="158"/>
        <item x="188"/>
        <item x="155"/>
        <item x="64"/>
        <item x="337"/>
        <item x="334"/>
        <item x="148"/>
        <item x="407"/>
        <item x="410"/>
        <item x="300"/>
        <item x="124"/>
        <item x="175"/>
        <item x="297"/>
        <item x="145"/>
        <item x="172"/>
        <item x="149"/>
        <item x="285"/>
        <item x="68"/>
        <item x="338"/>
        <item x="146"/>
        <item x="268"/>
        <item x="176"/>
        <item x="335"/>
        <item x="173"/>
        <item x="65"/>
        <item x="346"/>
        <item x="373"/>
        <item x="259"/>
        <item x="125"/>
        <item x="193"/>
        <item x="343"/>
        <item x="13"/>
        <item x="370"/>
        <item x="190"/>
        <item x="374"/>
        <item x="10"/>
        <item x="14"/>
        <item x="371"/>
        <item x="260"/>
        <item x="232"/>
        <item x="448"/>
        <item x="11"/>
        <item x="347"/>
        <item x="296"/>
        <item x="449"/>
        <item x="344"/>
        <item x="194"/>
        <item x="233"/>
        <item x="191"/>
        <item x="55"/>
        <item x="166"/>
        <item x="58"/>
        <item x="33"/>
        <item x="31"/>
        <item x="28"/>
        <item x="167"/>
        <item x="163"/>
        <item x="132"/>
        <item x="164"/>
        <item x="269"/>
        <item x="93"/>
        <item x="43"/>
        <item x="220"/>
        <item x="160"/>
        <item x="90"/>
        <item x="217"/>
        <item x="221"/>
        <item x="412"/>
        <item x="56"/>
        <item x="454"/>
        <item x="218"/>
        <item x="59"/>
        <item x="44"/>
        <item x="451"/>
        <item x="391"/>
        <item x="238"/>
        <item x="202"/>
        <item x="235"/>
        <item x="283"/>
        <item x="436"/>
        <item x="70"/>
        <item x="239"/>
        <item x="433"/>
        <item x="388"/>
        <item x="455"/>
        <item x="161"/>
        <item x="392"/>
        <item x="452"/>
        <item x="236"/>
        <item x="199"/>
        <item x="340"/>
        <item x="427"/>
        <item x="280"/>
        <item x="139"/>
        <item x="389"/>
        <item x="424"/>
        <item x="413"/>
        <item x="136"/>
        <item x="103"/>
        <item x="151"/>
        <item x="203"/>
        <item x="303"/>
        <item x="178"/>
        <item x="100"/>
        <item x="32"/>
        <item x="140"/>
        <item x="29"/>
        <item x="434"/>
        <item x="437"/>
        <item x="152"/>
        <item x="137"/>
        <item x="200"/>
        <item x="341"/>
        <item x="428"/>
        <item x="71"/>
        <item x="179"/>
        <item x="425"/>
        <item x="349"/>
        <item x="376"/>
        <item x="104"/>
        <item x="310"/>
        <item x="101"/>
        <item x="196"/>
        <item x="284"/>
        <item x="16"/>
        <item x="307"/>
        <item x="377"/>
        <item x="281"/>
        <item x="17"/>
        <item x="350"/>
        <item x="311"/>
        <item x="197"/>
        <item x="308"/>
        <item x="61"/>
        <item x="211"/>
        <item x="169"/>
        <item x="34"/>
        <item x="208"/>
        <item x="170"/>
        <item x="212"/>
        <item x="130"/>
        <item x="209"/>
        <item x="127"/>
        <item x="96"/>
        <item x="223"/>
        <item x="328"/>
        <item x="224"/>
        <item x="62"/>
        <item x="329"/>
        <item x="457"/>
        <item x="325"/>
        <item x="241"/>
        <item x="355"/>
        <item x="394"/>
        <item x="326"/>
        <item x="396"/>
        <item x="131"/>
        <item x="399"/>
        <item x="439"/>
        <item x="205"/>
        <item x="128"/>
        <item x="458"/>
        <item x="242"/>
        <item x="286"/>
        <item x="352"/>
        <item x="395"/>
        <item x="356"/>
        <item x="430"/>
        <item x="142"/>
        <item x="353"/>
        <item x="94"/>
        <item x="301"/>
        <item x="106"/>
        <item x="206"/>
        <item x="91"/>
        <item x="35"/>
        <item x="143"/>
        <item x="440"/>
        <item x="298"/>
        <item x="400"/>
        <item x="431"/>
        <item x="397"/>
        <item x="107"/>
        <item x="313"/>
        <item x="287"/>
        <item x="45"/>
        <item x="48"/>
        <item x="302"/>
        <item x="299"/>
        <item x="314"/>
        <item x="49"/>
        <item x="46"/>
        <item x="214"/>
        <item x="95"/>
        <item x="92"/>
        <item x="215"/>
        <item x="133"/>
        <item x="331"/>
        <item x="332"/>
        <item x="402"/>
        <item x="358"/>
        <item x="134"/>
        <item x="359"/>
        <item x="401"/>
        <item x="398"/>
        <item x="97"/>
        <item x="304"/>
        <item x="403"/>
        <item x="51"/>
        <item x="305"/>
        <item x="47"/>
        <item x="50"/>
        <item x="52"/>
        <item x="98"/>
        <item x="404"/>
        <item x="0"/>
        <item x="3"/>
        <item x="53"/>
        <item x="6"/>
        <item x="4"/>
        <item x="1"/>
        <item x="5"/>
        <item x="2"/>
        <item x="7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items count="469">
        <item x="243"/>
        <item x="414"/>
        <item x="378"/>
        <item x="417"/>
        <item x="315"/>
        <item x="246"/>
        <item x="381"/>
        <item x="318"/>
        <item x="459"/>
        <item x="180"/>
        <item x="462"/>
        <item x="420"/>
        <item x="249"/>
        <item x="183"/>
        <item x="384"/>
        <item x="321"/>
        <item x="441"/>
        <item x="465"/>
        <item x="444"/>
        <item x="186"/>
        <item x="117"/>
        <item x="120"/>
        <item x="18"/>
        <item x="108"/>
        <item x="21"/>
        <item x="270"/>
        <item x="447"/>
        <item x="111"/>
        <item x="273"/>
        <item x="244"/>
        <item x="245"/>
        <item x="144"/>
        <item x="123"/>
        <item x="252"/>
        <item x="147"/>
        <item x="24"/>
        <item x="255"/>
        <item x="460"/>
        <item x="114"/>
        <item x="415"/>
        <item x="247"/>
        <item x="36"/>
        <item x="276"/>
        <item x="461"/>
        <item x="416"/>
        <item x="248"/>
        <item x="39"/>
        <item x="418"/>
        <item x="405"/>
        <item x="463"/>
        <item x="419"/>
        <item x="162"/>
        <item x="408"/>
        <item x="118"/>
        <item x="225"/>
        <item x="75"/>
        <item x="464"/>
        <item x="342"/>
        <item x="150"/>
        <item x="228"/>
        <item x="72"/>
        <item x="165"/>
        <item x="345"/>
        <item x="250"/>
        <item x="84"/>
        <item x="258"/>
        <item x="81"/>
        <item x="153"/>
        <item x="156"/>
        <item x="216"/>
        <item x="119"/>
        <item x="251"/>
        <item x="379"/>
        <item x="219"/>
        <item x="316"/>
        <item x="380"/>
        <item x="234"/>
        <item x="333"/>
        <item x="237"/>
        <item x="121"/>
        <item x="317"/>
        <item x="336"/>
        <item x="9"/>
        <item x="42"/>
        <item x="291"/>
        <item x="421"/>
        <item x="466"/>
        <item x="271"/>
        <item x="288"/>
        <item x="12"/>
        <item x="422"/>
        <item x="122"/>
        <item x="467"/>
        <item x="450"/>
        <item x="181"/>
        <item x="453"/>
        <item x="411"/>
        <item x="272"/>
        <item x="182"/>
        <item x="382"/>
        <item x="319"/>
        <item x="274"/>
        <item x="383"/>
        <item x="320"/>
        <item x="168"/>
        <item x="231"/>
        <item x="78"/>
        <item x="171"/>
        <item x="348"/>
        <item x="387"/>
        <item x="109"/>
        <item x="184"/>
        <item x="390"/>
        <item x="138"/>
        <item x="87"/>
        <item x="19"/>
        <item x="135"/>
        <item x="363"/>
        <item x="174"/>
        <item x="159"/>
        <item x="124"/>
        <item x="185"/>
        <item x="275"/>
        <item x="110"/>
        <item x="222"/>
        <item x="360"/>
        <item x="369"/>
        <item x="432"/>
        <item x="20"/>
        <item x="372"/>
        <item x="264"/>
        <item x="261"/>
        <item x="240"/>
        <item x="435"/>
        <item x="339"/>
        <item x="406"/>
        <item x="125"/>
        <item x="57"/>
        <item x="54"/>
        <item x="22"/>
        <item x="15"/>
        <item x="294"/>
        <item x="385"/>
        <item x="210"/>
        <item x="322"/>
        <item x="386"/>
        <item x="23"/>
        <item x="207"/>
        <item x="323"/>
        <item x="112"/>
        <item x="277"/>
        <item x="289"/>
        <item x="456"/>
        <item x="407"/>
        <item x="409"/>
        <item x="113"/>
        <item x="187"/>
        <item x="327"/>
        <item x="324"/>
        <item x="278"/>
        <item x="188"/>
        <item x="393"/>
        <item x="177"/>
        <item x="141"/>
        <item x="292"/>
        <item x="410"/>
        <item x="366"/>
        <item x="30"/>
        <item x="27"/>
        <item x="375"/>
        <item x="290"/>
        <item x="438"/>
        <item x="267"/>
        <item x="25"/>
        <item x="115"/>
        <item x="26"/>
        <item x="60"/>
        <item x="66"/>
        <item x="426"/>
        <item x="293"/>
        <item x="423"/>
        <item x="116"/>
        <item x="192"/>
        <item x="442"/>
        <item x="189"/>
        <item x="364"/>
        <item x="412"/>
        <item x="361"/>
        <item x="443"/>
        <item x="63"/>
        <item x="213"/>
        <item x="129"/>
        <item x="343"/>
        <item x="126"/>
        <item x="445"/>
        <item x="446"/>
        <item x="295"/>
        <item x="306"/>
        <item x="309"/>
        <item x="330"/>
        <item x="344"/>
        <item x="413"/>
        <item x="346"/>
        <item x="365"/>
        <item x="362"/>
        <item x="102"/>
        <item x="99"/>
        <item x="253"/>
        <item x="347"/>
        <item x="33"/>
        <item x="256"/>
        <item x="254"/>
        <item x="257"/>
        <item x="145"/>
        <item x="201"/>
        <item x="146"/>
        <item x="296"/>
        <item x="198"/>
        <item x="148"/>
        <item x="429"/>
        <item x="149"/>
        <item x="69"/>
        <item x="195"/>
        <item x="367"/>
        <item x="354"/>
        <item x="351"/>
        <item x="448"/>
        <item x="449"/>
        <item x="132"/>
        <item x="349"/>
        <item x="312"/>
        <item x="350"/>
        <item x="154"/>
        <item x="368"/>
        <item x="282"/>
        <item x="105"/>
        <item x="279"/>
        <item x="157"/>
        <item x="155"/>
        <item x="259"/>
        <item x="158"/>
        <item x="260"/>
        <item x="76"/>
        <item x="77"/>
        <item x="55"/>
        <item x="399"/>
        <item x="396"/>
        <item x="151"/>
        <item x="204"/>
        <item x="73"/>
        <item x="152"/>
        <item x="74"/>
        <item x="56"/>
        <item x="58"/>
        <item x="262"/>
        <item x="265"/>
        <item x="433"/>
        <item x="93"/>
        <item x="357"/>
        <item x="90"/>
        <item x="59"/>
        <item x="263"/>
        <item x="266"/>
        <item x="28"/>
        <item x="434"/>
        <item x="436"/>
        <item x="85"/>
        <item x="31"/>
        <item x="334"/>
        <item x="337"/>
        <item x="86"/>
        <item x="335"/>
        <item x="338"/>
        <item x="29"/>
        <item x="437"/>
        <item x="217"/>
        <item x="48"/>
        <item x="218"/>
        <item x="220"/>
        <item x="45"/>
        <item x="32"/>
        <item x="221"/>
        <item x="285"/>
        <item x="160"/>
        <item x="67"/>
        <item x="82"/>
        <item x="166"/>
        <item x="83"/>
        <item x="163"/>
        <item x="454"/>
        <item x="161"/>
        <item x="167"/>
        <item x="164"/>
        <item x="64"/>
        <item x="451"/>
        <item x="455"/>
        <item x="452"/>
        <item x="68"/>
        <item x="79"/>
        <item x="402"/>
        <item x="80"/>
        <item x="61"/>
        <item x="65"/>
        <item x="40"/>
        <item x="41"/>
        <item x="202"/>
        <item x="268"/>
        <item x="62"/>
        <item x="199"/>
        <item x="37"/>
        <item x="96"/>
        <item x="38"/>
        <item x="269"/>
        <item x="439"/>
        <item x="34"/>
        <item x="203"/>
        <item x="300"/>
        <item x="440"/>
        <item x="340"/>
        <item x="200"/>
        <item x="139"/>
        <item x="341"/>
        <item x="140"/>
        <item x="223"/>
        <item x="297"/>
        <item x="88"/>
        <item x="51"/>
        <item x="136"/>
        <item x="35"/>
        <item x="224"/>
        <item x="89"/>
        <item x="137"/>
        <item x="238"/>
        <item x="239"/>
        <item x="169"/>
        <item x="70"/>
        <item x="170"/>
        <item x="457"/>
        <item x="235"/>
        <item x="236"/>
        <item x="458"/>
        <item x="71"/>
        <item x="43"/>
        <item x="205"/>
        <item x="44"/>
        <item x="391"/>
        <item x="229"/>
        <item x="392"/>
        <item x="230"/>
        <item x="283"/>
        <item x="206"/>
        <item x="388"/>
        <item x="389"/>
        <item x="226"/>
        <item x="303"/>
        <item x="227"/>
        <item x="13"/>
        <item x="14"/>
        <item x="280"/>
        <item x="142"/>
        <item x="373"/>
        <item x="284"/>
        <item x="374"/>
        <item x="143"/>
        <item x="211"/>
        <item x="355"/>
        <item x="212"/>
        <item x="10"/>
        <item x="328"/>
        <item x="11"/>
        <item x="281"/>
        <item x="370"/>
        <item x="329"/>
        <item x="241"/>
        <item x="175"/>
        <item x="371"/>
        <item x="352"/>
        <item x="242"/>
        <item x="356"/>
        <item x="176"/>
        <item x="208"/>
        <item x="209"/>
        <item x="325"/>
        <item x="427"/>
        <item x="326"/>
        <item x="353"/>
        <item x="172"/>
        <item x="428"/>
        <item x="173"/>
        <item x="193"/>
        <item x="424"/>
        <item x="194"/>
        <item x="425"/>
        <item x="130"/>
        <item x="131"/>
        <item x="190"/>
        <item x="191"/>
        <item x="127"/>
        <item x="310"/>
        <item x="128"/>
        <item x="311"/>
        <item x="49"/>
        <item x="394"/>
        <item x="232"/>
        <item x="46"/>
        <item x="395"/>
        <item x="233"/>
        <item x="307"/>
        <item x="286"/>
        <item x="308"/>
        <item x="50"/>
        <item x="47"/>
        <item x="16"/>
        <item x="3"/>
        <item x="17"/>
        <item x="287"/>
        <item x="376"/>
        <item x="301"/>
        <item x="0"/>
        <item x="377"/>
        <item x="358"/>
        <item x="214"/>
        <item x="215"/>
        <item x="331"/>
        <item x="103"/>
        <item x="332"/>
        <item x="94"/>
        <item x="359"/>
        <item x="178"/>
        <item x="104"/>
        <item x="179"/>
        <item x="400"/>
        <item x="298"/>
        <item x="430"/>
        <item x="302"/>
        <item x="95"/>
        <item x="91"/>
        <item x="401"/>
        <item x="397"/>
        <item x="431"/>
        <item x="100"/>
        <item x="101"/>
        <item x="398"/>
        <item x="92"/>
        <item x="196"/>
        <item x="197"/>
        <item x="133"/>
        <item x="299"/>
        <item x="134"/>
        <item x="313"/>
        <item x="314"/>
        <item x="52"/>
        <item x="53"/>
        <item x="6"/>
        <item x="304"/>
        <item x="97"/>
        <item x="106"/>
        <item x="403"/>
        <item x="107"/>
        <item x="98"/>
        <item x="404"/>
        <item x="305"/>
        <item x="4"/>
        <item x="5"/>
        <item x="1"/>
        <item x="2"/>
        <item x="7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items count="467">
        <item x="413"/>
        <item x="416"/>
        <item x="440"/>
        <item x="183"/>
        <item x="180"/>
        <item x="419"/>
        <item x="443"/>
        <item x="269"/>
        <item x="272"/>
        <item x="446"/>
        <item x="186"/>
        <item x="85"/>
        <item x="82"/>
        <item x="414"/>
        <item x="275"/>
        <item x="417"/>
        <item x="81"/>
        <item x="415"/>
        <item x="108"/>
        <item x="418"/>
        <item x="224"/>
        <item x="270"/>
        <item x="314"/>
        <item x="111"/>
        <item x="88"/>
        <item x="109"/>
        <item x="317"/>
        <item x="84"/>
        <item x="273"/>
        <item x="72"/>
        <item x="76"/>
        <item x="73"/>
        <item x="457"/>
        <item x="75"/>
        <item x="162"/>
        <item x="112"/>
        <item x="271"/>
        <item x="227"/>
        <item x="460"/>
        <item x="441"/>
        <item x="83"/>
        <item x="444"/>
        <item x="420"/>
        <item x="274"/>
        <item x="442"/>
        <item x="165"/>
        <item x="86"/>
        <item x="363"/>
        <item x="445"/>
        <item x="360"/>
        <item x="421"/>
        <item x="18"/>
        <item x="242"/>
        <item x="114"/>
        <item x="87"/>
        <item x="110"/>
        <item x="245"/>
        <item x="377"/>
        <item x="171"/>
        <item x="21"/>
        <item x="9"/>
        <item x="320"/>
        <item x="276"/>
        <item x="362"/>
        <item x="359"/>
        <item x="380"/>
        <item x="74"/>
        <item x="79"/>
        <item x="113"/>
        <item x="78"/>
        <item x="77"/>
        <item x="115"/>
        <item x="144"/>
        <item x="36"/>
        <item x="230"/>
        <item x="463"/>
        <item x="147"/>
        <item x="174"/>
        <item x="39"/>
        <item x="368"/>
        <item x="233"/>
        <item x="12"/>
        <item x="168"/>
        <item x="277"/>
        <item x="67"/>
        <item x="236"/>
        <item x="64"/>
        <item x="89"/>
        <item x="184"/>
        <item x="181"/>
        <item x="447"/>
        <item x="323"/>
        <item x="148"/>
        <item x="185"/>
        <item x="366"/>
        <item x="163"/>
        <item x="145"/>
        <item x="166"/>
        <item x="182"/>
        <item x="371"/>
        <item x="117"/>
        <item x="386"/>
        <item x="135"/>
        <item x="364"/>
        <item x="24"/>
        <item x="248"/>
        <item x="120"/>
        <item x="63"/>
        <item x="153"/>
        <item x="361"/>
        <item x="326"/>
        <item x="251"/>
        <item x="383"/>
        <item x="116"/>
        <item x="254"/>
        <item x="66"/>
        <item x="365"/>
        <item x="156"/>
        <item x="80"/>
        <item x="177"/>
        <item x="138"/>
        <item x="201"/>
        <item x="164"/>
        <item x="461"/>
        <item x="282"/>
        <item x="458"/>
        <item x="15"/>
        <item x="389"/>
        <item x="150"/>
        <item x="42"/>
        <item x="279"/>
        <item x="448"/>
        <item x="167"/>
        <item x="215"/>
        <item x="193"/>
        <item x="228"/>
        <item x="451"/>
        <item x="139"/>
        <item x="206"/>
        <item x="190"/>
        <item x="239"/>
        <item x="225"/>
        <item x="136"/>
        <item x="255"/>
        <item x="146"/>
        <item x="209"/>
        <item x="459"/>
        <item x="218"/>
        <item x="70"/>
        <item x="149"/>
        <item x="404"/>
        <item x="252"/>
        <item x="462"/>
        <item x="374"/>
        <item x="189"/>
        <item x="187"/>
        <item x="387"/>
        <item x="407"/>
        <item x="229"/>
        <item x="372"/>
        <item x="226"/>
        <item x="369"/>
        <item x="354"/>
        <item x="390"/>
        <item x="151"/>
        <item x="65"/>
        <item x="351"/>
        <item x="121"/>
        <item x="118"/>
        <item x="188"/>
        <item x="169"/>
        <item x="68"/>
        <item x="130"/>
        <item x="198"/>
        <item x="329"/>
        <item x="127"/>
        <item x="422"/>
        <item x="123"/>
        <item x="200"/>
        <item x="192"/>
        <item x="367"/>
        <item x="260"/>
        <item x="40"/>
        <item x="69"/>
        <item x="423"/>
        <item x="257"/>
        <item x="324"/>
        <item x="37"/>
        <item x="426"/>
        <item x="159"/>
        <item x="327"/>
        <item x="141"/>
        <item x="263"/>
        <item x="392"/>
        <item x="103"/>
        <item x="100"/>
        <item x="157"/>
        <item x="154"/>
        <item x="425"/>
        <item x="264"/>
        <item x="204"/>
        <item x="99"/>
        <item x="370"/>
        <item x="341"/>
        <item x="464"/>
        <item x="137"/>
        <item x="234"/>
        <item x="261"/>
        <item x="285"/>
        <item x="350"/>
        <item x="170"/>
        <item x="237"/>
        <item x="253"/>
        <item x="13"/>
        <item x="256"/>
        <item x="140"/>
        <item x="388"/>
        <item x="373"/>
        <item x="10"/>
        <item x="408"/>
        <item x="454"/>
        <item x="353"/>
        <item x="41"/>
        <item x="119"/>
        <item x="344"/>
        <item x="38"/>
        <item x="122"/>
        <item x="196"/>
        <item x="405"/>
        <item x="231"/>
        <item x="175"/>
        <item x="221"/>
        <item x="172"/>
        <item x="142"/>
        <item x="212"/>
        <item x="391"/>
        <item x="325"/>
        <item x="152"/>
        <item x="258"/>
        <item x="102"/>
        <item x="199"/>
        <item x="465"/>
        <item x="191"/>
        <item x="235"/>
        <item x="332"/>
        <item x="202"/>
        <item x="328"/>
        <item x="11"/>
        <item x="410"/>
        <item x="55"/>
        <item x="14"/>
        <item x="238"/>
        <item x="155"/>
        <item x="58"/>
        <item x="194"/>
        <item x="158"/>
        <item x="393"/>
        <item x="173"/>
        <item x="232"/>
        <item x="375"/>
        <item x="335"/>
        <item x="176"/>
        <item x="357"/>
        <item x="124"/>
        <item x="278"/>
        <item x="71"/>
        <item x="195"/>
        <item x="318"/>
        <item x="315"/>
        <item x="133"/>
        <item x="287"/>
        <item x="305"/>
        <item x="203"/>
        <item x="319"/>
        <item x="431"/>
        <item x="316"/>
        <item x="290"/>
        <item x="281"/>
        <item x="90"/>
        <item x="424"/>
        <item x="266"/>
        <item x="43"/>
        <item x="428"/>
        <item x="429"/>
        <item x="352"/>
        <item x="330"/>
        <item x="434"/>
        <item x="345"/>
        <item x="342"/>
        <item x="406"/>
        <item x="308"/>
        <item x="409"/>
        <item x="106"/>
        <item x="427"/>
        <item x="355"/>
        <item x="265"/>
        <item x="262"/>
        <item x="160"/>
        <item x="101"/>
        <item x="54"/>
        <item x="267"/>
        <item x="280"/>
        <item x="452"/>
        <item x="91"/>
        <item x="93"/>
        <item x="449"/>
        <item x="240"/>
        <item x="94"/>
        <item x="57"/>
        <item x="376"/>
        <item x="126"/>
        <item x="143"/>
        <item x="347"/>
        <item x="259"/>
        <item x="356"/>
        <item x="104"/>
        <item x="16"/>
        <item x="283"/>
        <item x="300"/>
        <item x="105"/>
        <item x="210"/>
        <item x="44"/>
        <item x="207"/>
        <item x="125"/>
        <item x="411"/>
        <item x="219"/>
        <item x="394"/>
        <item x="129"/>
        <item x="178"/>
        <item x="216"/>
        <item x="297"/>
        <item x="246"/>
        <item x="331"/>
        <item x="243"/>
        <item x="450"/>
        <item x="205"/>
        <item x="453"/>
        <item x="241"/>
        <item x="197"/>
        <item x="17"/>
        <item x="61"/>
        <item x="247"/>
        <item x="338"/>
        <item x="161"/>
        <item x="244"/>
        <item x="343"/>
        <item x="381"/>
        <item x="179"/>
        <item x="208"/>
        <item x="211"/>
        <item x="128"/>
        <item x="346"/>
        <item x="217"/>
        <item x="220"/>
        <item x="378"/>
        <item x="321"/>
        <item x="382"/>
        <item x="131"/>
        <item x="379"/>
        <item x="284"/>
        <item x="293"/>
        <item x="322"/>
        <item x="56"/>
        <item x="27"/>
        <item x="311"/>
        <item x="437"/>
        <item x="59"/>
        <item x="430"/>
        <item x="399"/>
        <item x="396"/>
        <item x="348"/>
        <item x="30"/>
        <item x="358"/>
        <item x="412"/>
        <item x="92"/>
        <item x="96"/>
        <item x="435"/>
        <item x="268"/>
        <item x="432"/>
        <item x="60"/>
        <item x="455"/>
        <item x="107"/>
        <item x="97"/>
        <item x="95"/>
        <item x="286"/>
        <item x="19"/>
        <item x="22"/>
        <item x="309"/>
        <item x="20"/>
        <item x="132"/>
        <item x="213"/>
        <item x="23"/>
        <item x="303"/>
        <item x="222"/>
        <item x="306"/>
        <item x="249"/>
        <item x="296"/>
        <item x="456"/>
        <item x="433"/>
        <item x="299"/>
        <item x="250"/>
        <item x="436"/>
        <item x="349"/>
        <item x="214"/>
        <item x="384"/>
        <item x="223"/>
        <item x="134"/>
        <item x="310"/>
        <item x="385"/>
        <item x="307"/>
        <item x="49"/>
        <item x="46"/>
        <item x="62"/>
        <item x="33"/>
        <item x="291"/>
        <item x="402"/>
        <item x="395"/>
        <item x="438"/>
        <item x="298"/>
        <item x="288"/>
        <item x="301"/>
        <item x="398"/>
        <item x="98"/>
        <item x="25"/>
        <item x="292"/>
        <item x="26"/>
        <item x="312"/>
        <item x="289"/>
        <item x="397"/>
        <item x="302"/>
        <item x="31"/>
        <item x="439"/>
        <item x="400"/>
        <item x="28"/>
        <item x="313"/>
        <item x="336"/>
        <item x="333"/>
        <item x="52"/>
        <item x="337"/>
        <item x="32"/>
        <item x="334"/>
        <item x="294"/>
        <item x="29"/>
        <item x="401"/>
        <item x="304"/>
        <item x="295"/>
        <item x="45"/>
        <item x="48"/>
        <item x="403"/>
        <item x="34"/>
        <item x="47"/>
        <item x="339"/>
        <item x="50"/>
        <item x="340"/>
        <item x="35"/>
        <item x="51"/>
        <item x="53"/>
        <item x="0"/>
        <item x="3"/>
        <item x="4"/>
        <item x="1"/>
        <item x="6"/>
        <item x="2"/>
        <item x="5"/>
        <item x="7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items count="451">
        <item x="399"/>
        <item x="402"/>
        <item x="302"/>
        <item x="176"/>
        <item x="305"/>
        <item x="405"/>
        <item x="179"/>
        <item x="425"/>
        <item x="428"/>
        <item x="308"/>
        <item x="236"/>
        <item x="441"/>
        <item x="182"/>
        <item x="400"/>
        <item x="364"/>
        <item x="403"/>
        <item x="401"/>
        <item x="444"/>
        <item x="262"/>
        <item x="404"/>
        <item x="264"/>
        <item x="366"/>
        <item x="85"/>
        <item x="241"/>
        <item x="82"/>
        <item x="73"/>
        <item x="76"/>
        <item x="406"/>
        <item x="447"/>
        <item x="265"/>
        <item x="303"/>
        <item x="177"/>
        <item x="180"/>
        <item x="426"/>
        <item x="442"/>
        <item x="369"/>
        <item x="407"/>
        <item x="304"/>
        <item x="306"/>
        <item x="367"/>
        <item x="445"/>
        <item x="267"/>
        <item x="178"/>
        <item x="72"/>
        <item x="181"/>
        <item x="21"/>
        <item x="18"/>
        <item x="307"/>
        <item x="427"/>
        <item x="365"/>
        <item x="219"/>
        <item x="443"/>
        <item x="429"/>
        <item x="266"/>
        <item x="75"/>
        <item x="263"/>
        <item x="237"/>
        <item x="88"/>
        <item x="144"/>
        <item x="117"/>
        <item x="446"/>
        <item x="79"/>
        <item x="120"/>
        <item x="81"/>
        <item x="368"/>
        <item x="347"/>
        <item x="350"/>
        <item x="147"/>
        <item x="268"/>
        <item x="84"/>
        <item x="238"/>
        <item x="183"/>
        <item x="309"/>
        <item x="74"/>
        <item x="370"/>
        <item x="448"/>
        <item x="239"/>
        <item x="430"/>
        <item x="153"/>
        <item x="222"/>
        <item x="310"/>
        <item x="184"/>
        <item x="77"/>
        <item x="432"/>
        <item x="24"/>
        <item x="36"/>
        <item x="83"/>
        <item x="240"/>
        <item x="220"/>
        <item x="86"/>
        <item x="78"/>
        <item x="244"/>
        <item x="431"/>
        <item x="245"/>
        <item x="223"/>
        <item x="210"/>
        <item x="435"/>
        <item x="269"/>
        <item x="449"/>
        <item x="39"/>
        <item x="213"/>
        <item x="248"/>
        <item x="371"/>
        <item x="247"/>
        <item x="349"/>
        <item x="170"/>
        <item x="202"/>
        <item x="123"/>
        <item x="67"/>
        <item x="150"/>
        <item x="276"/>
        <item x="320"/>
        <item x="64"/>
        <item x="228"/>
        <item x="163"/>
        <item x="353"/>
        <item x="87"/>
        <item x="279"/>
        <item x="225"/>
        <item x="242"/>
        <item x="323"/>
        <item x="230"/>
        <item x="221"/>
        <item x="80"/>
        <item x="355"/>
        <item x="243"/>
        <item x="135"/>
        <item x="329"/>
        <item x="168"/>
        <item x="171"/>
        <item x="348"/>
        <item x="433"/>
        <item x="158"/>
        <item x="311"/>
        <item x="351"/>
        <item x="138"/>
        <item x="275"/>
        <item x="224"/>
        <item x="89"/>
        <item x="278"/>
        <item x="438"/>
        <item x="332"/>
        <item x="436"/>
        <item x="358"/>
        <item x="226"/>
        <item x="154"/>
        <item x="246"/>
        <item x="42"/>
        <item x="63"/>
        <item x="139"/>
        <item x="173"/>
        <item x="250"/>
        <item x="251"/>
        <item x="9"/>
        <item x="390"/>
        <item x="136"/>
        <item x="216"/>
        <item x="166"/>
        <item x="314"/>
        <item x="13"/>
        <item x="214"/>
        <item x="10"/>
        <item x="211"/>
        <item x="393"/>
        <item x="249"/>
        <item x="156"/>
        <item x="352"/>
        <item x="145"/>
        <item x="161"/>
        <item x="205"/>
        <item x="118"/>
        <item x="356"/>
        <item x="372"/>
        <item x="164"/>
        <item x="70"/>
        <item x="203"/>
        <item x="207"/>
        <item x="197"/>
        <item x="148"/>
        <item x="282"/>
        <item x="169"/>
        <item x="326"/>
        <item x="434"/>
        <item x="188"/>
        <item x="233"/>
        <item x="66"/>
        <item x="121"/>
        <item x="194"/>
        <item x="359"/>
        <item x="155"/>
        <item x="185"/>
        <item x="146"/>
        <item x="54"/>
        <item x="172"/>
        <item x="57"/>
        <item x="119"/>
        <item x="12"/>
        <item x="375"/>
        <item x="437"/>
        <item x="277"/>
        <item x="373"/>
        <item x="376"/>
        <item x="149"/>
        <item x="280"/>
        <item x="162"/>
        <item x="157"/>
        <item x="212"/>
        <item x="65"/>
        <item x="227"/>
        <item x="127"/>
        <item x="215"/>
        <item x="122"/>
        <item x="342"/>
        <item x="174"/>
        <item x="141"/>
        <item x="130"/>
        <item x="361"/>
        <item x="187"/>
        <item x="354"/>
        <item x="335"/>
        <item x="339"/>
        <item x="410"/>
        <item x="204"/>
        <item x="206"/>
        <item x="439"/>
        <item x="165"/>
        <item x="281"/>
        <item x="315"/>
        <item x="137"/>
        <item x="193"/>
        <item x="312"/>
        <item x="140"/>
        <item x="68"/>
        <item x="253"/>
        <item x="196"/>
        <item x="357"/>
        <item x="317"/>
        <item x="256"/>
        <item x="142"/>
        <item x="252"/>
        <item x="159"/>
        <item x="126"/>
        <item x="11"/>
        <item x="396"/>
        <item x="16"/>
        <item x="217"/>
        <item x="416"/>
        <item x="129"/>
        <item x="69"/>
        <item x="360"/>
        <item x="99"/>
        <item x="151"/>
        <item x="208"/>
        <item x="341"/>
        <item x="419"/>
        <item x="338"/>
        <item x="293"/>
        <item x="124"/>
        <item x="15"/>
        <item x="321"/>
        <item x="362"/>
        <item x="14"/>
        <item x="200"/>
        <item x="27"/>
        <item x="324"/>
        <item x="378"/>
        <item x="30"/>
        <item x="411"/>
        <item x="175"/>
        <item x="374"/>
        <item x="191"/>
        <item x="270"/>
        <item x="313"/>
        <item x="440"/>
        <item x="272"/>
        <item x="102"/>
        <item x="100"/>
        <item x="186"/>
        <item x="296"/>
        <item x="60"/>
        <item x="408"/>
        <item x="294"/>
        <item x="316"/>
        <item x="103"/>
        <item x="160"/>
        <item x="152"/>
        <item x="297"/>
        <item x="377"/>
        <item x="189"/>
        <item x="379"/>
        <item x="125"/>
        <item x="283"/>
        <item x="413"/>
        <item x="55"/>
        <item x="322"/>
        <item x="190"/>
        <item x="198"/>
        <item x="195"/>
        <item x="218"/>
        <item x="58"/>
        <item x="325"/>
        <item x="231"/>
        <item x="133"/>
        <item x="345"/>
        <item x="167"/>
        <item x="37"/>
        <item x="71"/>
        <item x="209"/>
        <item x="40"/>
        <item x="128"/>
        <item x="318"/>
        <item x="143"/>
        <item x="199"/>
        <item x="229"/>
        <item x="288"/>
        <item x="38"/>
        <item x="259"/>
        <item x="131"/>
        <item x="232"/>
        <item x="343"/>
        <item x="19"/>
        <item x="273"/>
        <item x="41"/>
        <item x="409"/>
        <item x="340"/>
        <item x="285"/>
        <item x="90"/>
        <item x="271"/>
        <item x="22"/>
        <item x="363"/>
        <item x="20"/>
        <item x="132"/>
        <item x="23"/>
        <item x="412"/>
        <item x="56"/>
        <item x="93"/>
        <item x="422"/>
        <item x="17"/>
        <item x="59"/>
        <item x="344"/>
        <item x="108"/>
        <item x="111"/>
        <item x="105"/>
        <item x="327"/>
        <item x="101"/>
        <item x="28"/>
        <item x="33"/>
        <item x="299"/>
        <item x="295"/>
        <item x="274"/>
        <item x="414"/>
        <item x="319"/>
        <item x="380"/>
        <item x="104"/>
        <item x="106"/>
        <item x="94"/>
        <item x="91"/>
        <item x="298"/>
        <item x="192"/>
        <item x="300"/>
        <item x="31"/>
        <item x="201"/>
        <item x="61"/>
        <item x="328"/>
        <item x="234"/>
        <item x="381"/>
        <item x="330"/>
        <item x="43"/>
        <item x="333"/>
        <item x="384"/>
        <item x="134"/>
        <item x="331"/>
        <item x="29"/>
        <item x="257"/>
        <item x="235"/>
        <item x="291"/>
        <item x="334"/>
        <item x="254"/>
        <item x="44"/>
        <item x="346"/>
        <item x="284"/>
        <item x="25"/>
        <item x="287"/>
        <item x="415"/>
        <item x="26"/>
        <item x="96"/>
        <item x="32"/>
        <item x="62"/>
        <item x="258"/>
        <item x="114"/>
        <item x="255"/>
        <item x="92"/>
        <item x="385"/>
        <item x="382"/>
        <item x="95"/>
        <item x="107"/>
        <item x="301"/>
        <item x="34"/>
        <item x="97"/>
        <item x="289"/>
        <item x="391"/>
        <item x="286"/>
        <item x="392"/>
        <item x="394"/>
        <item x="336"/>
        <item x="387"/>
        <item x="395"/>
        <item x="337"/>
        <item x="260"/>
        <item x="290"/>
        <item x="35"/>
        <item x="383"/>
        <item x="386"/>
        <item x="261"/>
        <item x="388"/>
        <item x="98"/>
        <item x="417"/>
        <item x="420"/>
        <item x="418"/>
        <item x="421"/>
        <item x="45"/>
        <item x="48"/>
        <item x="292"/>
        <item x="397"/>
        <item x="398"/>
        <item x="389"/>
        <item x="423"/>
        <item x="424"/>
        <item x="51"/>
        <item x="109"/>
        <item x="112"/>
        <item x="49"/>
        <item x="110"/>
        <item x="46"/>
        <item x="113"/>
        <item x="0"/>
        <item x="50"/>
        <item x="47"/>
        <item x="3"/>
        <item x="115"/>
        <item x="52"/>
        <item x="116"/>
        <item x="53"/>
        <item x="6"/>
        <item x="1"/>
        <item x="4"/>
        <item x="2"/>
        <item x="5"/>
        <item x="7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3"/>
  </rowFields>
  <rowItems count="105">
    <i>
      <x/>
      <x/>
    </i>
    <i r="1">
      <x v="1"/>
    </i>
    <i>
      <x v="1"/>
      <x/>
    </i>
    <i r="1">
      <x v="1"/>
    </i>
    <i>
      <x v="2"/>
      <x/>
    </i>
    <i r="1">
      <x v="1"/>
    </i>
    <i>
      <x v="3"/>
      <x/>
    </i>
    <i r="1">
      <x v="1"/>
    </i>
    <i>
      <x v="4"/>
      <x/>
    </i>
    <i r="1">
      <x v="1"/>
    </i>
    <i>
      <x v="5"/>
      <x/>
    </i>
    <i r="1">
      <x v="1"/>
    </i>
    <i>
      <x v="6"/>
      <x/>
    </i>
    <i r="1">
      <x v="1"/>
    </i>
    <i>
      <x v="7"/>
      <x/>
    </i>
    <i r="1">
      <x v="1"/>
    </i>
    <i>
      <x v="8"/>
      <x/>
    </i>
    <i r="1">
      <x v="1"/>
    </i>
    <i>
      <x v="9"/>
      <x/>
    </i>
    <i r="1">
      <x v="1"/>
    </i>
    <i>
      <x v="10"/>
      <x/>
    </i>
    <i r="1">
      <x v="1"/>
    </i>
    <i>
      <x v="11"/>
      <x/>
    </i>
    <i r="1">
      <x v="1"/>
    </i>
    <i>
      <x v="12"/>
      <x/>
    </i>
    <i r="1">
      <x v="1"/>
    </i>
    <i>
      <x v="13"/>
      <x/>
    </i>
    <i r="1">
      <x v="1"/>
    </i>
    <i>
      <x v="14"/>
      <x/>
    </i>
    <i r="1">
      <x v="1"/>
    </i>
    <i>
      <x v="15"/>
      <x/>
    </i>
    <i r="1">
      <x v="1"/>
    </i>
    <i>
      <x v="16"/>
      <x/>
    </i>
    <i r="1">
      <x v="1"/>
    </i>
    <i>
      <x v="17"/>
      <x/>
    </i>
    <i r="1">
      <x v="1"/>
    </i>
    <i>
      <x v="18"/>
      <x/>
    </i>
    <i r="1">
      <x v="1"/>
    </i>
    <i>
      <x v="19"/>
      <x/>
    </i>
    <i r="1">
      <x v="1"/>
    </i>
    <i>
      <x v="20"/>
      <x/>
    </i>
    <i r="1">
      <x v="1"/>
    </i>
    <i>
      <x v="21"/>
      <x/>
    </i>
    <i r="1">
      <x v="1"/>
    </i>
    <i>
      <x v="22"/>
      <x/>
    </i>
    <i r="1">
      <x v="1"/>
    </i>
    <i>
      <x v="23"/>
      <x/>
    </i>
    <i r="1">
      <x v="1"/>
    </i>
    <i>
      <x v="24"/>
      <x/>
    </i>
    <i r="1">
      <x v="1"/>
    </i>
    <i>
      <x v="25"/>
      <x/>
    </i>
    <i r="1">
      <x v="1"/>
    </i>
    <i>
      <x v="26"/>
      <x/>
    </i>
    <i r="1">
      <x v="1"/>
    </i>
    <i>
      <x v="27"/>
      <x/>
    </i>
    <i r="1">
      <x v="1"/>
    </i>
    <i>
      <x v="28"/>
      <x/>
    </i>
    <i r="1">
      <x v="1"/>
    </i>
    <i>
      <x v="29"/>
      <x/>
    </i>
    <i r="1">
      <x v="1"/>
    </i>
    <i>
      <x v="30"/>
      <x/>
    </i>
    <i r="1">
      <x v="1"/>
    </i>
    <i>
      <x v="31"/>
      <x/>
    </i>
    <i r="1">
      <x v="1"/>
    </i>
    <i>
      <x v="32"/>
      <x/>
    </i>
    <i r="1">
      <x v="1"/>
    </i>
    <i>
      <x v="33"/>
      <x/>
    </i>
    <i r="1">
      <x v="1"/>
    </i>
    <i>
      <x v="34"/>
      <x/>
    </i>
    <i r="1">
      <x v="1"/>
    </i>
    <i>
      <x v="35"/>
      <x/>
    </i>
    <i r="1">
      <x v="1"/>
    </i>
    <i>
      <x v="36"/>
      <x/>
    </i>
    <i r="1">
      <x v="1"/>
    </i>
    <i>
      <x v="37"/>
      <x/>
    </i>
    <i r="1">
      <x v="1"/>
    </i>
    <i>
      <x v="38"/>
      <x/>
    </i>
    <i r="1">
      <x v="1"/>
    </i>
    <i>
      <x v="39"/>
      <x/>
    </i>
    <i r="1">
      <x v="1"/>
    </i>
    <i>
      <x v="40"/>
      <x/>
    </i>
    <i r="1">
      <x v="1"/>
    </i>
    <i>
      <x v="41"/>
      <x/>
    </i>
    <i r="1">
      <x v="1"/>
    </i>
    <i>
      <x v="42"/>
      <x/>
    </i>
    <i r="1">
      <x v="1"/>
    </i>
    <i>
      <x v="43"/>
      <x/>
    </i>
    <i r="1">
      <x v="1"/>
    </i>
    <i>
      <x v="44"/>
      <x/>
    </i>
    <i r="1">
      <x v="1"/>
    </i>
    <i>
      <x v="45"/>
      <x/>
    </i>
    <i r="1">
      <x v="1"/>
    </i>
    <i>
      <x v="46"/>
      <x/>
    </i>
    <i r="1">
      <x v="1"/>
    </i>
    <i>
      <x v="47"/>
      <x/>
    </i>
    <i r="1">
      <x v="1"/>
    </i>
    <i>
      <x v="48"/>
      <x/>
    </i>
    <i r="1">
      <x v="1"/>
    </i>
    <i>
      <x v="49"/>
      <x/>
    </i>
    <i r="1">
      <x v="1"/>
    </i>
    <i>
      <x v="50"/>
      <x/>
    </i>
    <i r="1">
      <x v="1"/>
    </i>
    <i>
      <x v="51"/>
      <x/>
    </i>
    <i r="1"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5" hier="-1"/>
  </pageFields>
  <dataFields count="6">
    <dataField name="Sum of black" fld="13" baseField="0" baseItem="0"/>
    <dataField name="Sum of white" fld="12" baseField="0" baseItem="0"/>
    <dataField name="Sum of asian" fld="15" baseField="0" baseItem="0"/>
    <dataField name="Sum of pacific.islander" fld="16" baseField="0" baseItem="0"/>
    <dataField name="Sum of native.american" fld="14" baseField="0" baseItem="0"/>
    <dataField name="Sum of multi.racial" fld="17" baseField="0" baseItem="0"/>
  </dataFields>
  <formats count="1">
    <format dxfId="0">
      <pivotArea field="10" grandRow="1" outline="0" axis="axisRow" fieldPosition="0">
        <references count="1">
          <reference field="4294967294" count="1" selected="0"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8FAFC-EC05-D34A-BF20-99C750ACE0B8}" name="PivotTable6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B41:C48" firstHeaderRow="2" firstDataRow="2" firstDataCol="1" rowPageCount="1" colPageCount="1"/>
  <pivotFields count="37">
    <pivotField compact="0" outline="0" showAll="0" defaultSubtotal="0">
      <items count="50">
        <item x="9"/>
        <item x="42"/>
        <item x="37"/>
        <item x="18"/>
        <item x="1"/>
        <item x="20"/>
        <item x="13"/>
        <item x="16"/>
        <item x="26"/>
        <item x="15"/>
        <item x="0"/>
        <item x="27"/>
        <item x="43"/>
        <item x="10"/>
        <item x="31"/>
        <item x="22"/>
        <item x="41"/>
        <item x="34"/>
        <item x="6"/>
        <item x="7"/>
        <item x="45"/>
        <item x="21"/>
        <item x="11"/>
        <item x="33"/>
        <item x="46"/>
        <item x="49"/>
        <item x="23"/>
        <item x="40"/>
        <item x="29"/>
        <item x="25"/>
        <item x="2"/>
        <item x="36"/>
        <item x="5"/>
        <item x="3"/>
        <item x="32"/>
        <item x="30"/>
        <item x="14"/>
        <item x="19"/>
        <item x="17"/>
        <item x="38"/>
        <item x="44"/>
        <item x="35"/>
        <item x="12"/>
        <item x="28"/>
        <item x="8"/>
        <item x="39"/>
        <item x="4"/>
        <item x="24"/>
        <item x="48"/>
        <item x="47"/>
      </items>
    </pivotField>
    <pivotField dataField="1" compact="0" outline="0" showAll="0" defaultSubtotal="0">
      <items count="10">
        <item x="0"/>
        <item x="1"/>
        <item x="9"/>
        <item x="5"/>
        <item x="6"/>
        <item x="2"/>
        <item x="3"/>
        <item x="7"/>
        <item x="8"/>
        <item x="4"/>
      </items>
    </pivotField>
    <pivotField axis="axisRow" compact="0" outline="0" showAll="0" defaultSubtotal="0">
      <items count="5">
        <item x="4"/>
        <item x="0"/>
        <item x="1"/>
        <item x="3"/>
        <item x="2"/>
      </items>
    </pivotField>
    <pivotField compact="0" numFmtId="164" outline="0" showAll="0">
      <items count="251">
        <item x="49"/>
        <item x="45"/>
        <item x="48"/>
        <item x="46"/>
        <item x="235"/>
        <item x="238"/>
        <item x="239"/>
        <item x="195"/>
        <item x="47"/>
        <item x="237"/>
        <item x="199"/>
        <item x="196"/>
        <item x="198"/>
        <item x="84"/>
        <item x="197"/>
        <item x="236"/>
        <item x="80"/>
        <item x="203"/>
        <item x="83"/>
        <item x="81"/>
        <item x="202"/>
        <item x="82"/>
        <item x="200"/>
        <item x="220"/>
        <item x="248"/>
        <item x="128"/>
        <item x="204"/>
        <item x="224"/>
        <item x="129"/>
        <item x="249"/>
        <item x="222"/>
        <item x="245"/>
        <item x="247"/>
        <item x="125"/>
        <item x="201"/>
        <item x="4"/>
        <item x="2"/>
        <item x="223"/>
        <item x="219"/>
        <item x="3"/>
        <item x="0"/>
        <item x="127"/>
        <item x="126"/>
        <item x="246"/>
        <item x="229"/>
        <item x="221"/>
        <item x="1"/>
        <item x="217"/>
        <item x="180"/>
        <item x="183"/>
        <item x="228"/>
        <item x="225"/>
        <item x="184"/>
        <item x="218"/>
        <item x="87"/>
        <item x="142"/>
        <item x="144"/>
        <item x="85"/>
        <item x="86"/>
        <item x="89"/>
        <item x="226"/>
        <item x="227"/>
        <item x="215"/>
        <item x="140"/>
        <item x="88"/>
        <item x="147"/>
        <item x="29"/>
        <item x="216"/>
        <item x="143"/>
        <item x="145"/>
        <item x="25"/>
        <item x="149"/>
        <item x="141"/>
        <item x="148"/>
        <item x="182"/>
        <item x="240"/>
        <item x="27"/>
        <item x="181"/>
        <item x="28"/>
        <item x="26"/>
        <item x="244"/>
        <item x="37"/>
        <item x="110"/>
        <item x="67"/>
        <item x="146"/>
        <item x="243"/>
        <item x="103"/>
        <item x="100"/>
        <item x="114"/>
        <item x="150"/>
        <item x="70"/>
        <item x="113"/>
        <item x="69"/>
        <item x="111"/>
        <item x="65"/>
        <item x="242"/>
        <item x="241"/>
        <item x="233"/>
        <item x="154"/>
        <item x="36"/>
        <item x="135"/>
        <item x="104"/>
        <item x="232"/>
        <item x="38"/>
        <item x="189"/>
        <item x="74"/>
        <item x="185"/>
        <item x="137"/>
        <item x="68"/>
        <item x="234"/>
        <item x="35"/>
        <item x="55"/>
        <item x="66"/>
        <item x="39"/>
        <item x="93"/>
        <item x="71"/>
        <item x="153"/>
        <item x="139"/>
        <item x="188"/>
        <item x="112"/>
        <item x="187"/>
        <item x="138"/>
        <item x="152"/>
        <item x="102"/>
        <item x="24"/>
        <item x="171"/>
        <item x="230"/>
        <item x="73"/>
        <item x="191"/>
        <item x="90"/>
        <item x="194"/>
        <item x="94"/>
        <item x="174"/>
        <item x="72"/>
        <item x="136"/>
        <item x="186"/>
        <item x="20"/>
        <item x="58"/>
        <item x="120"/>
        <item x="23"/>
        <item x="13"/>
        <item x="213"/>
        <item x="231"/>
        <item x="56"/>
        <item x="124"/>
        <item x="151"/>
        <item x="101"/>
        <item x="59"/>
        <item x="123"/>
        <item x="205"/>
        <item x="193"/>
        <item x="122"/>
        <item x="190"/>
        <item x="57"/>
        <item x="173"/>
        <item x="159"/>
        <item x="41"/>
        <item x="44"/>
        <item x="192"/>
        <item x="210"/>
        <item x="209"/>
        <item x="21"/>
        <item x="121"/>
        <item x="170"/>
        <item x="212"/>
        <item x="169"/>
        <item x="155"/>
        <item x="14"/>
        <item x="214"/>
        <item x="30"/>
        <item x="22"/>
        <item x="172"/>
        <item x="40"/>
        <item x="43"/>
        <item x="158"/>
        <item x="92"/>
        <item x="31"/>
        <item x="42"/>
        <item x="165"/>
        <item x="91"/>
        <item x="207"/>
        <item x="208"/>
        <item x="33"/>
        <item x="34"/>
        <item x="166"/>
        <item x="175"/>
        <item x="179"/>
        <item x="10"/>
        <item x="79"/>
        <item x="11"/>
        <item x="12"/>
        <item x="206"/>
        <item x="157"/>
        <item x="178"/>
        <item x="156"/>
        <item x="167"/>
        <item x="168"/>
        <item x="108"/>
        <item x="177"/>
        <item x="116"/>
        <item x="32"/>
        <item x="78"/>
        <item x="77"/>
        <item x="51"/>
        <item x="109"/>
        <item x="211"/>
        <item x="50"/>
        <item x="52"/>
        <item x="76"/>
        <item x="118"/>
        <item x="75"/>
        <item x="107"/>
        <item x="106"/>
        <item x="54"/>
        <item x="119"/>
        <item x="176"/>
        <item x="115"/>
        <item x="164"/>
        <item x="53"/>
        <item x="160"/>
        <item x="117"/>
        <item x="161"/>
        <item x="96"/>
        <item x="95"/>
        <item x="163"/>
        <item x="105"/>
        <item x="162"/>
        <item x="61"/>
        <item x="99"/>
        <item x="98"/>
        <item x="18"/>
        <item x="60"/>
        <item x="64"/>
        <item x="16"/>
        <item x="97"/>
        <item x="19"/>
        <item x="134"/>
        <item x="17"/>
        <item x="133"/>
        <item x="15"/>
        <item x="130"/>
        <item x="63"/>
        <item x="62"/>
        <item x="132"/>
        <item x="131"/>
        <item x="9"/>
        <item x="6"/>
        <item x="5"/>
        <item x="7"/>
        <item x="8"/>
        <item t="default"/>
      </items>
    </pivotField>
    <pivotField compact="0" outline="0" showAll="0">
      <items count="6">
        <item x="1"/>
        <item x="0"/>
        <item x="3"/>
        <item x="2"/>
        <item x="4"/>
        <item t="default"/>
      </items>
    </pivotField>
    <pivotField compact="0" outline="0" showAll="0"/>
    <pivotField compact="0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axis="axisPage" compact="0" numFmtId="165" outline="0" multipleItemSelectionAllowed="1" showAll="0">
      <items count="51">
        <item h="1" x="49"/>
        <item h="1" x="43"/>
        <item h="1" x="39"/>
        <item h="1" x="47"/>
        <item h="1" x="28"/>
        <item h="1" x="25"/>
        <item h="1" x="45"/>
        <item h="1" x="44"/>
        <item h="1" x="0"/>
        <item h="1" x="40"/>
        <item h="1" x="14"/>
        <item h="1" x="36"/>
        <item h="1" x="9"/>
        <item h="1" x="27"/>
        <item h="1" x="48"/>
        <item h="1" x="4"/>
        <item h="1" x="20"/>
        <item h="1" x="18"/>
        <item h="1" x="29"/>
        <item h="1" x="11"/>
        <item h="1" x="22"/>
        <item h="1" x="1"/>
        <item h="1" x="24"/>
        <item h="1" x="30"/>
        <item h="1" x="17"/>
        <item h="1" x="41"/>
        <item h="1" x="6"/>
        <item h="1" x="5"/>
        <item h="1" x="31"/>
        <item h="1" x="13"/>
        <item h="1" x="19"/>
        <item h="1" x="33"/>
        <item h="1" x="12"/>
        <item h="1" x="32"/>
        <item h="1" x="21"/>
        <item h="1" x="10"/>
        <item h="1" x="2"/>
        <item h="1" x="37"/>
        <item x="26"/>
        <item x="35"/>
        <item x="3"/>
        <item x="8"/>
        <item x="23"/>
        <item h="1" x="16"/>
        <item h="1" x="42"/>
        <item h="1" x="38"/>
        <item h="1" x="7"/>
        <item h="1" x="15"/>
        <item h="1" x="34"/>
        <item h="1" x="46"/>
        <item t="default"/>
      </items>
    </pivotField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23" hier="-1"/>
  </pageFields>
  <dataFields count="1">
    <dataField name="Count of drug_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929475-437E-1644-9F66-317F874F0CD1}" name="PivotTable7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B29:E36" firstHeaderRow="2" firstDataRow="2" firstDataCol="3" rowPageCount="1" colPageCount="1"/>
  <pivotFields count="37">
    <pivotField axis="axisRow" compact="0" outline="0" showAll="0" defaultSubtotal="0">
      <items count="50">
        <item x="9"/>
        <item x="42"/>
        <item x="37"/>
        <item x="18"/>
        <item x="1"/>
        <item x="20"/>
        <item x="13"/>
        <item x="16"/>
        <item x="26"/>
        <item x="15"/>
        <item x="0"/>
        <item x="27"/>
        <item x="43"/>
        <item x="10"/>
        <item x="31"/>
        <item x="22"/>
        <item x="41"/>
        <item x="34"/>
        <item x="6"/>
        <item x="7"/>
        <item x="45"/>
        <item x="21"/>
        <item x="11"/>
        <item x="33"/>
        <item x="46"/>
        <item x="49"/>
        <item x="23"/>
        <item x="40"/>
        <item x="29"/>
        <item x="25"/>
        <item x="2"/>
        <item x="36"/>
        <item x="5"/>
        <item x="3"/>
        <item x="32"/>
        <item x="30"/>
        <item x="14"/>
        <item x="19"/>
        <item x="17"/>
        <item x="38"/>
        <item x="44"/>
        <item x="35"/>
        <item x="12"/>
        <item x="28"/>
        <item x="8"/>
        <item x="39"/>
        <item x="4"/>
        <item x="24"/>
        <item x="48"/>
        <item x="47"/>
      </items>
    </pivotField>
    <pivotField axis="axisRow" compact="0" outline="0" showAll="0" defaultSubtotal="0">
      <items count="10">
        <item x="0"/>
        <item x="1"/>
        <item x="9"/>
        <item x="5"/>
        <item x="6"/>
        <item x="2"/>
        <item x="3"/>
        <item x="7"/>
        <item x="8"/>
        <item x="4"/>
      </items>
    </pivotField>
    <pivotField compact="0" outline="0" showAll="0"/>
    <pivotField dataField="1" compact="0" numFmtId="164" outline="0" showAll="0"/>
    <pivotField axis="axisRow" compact="0" outline="0" showAll="0">
      <items count="6">
        <item x="1"/>
        <item x="0"/>
        <item x="3"/>
        <item x="2"/>
        <item x="4"/>
        <item t="default"/>
      </items>
    </pivotField>
    <pivotField compact="0" outline="0" showAll="0"/>
    <pivotField compact="0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5" outline="0" multipleItemSelectionAllowed="1" showAll="0">
      <items count="51">
        <item h="1" x="49"/>
        <item h="1" x="43"/>
        <item h="1" x="39"/>
        <item h="1" x="47"/>
        <item h="1" x="28"/>
        <item h="1" x="25"/>
        <item h="1" x="45"/>
        <item h="1" x="44"/>
        <item h="1" x="0"/>
        <item h="1" x="40"/>
        <item h="1" x="14"/>
        <item h="1" x="36"/>
        <item h="1" x="9"/>
        <item h="1" x="27"/>
        <item h="1" x="48"/>
        <item h="1" x="4"/>
        <item h="1" x="20"/>
        <item h="1" x="18"/>
        <item h="1" x="29"/>
        <item h="1" x="11"/>
        <item h="1" x="22"/>
        <item h="1" x="1"/>
        <item h="1" x="24"/>
        <item h="1" x="30"/>
        <item h="1" x="17"/>
        <item h="1" x="41"/>
        <item h="1" x="6"/>
        <item h="1" x="5"/>
        <item h="1" x="31"/>
        <item h="1" x="13"/>
        <item h="1" x="19"/>
        <item h="1" x="33"/>
        <item h="1" x="12"/>
        <item h="1" x="32"/>
        <item h="1" x="21"/>
        <item h="1" x="10"/>
        <item h="1" x="2"/>
        <item h="1" x="37"/>
        <item h="1" x="26"/>
        <item h="1" x="35"/>
        <item h="1" x="3"/>
        <item h="1" x="8"/>
        <item h="1" x="23"/>
        <item h="1" x="16"/>
        <item h="1" x="42"/>
        <item h="1" x="38"/>
        <item h="1" x="7"/>
        <item h="1" x="15"/>
        <item h="1" x="34"/>
        <item x="46"/>
        <item t="default"/>
      </items>
    </pivotField>
    <pivotField axis="axisPage" compact="0" numFmtId="165" outline="0" multipleItemSelectionAllowed="1" showAll="0">
      <items count="51">
        <item x="49"/>
        <item h="1" x="43"/>
        <item h="1" x="39"/>
        <item h="1" x="28"/>
        <item h="1" x="47"/>
        <item h="1" x="45"/>
        <item h="1" x="25"/>
        <item h="1" x="44"/>
        <item h="1" x="14"/>
        <item h="1" x="0"/>
        <item h="1" x="40"/>
        <item h="1" x="36"/>
        <item h="1" x="27"/>
        <item h="1" x="48"/>
        <item h="1" x="9"/>
        <item h="1" x="4"/>
        <item h="1" x="20"/>
        <item h="1" x="18"/>
        <item h="1" x="29"/>
        <item h="1" x="11"/>
        <item h="1" x="22"/>
        <item h="1" x="1"/>
        <item h="1" x="24"/>
        <item h="1" x="17"/>
        <item h="1" x="30"/>
        <item h="1" x="6"/>
        <item h="1" x="41"/>
        <item h="1" x="5"/>
        <item h="1" x="31"/>
        <item h="1" x="13"/>
        <item h="1" x="19"/>
        <item h="1" x="33"/>
        <item h="1" x="12"/>
        <item h="1" x="32"/>
        <item h="1" x="21"/>
        <item h="1" x="10"/>
        <item h="1" x="2"/>
        <item h="1" x="37"/>
        <item h="1" x="35"/>
        <item h="1" x="26"/>
        <item h="1" x="3"/>
        <item h="1" x="8"/>
        <item h="1" x="23"/>
        <item h="1" x="16"/>
        <item h="1" x="42"/>
        <item h="1" x="38"/>
        <item h="1" x="7"/>
        <item h="1" x="15"/>
        <item h="1" x="34"/>
        <item h="1" x="46"/>
        <item t="default"/>
      </items>
    </pivotField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</pivotFields>
  <rowFields count="3">
    <field x="1"/>
    <field x="0"/>
    <field x="4"/>
  </rowFields>
  <rowItems count="6">
    <i>
      <x v="3"/>
      <x v="25"/>
      <x v="2"/>
    </i>
    <i>
      <x v="4"/>
      <x v="25"/>
      <x/>
    </i>
    <i>
      <x v="5"/>
      <x v="25"/>
      <x v="1"/>
    </i>
    <i>
      <x v="8"/>
      <x v="25"/>
      <x v="4"/>
    </i>
    <i>
      <x v="9"/>
      <x v="25"/>
      <x v="3"/>
    </i>
    <i t="grand">
      <x/>
    </i>
  </rowItems>
  <colItems count="1">
    <i/>
  </colItems>
  <pageFields count="1">
    <pageField fld="24" hier="-1"/>
  </pageFields>
  <dataFields count="1">
    <dataField name="Sum of total_claims_count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A7D3B1-AF37-3149-96B1-F6D5F640A2EA}" name="PivotTable4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B16:C23" firstHeaderRow="2" firstDataRow="2" firstDataCol="1" rowPageCount="1" colPageCount="1"/>
  <pivotFields count="37">
    <pivotField compact="0" outline="0" showAll="0" defaultSubtotal="0">
      <items count="50">
        <item x="9"/>
        <item x="42"/>
        <item x="37"/>
        <item x="18"/>
        <item x="1"/>
        <item x="20"/>
        <item x="13"/>
        <item x="16"/>
        <item x="26"/>
        <item x="15"/>
        <item x="0"/>
        <item x="27"/>
        <item x="43"/>
        <item x="10"/>
        <item x="31"/>
        <item x="22"/>
        <item x="41"/>
        <item x="34"/>
        <item x="6"/>
        <item x="7"/>
        <item x="45"/>
        <item x="21"/>
        <item x="11"/>
        <item x="33"/>
        <item x="46"/>
        <item x="49"/>
        <item x="23"/>
        <item x="40"/>
        <item x="29"/>
        <item x="25"/>
        <item x="2"/>
        <item x="36"/>
        <item x="5"/>
        <item x="3"/>
        <item x="32"/>
        <item x="30"/>
        <item x="14"/>
        <item x="19"/>
        <item x="17"/>
        <item x="38"/>
        <item x="44"/>
        <item x="35"/>
        <item x="12"/>
        <item x="28"/>
        <item x="8"/>
        <item x="39"/>
        <item x="4"/>
        <item x="24"/>
        <item x="48"/>
        <item x="47"/>
      </items>
    </pivotField>
    <pivotField dataField="1" compact="0" outline="0" showAll="0" defaultSubtotal="0">
      <items count="10">
        <item x="0"/>
        <item x="1"/>
        <item x="9"/>
        <item x="5"/>
        <item x="6"/>
        <item x="2"/>
        <item x="3"/>
        <item x="7"/>
        <item x="8"/>
        <item x="4"/>
      </items>
    </pivotField>
    <pivotField axis="axisRow" compact="0" outline="0" showAll="0" defaultSubtotal="0">
      <items count="5">
        <item x="4"/>
        <item x="0"/>
        <item x="1"/>
        <item x="3"/>
        <item x="2"/>
      </items>
    </pivotField>
    <pivotField compact="0" numFmtId="164" outline="0" showAll="0">
      <items count="251">
        <item x="49"/>
        <item x="45"/>
        <item x="48"/>
        <item x="46"/>
        <item x="235"/>
        <item x="238"/>
        <item x="239"/>
        <item x="195"/>
        <item x="47"/>
        <item x="237"/>
        <item x="199"/>
        <item x="196"/>
        <item x="198"/>
        <item x="84"/>
        <item x="197"/>
        <item x="236"/>
        <item x="80"/>
        <item x="203"/>
        <item x="83"/>
        <item x="81"/>
        <item x="202"/>
        <item x="82"/>
        <item x="200"/>
        <item x="220"/>
        <item x="248"/>
        <item x="128"/>
        <item x="204"/>
        <item x="224"/>
        <item x="129"/>
        <item x="249"/>
        <item x="222"/>
        <item x="245"/>
        <item x="247"/>
        <item x="125"/>
        <item x="201"/>
        <item x="4"/>
        <item x="2"/>
        <item x="223"/>
        <item x="219"/>
        <item x="3"/>
        <item x="0"/>
        <item x="127"/>
        <item x="126"/>
        <item x="246"/>
        <item x="229"/>
        <item x="221"/>
        <item x="1"/>
        <item x="217"/>
        <item x="180"/>
        <item x="183"/>
        <item x="228"/>
        <item x="225"/>
        <item x="184"/>
        <item x="218"/>
        <item x="87"/>
        <item x="142"/>
        <item x="144"/>
        <item x="85"/>
        <item x="86"/>
        <item x="89"/>
        <item x="226"/>
        <item x="227"/>
        <item x="215"/>
        <item x="140"/>
        <item x="88"/>
        <item x="147"/>
        <item x="29"/>
        <item x="216"/>
        <item x="143"/>
        <item x="145"/>
        <item x="25"/>
        <item x="149"/>
        <item x="141"/>
        <item x="148"/>
        <item x="182"/>
        <item x="240"/>
        <item x="27"/>
        <item x="181"/>
        <item x="28"/>
        <item x="26"/>
        <item x="244"/>
        <item x="37"/>
        <item x="110"/>
        <item x="67"/>
        <item x="146"/>
        <item x="243"/>
        <item x="103"/>
        <item x="100"/>
        <item x="114"/>
        <item x="150"/>
        <item x="70"/>
        <item x="113"/>
        <item x="69"/>
        <item x="111"/>
        <item x="65"/>
        <item x="242"/>
        <item x="241"/>
        <item x="233"/>
        <item x="154"/>
        <item x="36"/>
        <item x="135"/>
        <item x="104"/>
        <item x="232"/>
        <item x="38"/>
        <item x="189"/>
        <item x="74"/>
        <item x="185"/>
        <item x="137"/>
        <item x="68"/>
        <item x="234"/>
        <item x="35"/>
        <item x="55"/>
        <item x="66"/>
        <item x="39"/>
        <item x="93"/>
        <item x="71"/>
        <item x="153"/>
        <item x="139"/>
        <item x="188"/>
        <item x="112"/>
        <item x="187"/>
        <item x="138"/>
        <item x="152"/>
        <item x="102"/>
        <item x="24"/>
        <item x="171"/>
        <item x="230"/>
        <item x="73"/>
        <item x="191"/>
        <item x="90"/>
        <item x="194"/>
        <item x="94"/>
        <item x="174"/>
        <item x="72"/>
        <item x="136"/>
        <item x="186"/>
        <item x="20"/>
        <item x="58"/>
        <item x="120"/>
        <item x="23"/>
        <item x="13"/>
        <item x="213"/>
        <item x="231"/>
        <item x="56"/>
        <item x="124"/>
        <item x="151"/>
        <item x="101"/>
        <item x="59"/>
        <item x="123"/>
        <item x="205"/>
        <item x="193"/>
        <item x="122"/>
        <item x="190"/>
        <item x="57"/>
        <item x="173"/>
        <item x="159"/>
        <item x="41"/>
        <item x="44"/>
        <item x="192"/>
        <item x="210"/>
        <item x="209"/>
        <item x="21"/>
        <item x="121"/>
        <item x="170"/>
        <item x="212"/>
        <item x="169"/>
        <item x="155"/>
        <item x="14"/>
        <item x="214"/>
        <item x="30"/>
        <item x="22"/>
        <item x="172"/>
        <item x="40"/>
        <item x="43"/>
        <item x="158"/>
        <item x="92"/>
        <item x="31"/>
        <item x="42"/>
        <item x="165"/>
        <item x="91"/>
        <item x="207"/>
        <item x="208"/>
        <item x="33"/>
        <item x="34"/>
        <item x="166"/>
        <item x="175"/>
        <item x="179"/>
        <item x="10"/>
        <item x="79"/>
        <item x="11"/>
        <item x="12"/>
        <item x="206"/>
        <item x="157"/>
        <item x="178"/>
        <item x="156"/>
        <item x="167"/>
        <item x="168"/>
        <item x="108"/>
        <item x="177"/>
        <item x="116"/>
        <item x="32"/>
        <item x="78"/>
        <item x="77"/>
        <item x="51"/>
        <item x="109"/>
        <item x="211"/>
        <item x="50"/>
        <item x="52"/>
        <item x="76"/>
        <item x="118"/>
        <item x="75"/>
        <item x="107"/>
        <item x="106"/>
        <item x="54"/>
        <item x="119"/>
        <item x="176"/>
        <item x="115"/>
        <item x="164"/>
        <item x="53"/>
        <item x="160"/>
        <item x="117"/>
        <item x="161"/>
        <item x="96"/>
        <item x="95"/>
        <item x="163"/>
        <item x="105"/>
        <item x="162"/>
        <item x="61"/>
        <item x="99"/>
        <item x="98"/>
        <item x="18"/>
        <item x="60"/>
        <item x="64"/>
        <item x="16"/>
        <item x="97"/>
        <item x="19"/>
        <item x="134"/>
        <item x="17"/>
        <item x="133"/>
        <item x="15"/>
        <item x="130"/>
        <item x="63"/>
        <item x="62"/>
        <item x="132"/>
        <item x="131"/>
        <item x="9"/>
        <item x="6"/>
        <item x="5"/>
        <item x="7"/>
        <item x="8"/>
        <item t="default"/>
      </items>
    </pivotField>
    <pivotField compact="0" outline="0" showAll="0">
      <items count="6">
        <item x="1"/>
        <item x="0"/>
        <item x="3"/>
        <item x="2"/>
        <item x="4"/>
        <item t="default"/>
      </items>
    </pivotField>
    <pivotField compact="0" outline="0" showAll="0"/>
    <pivotField compact="0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axis="axisPage" compact="0" numFmtId="165" outline="0" multipleItemSelectionAllowed="1" showAll="0">
      <items count="51">
        <item h="1" x="49"/>
        <item h="1" x="43"/>
        <item h="1" x="39"/>
        <item h="1" x="47"/>
        <item h="1" x="28"/>
        <item h="1" x="25"/>
        <item h="1" x="45"/>
        <item h="1" x="44"/>
        <item h="1" x="0"/>
        <item h="1" x="40"/>
        <item h="1" x="14"/>
        <item h="1" x="36"/>
        <item h="1" x="9"/>
        <item h="1" x="27"/>
        <item h="1" x="48"/>
        <item h="1" x="4"/>
        <item h="1" x="20"/>
        <item h="1" x="18"/>
        <item h="1" x="29"/>
        <item h="1" x="11"/>
        <item h="1" x="22"/>
        <item h="1" x="1"/>
        <item h="1" x="24"/>
        <item h="1" x="30"/>
        <item h="1" x="17"/>
        <item h="1" x="41"/>
        <item h="1" x="6"/>
        <item h="1" x="5"/>
        <item h="1" x="31"/>
        <item h="1" x="13"/>
        <item h="1" x="19"/>
        <item h="1" x="33"/>
        <item h="1" x="12"/>
        <item h="1" x="32"/>
        <item h="1" x="21"/>
        <item h="1" x="10"/>
        <item h="1" x="2"/>
        <item h="1" x="37"/>
        <item x="26"/>
        <item x="35"/>
        <item x="3"/>
        <item x="8"/>
        <item x="23"/>
        <item h="1" x="16"/>
        <item h="1" x="42"/>
        <item h="1" x="38"/>
        <item h="1" x="7"/>
        <item h="1" x="15"/>
        <item h="1" x="34"/>
        <item h="1" x="46"/>
        <item t="default"/>
      </items>
    </pivotField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23" hier="-1"/>
  </pageFields>
  <dataFields count="1">
    <dataField name="Count of drug_name" fld="1" subtotal="count" baseField="0" baseItem="0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0C9D9-B221-5D46-85C8-6D2D60CC895C}" name="PivotTable3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B4:E11" firstHeaderRow="2" firstDataRow="2" firstDataCol="3" rowPageCount="1" colPageCount="1"/>
  <pivotFields count="37">
    <pivotField axis="axisRow" compact="0" outline="0" showAll="0" defaultSubtotal="0">
      <items count="50">
        <item x="9"/>
        <item x="42"/>
        <item x="37"/>
        <item x="18"/>
        <item x="1"/>
        <item x="20"/>
        <item x="13"/>
        <item x="16"/>
        <item x="26"/>
        <item x="15"/>
        <item x="0"/>
        <item x="27"/>
        <item x="43"/>
        <item x="10"/>
        <item x="31"/>
        <item x="22"/>
        <item x="41"/>
        <item x="34"/>
        <item x="6"/>
        <item x="7"/>
        <item x="45"/>
        <item x="21"/>
        <item x="11"/>
        <item x="33"/>
        <item x="46"/>
        <item x="49"/>
        <item x="23"/>
        <item x="40"/>
        <item x="29"/>
        <item x="25"/>
        <item x="2"/>
        <item x="36"/>
        <item x="5"/>
        <item x="3"/>
        <item x="32"/>
        <item x="30"/>
        <item x="14"/>
        <item x="19"/>
        <item x="17"/>
        <item x="38"/>
        <item x="44"/>
        <item x="35"/>
        <item x="12"/>
        <item x="28"/>
        <item x="8"/>
        <item x="39"/>
        <item x="4"/>
        <item x="24"/>
        <item x="48"/>
        <item x="47"/>
      </items>
    </pivotField>
    <pivotField axis="axisRow" compact="0" outline="0" showAll="0" defaultSubtotal="0">
      <items count="10">
        <item x="0"/>
        <item x="1"/>
        <item x="9"/>
        <item x="5"/>
        <item x="6"/>
        <item x="2"/>
        <item x="3"/>
        <item x="7"/>
        <item x="8"/>
        <item x="4"/>
      </items>
    </pivotField>
    <pivotField compact="0" outline="0" showAll="0"/>
    <pivotField dataField="1" compact="0" numFmtId="164" outline="0" showAll="0"/>
    <pivotField axis="axisRow" compact="0" outline="0" showAll="0">
      <items count="6">
        <item x="1"/>
        <item x="0"/>
        <item x="3"/>
        <item x="2"/>
        <item x="4"/>
        <item t="default"/>
      </items>
    </pivotField>
    <pivotField compact="0" outline="0" showAll="0"/>
    <pivotField compact="0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axis="axisPage" compact="0" numFmtId="165" outline="0" multipleItemSelectionAllowed="1" showAll="0">
      <items count="51">
        <item h="1" x="49"/>
        <item h="1" x="43"/>
        <item h="1" x="39"/>
        <item h="1" x="47"/>
        <item h="1" x="28"/>
        <item h="1" x="25"/>
        <item h="1" x="45"/>
        <item h="1" x="44"/>
        <item h="1" x="0"/>
        <item h="1" x="40"/>
        <item h="1" x="14"/>
        <item h="1" x="36"/>
        <item h="1" x="9"/>
        <item h="1" x="27"/>
        <item h="1" x="48"/>
        <item h="1" x="4"/>
        <item h="1" x="20"/>
        <item h="1" x="18"/>
        <item h="1" x="29"/>
        <item h="1" x="11"/>
        <item h="1" x="22"/>
        <item h="1" x="1"/>
        <item h="1" x="24"/>
        <item h="1" x="30"/>
        <item h="1" x="17"/>
        <item h="1" x="41"/>
        <item h="1" x="6"/>
        <item h="1" x="5"/>
        <item h="1" x="31"/>
        <item h="1" x="13"/>
        <item h="1" x="19"/>
        <item h="1" x="33"/>
        <item h="1" x="12"/>
        <item h="1" x="32"/>
        <item h="1" x="21"/>
        <item h="1" x="10"/>
        <item h="1" x="2"/>
        <item h="1" x="37"/>
        <item h="1" x="26"/>
        <item h="1" x="35"/>
        <item h="1" x="3"/>
        <item h="1" x="8"/>
        <item h="1" x="23"/>
        <item h="1" x="16"/>
        <item h="1" x="42"/>
        <item h="1" x="38"/>
        <item h="1" x="7"/>
        <item h="1" x="15"/>
        <item h="1" x="34"/>
        <item x="46"/>
        <item t="default"/>
      </items>
    </pivotField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</pivotFields>
  <rowFields count="3">
    <field x="1"/>
    <field x="0"/>
    <field x="4"/>
  </rowFields>
  <rowItems count="6">
    <i>
      <x/>
      <x v="24"/>
      <x v="1"/>
    </i>
    <i>
      <x v="3"/>
      <x v="24"/>
      <x/>
    </i>
    <i>
      <x v="4"/>
      <x v="24"/>
      <x v="3"/>
    </i>
    <i>
      <x v="5"/>
      <x v="24"/>
      <x v="4"/>
    </i>
    <i>
      <x v="8"/>
      <x v="24"/>
      <x v="2"/>
    </i>
    <i t="grand">
      <x/>
    </i>
  </rowItems>
  <colItems count="1">
    <i/>
  </colItems>
  <pageFields count="1">
    <pageField fld="23" hier="-1"/>
  </pageFields>
  <dataFields count="1">
    <dataField name="Sum of total_claims_count" fld="3" baseField="0" baseItem="0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X15" dT="2020-04-09T06:50:25.18" personId="{BE82F255-F213-2D4A-81BB-001040A9F43E}" id="{19D6FC05-DC0B-B141-B6E9-57773933F539}">
    <text>Looked up this value on the z table</text>
  </threadedComment>
  <threadedComment ref="Y15" dT="2020-04-09T06:50:25.18" personId="{BE82F255-F213-2D4A-81BB-001040A9F43E}" id="{023F4332-7F8E-CA46-8D58-863E9527580A}">
    <text>Looked up this value on the z table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8BF72-923A-8644-9896-0A19A04F5EEC}">
  <dimension ref="A1:AR251"/>
  <sheetViews>
    <sheetView workbookViewId="0">
      <pane ySplit="1" topLeftCell="A226" activePane="bottomLeft" state="frozen"/>
      <selection pane="bottomLeft" activeCell="A250" sqref="A250"/>
    </sheetView>
  </sheetViews>
  <sheetFormatPr baseColWidth="10" defaultRowHeight="16" x14ac:dyDescent="0.2"/>
  <cols>
    <col min="1" max="1" width="7.83203125" style="5" bestFit="1" customWidth="1"/>
    <col min="2" max="2" width="30.1640625" style="5" bestFit="1" customWidth="1"/>
    <col min="3" max="3" width="30.1640625" style="5" customWidth="1"/>
    <col min="4" max="4" width="20.83203125" style="16" bestFit="1" customWidth="1"/>
    <col min="5" max="5" width="11.5" style="5" bestFit="1" customWidth="1"/>
    <col min="6" max="6" width="16" style="7" bestFit="1" customWidth="1"/>
    <col min="7" max="7" width="17.6640625" style="7" bestFit="1" customWidth="1"/>
    <col min="8" max="8" width="20.83203125" style="8" bestFit="1" customWidth="1"/>
    <col min="9" max="9" width="18.33203125" style="8" bestFit="1" customWidth="1"/>
    <col min="10" max="10" width="15.1640625" style="8" bestFit="1" customWidth="1"/>
    <col min="11" max="11" width="15.83203125" style="8" bestFit="1" customWidth="1"/>
    <col min="12" max="12" width="13.6640625" style="14" bestFit="1" customWidth="1"/>
    <col min="13" max="13" width="12" style="14" bestFit="1" customWidth="1"/>
    <col min="14" max="14" width="14" style="14" bestFit="1" customWidth="1"/>
    <col min="15" max="15" width="12.33203125" style="14" bestFit="1" customWidth="1"/>
    <col min="16" max="17" width="18.5" style="14" bestFit="1" customWidth="1"/>
    <col min="18" max="18" width="13.6640625" style="14" bestFit="1" customWidth="1"/>
    <col min="19" max="19" width="12" style="14" bestFit="1" customWidth="1"/>
    <col min="20" max="20" width="19.83203125" style="14" bestFit="1" customWidth="1"/>
    <col min="21" max="21" width="18.1640625" style="14" bestFit="1" customWidth="1"/>
    <col min="22" max="22" width="17.5" style="14" bestFit="1" customWidth="1"/>
    <col min="23" max="23" width="15.6640625" style="14" bestFit="1" customWidth="1"/>
    <col min="24" max="24" width="16.83203125" style="14" bestFit="1" customWidth="1"/>
    <col min="25" max="25" width="15" style="14" bestFit="1" customWidth="1"/>
    <col min="26" max="27" width="15" style="14" customWidth="1"/>
    <col min="28" max="29" width="21" style="18" bestFit="1" customWidth="1"/>
    <col min="30" max="30" width="19.33203125" style="18" bestFit="1" customWidth="1"/>
    <col min="31" max="31" width="21.5" style="18" bestFit="1" customWidth="1"/>
    <col min="32" max="32" width="19.6640625" style="18" bestFit="1" customWidth="1"/>
    <col min="33" max="34" width="19.6640625" style="18" customWidth="1"/>
    <col min="35" max="35" width="21" style="18" bestFit="1" customWidth="1"/>
    <col min="36" max="36" width="19.33203125" style="18" bestFit="1" customWidth="1"/>
    <col min="37" max="37" width="27.33203125" style="18" bestFit="1" customWidth="1"/>
    <col min="38" max="38" width="25.5" style="18" bestFit="1" customWidth="1"/>
    <col min="39" max="39" width="24.83203125" style="18" bestFit="1" customWidth="1"/>
    <col min="40" max="40" width="23.1640625" style="18" bestFit="1" customWidth="1"/>
    <col min="41" max="41" width="24.1640625" style="18" bestFit="1" customWidth="1"/>
    <col min="42" max="42" width="22.5" style="18" bestFit="1" customWidth="1"/>
    <col min="43" max="43" width="17.6640625" style="20" bestFit="1" customWidth="1"/>
    <col min="44" max="44" width="17.5" style="20" bestFit="1" customWidth="1"/>
  </cols>
  <sheetData>
    <row r="1" spans="1:44" x14ac:dyDescent="0.2">
      <c r="A1" s="4" t="s">
        <v>281</v>
      </c>
      <c r="B1" s="4" t="s">
        <v>282</v>
      </c>
      <c r="C1" s="4" t="s">
        <v>459</v>
      </c>
      <c r="D1" s="15" t="s">
        <v>283</v>
      </c>
      <c r="E1" s="4" t="s">
        <v>284</v>
      </c>
      <c r="F1" s="6" t="s">
        <v>2</v>
      </c>
      <c r="G1" s="6" t="s">
        <v>4</v>
      </c>
      <c r="H1" s="12" t="s">
        <v>14</v>
      </c>
      <c r="I1" s="12" t="s">
        <v>24</v>
      </c>
      <c r="J1" s="12" t="s">
        <v>34</v>
      </c>
      <c r="K1" s="12" t="s">
        <v>44</v>
      </c>
      <c r="L1" s="13" t="s">
        <v>418</v>
      </c>
      <c r="M1" s="13" t="s">
        <v>429</v>
      </c>
      <c r="N1" s="13" t="s">
        <v>430</v>
      </c>
      <c r="O1" s="13" t="s">
        <v>431</v>
      </c>
      <c r="P1" s="13" t="s">
        <v>466</v>
      </c>
      <c r="Q1" s="13" t="s">
        <v>467</v>
      </c>
      <c r="R1" s="13" t="s">
        <v>432</v>
      </c>
      <c r="S1" s="13" t="s">
        <v>433</v>
      </c>
      <c r="T1" s="13" t="s">
        <v>434</v>
      </c>
      <c r="U1" s="13" t="s">
        <v>435</v>
      </c>
      <c r="V1" s="13" t="s">
        <v>436</v>
      </c>
      <c r="W1" s="13" t="s">
        <v>437</v>
      </c>
      <c r="X1" s="13" t="s">
        <v>438</v>
      </c>
      <c r="Y1" s="13" t="s">
        <v>439</v>
      </c>
      <c r="Z1" s="13" t="s">
        <v>471</v>
      </c>
      <c r="AA1" s="13" t="s">
        <v>472</v>
      </c>
      <c r="AB1" s="17" t="s">
        <v>473</v>
      </c>
      <c r="AC1" s="17" t="s">
        <v>440</v>
      </c>
      <c r="AD1" s="17" t="s">
        <v>441</v>
      </c>
      <c r="AE1" s="17" t="s">
        <v>442</v>
      </c>
      <c r="AF1" s="17" t="s">
        <v>443</v>
      </c>
      <c r="AG1" s="17" t="s">
        <v>474</v>
      </c>
      <c r="AH1" s="17" t="s">
        <v>475</v>
      </c>
      <c r="AI1" s="17" t="s">
        <v>444</v>
      </c>
      <c r="AJ1" s="17" t="s">
        <v>445</v>
      </c>
      <c r="AK1" s="17" t="s">
        <v>446</v>
      </c>
      <c r="AL1" s="17" t="s">
        <v>447</v>
      </c>
      <c r="AM1" s="17" t="s">
        <v>448</v>
      </c>
      <c r="AN1" s="17" t="s">
        <v>449</v>
      </c>
      <c r="AO1" s="17" t="s">
        <v>450</v>
      </c>
      <c r="AP1" s="17" t="s">
        <v>451</v>
      </c>
      <c r="AQ1" s="22" t="s">
        <v>452</v>
      </c>
      <c r="AR1" s="22" t="s">
        <v>453</v>
      </c>
    </row>
    <row r="2" spans="1:44" x14ac:dyDescent="0.2">
      <c r="A2" s="5" t="s">
        <v>193</v>
      </c>
      <c r="B2" s="5" t="s">
        <v>298</v>
      </c>
      <c r="C2" s="5" t="str">
        <f>VLOOKUP(B2,Treatments!A:B,2,FALSE)</f>
        <v>HIGH BLOOD PRESSURE</v>
      </c>
      <c r="D2" s="16">
        <v>136054</v>
      </c>
      <c r="E2" s="5">
        <v>2</v>
      </c>
      <c r="F2" s="7" t="str">
        <f>VLOOKUP(A2,Region_Pop!A:D,4,FALSE)</f>
        <v>West</v>
      </c>
      <c r="G2" s="7" t="str">
        <f>IFERROR(VLOOKUP(A2,Region_Pop!A:F,6,FALSE),"NON DIVISION")</f>
        <v xml:space="preserve">Pacific </v>
      </c>
      <c r="H2" s="8">
        <f>VLOOKUP(A2,Region_Pop!A:P,16,FALSE)</f>
        <v>1414538</v>
      </c>
      <c r="I2" s="8">
        <f>VLOOKUP(A2,Region_Pop!A:Z,26,FALSE)</f>
        <v>6295</v>
      </c>
      <c r="J2" s="8">
        <f>VLOOKUP(A2,Region_Pop!A:AJ,36,FALSE)</f>
        <v>18956</v>
      </c>
      <c r="K2" s="8">
        <f>VLOOKUP(A2,Region_Pop!A:AT,46,FALSE)</f>
        <v>10740</v>
      </c>
      <c r="L2" s="14">
        <f>SUMIF(PIVOT_Demog_By_State_2014!A:A,A2&amp;"female",PIVOT_Demog_By_State_2014!D:D)</f>
        <v>9785</v>
      </c>
      <c r="M2" s="14">
        <f>SUMIF(PIVOT_Demog_By_State_2014!A:A,A2&amp;"male",PIVOT_Demog_By_State_2014!D:D)</f>
        <v>15808</v>
      </c>
      <c r="N2" s="14">
        <f>SUMIF(PIVOT_Demog_By_State_2014!A:A,A2&amp;"female",PIVOT_Demog_By_State_2014!E:E)</f>
        <v>145508</v>
      </c>
      <c r="O2" s="14">
        <f>SUMIF(PIVOT_Demog_By_State_2014!A:A,A2&amp;"male",PIVOT_Demog_By_State_2014!E:E)</f>
        <v>172848</v>
      </c>
      <c r="P2" s="14">
        <f>SUMIF(PIVOT_Demog_By_State_2014!A:A,A2&amp;"female",PIVOT_Demog_By_State_2014!U:U)</f>
        <v>69404</v>
      </c>
      <c r="Q2" s="14">
        <f>SUMIF(PIVOT_Demog_By_State_2014!A:A,A2&amp;"male",PIVOT_Demog_By_State_2014!U:U)</f>
        <v>72991</v>
      </c>
      <c r="R2" s="14">
        <f>SUMIF(PIVOT_Demog_By_State_2014!A:A,A2&amp;"female",PIVOT_Demog_By_State_2014!F:F)</f>
        <v>278174</v>
      </c>
      <c r="S2" s="14">
        <f>SUMIF(PIVOT_Demog_By_State_2014!A:A,A2&amp;"male",PIVOT_Demog_By_State_2014!F:F)</f>
        <v>241557</v>
      </c>
      <c r="T2" s="14">
        <f>SUMIF(PIVOT_Demog_By_State_2014!A:A,A2&amp;"female",PIVOT_Demog_By_State_2014!G:G)</f>
        <v>66041</v>
      </c>
      <c r="U2" s="14">
        <f>SUMIF(PIVOT_Demog_By_State_2014!A:A,A2&amp;"male",PIVOT_Demog_By_State_2014!G:G)</f>
        <v>68615</v>
      </c>
      <c r="V2" s="14">
        <f>SUMIF(PIVOT_Demog_By_State_2014!A:A,A2&amp;"female",PIVOT_Demog_By_State_2014!H:H)</f>
        <v>1409</v>
      </c>
      <c r="W2" s="14">
        <f>SUMIF(PIVOT_Demog_By_State_2014!A:A,A2&amp;"male",PIVOT_Demog_By_State_2014!H:H)</f>
        <v>1639</v>
      </c>
      <c r="X2" s="14">
        <f>SUMIF(PIVOT_Demog_By_State_2014!A:A,A2&amp;"female",PIVOT_Demog_By_State_2014!I:I)</f>
        <v>133683</v>
      </c>
      <c r="Y2" s="14">
        <f>SUMIF(PIVOT_Demog_By_State_2014!A:A,A2&amp;"male",PIVOT_Demog_By_State_2014!I:I)</f>
        <v>137400</v>
      </c>
      <c r="Z2" s="14">
        <f>L2+N2+P2+R2+T2+V2+X2</f>
        <v>704004</v>
      </c>
      <c r="AA2" s="14">
        <f>M2+O2+Q2+S2+U2+W2+Y2</f>
        <v>710858</v>
      </c>
      <c r="AB2" s="19">
        <f>D2/SUMIF(A:A,A2,D:D)</f>
        <v>0.20332027718292012</v>
      </c>
      <c r="AC2" s="19">
        <f t="shared" ref="AC2:AC65" si="0">L2/$H2</f>
        <v>6.9174529068854991E-3</v>
      </c>
      <c r="AD2" s="19">
        <f t="shared" ref="AD2:AD65" si="1">M2/$H2</f>
        <v>1.1175380230152883E-2</v>
      </c>
      <c r="AE2" s="19">
        <f t="shared" ref="AE2:AE65" si="2">N2/$H2</f>
        <v>0.10286609479561525</v>
      </c>
      <c r="AF2" s="19">
        <f t="shared" ref="AF2:AH65" si="3">O2/$H2</f>
        <v>0.12219396014811904</v>
      </c>
      <c r="AG2" s="19">
        <f t="shared" si="3"/>
        <v>4.9064782989216266E-2</v>
      </c>
      <c r="AH2" s="19">
        <f t="shared" si="3"/>
        <v>5.1600593267907967E-2</v>
      </c>
      <c r="AI2" s="19">
        <f t="shared" ref="AI2:AI65" si="4">R2/$H2</f>
        <v>0.19665360704343043</v>
      </c>
      <c r="AJ2" s="19">
        <f t="shared" ref="AJ2:AJ65" si="5">S2/$H2</f>
        <v>0.17076741664062753</v>
      </c>
      <c r="AK2" s="19">
        <f t="shared" ref="AK2:AK65" si="6">T2/$H2</f>
        <v>4.6687328300830375E-2</v>
      </c>
      <c r="AL2" s="19">
        <f t="shared" ref="AL2:AL65" si="7">U2/$H2</f>
        <v>4.8507003700148037E-2</v>
      </c>
      <c r="AM2" s="19">
        <f t="shared" ref="AM2:AM65" si="8">V2/$H2</f>
        <v>9.9608494080752862E-4</v>
      </c>
      <c r="AN2" s="19">
        <f t="shared" ref="AN2:AN65" si="9">W2/$H2</f>
        <v>1.1586821987108159E-3</v>
      </c>
      <c r="AO2" s="19">
        <f t="shared" ref="AO2:AO65" si="10">X2/$H2</f>
        <v>9.4506474905587542E-2</v>
      </c>
      <c r="AP2" s="19">
        <f t="shared" ref="AP2:AP65" si="11">Y2/$H2</f>
        <v>9.713418798222459E-2</v>
      </c>
      <c r="AQ2" s="21">
        <f>AC2+AE2+AI2+AK2+AM2+AO2+AG2</f>
        <v>0.49769182588237293</v>
      </c>
      <c r="AR2" s="21">
        <f>AD2+AF2+AJ2+AL2+AN2+AP2+AH2</f>
        <v>0.50253722416789082</v>
      </c>
    </row>
    <row r="3" spans="1:44" x14ac:dyDescent="0.2">
      <c r="A3" s="5" t="s">
        <v>193</v>
      </c>
      <c r="B3" s="5" t="s">
        <v>303</v>
      </c>
      <c r="C3" s="5" t="str">
        <f>VLOOKUP(B3,Treatments!A:B,2,FALSE)</f>
        <v>HIGH CHOLESTEROL</v>
      </c>
      <c r="D3" s="16">
        <v>158062</v>
      </c>
      <c r="E3" s="5">
        <v>1</v>
      </c>
      <c r="F3" s="7" t="str">
        <f>VLOOKUP(A3,Region_Pop!A:D,4,FALSE)</f>
        <v>West</v>
      </c>
      <c r="G3" s="7" t="str">
        <f>IFERROR(VLOOKUP(A3,Region_Pop!A:F,6,FALSE),"NON DIVISION")</f>
        <v xml:space="preserve">Pacific </v>
      </c>
      <c r="H3" s="8">
        <f>VLOOKUP(A3,Region_Pop!A:P,16,FALSE)</f>
        <v>1414538</v>
      </c>
      <c r="I3" s="8">
        <f>VLOOKUP(A3,Region_Pop!A:Z,26,FALSE)</f>
        <v>6295</v>
      </c>
      <c r="J3" s="8">
        <f>VLOOKUP(A3,Region_Pop!A:AJ,36,FALSE)</f>
        <v>18956</v>
      </c>
      <c r="K3" s="8">
        <f>VLOOKUP(A3,Region_Pop!A:AT,46,FALSE)</f>
        <v>10740</v>
      </c>
      <c r="L3" s="14">
        <f>SUMIF(PIVOT_Demog_By_State_2014!A:A,A3&amp;"female",PIVOT_Demog_By_State_2014!D:D)</f>
        <v>9785</v>
      </c>
      <c r="M3" s="14">
        <f>SUMIF(PIVOT_Demog_By_State_2014!A:A,A3&amp;"male",PIVOT_Demog_By_State_2014!D:D)</f>
        <v>15808</v>
      </c>
      <c r="N3" s="14">
        <f>SUMIF(PIVOT_Demog_By_State_2014!A:A,A3&amp;"female",PIVOT_Demog_By_State_2014!E:E)</f>
        <v>145508</v>
      </c>
      <c r="O3" s="14">
        <f>SUMIF(PIVOT_Demog_By_State_2014!A:A,A3&amp;"male",PIVOT_Demog_By_State_2014!E:E)</f>
        <v>172848</v>
      </c>
      <c r="P3" s="14">
        <f>SUMIF(PIVOT_Demog_By_State_2014!A:A,A3&amp;"female",PIVOT_Demog_By_State_2014!U:U)</f>
        <v>69404</v>
      </c>
      <c r="Q3" s="14">
        <f>SUMIF(PIVOT_Demog_By_State_2014!A:A,A3&amp;"male",PIVOT_Demog_By_State_2014!U:U)</f>
        <v>72991</v>
      </c>
      <c r="R3" s="14">
        <f>SUMIF(PIVOT_Demog_By_State_2014!A:A,A3&amp;"female",PIVOT_Demog_By_State_2014!F:F)</f>
        <v>278174</v>
      </c>
      <c r="S3" s="14">
        <f>SUMIF(PIVOT_Demog_By_State_2014!A:A,A3&amp;"male",PIVOT_Demog_By_State_2014!F:F)</f>
        <v>241557</v>
      </c>
      <c r="T3" s="14">
        <f>SUMIF(PIVOT_Demog_By_State_2014!A:A,A3&amp;"female",PIVOT_Demog_By_State_2014!G:G)</f>
        <v>66041</v>
      </c>
      <c r="U3" s="14">
        <f>SUMIF(PIVOT_Demog_By_State_2014!A:A,A3&amp;"male",PIVOT_Demog_By_State_2014!G:G)</f>
        <v>68615</v>
      </c>
      <c r="V3" s="14">
        <f>SUMIF(PIVOT_Demog_By_State_2014!A:A,A3&amp;"female",PIVOT_Demog_By_State_2014!H:H)</f>
        <v>1409</v>
      </c>
      <c r="W3" s="14">
        <f>SUMIF(PIVOT_Demog_By_State_2014!A:A,A3&amp;"male",PIVOT_Demog_By_State_2014!H:H)</f>
        <v>1639</v>
      </c>
      <c r="X3" s="14">
        <f>SUMIF(PIVOT_Demog_By_State_2014!A:A,A3&amp;"female",PIVOT_Demog_By_State_2014!I:I)</f>
        <v>133683</v>
      </c>
      <c r="Y3" s="14">
        <f>SUMIF(PIVOT_Demog_By_State_2014!A:A,A3&amp;"male",PIVOT_Demog_By_State_2014!I:I)</f>
        <v>137400</v>
      </c>
      <c r="Z3" s="14">
        <f t="shared" ref="Z3:Z66" si="12">L3+N3+P3+R3+T3+V3+X3</f>
        <v>704004</v>
      </c>
      <c r="AA3" s="14">
        <f t="shared" ref="AA3:AA66" si="13">M3+O3+Q3+S3+U3+W3+Y3</f>
        <v>710858</v>
      </c>
      <c r="AB3" s="19">
        <f t="shared" ref="AB3:AB66" si="14">D3/SUMIF(A:A,A3,D:D)</f>
        <v>0.23620922319142926</v>
      </c>
      <c r="AC3" s="19">
        <f t="shared" si="0"/>
        <v>6.9174529068854991E-3</v>
      </c>
      <c r="AD3" s="19">
        <f t="shared" si="1"/>
        <v>1.1175380230152883E-2</v>
      </c>
      <c r="AE3" s="19">
        <f t="shared" si="2"/>
        <v>0.10286609479561525</v>
      </c>
      <c r="AF3" s="19">
        <f t="shared" si="3"/>
        <v>0.12219396014811904</v>
      </c>
      <c r="AG3" s="19">
        <f t="shared" si="3"/>
        <v>4.9064782989216266E-2</v>
      </c>
      <c r="AH3" s="19">
        <f t="shared" si="3"/>
        <v>5.1600593267907967E-2</v>
      </c>
      <c r="AI3" s="19">
        <f t="shared" si="4"/>
        <v>0.19665360704343043</v>
      </c>
      <c r="AJ3" s="19">
        <f t="shared" si="5"/>
        <v>0.17076741664062753</v>
      </c>
      <c r="AK3" s="19">
        <f t="shared" si="6"/>
        <v>4.6687328300830375E-2</v>
      </c>
      <c r="AL3" s="19">
        <f t="shared" si="7"/>
        <v>4.8507003700148037E-2</v>
      </c>
      <c r="AM3" s="19">
        <f t="shared" si="8"/>
        <v>9.9608494080752862E-4</v>
      </c>
      <c r="AN3" s="19">
        <f t="shared" si="9"/>
        <v>1.1586821987108159E-3</v>
      </c>
      <c r="AO3" s="19">
        <f t="shared" si="10"/>
        <v>9.4506474905587542E-2</v>
      </c>
      <c r="AP3" s="19">
        <f t="shared" si="11"/>
        <v>9.713418798222459E-2</v>
      </c>
      <c r="AQ3" s="21">
        <f t="shared" ref="AQ3:AQ66" si="15">AC3+AE3+AI3+AK3+AM3+AO3+AG3</f>
        <v>0.49769182588237293</v>
      </c>
      <c r="AR3" s="21">
        <f t="shared" ref="AR3:AR66" si="16">AD3+AF3+AJ3+AL3+AN3+AP3+AH3</f>
        <v>0.50253722416789082</v>
      </c>
    </row>
    <row r="4" spans="1:44" x14ac:dyDescent="0.2">
      <c r="A4" s="5" t="s">
        <v>193</v>
      </c>
      <c r="B4" s="5" t="s">
        <v>295</v>
      </c>
      <c r="C4" s="5" t="str">
        <f>VLOOKUP(B4,Treatments!A:B,2,FALSE)</f>
        <v>HIGH BLOOD PRESSURE</v>
      </c>
      <c r="D4" s="16">
        <v>123853</v>
      </c>
      <c r="E4" s="5">
        <v>4</v>
      </c>
      <c r="F4" s="7" t="str">
        <f>VLOOKUP(A4,Region_Pop!A:D,4,FALSE)</f>
        <v>West</v>
      </c>
      <c r="G4" s="7" t="str">
        <f>IFERROR(VLOOKUP(A4,Region_Pop!A:F,6,FALSE),"NON DIVISION")</f>
        <v xml:space="preserve">Pacific </v>
      </c>
      <c r="H4" s="8">
        <f>VLOOKUP(A4,Region_Pop!A:P,16,FALSE)</f>
        <v>1414538</v>
      </c>
      <c r="I4" s="8">
        <f>VLOOKUP(A4,Region_Pop!A:Z,26,FALSE)</f>
        <v>6295</v>
      </c>
      <c r="J4" s="8">
        <f>VLOOKUP(A4,Region_Pop!A:AJ,36,FALSE)</f>
        <v>18956</v>
      </c>
      <c r="K4" s="8">
        <f>VLOOKUP(A4,Region_Pop!A:AT,46,FALSE)</f>
        <v>10740</v>
      </c>
      <c r="L4" s="14">
        <f>SUMIF(PIVOT_Demog_By_State_2014!A:A,A4&amp;"female",PIVOT_Demog_By_State_2014!D:D)</f>
        <v>9785</v>
      </c>
      <c r="M4" s="14">
        <f>SUMIF(PIVOT_Demog_By_State_2014!A:A,A4&amp;"male",PIVOT_Demog_By_State_2014!D:D)</f>
        <v>15808</v>
      </c>
      <c r="N4" s="14">
        <f>SUMIF(PIVOT_Demog_By_State_2014!A:A,A4&amp;"female",PIVOT_Demog_By_State_2014!E:E)</f>
        <v>145508</v>
      </c>
      <c r="O4" s="14">
        <f>SUMIF(PIVOT_Demog_By_State_2014!A:A,A4&amp;"male",PIVOT_Demog_By_State_2014!E:E)</f>
        <v>172848</v>
      </c>
      <c r="P4" s="14">
        <f>SUMIF(PIVOT_Demog_By_State_2014!A:A,A4&amp;"female",PIVOT_Demog_By_State_2014!U:U)</f>
        <v>69404</v>
      </c>
      <c r="Q4" s="14">
        <f>SUMIF(PIVOT_Demog_By_State_2014!A:A,A4&amp;"male",PIVOT_Demog_By_State_2014!U:U)</f>
        <v>72991</v>
      </c>
      <c r="R4" s="14">
        <f>SUMIF(PIVOT_Demog_By_State_2014!A:A,A4&amp;"female",PIVOT_Demog_By_State_2014!F:F)</f>
        <v>278174</v>
      </c>
      <c r="S4" s="14">
        <f>SUMIF(PIVOT_Demog_By_State_2014!A:A,A4&amp;"male",PIVOT_Demog_By_State_2014!F:F)</f>
        <v>241557</v>
      </c>
      <c r="T4" s="14">
        <f>SUMIF(PIVOT_Demog_By_State_2014!A:A,A4&amp;"female",PIVOT_Demog_By_State_2014!G:G)</f>
        <v>66041</v>
      </c>
      <c r="U4" s="14">
        <f>SUMIF(PIVOT_Demog_By_State_2014!A:A,A4&amp;"male",PIVOT_Demog_By_State_2014!G:G)</f>
        <v>68615</v>
      </c>
      <c r="V4" s="14">
        <f>SUMIF(PIVOT_Demog_By_State_2014!A:A,A4&amp;"female",PIVOT_Demog_By_State_2014!H:H)</f>
        <v>1409</v>
      </c>
      <c r="W4" s="14">
        <f>SUMIF(PIVOT_Demog_By_State_2014!A:A,A4&amp;"male",PIVOT_Demog_By_State_2014!H:H)</f>
        <v>1639</v>
      </c>
      <c r="X4" s="14">
        <f>SUMIF(PIVOT_Demog_By_State_2014!A:A,A4&amp;"female",PIVOT_Demog_By_State_2014!I:I)</f>
        <v>133683</v>
      </c>
      <c r="Y4" s="14">
        <f>SUMIF(PIVOT_Demog_By_State_2014!A:A,A4&amp;"male",PIVOT_Demog_By_State_2014!I:I)</f>
        <v>137400</v>
      </c>
      <c r="Z4" s="14">
        <f t="shared" si="12"/>
        <v>704004</v>
      </c>
      <c r="AA4" s="14">
        <f t="shared" si="13"/>
        <v>710858</v>
      </c>
      <c r="AB4" s="19">
        <f t="shared" si="14"/>
        <v>0.18508699700072179</v>
      </c>
      <c r="AC4" s="19">
        <f t="shared" si="0"/>
        <v>6.9174529068854991E-3</v>
      </c>
      <c r="AD4" s="19">
        <f t="shared" si="1"/>
        <v>1.1175380230152883E-2</v>
      </c>
      <c r="AE4" s="19">
        <f t="shared" si="2"/>
        <v>0.10286609479561525</v>
      </c>
      <c r="AF4" s="19">
        <f t="shared" si="3"/>
        <v>0.12219396014811904</v>
      </c>
      <c r="AG4" s="19">
        <f t="shared" si="3"/>
        <v>4.9064782989216266E-2</v>
      </c>
      <c r="AH4" s="19">
        <f t="shared" si="3"/>
        <v>5.1600593267907967E-2</v>
      </c>
      <c r="AI4" s="19">
        <f t="shared" si="4"/>
        <v>0.19665360704343043</v>
      </c>
      <c r="AJ4" s="19">
        <f t="shared" si="5"/>
        <v>0.17076741664062753</v>
      </c>
      <c r="AK4" s="19">
        <f t="shared" si="6"/>
        <v>4.6687328300830375E-2</v>
      </c>
      <c r="AL4" s="19">
        <f t="shared" si="7"/>
        <v>4.8507003700148037E-2</v>
      </c>
      <c r="AM4" s="19">
        <f t="shared" si="8"/>
        <v>9.9608494080752862E-4</v>
      </c>
      <c r="AN4" s="19">
        <f t="shared" si="9"/>
        <v>1.1586821987108159E-3</v>
      </c>
      <c r="AO4" s="19">
        <f t="shared" si="10"/>
        <v>9.4506474905587542E-2</v>
      </c>
      <c r="AP4" s="19">
        <f t="shared" si="11"/>
        <v>9.713418798222459E-2</v>
      </c>
      <c r="AQ4" s="21">
        <f t="shared" si="15"/>
        <v>0.49769182588237293</v>
      </c>
      <c r="AR4" s="21">
        <f t="shared" si="16"/>
        <v>0.50253722416789082</v>
      </c>
    </row>
    <row r="5" spans="1:44" x14ac:dyDescent="0.2">
      <c r="A5" s="5" t="s">
        <v>193</v>
      </c>
      <c r="B5" s="5" t="s">
        <v>309</v>
      </c>
      <c r="C5" s="5" t="str">
        <f>VLOOKUP(B5,Treatments!A:B,2,FALSE)</f>
        <v>HIGH BLOOD PRESSURE</v>
      </c>
      <c r="D5" s="16">
        <v>129384</v>
      </c>
      <c r="E5" s="5">
        <v>3</v>
      </c>
      <c r="F5" s="7" t="str">
        <f>VLOOKUP(A5,Region_Pop!A:D,4,FALSE)</f>
        <v>West</v>
      </c>
      <c r="G5" s="7" t="str">
        <f>IFERROR(VLOOKUP(A5,Region_Pop!A:F,6,FALSE),"NON DIVISION")</f>
        <v xml:space="preserve">Pacific </v>
      </c>
      <c r="H5" s="8">
        <f>VLOOKUP(A5,Region_Pop!A:P,16,FALSE)</f>
        <v>1414538</v>
      </c>
      <c r="I5" s="8">
        <f>VLOOKUP(A5,Region_Pop!A:Z,26,FALSE)</f>
        <v>6295</v>
      </c>
      <c r="J5" s="8">
        <f>VLOOKUP(A5,Region_Pop!A:AJ,36,FALSE)</f>
        <v>18956</v>
      </c>
      <c r="K5" s="8">
        <f>VLOOKUP(A5,Region_Pop!A:AT,46,FALSE)</f>
        <v>10740</v>
      </c>
      <c r="L5" s="14">
        <f>SUMIF(PIVOT_Demog_By_State_2014!A:A,A5&amp;"female",PIVOT_Demog_By_State_2014!D:D)</f>
        <v>9785</v>
      </c>
      <c r="M5" s="14">
        <f>SUMIF(PIVOT_Demog_By_State_2014!A:A,A5&amp;"male",PIVOT_Demog_By_State_2014!D:D)</f>
        <v>15808</v>
      </c>
      <c r="N5" s="14">
        <f>SUMIF(PIVOT_Demog_By_State_2014!A:A,A5&amp;"female",PIVOT_Demog_By_State_2014!E:E)</f>
        <v>145508</v>
      </c>
      <c r="O5" s="14">
        <f>SUMIF(PIVOT_Demog_By_State_2014!A:A,A5&amp;"male",PIVOT_Demog_By_State_2014!E:E)</f>
        <v>172848</v>
      </c>
      <c r="P5" s="14">
        <f>SUMIF(PIVOT_Demog_By_State_2014!A:A,A5&amp;"female",PIVOT_Demog_By_State_2014!U:U)</f>
        <v>69404</v>
      </c>
      <c r="Q5" s="14">
        <f>SUMIF(PIVOT_Demog_By_State_2014!A:A,A5&amp;"male",PIVOT_Demog_By_State_2014!U:U)</f>
        <v>72991</v>
      </c>
      <c r="R5" s="14">
        <f>SUMIF(PIVOT_Demog_By_State_2014!A:A,A5&amp;"female",PIVOT_Demog_By_State_2014!F:F)</f>
        <v>278174</v>
      </c>
      <c r="S5" s="14">
        <f>SUMIF(PIVOT_Demog_By_State_2014!A:A,A5&amp;"male",PIVOT_Demog_By_State_2014!F:F)</f>
        <v>241557</v>
      </c>
      <c r="T5" s="14">
        <f>SUMIF(PIVOT_Demog_By_State_2014!A:A,A5&amp;"female",PIVOT_Demog_By_State_2014!G:G)</f>
        <v>66041</v>
      </c>
      <c r="U5" s="14">
        <f>SUMIF(PIVOT_Demog_By_State_2014!A:A,A5&amp;"male",PIVOT_Demog_By_State_2014!G:G)</f>
        <v>68615</v>
      </c>
      <c r="V5" s="14">
        <f>SUMIF(PIVOT_Demog_By_State_2014!A:A,A5&amp;"female",PIVOT_Demog_By_State_2014!H:H)</f>
        <v>1409</v>
      </c>
      <c r="W5" s="14">
        <f>SUMIF(PIVOT_Demog_By_State_2014!A:A,A5&amp;"male",PIVOT_Demog_By_State_2014!H:H)</f>
        <v>1639</v>
      </c>
      <c r="X5" s="14">
        <f>SUMIF(PIVOT_Demog_By_State_2014!A:A,A5&amp;"female",PIVOT_Demog_By_State_2014!I:I)</f>
        <v>133683</v>
      </c>
      <c r="Y5" s="14">
        <f>SUMIF(PIVOT_Demog_By_State_2014!A:A,A5&amp;"male",PIVOT_Demog_By_State_2014!I:I)</f>
        <v>137400</v>
      </c>
      <c r="Z5" s="14">
        <f t="shared" si="12"/>
        <v>704004</v>
      </c>
      <c r="AA5" s="14">
        <f t="shared" si="13"/>
        <v>710858</v>
      </c>
      <c r="AB5" s="19">
        <f t="shared" si="14"/>
        <v>0.19335257135427797</v>
      </c>
      <c r="AC5" s="19">
        <f t="shared" si="0"/>
        <v>6.9174529068854991E-3</v>
      </c>
      <c r="AD5" s="19">
        <f t="shared" si="1"/>
        <v>1.1175380230152883E-2</v>
      </c>
      <c r="AE5" s="19">
        <f t="shared" si="2"/>
        <v>0.10286609479561525</v>
      </c>
      <c r="AF5" s="19">
        <f t="shared" si="3"/>
        <v>0.12219396014811904</v>
      </c>
      <c r="AG5" s="19">
        <f t="shared" si="3"/>
        <v>4.9064782989216266E-2</v>
      </c>
      <c r="AH5" s="19">
        <f t="shared" si="3"/>
        <v>5.1600593267907967E-2</v>
      </c>
      <c r="AI5" s="19">
        <f t="shared" si="4"/>
        <v>0.19665360704343043</v>
      </c>
      <c r="AJ5" s="19">
        <f t="shared" si="5"/>
        <v>0.17076741664062753</v>
      </c>
      <c r="AK5" s="19">
        <f t="shared" si="6"/>
        <v>4.6687328300830375E-2</v>
      </c>
      <c r="AL5" s="19">
        <f t="shared" si="7"/>
        <v>4.8507003700148037E-2</v>
      </c>
      <c r="AM5" s="19">
        <f t="shared" si="8"/>
        <v>9.9608494080752862E-4</v>
      </c>
      <c r="AN5" s="19">
        <f t="shared" si="9"/>
        <v>1.1586821987108159E-3</v>
      </c>
      <c r="AO5" s="19">
        <f t="shared" si="10"/>
        <v>9.4506474905587542E-2</v>
      </c>
      <c r="AP5" s="19">
        <f t="shared" si="11"/>
        <v>9.713418798222459E-2</v>
      </c>
      <c r="AQ5" s="21">
        <f t="shared" si="15"/>
        <v>0.49769182588237293</v>
      </c>
      <c r="AR5" s="21">
        <f t="shared" si="16"/>
        <v>0.50253722416789082</v>
      </c>
    </row>
    <row r="6" spans="1:44" x14ac:dyDescent="0.2">
      <c r="A6" s="5" t="s">
        <v>193</v>
      </c>
      <c r="B6" s="5" t="s">
        <v>297</v>
      </c>
      <c r="C6" s="5" t="str">
        <f>VLOOKUP(B6,Treatments!A:B,2,FALSE)</f>
        <v>HIGH CHOLESTEROL</v>
      </c>
      <c r="D6" s="16">
        <v>121808</v>
      </c>
      <c r="E6" s="5">
        <v>5</v>
      </c>
      <c r="F6" s="7" t="str">
        <f>VLOOKUP(A6,Region_Pop!A:D,4,FALSE)</f>
        <v>West</v>
      </c>
      <c r="G6" s="7" t="str">
        <f>IFERROR(VLOOKUP(A6,Region_Pop!A:F,6,FALSE),"NON DIVISION")</f>
        <v xml:space="preserve">Pacific </v>
      </c>
      <c r="H6" s="8">
        <f>VLOOKUP(A6,Region_Pop!A:P,16,FALSE)</f>
        <v>1414538</v>
      </c>
      <c r="I6" s="8">
        <f>VLOOKUP(A6,Region_Pop!A:Z,26,FALSE)</f>
        <v>6295</v>
      </c>
      <c r="J6" s="8">
        <f>VLOOKUP(A6,Region_Pop!A:AJ,36,FALSE)</f>
        <v>18956</v>
      </c>
      <c r="K6" s="8">
        <f>VLOOKUP(A6,Region_Pop!A:AT,46,FALSE)</f>
        <v>10740</v>
      </c>
      <c r="L6" s="14">
        <f>SUMIF(PIVOT_Demog_By_State_2014!A:A,A6&amp;"female",PIVOT_Demog_By_State_2014!D:D)</f>
        <v>9785</v>
      </c>
      <c r="M6" s="14">
        <f>SUMIF(PIVOT_Demog_By_State_2014!A:A,A6&amp;"male",PIVOT_Demog_By_State_2014!D:D)</f>
        <v>15808</v>
      </c>
      <c r="N6" s="14">
        <f>SUMIF(PIVOT_Demog_By_State_2014!A:A,A6&amp;"female",PIVOT_Demog_By_State_2014!E:E)</f>
        <v>145508</v>
      </c>
      <c r="O6" s="14">
        <f>SUMIF(PIVOT_Demog_By_State_2014!A:A,A6&amp;"male",PIVOT_Demog_By_State_2014!E:E)</f>
        <v>172848</v>
      </c>
      <c r="P6" s="14">
        <f>SUMIF(PIVOT_Demog_By_State_2014!A:A,A6&amp;"female",PIVOT_Demog_By_State_2014!U:U)</f>
        <v>69404</v>
      </c>
      <c r="Q6" s="14">
        <f>SUMIF(PIVOT_Demog_By_State_2014!A:A,A6&amp;"male",PIVOT_Demog_By_State_2014!U:U)</f>
        <v>72991</v>
      </c>
      <c r="R6" s="14">
        <f>SUMIF(PIVOT_Demog_By_State_2014!A:A,A6&amp;"female",PIVOT_Demog_By_State_2014!F:F)</f>
        <v>278174</v>
      </c>
      <c r="S6" s="14">
        <f>SUMIF(PIVOT_Demog_By_State_2014!A:A,A6&amp;"male",PIVOT_Demog_By_State_2014!F:F)</f>
        <v>241557</v>
      </c>
      <c r="T6" s="14">
        <f>SUMIF(PIVOT_Demog_By_State_2014!A:A,A6&amp;"female",PIVOT_Demog_By_State_2014!G:G)</f>
        <v>66041</v>
      </c>
      <c r="U6" s="14">
        <f>SUMIF(PIVOT_Demog_By_State_2014!A:A,A6&amp;"male",PIVOT_Demog_By_State_2014!G:G)</f>
        <v>68615</v>
      </c>
      <c r="V6" s="14">
        <f>SUMIF(PIVOT_Demog_By_State_2014!A:A,A6&amp;"female",PIVOT_Demog_By_State_2014!H:H)</f>
        <v>1409</v>
      </c>
      <c r="W6" s="14">
        <f>SUMIF(PIVOT_Demog_By_State_2014!A:A,A6&amp;"male",PIVOT_Demog_By_State_2014!H:H)</f>
        <v>1639</v>
      </c>
      <c r="X6" s="14">
        <f>SUMIF(PIVOT_Demog_By_State_2014!A:A,A6&amp;"female",PIVOT_Demog_By_State_2014!I:I)</f>
        <v>133683</v>
      </c>
      <c r="Y6" s="14">
        <f>SUMIF(PIVOT_Demog_By_State_2014!A:A,A6&amp;"male",PIVOT_Demog_By_State_2014!I:I)</f>
        <v>137400</v>
      </c>
      <c r="Z6" s="14">
        <f t="shared" si="12"/>
        <v>704004</v>
      </c>
      <c r="AA6" s="14">
        <f t="shared" si="13"/>
        <v>710858</v>
      </c>
      <c r="AB6" s="19">
        <f t="shared" si="14"/>
        <v>0.18203093127065087</v>
      </c>
      <c r="AC6" s="19">
        <f t="shared" si="0"/>
        <v>6.9174529068854991E-3</v>
      </c>
      <c r="AD6" s="19">
        <f t="shared" si="1"/>
        <v>1.1175380230152883E-2</v>
      </c>
      <c r="AE6" s="19">
        <f t="shared" si="2"/>
        <v>0.10286609479561525</v>
      </c>
      <c r="AF6" s="19">
        <f t="shared" si="3"/>
        <v>0.12219396014811904</v>
      </c>
      <c r="AG6" s="19">
        <f t="shared" si="3"/>
        <v>4.9064782989216266E-2</v>
      </c>
      <c r="AH6" s="19">
        <f t="shared" si="3"/>
        <v>5.1600593267907967E-2</v>
      </c>
      <c r="AI6" s="19">
        <f t="shared" si="4"/>
        <v>0.19665360704343043</v>
      </c>
      <c r="AJ6" s="19">
        <f t="shared" si="5"/>
        <v>0.17076741664062753</v>
      </c>
      <c r="AK6" s="19">
        <f t="shared" si="6"/>
        <v>4.6687328300830375E-2</v>
      </c>
      <c r="AL6" s="19">
        <f t="shared" si="7"/>
        <v>4.8507003700148037E-2</v>
      </c>
      <c r="AM6" s="19">
        <f t="shared" si="8"/>
        <v>9.9608494080752862E-4</v>
      </c>
      <c r="AN6" s="19">
        <f t="shared" si="9"/>
        <v>1.1586821987108159E-3</v>
      </c>
      <c r="AO6" s="19">
        <f t="shared" si="10"/>
        <v>9.4506474905587542E-2</v>
      </c>
      <c r="AP6" s="19">
        <f t="shared" si="11"/>
        <v>9.713418798222459E-2</v>
      </c>
      <c r="AQ6" s="21">
        <f t="shared" si="15"/>
        <v>0.49769182588237293</v>
      </c>
      <c r="AR6" s="21">
        <f t="shared" si="16"/>
        <v>0.50253722416789082</v>
      </c>
    </row>
    <row r="7" spans="1:44" x14ac:dyDescent="0.2">
      <c r="A7" s="5" t="s">
        <v>177</v>
      </c>
      <c r="B7" s="5" t="s">
        <v>298</v>
      </c>
      <c r="C7" s="5" t="str">
        <f>VLOOKUP(B7,Treatments!A:B,2,FALSE)</f>
        <v>HIGH BLOOD PRESSURE</v>
      </c>
      <c r="D7" s="16">
        <v>3728200</v>
      </c>
      <c r="E7" s="5">
        <v>3</v>
      </c>
      <c r="F7" s="7" t="str">
        <f>VLOOKUP(A7,Region_Pop!A:D,4,FALSE)</f>
        <v>West</v>
      </c>
      <c r="G7" s="7" t="str">
        <f>IFERROR(VLOOKUP(A7,Region_Pop!A:F,6,FALSE),"NON DIVISION")</f>
        <v xml:space="preserve">Pacific </v>
      </c>
      <c r="H7" s="8">
        <f>VLOOKUP(A7,Region_Pop!A:P,16,FALSE)</f>
        <v>38596972</v>
      </c>
      <c r="I7" s="8">
        <f>VLOOKUP(A7,Region_Pop!A:Z,26,FALSE)</f>
        <v>336185</v>
      </c>
      <c r="J7" s="8">
        <f>VLOOKUP(A7,Region_Pop!A:AJ,36,FALSE)</f>
        <v>498914</v>
      </c>
      <c r="K7" s="8">
        <f>VLOOKUP(A7,Region_Pop!A:AT,46,FALSE)</f>
        <v>244055</v>
      </c>
      <c r="L7" s="14">
        <f>SUMIF(PIVOT_Demog_By_State_2014!A:A,A7&amp;"female",PIVOT_Demog_By_State_2014!D:D)</f>
        <v>1115656</v>
      </c>
      <c r="M7" s="14">
        <f>SUMIF(PIVOT_Demog_By_State_2014!A:A,A7&amp;"male",PIVOT_Demog_By_State_2014!D:D)</f>
        <v>1093244</v>
      </c>
      <c r="N7" s="14">
        <f>SUMIF(PIVOT_Demog_By_State_2014!A:A,A7&amp;"female",PIVOT_Demog_By_State_2014!E:E)</f>
        <v>7472860</v>
      </c>
      <c r="O7" s="14">
        <f>SUMIF(PIVOT_Demog_By_State_2014!A:A,A7&amp;"male",PIVOT_Demog_By_State_2014!E:E)</f>
        <v>7442322</v>
      </c>
      <c r="P7" s="14">
        <f>SUMIF(PIVOT_Demog_By_State_2014!A:A,A7&amp;"female",PIVOT_Demog_By_State_2014!U:U)</f>
        <v>7388192</v>
      </c>
      <c r="Q7" s="14">
        <f>SUMIF(PIVOT_Demog_By_State_2014!A:A,A7&amp;"male",PIVOT_Demog_By_State_2014!U:U)</f>
        <v>7482003</v>
      </c>
      <c r="R7" s="14">
        <f>SUMIF(PIVOT_Demog_By_State_2014!A:A,A7&amp;"female",PIVOT_Demog_By_State_2014!F:F)</f>
        <v>2798459</v>
      </c>
      <c r="S7" s="14">
        <f>SUMIF(PIVOT_Demog_By_State_2014!A:A,A7&amp;"male",PIVOT_Demog_By_State_2014!F:F)</f>
        <v>2515648</v>
      </c>
      <c r="T7" s="14">
        <f>SUMIF(PIVOT_Demog_By_State_2014!A:A,A7&amp;"female",PIVOT_Demog_By_State_2014!G:G)</f>
        <v>71223</v>
      </c>
      <c r="U7" s="14">
        <f>SUMIF(PIVOT_Demog_By_State_2014!A:A,A7&amp;"male",PIVOT_Demog_By_State_2014!G:G)</f>
        <v>69698</v>
      </c>
      <c r="V7" s="14">
        <f>SUMIF(PIVOT_Demog_By_State_2014!A:A,A7&amp;"female",PIVOT_Demog_By_State_2014!H:H)</f>
        <v>83419</v>
      </c>
      <c r="W7" s="14">
        <f>SUMIF(PIVOT_Demog_By_State_2014!A:A,A7&amp;"male",PIVOT_Demog_By_State_2014!H:H)</f>
        <v>81687</v>
      </c>
      <c r="X7" s="14">
        <f>SUMIF(PIVOT_Demog_By_State_2014!A:A,A7&amp;"female",PIVOT_Demog_By_State_2014!I:I)</f>
        <v>511881</v>
      </c>
      <c r="Y7" s="14">
        <f>SUMIF(PIVOT_Demog_By_State_2014!A:A,A7&amp;"male",PIVOT_Demog_By_State_2014!I:I)</f>
        <v>498847</v>
      </c>
      <c r="Z7" s="14">
        <f t="shared" si="12"/>
        <v>19441690</v>
      </c>
      <c r="AA7" s="14">
        <f t="shared" si="13"/>
        <v>19183449</v>
      </c>
      <c r="AB7" s="19">
        <f t="shared" si="14"/>
        <v>0.20279551236736046</v>
      </c>
      <c r="AC7" s="19">
        <f t="shared" si="0"/>
        <v>2.8905272672685309E-2</v>
      </c>
      <c r="AD7" s="19">
        <f t="shared" si="1"/>
        <v>2.832460536023396E-2</v>
      </c>
      <c r="AE7" s="19">
        <f t="shared" si="2"/>
        <v>0.19361259738199152</v>
      </c>
      <c r="AF7" s="19">
        <f t="shared" si="3"/>
        <v>0.19282139541930907</v>
      </c>
      <c r="AG7" s="19">
        <f t="shared" si="3"/>
        <v>0.19141895379772278</v>
      </c>
      <c r="AH7" s="19">
        <f t="shared" si="3"/>
        <v>0.19384948124946175</v>
      </c>
      <c r="AI7" s="19">
        <f t="shared" si="4"/>
        <v>7.2504625492383179E-2</v>
      </c>
      <c r="AJ7" s="19">
        <f t="shared" si="5"/>
        <v>6.5177340854614185E-2</v>
      </c>
      <c r="AK7" s="19">
        <f t="shared" si="6"/>
        <v>1.8453001960879211E-3</v>
      </c>
      <c r="AL7" s="19">
        <f t="shared" si="7"/>
        <v>1.80578932461334E-3</v>
      </c>
      <c r="AM7" s="19">
        <f t="shared" si="8"/>
        <v>2.1612835328118484E-3</v>
      </c>
      <c r="AN7" s="19">
        <f t="shared" si="9"/>
        <v>2.1164095463239965E-3</v>
      </c>
      <c r="AO7" s="19">
        <f t="shared" si="10"/>
        <v>1.3262206164773754E-2</v>
      </c>
      <c r="AP7" s="19">
        <f t="shared" si="11"/>
        <v>1.2924511280314943E-2</v>
      </c>
      <c r="AQ7" s="21">
        <f t="shared" si="15"/>
        <v>0.50371023923845626</v>
      </c>
      <c r="AR7" s="21">
        <f t="shared" si="16"/>
        <v>0.49701953303487123</v>
      </c>
    </row>
    <row r="8" spans="1:44" x14ac:dyDescent="0.2">
      <c r="A8" s="5" t="s">
        <v>177</v>
      </c>
      <c r="B8" s="5" t="s">
        <v>303</v>
      </c>
      <c r="C8" s="5" t="str">
        <f>VLOOKUP(B8,Treatments!A:B,2,FALSE)</f>
        <v>HIGH CHOLESTEROL</v>
      </c>
      <c r="D8" s="16">
        <v>3678833</v>
      </c>
      <c r="E8" s="5">
        <v>4</v>
      </c>
      <c r="F8" s="7" t="str">
        <f>VLOOKUP(A8,Region_Pop!A:D,4,FALSE)</f>
        <v>West</v>
      </c>
      <c r="G8" s="7" t="str">
        <f>IFERROR(VLOOKUP(A8,Region_Pop!A:F,6,FALSE),"NON DIVISION")</f>
        <v xml:space="preserve">Pacific </v>
      </c>
      <c r="H8" s="8">
        <f>VLOOKUP(A8,Region_Pop!A:P,16,FALSE)</f>
        <v>38596972</v>
      </c>
      <c r="I8" s="8">
        <f>VLOOKUP(A8,Region_Pop!A:Z,26,FALSE)</f>
        <v>336185</v>
      </c>
      <c r="J8" s="8">
        <f>VLOOKUP(A8,Region_Pop!A:AJ,36,FALSE)</f>
        <v>498914</v>
      </c>
      <c r="K8" s="8">
        <f>VLOOKUP(A8,Region_Pop!A:AT,46,FALSE)</f>
        <v>244055</v>
      </c>
      <c r="L8" s="14">
        <f>SUMIF(PIVOT_Demog_By_State_2014!A:A,A8&amp;"female",PIVOT_Demog_By_State_2014!D:D)</f>
        <v>1115656</v>
      </c>
      <c r="M8" s="14">
        <f>SUMIF(PIVOT_Demog_By_State_2014!A:A,A8&amp;"male",PIVOT_Demog_By_State_2014!D:D)</f>
        <v>1093244</v>
      </c>
      <c r="N8" s="14">
        <f>SUMIF(PIVOT_Demog_By_State_2014!A:A,A8&amp;"female",PIVOT_Demog_By_State_2014!E:E)</f>
        <v>7472860</v>
      </c>
      <c r="O8" s="14">
        <f>SUMIF(PIVOT_Demog_By_State_2014!A:A,A8&amp;"male",PIVOT_Demog_By_State_2014!E:E)</f>
        <v>7442322</v>
      </c>
      <c r="P8" s="14">
        <f>SUMIF(PIVOT_Demog_By_State_2014!A:A,A8&amp;"female",PIVOT_Demog_By_State_2014!U:U)</f>
        <v>7388192</v>
      </c>
      <c r="Q8" s="14">
        <f>SUMIF(PIVOT_Demog_By_State_2014!A:A,A8&amp;"male",PIVOT_Demog_By_State_2014!U:U)</f>
        <v>7482003</v>
      </c>
      <c r="R8" s="14">
        <f>SUMIF(PIVOT_Demog_By_State_2014!A:A,A8&amp;"female",PIVOT_Demog_By_State_2014!F:F)</f>
        <v>2798459</v>
      </c>
      <c r="S8" s="14">
        <f>SUMIF(PIVOT_Demog_By_State_2014!A:A,A8&amp;"male",PIVOT_Demog_By_State_2014!F:F)</f>
        <v>2515648</v>
      </c>
      <c r="T8" s="14">
        <f>SUMIF(PIVOT_Demog_By_State_2014!A:A,A8&amp;"female",PIVOT_Demog_By_State_2014!G:G)</f>
        <v>71223</v>
      </c>
      <c r="U8" s="14">
        <f>SUMIF(PIVOT_Demog_By_State_2014!A:A,A8&amp;"male",PIVOT_Demog_By_State_2014!G:G)</f>
        <v>69698</v>
      </c>
      <c r="V8" s="14">
        <f>SUMIF(PIVOT_Demog_By_State_2014!A:A,A8&amp;"female",PIVOT_Demog_By_State_2014!H:H)</f>
        <v>83419</v>
      </c>
      <c r="W8" s="14">
        <f>SUMIF(PIVOT_Demog_By_State_2014!A:A,A8&amp;"male",PIVOT_Demog_By_State_2014!H:H)</f>
        <v>81687</v>
      </c>
      <c r="X8" s="14">
        <f>SUMIF(PIVOT_Demog_By_State_2014!A:A,A8&amp;"female",PIVOT_Demog_By_State_2014!I:I)</f>
        <v>511881</v>
      </c>
      <c r="Y8" s="14">
        <f>SUMIF(PIVOT_Demog_By_State_2014!A:A,A8&amp;"male",PIVOT_Demog_By_State_2014!I:I)</f>
        <v>498847</v>
      </c>
      <c r="Z8" s="14">
        <f t="shared" si="12"/>
        <v>19441690</v>
      </c>
      <c r="AA8" s="14">
        <f t="shared" si="13"/>
        <v>19183449</v>
      </c>
      <c r="AB8" s="19">
        <f t="shared" si="14"/>
        <v>0.20011019343086578</v>
      </c>
      <c r="AC8" s="19">
        <f t="shared" si="0"/>
        <v>2.8905272672685309E-2</v>
      </c>
      <c r="AD8" s="19">
        <f t="shared" si="1"/>
        <v>2.832460536023396E-2</v>
      </c>
      <c r="AE8" s="19">
        <f t="shared" si="2"/>
        <v>0.19361259738199152</v>
      </c>
      <c r="AF8" s="19">
        <f t="shared" si="3"/>
        <v>0.19282139541930907</v>
      </c>
      <c r="AG8" s="19">
        <f t="shared" si="3"/>
        <v>0.19141895379772278</v>
      </c>
      <c r="AH8" s="19">
        <f t="shared" si="3"/>
        <v>0.19384948124946175</v>
      </c>
      <c r="AI8" s="19">
        <f t="shared" si="4"/>
        <v>7.2504625492383179E-2</v>
      </c>
      <c r="AJ8" s="19">
        <f t="shared" si="5"/>
        <v>6.5177340854614185E-2</v>
      </c>
      <c r="AK8" s="19">
        <f t="shared" si="6"/>
        <v>1.8453001960879211E-3</v>
      </c>
      <c r="AL8" s="19">
        <f t="shared" si="7"/>
        <v>1.80578932461334E-3</v>
      </c>
      <c r="AM8" s="19">
        <f t="shared" si="8"/>
        <v>2.1612835328118484E-3</v>
      </c>
      <c r="AN8" s="19">
        <f t="shared" si="9"/>
        <v>2.1164095463239965E-3</v>
      </c>
      <c r="AO8" s="19">
        <f t="shared" si="10"/>
        <v>1.3262206164773754E-2</v>
      </c>
      <c r="AP8" s="19">
        <f t="shared" si="11"/>
        <v>1.2924511280314943E-2</v>
      </c>
      <c r="AQ8" s="21">
        <f t="shared" si="15"/>
        <v>0.50371023923845626</v>
      </c>
      <c r="AR8" s="21">
        <f t="shared" si="16"/>
        <v>0.49701953303487123</v>
      </c>
    </row>
    <row r="9" spans="1:44" x14ac:dyDescent="0.2">
      <c r="A9" s="5" t="s">
        <v>177</v>
      </c>
      <c r="B9" s="5" t="s">
        <v>287</v>
      </c>
      <c r="C9" s="5" t="str">
        <f>VLOOKUP(B9,Treatments!A:B,2,FALSE)</f>
        <v>SEVERE PAIN RELIEF</v>
      </c>
      <c r="D9" s="16">
        <v>3740106</v>
      </c>
      <c r="E9" s="5">
        <v>2</v>
      </c>
      <c r="F9" s="7" t="str">
        <f>VLOOKUP(A9,Region_Pop!A:D,4,FALSE)</f>
        <v>West</v>
      </c>
      <c r="G9" s="7" t="str">
        <f>IFERROR(VLOOKUP(A9,Region_Pop!A:F,6,FALSE),"NON DIVISION")</f>
        <v xml:space="preserve">Pacific </v>
      </c>
      <c r="H9" s="8">
        <f>VLOOKUP(A9,Region_Pop!A:P,16,FALSE)</f>
        <v>38596972</v>
      </c>
      <c r="I9" s="8">
        <f>VLOOKUP(A9,Region_Pop!A:Z,26,FALSE)</f>
        <v>336185</v>
      </c>
      <c r="J9" s="8">
        <f>VLOOKUP(A9,Region_Pop!A:AJ,36,FALSE)</f>
        <v>498914</v>
      </c>
      <c r="K9" s="8">
        <f>VLOOKUP(A9,Region_Pop!A:AT,46,FALSE)</f>
        <v>244055</v>
      </c>
      <c r="L9" s="14">
        <f>SUMIF(PIVOT_Demog_By_State_2014!A:A,A9&amp;"female",PIVOT_Demog_By_State_2014!D:D)</f>
        <v>1115656</v>
      </c>
      <c r="M9" s="14">
        <f>SUMIF(PIVOT_Demog_By_State_2014!A:A,A9&amp;"male",PIVOT_Demog_By_State_2014!D:D)</f>
        <v>1093244</v>
      </c>
      <c r="N9" s="14">
        <f>SUMIF(PIVOT_Demog_By_State_2014!A:A,A9&amp;"female",PIVOT_Demog_By_State_2014!E:E)</f>
        <v>7472860</v>
      </c>
      <c r="O9" s="14">
        <f>SUMIF(PIVOT_Demog_By_State_2014!A:A,A9&amp;"male",PIVOT_Demog_By_State_2014!E:E)</f>
        <v>7442322</v>
      </c>
      <c r="P9" s="14">
        <f>SUMIF(PIVOT_Demog_By_State_2014!A:A,A9&amp;"female",PIVOT_Demog_By_State_2014!U:U)</f>
        <v>7388192</v>
      </c>
      <c r="Q9" s="14">
        <f>SUMIF(PIVOT_Demog_By_State_2014!A:A,A9&amp;"male",PIVOT_Demog_By_State_2014!U:U)</f>
        <v>7482003</v>
      </c>
      <c r="R9" s="14">
        <f>SUMIF(PIVOT_Demog_By_State_2014!A:A,A9&amp;"female",PIVOT_Demog_By_State_2014!F:F)</f>
        <v>2798459</v>
      </c>
      <c r="S9" s="14">
        <f>SUMIF(PIVOT_Demog_By_State_2014!A:A,A9&amp;"male",PIVOT_Demog_By_State_2014!F:F)</f>
        <v>2515648</v>
      </c>
      <c r="T9" s="14">
        <f>SUMIF(PIVOT_Demog_By_State_2014!A:A,A9&amp;"female",PIVOT_Demog_By_State_2014!G:G)</f>
        <v>71223</v>
      </c>
      <c r="U9" s="14">
        <f>SUMIF(PIVOT_Demog_By_State_2014!A:A,A9&amp;"male",PIVOT_Demog_By_State_2014!G:G)</f>
        <v>69698</v>
      </c>
      <c r="V9" s="14">
        <f>SUMIF(PIVOT_Demog_By_State_2014!A:A,A9&amp;"female",PIVOT_Demog_By_State_2014!H:H)</f>
        <v>83419</v>
      </c>
      <c r="W9" s="14">
        <f>SUMIF(PIVOT_Demog_By_State_2014!A:A,A9&amp;"male",PIVOT_Demog_By_State_2014!H:H)</f>
        <v>81687</v>
      </c>
      <c r="X9" s="14">
        <f>SUMIF(PIVOT_Demog_By_State_2014!A:A,A9&amp;"female",PIVOT_Demog_By_State_2014!I:I)</f>
        <v>511881</v>
      </c>
      <c r="Y9" s="14">
        <f>SUMIF(PIVOT_Demog_By_State_2014!A:A,A9&amp;"male",PIVOT_Demog_By_State_2014!I:I)</f>
        <v>498847</v>
      </c>
      <c r="Z9" s="14">
        <f t="shared" si="12"/>
        <v>19441690</v>
      </c>
      <c r="AA9" s="14">
        <f t="shared" si="13"/>
        <v>19183449</v>
      </c>
      <c r="AB9" s="19">
        <f t="shared" si="14"/>
        <v>0.20344313947165898</v>
      </c>
      <c r="AC9" s="19">
        <f t="shared" si="0"/>
        <v>2.8905272672685309E-2</v>
      </c>
      <c r="AD9" s="19">
        <f t="shared" si="1"/>
        <v>2.832460536023396E-2</v>
      </c>
      <c r="AE9" s="19">
        <f t="shared" si="2"/>
        <v>0.19361259738199152</v>
      </c>
      <c r="AF9" s="19">
        <f t="shared" si="3"/>
        <v>0.19282139541930907</v>
      </c>
      <c r="AG9" s="19">
        <f t="shared" si="3"/>
        <v>0.19141895379772278</v>
      </c>
      <c r="AH9" s="19">
        <f t="shared" si="3"/>
        <v>0.19384948124946175</v>
      </c>
      <c r="AI9" s="19">
        <f t="shared" si="4"/>
        <v>7.2504625492383179E-2</v>
      </c>
      <c r="AJ9" s="19">
        <f t="shared" si="5"/>
        <v>6.5177340854614185E-2</v>
      </c>
      <c r="AK9" s="19">
        <f t="shared" si="6"/>
        <v>1.8453001960879211E-3</v>
      </c>
      <c r="AL9" s="19">
        <f t="shared" si="7"/>
        <v>1.80578932461334E-3</v>
      </c>
      <c r="AM9" s="19">
        <f t="shared" si="8"/>
        <v>2.1612835328118484E-3</v>
      </c>
      <c r="AN9" s="19">
        <f t="shared" si="9"/>
        <v>2.1164095463239965E-3</v>
      </c>
      <c r="AO9" s="19">
        <f t="shared" si="10"/>
        <v>1.3262206164773754E-2</v>
      </c>
      <c r="AP9" s="19">
        <f t="shared" si="11"/>
        <v>1.2924511280314943E-2</v>
      </c>
      <c r="AQ9" s="21">
        <f t="shared" si="15"/>
        <v>0.50371023923845626</v>
      </c>
      <c r="AR9" s="21">
        <f t="shared" si="16"/>
        <v>0.49701953303487123</v>
      </c>
    </row>
    <row r="10" spans="1:44" x14ac:dyDescent="0.2">
      <c r="A10" s="5" t="s">
        <v>177</v>
      </c>
      <c r="B10" s="5" t="s">
        <v>293</v>
      </c>
      <c r="C10" s="5" t="str">
        <f>VLOOKUP(B10,Treatments!A:B,2,FALSE)</f>
        <v>HYPOTHYROIDISM</v>
      </c>
      <c r="D10" s="16">
        <v>3844722</v>
      </c>
      <c r="E10" s="5">
        <v>1</v>
      </c>
      <c r="F10" s="7" t="str">
        <f>VLOOKUP(A10,Region_Pop!A:D,4,FALSE)</f>
        <v>West</v>
      </c>
      <c r="G10" s="7" t="str">
        <f>IFERROR(VLOOKUP(A10,Region_Pop!A:F,6,FALSE),"NON DIVISION")</f>
        <v xml:space="preserve">Pacific </v>
      </c>
      <c r="H10" s="8">
        <f>VLOOKUP(A10,Region_Pop!A:P,16,FALSE)</f>
        <v>38596972</v>
      </c>
      <c r="I10" s="8">
        <f>VLOOKUP(A10,Region_Pop!A:Z,26,FALSE)</f>
        <v>336185</v>
      </c>
      <c r="J10" s="8">
        <f>VLOOKUP(A10,Region_Pop!A:AJ,36,FALSE)</f>
        <v>498914</v>
      </c>
      <c r="K10" s="8">
        <f>VLOOKUP(A10,Region_Pop!A:AT,46,FALSE)</f>
        <v>244055</v>
      </c>
      <c r="L10" s="14">
        <f>SUMIF(PIVOT_Demog_By_State_2014!A:A,A10&amp;"female",PIVOT_Demog_By_State_2014!D:D)</f>
        <v>1115656</v>
      </c>
      <c r="M10" s="14">
        <f>SUMIF(PIVOT_Demog_By_State_2014!A:A,A10&amp;"male",PIVOT_Demog_By_State_2014!D:D)</f>
        <v>1093244</v>
      </c>
      <c r="N10" s="14">
        <f>SUMIF(PIVOT_Demog_By_State_2014!A:A,A10&amp;"female",PIVOT_Demog_By_State_2014!E:E)</f>
        <v>7472860</v>
      </c>
      <c r="O10" s="14">
        <f>SUMIF(PIVOT_Demog_By_State_2014!A:A,A10&amp;"male",PIVOT_Demog_By_State_2014!E:E)</f>
        <v>7442322</v>
      </c>
      <c r="P10" s="14">
        <f>SUMIF(PIVOT_Demog_By_State_2014!A:A,A10&amp;"female",PIVOT_Demog_By_State_2014!U:U)</f>
        <v>7388192</v>
      </c>
      <c r="Q10" s="14">
        <f>SUMIF(PIVOT_Demog_By_State_2014!A:A,A10&amp;"male",PIVOT_Demog_By_State_2014!U:U)</f>
        <v>7482003</v>
      </c>
      <c r="R10" s="14">
        <f>SUMIF(PIVOT_Demog_By_State_2014!A:A,A10&amp;"female",PIVOT_Demog_By_State_2014!F:F)</f>
        <v>2798459</v>
      </c>
      <c r="S10" s="14">
        <f>SUMIF(PIVOT_Demog_By_State_2014!A:A,A10&amp;"male",PIVOT_Demog_By_State_2014!F:F)</f>
        <v>2515648</v>
      </c>
      <c r="T10" s="14">
        <f>SUMIF(PIVOT_Demog_By_State_2014!A:A,A10&amp;"female",PIVOT_Demog_By_State_2014!G:G)</f>
        <v>71223</v>
      </c>
      <c r="U10" s="14">
        <f>SUMIF(PIVOT_Demog_By_State_2014!A:A,A10&amp;"male",PIVOT_Demog_By_State_2014!G:G)</f>
        <v>69698</v>
      </c>
      <c r="V10" s="14">
        <f>SUMIF(PIVOT_Demog_By_State_2014!A:A,A10&amp;"female",PIVOT_Demog_By_State_2014!H:H)</f>
        <v>83419</v>
      </c>
      <c r="W10" s="14">
        <f>SUMIF(PIVOT_Demog_By_State_2014!A:A,A10&amp;"male",PIVOT_Demog_By_State_2014!H:H)</f>
        <v>81687</v>
      </c>
      <c r="X10" s="14">
        <f>SUMIF(PIVOT_Demog_By_State_2014!A:A,A10&amp;"female",PIVOT_Demog_By_State_2014!I:I)</f>
        <v>511881</v>
      </c>
      <c r="Y10" s="14">
        <f>SUMIF(PIVOT_Demog_By_State_2014!A:A,A10&amp;"male",PIVOT_Demog_By_State_2014!I:I)</f>
        <v>498847</v>
      </c>
      <c r="Z10" s="14">
        <f t="shared" si="12"/>
        <v>19441690</v>
      </c>
      <c r="AA10" s="14">
        <f t="shared" si="13"/>
        <v>19183449</v>
      </c>
      <c r="AB10" s="19">
        <f t="shared" si="14"/>
        <v>0.20913372885040044</v>
      </c>
      <c r="AC10" s="19">
        <f t="shared" si="0"/>
        <v>2.8905272672685309E-2</v>
      </c>
      <c r="AD10" s="19">
        <f t="shared" si="1"/>
        <v>2.832460536023396E-2</v>
      </c>
      <c r="AE10" s="19">
        <f t="shared" si="2"/>
        <v>0.19361259738199152</v>
      </c>
      <c r="AF10" s="19">
        <f t="shared" si="3"/>
        <v>0.19282139541930907</v>
      </c>
      <c r="AG10" s="19">
        <f t="shared" si="3"/>
        <v>0.19141895379772278</v>
      </c>
      <c r="AH10" s="19">
        <f t="shared" si="3"/>
        <v>0.19384948124946175</v>
      </c>
      <c r="AI10" s="19">
        <f t="shared" si="4"/>
        <v>7.2504625492383179E-2</v>
      </c>
      <c r="AJ10" s="19">
        <f t="shared" si="5"/>
        <v>6.5177340854614185E-2</v>
      </c>
      <c r="AK10" s="19">
        <f t="shared" si="6"/>
        <v>1.8453001960879211E-3</v>
      </c>
      <c r="AL10" s="19">
        <f t="shared" si="7"/>
        <v>1.80578932461334E-3</v>
      </c>
      <c r="AM10" s="19">
        <f t="shared" si="8"/>
        <v>2.1612835328118484E-3</v>
      </c>
      <c r="AN10" s="19">
        <f t="shared" si="9"/>
        <v>2.1164095463239965E-3</v>
      </c>
      <c r="AO10" s="19">
        <f t="shared" si="10"/>
        <v>1.3262206164773754E-2</v>
      </c>
      <c r="AP10" s="19">
        <f t="shared" si="11"/>
        <v>1.2924511280314943E-2</v>
      </c>
      <c r="AQ10" s="21">
        <f t="shared" si="15"/>
        <v>0.50371023923845626</v>
      </c>
      <c r="AR10" s="21">
        <f t="shared" si="16"/>
        <v>0.49701953303487123</v>
      </c>
    </row>
    <row r="11" spans="1:44" x14ac:dyDescent="0.2">
      <c r="A11" s="5" t="s">
        <v>177</v>
      </c>
      <c r="B11" s="5" t="s">
        <v>297</v>
      </c>
      <c r="C11" s="5" t="str">
        <f>VLOOKUP(B11,Treatments!A:B,2,FALSE)</f>
        <v>HIGH CHOLESTEROL</v>
      </c>
      <c r="D11" s="16">
        <v>3392175</v>
      </c>
      <c r="E11" s="5">
        <v>5</v>
      </c>
      <c r="F11" s="7" t="str">
        <f>VLOOKUP(A11,Region_Pop!A:D,4,FALSE)</f>
        <v>West</v>
      </c>
      <c r="G11" s="7" t="str">
        <f>IFERROR(VLOOKUP(A11,Region_Pop!A:F,6,FALSE),"NON DIVISION")</f>
        <v xml:space="preserve">Pacific </v>
      </c>
      <c r="H11" s="8">
        <f>VLOOKUP(A11,Region_Pop!A:P,16,FALSE)</f>
        <v>38596972</v>
      </c>
      <c r="I11" s="8">
        <f>VLOOKUP(A11,Region_Pop!A:Z,26,FALSE)</f>
        <v>336185</v>
      </c>
      <c r="J11" s="8">
        <f>VLOOKUP(A11,Region_Pop!A:AJ,36,FALSE)</f>
        <v>498914</v>
      </c>
      <c r="K11" s="8">
        <f>VLOOKUP(A11,Region_Pop!A:AT,46,FALSE)</f>
        <v>244055</v>
      </c>
      <c r="L11" s="14">
        <f>SUMIF(PIVOT_Demog_By_State_2014!A:A,A11&amp;"female",PIVOT_Demog_By_State_2014!D:D)</f>
        <v>1115656</v>
      </c>
      <c r="M11" s="14">
        <f>SUMIF(PIVOT_Demog_By_State_2014!A:A,A11&amp;"male",PIVOT_Demog_By_State_2014!D:D)</f>
        <v>1093244</v>
      </c>
      <c r="N11" s="14">
        <f>SUMIF(PIVOT_Demog_By_State_2014!A:A,A11&amp;"female",PIVOT_Demog_By_State_2014!E:E)</f>
        <v>7472860</v>
      </c>
      <c r="O11" s="14">
        <f>SUMIF(PIVOT_Demog_By_State_2014!A:A,A11&amp;"male",PIVOT_Demog_By_State_2014!E:E)</f>
        <v>7442322</v>
      </c>
      <c r="P11" s="14">
        <f>SUMIF(PIVOT_Demog_By_State_2014!A:A,A11&amp;"female",PIVOT_Demog_By_State_2014!U:U)</f>
        <v>7388192</v>
      </c>
      <c r="Q11" s="14">
        <f>SUMIF(PIVOT_Demog_By_State_2014!A:A,A11&amp;"male",PIVOT_Demog_By_State_2014!U:U)</f>
        <v>7482003</v>
      </c>
      <c r="R11" s="14">
        <f>SUMIF(PIVOT_Demog_By_State_2014!A:A,A11&amp;"female",PIVOT_Demog_By_State_2014!F:F)</f>
        <v>2798459</v>
      </c>
      <c r="S11" s="14">
        <f>SUMIF(PIVOT_Demog_By_State_2014!A:A,A11&amp;"male",PIVOT_Demog_By_State_2014!F:F)</f>
        <v>2515648</v>
      </c>
      <c r="T11" s="14">
        <f>SUMIF(PIVOT_Demog_By_State_2014!A:A,A11&amp;"female",PIVOT_Demog_By_State_2014!G:G)</f>
        <v>71223</v>
      </c>
      <c r="U11" s="14">
        <f>SUMIF(PIVOT_Demog_By_State_2014!A:A,A11&amp;"male",PIVOT_Demog_By_State_2014!G:G)</f>
        <v>69698</v>
      </c>
      <c r="V11" s="14">
        <f>SUMIF(PIVOT_Demog_By_State_2014!A:A,A11&amp;"female",PIVOT_Demog_By_State_2014!H:H)</f>
        <v>83419</v>
      </c>
      <c r="W11" s="14">
        <f>SUMIF(PIVOT_Demog_By_State_2014!A:A,A11&amp;"male",PIVOT_Demog_By_State_2014!H:H)</f>
        <v>81687</v>
      </c>
      <c r="X11" s="14">
        <f>SUMIF(PIVOT_Demog_By_State_2014!A:A,A11&amp;"female",PIVOT_Demog_By_State_2014!I:I)</f>
        <v>511881</v>
      </c>
      <c r="Y11" s="14">
        <f>SUMIF(PIVOT_Demog_By_State_2014!A:A,A11&amp;"male",PIVOT_Demog_By_State_2014!I:I)</f>
        <v>498847</v>
      </c>
      <c r="Z11" s="14">
        <f t="shared" si="12"/>
        <v>19441690</v>
      </c>
      <c r="AA11" s="14">
        <f t="shared" si="13"/>
        <v>19183449</v>
      </c>
      <c r="AB11" s="19">
        <f t="shared" si="14"/>
        <v>0.18451742587971434</v>
      </c>
      <c r="AC11" s="19">
        <f t="shared" si="0"/>
        <v>2.8905272672685309E-2</v>
      </c>
      <c r="AD11" s="19">
        <f t="shared" si="1"/>
        <v>2.832460536023396E-2</v>
      </c>
      <c r="AE11" s="19">
        <f t="shared" si="2"/>
        <v>0.19361259738199152</v>
      </c>
      <c r="AF11" s="19">
        <f t="shared" si="3"/>
        <v>0.19282139541930907</v>
      </c>
      <c r="AG11" s="19">
        <f t="shared" si="3"/>
        <v>0.19141895379772278</v>
      </c>
      <c r="AH11" s="19">
        <f t="shared" si="3"/>
        <v>0.19384948124946175</v>
      </c>
      <c r="AI11" s="19">
        <f t="shared" si="4"/>
        <v>7.2504625492383179E-2</v>
      </c>
      <c r="AJ11" s="19">
        <f t="shared" si="5"/>
        <v>6.5177340854614185E-2</v>
      </c>
      <c r="AK11" s="19">
        <f t="shared" si="6"/>
        <v>1.8453001960879211E-3</v>
      </c>
      <c r="AL11" s="19">
        <f t="shared" si="7"/>
        <v>1.80578932461334E-3</v>
      </c>
      <c r="AM11" s="19">
        <f t="shared" si="8"/>
        <v>2.1612835328118484E-3</v>
      </c>
      <c r="AN11" s="19">
        <f t="shared" si="9"/>
        <v>2.1164095463239965E-3</v>
      </c>
      <c r="AO11" s="19">
        <f t="shared" si="10"/>
        <v>1.3262206164773754E-2</v>
      </c>
      <c r="AP11" s="19">
        <f t="shared" si="11"/>
        <v>1.2924511280314943E-2</v>
      </c>
      <c r="AQ11" s="21">
        <f t="shared" si="15"/>
        <v>0.50371023923845626</v>
      </c>
      <c r="AR11" s="21">
        <f t="shared" si="16"/>
        <v>0.49701953303487123</v>
      </c>
    </row>
    <row r="12" spans="1:44" x14ac:dyDescent="0.2">
      <c r="A12" s="5" t="s">
        <v>185</v>
      </c>
      <c r="B12" s="5" t="s">
        <v>298</v>
      </c>
      <c r="C12" s="5" t="str">
        <f>VLOOKUP(B12,Treatments!A:B,2,FALSE)</f>
        <v>HIGH BLOOD PRESSURE</v>
      </c>
      <c r="D12" s="16">
        <v>79754</v>
      </c>
      <c r="E12" s="5">
        <v>4</v>
      </c>
      <c r="F12" s="7" t="str">
        <f>VLOOKUP(A12,Region_Pop!A:D,4,FALSE)</f>
        <v>South</v>
      </c>
      <c r="G12" s="7" t="str">
        <f>IFERROR(VLOOKUP(A12,Region_Pop!A:F,6,FALSE),"NON DIVISION")</f>
        <v>South Atlantic</v>
      </c>
      <c r="H12" s="8">
        <f>VLOOKUP(A12,Region_Pop!A:P,16,FALSE)</f>
        <v>932487</v>
      </c>
      <c r="I12" s="8">
        <f>VLOOKUP(A12,Region_Pop!A:Z,26,FALSE)</f>
        <v>8911</v>
      </c>
      <c r="J12" s="8">
        <f>VLOOKUP(A12,Region_Pop!A:AJ,36,FALSE)</f>
        <v>10981</v>
      </c>
      <c r="K12" s="8">
        <f>VLOOKUP(A12,Region_Pop!A:AT,46,FALSE)</f>
        <v>8072</v>
      </c>
      <c r="L12" s="14">
        <f>SUMIF(PIVOT_Demog_By_State_2014!A:A,A12&amp;"female",PIVOT_Demog_By_State_2014!D:D)</f>
        <v>105208</v>
      </c>
      <c r="M12" s="14">
        <f>SUMIF(PIVOT_Demog_By_State_2014!A:A,A12&amp;"male",PIVOT_Demog_By_State_2014!D:D)</f>
        <v>93629</v>
      </c>
      <c r="N12" s="14">
        <f>SUMIF(PIVOT_Demog_By_State_2014!A:A,A12&amp;"female",PIVOT_Demog_By_State_2014!E:E)</f>
        <v>306503</v>
      </c>
      <c r="O12" s="14">
        <f>SUMIF(PIVOT_Demog_By_State_2014!A:A,A12&amp;"male",PIVOT_Demog_By_State_2014!E:E)</f>
        <v>288121</v>
      </c>
      <c r="P12" s="14">
        <f>SUMIF(PIVOT_Demog_By_State_2014!A:A,A12&amp;"female",PIVOT_Demog_By_State_2014!U:U)</f>
        <v>39770</v>
      </c>
      <c r="Q12" s="14">
        <f>SUMIF(PIVOT_Demog_By_State_2014!A:A,A12&amp;"male",PIVOT_Demog_By_State_2014!U:U)</f>
        <v>41738</v>
      </c>
      <c r="R12" s="14">
        <f>SUMIF(PIVOT_Demog_By_State_2014!A:A,A12&amp;"female",PIVOT_Demog_By_State_2014!F:F)</f>
        <v>17575</v>
      </c>
      <c r="S12" s="14">
        <f>SUMIF(PIVOT_Demog_By_State_2014!A:A,A12&amp;"male",PIVOT_Demog_By_State_2014!F:F)</f>
        <v>16800</v>
      </c>
      <c r="T12" s="14">
        <f>SUMIF(PIVOT_Demog_By_State_2014!A:A,A12&amp;"female",PIVOT_Demog_By_State_2014!G:G)</f>
        <v>156</v>
      </c>
      <c r="U12" s="14">
        <f>SUMIF(PIVOT_Demog_By_State_2014!A:A,A12&amp;"male",PIVOT_Demog_By_State_2014!G:G)</f>
        <v>159</v>
      </c>
      <c r="V12" s="14">
        <f>SUMIF(PIVOT_Demog_By_State_2014!A:A,A12&amp;"female",PIVOT_Demog_By_State_2014!H:H)</f>
        <v>1492</v>
      </c>
      <c r="W12" s="14">
        <f>SUMIF(PIVOT_Demog_By_State_2014!A:A,A12&amp;"male",PIVOT_Demog_By_State_2014!H:H)</f>
        <v>1460</v>
      </c>
      <c r="X12" s="14">
        <f>SUMIF(PIVOT_Demog_By_State_2014!A:A,A12&amp;"female",PIVOT_Demog_By_State_2014!I:I)</f>
        <v>10433</v>
      </c>
      <c r="Y12" s="14">
        <f>SUMIF(PIVOT_Demog_By_State_2014!A:A,A12&amp;"male",PIVOT_Demog_By_State_2014!I:I)</f>
        <v>9552</v>
      </c>
      <c r="Z12" s="14">
        <f>L12+N12+P12+R12+T12+V12+X12</f>
        <v>481137</v>
      </c>
      <c r="AA12" s="14">
        <f>M12+O12+Q12+S12+U12+W12+Y12</f>
        <v>451459</v>
      </c>
      <c r="AB12" s="19">
        <f>D12/SUMIF(A:A,A12,D:D)</f>
        <v>0.17817782931084941</v>
      </c>
      <c r="AC12" s="19">
        <f>L12/$H12</f>
        <v>0.11282516539104566</v>
      </c>
      <c r="AD12" s="19">
        <f>M12/$H12</f>
        <v>0.10040783410385345</v>
      </c>
      <c r="AE12" s="19">
        <f>N12/$H12</f>
        <v>0.32869412656691194</v>
      </c>
      <c r="AF12" s="19">
        <f>O12/$H12</f>
        <v>0.30898125121315362</v>
      </c>
      <c r="AG12" s="19">
        <f>P12/$H12</f>
        <v>4.2649388141604121E-2</v>
      </c>
      <c r="AH12" s="19">
        <f>Q12/$H12</f>
        <v>4.4759873327992777E-2</v>
      </c>
      <c r="AI12" s="19">
        <f>R12/$H12</f>
        <v>1.8847447739217812E-2</v>
      </c>
      <c r="AJ12" s="19">
        <f>S12/$H12</f>
        <v>1.8016336956976343E-2</v>
      </c>
      <c r="AK12" s="19">
        <f>T12/$H12</f>
        <v>1.6729455745763747E-4</v>
      </c>
      <c r="AL12" s="19">
        <f>U12/$H12</f>
        <v>1.7051176048566897E-4</v>
      </c>
      <c r="AM12" s="19">
        <f>V12/$H12</f>
        <v>1.6000223059409943E-3</v>
      </c>
      <c r="AN12" s="19">
        <f>W12/$H12</f>
        <v>1.5657054736419919E-3</v>
      </c>
      <c r="AO12" s="19">
        <f>X12/$H12</f>
        <v>1.1188359730484179E-2</v>
      </c>
      <c r="AP12" s="19">
        <f>Y12/$H12</f>
        <v>1.0243574441252264E-2</v>
      </c>
      <c r="AQ12" s="21">
        <f>AC12+AE12+AI12+AK12+AM12+AO12+AG12</f>
        <v>0.51597180443266222</v>
      </c>
      <c r="AR12" s="21">
        <f>AD12+AF12+AJ12+AL12+AN12+AP12+AH12</f>
        <v>0.48414508727735617</v>
      </c>
    </row>
    <row r="13" spans="1:44" x14ac:dyDescent="0.2">
      <c r="A13" s="5" t="s">
        <v>185</v>
      </c>
      <c r="B13" s="5" t="s">
        <v>303</v>
      </c>
      <c r="C13" s="5" t="str">
        <f>VLOOKUP(B13,Treatments!A:B,2,FALSE)</f>
        <v>HIGH CHOLESTEROL</v>
      </c>
      <c r="D13" s="16">
        <v>97339</v>
      </c>
      <c r="E13" s="5">
        <v>2</v>
      </c>
      <c r="F13" s="7" t="str">
        <f>VLOOKUP(A13,Region_Pop!A:D,4,FALSE)</f>
        <v>South</v>
      </c>
      <c r="G13" s="7" t="str">
        <f>IFERROR(VLOOKUP(A13,Region_Pop!A:F,6,FALSE),"NON DIVISION")</f>
        <v>South Atlantic</v>
      </c>
      <c r="H13" s="8">
        <f>VLOOKUP(A13,Region_Pop!A:P,16,FALSE)</f>
        <v>932487</v>
      </c>
      <c r="I13" s="8">
        <f>VLOOKUP(A13,Region_Pop!A:Z,26,FALSE)</f>
        <v>8911</v>
      </c>
      <c r="J13" s="8">
        <f>VLOOKUP(A13,Region_Pop!A:AJ,36,FALSE)</f>
        <v>10981</v>
      </c>
      <c r="K13" s="8">
        <f>VLOOKUP(A13,Region_Pop!A:AT,46,FALSE)</f>
        <v>8072</v>
      </c>
      <c r="L13" s="14">
        <f>SUMIF(PIVOT_Demog_By_State_2014!A:A,A13&amp;"female",PIVOT_Demog_By_State_2014!D:D)</f>
        <v>105208</v>
      </c>
      <c r="M13" s="14">
        <f>SUMIF(PIVOT_Demog_By_State_2014!A:A,A13&amp;"male",PIVOT_Demog_By_State_2014!D:D)</f>
        <v>93629</v>
      </c>
      <c r="N13" s="14">
        <f>SUMIF(PIVOT_Demog_By_State_2014!A:A,A13&amp;"female",PIVOT_Demog_By_State_2014!E:E)</f>
        <v>306503</v>
      </c>
      <c r="O13" s="14">
        <f>SUMIF(PIVOT_Demog_By_State_2014!A:A,A13&amp;"male",PIVOT_Demog_By_State_2014!E:E)</f>
        <v>288121</v>
      </c>
      <c r="P13" s="14">
        <f>SUMIF(PIVOT_Demog_By_State_2014!A:A,A13&amp;"female",PIVOT_Demog_By_State_2014!U:U)</f>
        <v>39770</v>
      </c>
      <c r="Q13" s="14">
        <f>SUMIF(PIVOT_Demog_By_State_2014!A:A,A13&amp;"male",PIVOT_Demog_By_State_2014!U:U)</f>
        <v>41738</v>
      </c>
      <c r="R13" s="14">
        <f>SUMIF(PIVOT_Demog_By_State_2014!A:A,A13&amp;"female",PIVOT_Demog_By_State_2014!F:F)</f>
        <v>17575</v>
      </c>
      <c r="S13" s="14">
        <f>SUMIF(PIVOT_Demog_By_State_2014!A:A,A13&amp;"male",PIVOT_Demog_By_State_2014!F:F)</f>
        <v>16800</v>
      </c>
      <c r="T13" s="14">
        <f>SUMIF(PIVOT_Demog_By_State_2014!A:A,A13&amp;"female",PIVOT_Demog_By_State_2014!G:G)</f>
        <v>156</v>
      </c>
      <c r="U13" s="14">
        <f>SUMIF(PIVOT_Demog_By_State_2014!A:A,A13&amp;"male",PIVOT_Demog_By_State_2014!G:G)</f>
        <v>159</v>
      </c>
      <c r="V13" s="14">
        <f>SUMIF(PIVOT_Demog_By_State_2014!A:A,A13&amp;"female",PIVOT_Demog_By_State_2014!H:H)</f>
        <v>1492</v>
      </c>
      <c r="W13" s="14">
        <f>SUMIF(PIVOT_Demog_By_State_2014!A:A,A13&amp;"male",PIVOT_Demog_By_State_2014!H:H)</f>
        <v>1460</v>
      </c>
      <c r="X13" s="14">
        <f>SUMIF(PIVOT_Demog_By_State_2014!A:A,A13&amp;"female",PIVOT_Demog_By_State_2014!I:I)</f>
        <v>10433</v>
      </c>
      <c r="Y13" s="14">
        <f>SUMIF(PIVOT_Demog_By_State_2014!A:A,A13&amp;"male",PIVOT_Demog_By_State_2014!I:I)</f>
        <v>9552</v>
      </c>
      <c r="Z13" s="14">
        <f>L13+N13+P13+R13+T13+V13+X13</f>
        <v>481137</v>
      </c>
      <c r="AA13" s="14">
        <f>M13+O13+Q13+S13+U13+W13+Y13</f>
        <v>451459</v>
      </c>
      <c r="AB13" s="19">
        <f>D13/SUMIF(A:A,A13,D:D)</f>
        <v>0.21746434946571674</v>
      </c>
      <c r="AC13" s="19">
        <f>L13/$H13</f>
        <v>0.11282516539104566</v>
      </c>
      <c r="AD13" s="19">
        <f>M13/$H13</f>
        <v>0.10040783410385345</v>
      </c>
      <c r="AE13" s="19">
        <f>N13/$H13</f>
        <v>0.32869412656691194</v>
      </c>
      <c r="AF13" s="19">
        <f>O13/$H13</f>
        <v>0.30898125121315362</v>
      </c>
      <c r="AG13" s="19">
        <f>P13/$H13</f>
        <v>4.2649388141604121E-2</v>
      </c>
      <c r="AH13" s="19">
        <f>Q13/$H13</f>
        <v>4.4759873327992777E-2</v>
      </c>
      <c r="AI13" s="19">
        <f>R13/$H13</f>
        <v>1.8847447739217812E-2</v>
      </c>
      <c r="AJ13" s="19">
        <f>S13/$H13</f>
        <v>1.8016336956976343E-2</v>
      </c>
      <c r="AK13" s="19">
        <f>T13/$H13</f>
        <v>1.6729455745763747E-4</v>
      </c>
      <c r="AL13" s="19">
        <f>U13/$H13</f>
        <v>1.7051176048566897E-4</v>
      </c>
      <c r="AM13" s="19">
        <f>V13/$H13</f>
        <v>1.6000223059409943E-3</v>
      </c>
      <c r="AN13" s="19">
        <f>W13/$H13</f>
        <v>1.5657054736419919E-3</v>
      </c>
      <c r="AO13" s="19">
        <f>X13/$H13</f>
        <v>1.1188359730484179E-2</v>
      </c>
      <c r="AP13" s="19">
        <f>Y13/$H13</f>
        <v>1.0243574441252264E-2</v>
      </c>
      <c r="AQ13" s="21">
        <f>AC13+AE13+AI13+AK13+AM13+AO13+AG13</f>
        <v>0.51597180443266222</v>
      </c>
      <c r="AR13" s="21">
        <f>AD13+AF13+AJ13+AL13+AN13+AP13+AH13</f>
        <v>0.48414508727735617</v>
      </c>
    </row>
    <row r="14" spans="1:44" x14ac:dyDescent="0.2">
      <c r="A14" s="5" t="s">
        <v>185</v>
      </c>
      <c r="B14" s="5" t="s">
        <v>293</v>
      </c>
      <c r="C14" s="5" t="str">
        <f>VLOOKUP(B14,Treatments!A:B,2,FALSE)</f>
        <v>HYPOTHYROIDISM</v>
      </c>
      <c r="D14" s="16">
        <v>100751</v>
      </c>
      <c r="E14" s="5">
        <v>1</v>
      </c>
      <c r="F14" s="7" t="str">
        <f>VLOOKUP(A14,Region_Pop!A:D,4,FALSE)</f>
        <v>South</v>
      </c>
      <c r="G14" s="7" t="str">
        <f>IFERROR(VLOOKUP(A14,Region_Pop!A:F,6,FALSE),"NON DIVISION")</f>
        <v>South Atlantic</v>
      </c>
      <c r="H14" s="8">
        <f>VLOOKUP(A14,Region_Pop!A:P,16,FALSE)</f>
        <v>932487</v>
      </c>
      <c r="I14" s="8">
        <f>VLOOKUP(A14,Region_Pop!A:Z,26,FALSE)</f>
        <v>8911</v>
      </c>
      <c r="J14" s="8">
        <f>VLOOKUP(A14,Region_Pop!A:AJ,36,FALSE)</f>
        <v>10981</v>
      </c>
      <c r="K14" s="8">
        <f>VLOOKUP(A14,Region_Pop!A:AT,46,FALSE)</f>
        <v>8072</v>
      </c>
      <c r="L14" s="14">
        <f>SUMIF(PIVOT_Demog_By_State_2014!A:A,A14&amp;"female",PIVOT_Demog_By_State_2014!D:D)</f>
        <v>105208</v>
      </c>
      <c r="M14" s="14">
        <f>SUMIF(PIVOT_Demog_By_State_2014!A:A,A14&amp;"male",PIVOT_Demog_By_State_2014!D:D)</f>
        <v>93629</v>
      </c>
      <c r="N14" s="14">
        <f>SUMIF(PIVOT_Demog_By_State_2014!A:A,A14&amp;"female",PIVOT_Demog_By_State_2014!E:E)</f>
        <v>306503</v>
      </c>
      <c r="O14" s="14">
        <f>SUMIF(PIVOT_Demog_By_State_2014!A:A,A14&amp;"male",PIVOT_Demog_By_State_2014!E:E)</f>
        <v>288121</v>
      </c>
      <c r="P14" s="14">
        <f>SUMIF(PIVOT_Demog_By_State_2014!A:A,A14&amp;"female",PIVOT_Demog_By_State_2014!U:U)</f>
        <v>39770</v>
      </c>
      <c r="Q14" s="14">
        <f>SUMIF(PIVOT_Demog_By_State_2014!A:A,A14&amp;"male",PIVOT_Demog_By_State_2014!U:U)</f>
        <v>41738</v>
      </c>
      <c r="R14" s="14">
        <f>SUMIF(PIVOT_Demog_By_State_2014!A:A,A14&amp;"female",PIVOT_Demog_By_State_2014!F:F)</f>
        <v>17575</v>
      </c>
      <c r="S14" s="14">
        <f>SUMIF(PIVOT_Demog_By_State_2014!A:A,A14&amp;"male",PIVOT_Demog_By_State_2014!F:F)</f>
        <v>16800</v>
      </c>
      <c r="T14" s="14">
        <f>SUMIF(PIVOT_Demog_By_State_2014!A:A,A14&amp;"female",PIVOT_Demog_By_State_2014!G:G)</f>
        <v>156</v>
      </c>
      <c r="U14" s="14">
        <f>SUMIF(PIVOT_Demog_By_State_2014!A:A,A14&amp;"male",PIVOT_Demog_By_State_2014!G:G)</f>
        <v>159</v>
      </c>
      <c r="V14" s="14">
        <f>SUMIF(PIVOT_Demog_By_State_2014!A:A,A14&amp;"female",PIVOT_Demog_By_State_2014!H:H)</f>
        <v>1492</v>
      </c>
      <c r="W14" s="14">
        <f>SUMIF(PIVOT_Demog_By_State_2014!A:A,A14&amp;"male",PIVOT_Demog_By_State_2014!H:H)</f>
        <v>1460</v>
      </c>
      <c r="X14" s="14">
        <f>SUMIF(PIVOT_Demog_By_State_2014!A:A,A14&amp;"female",PIVOT_Demog_By_State_2014!I:I)</f>
        <v>10433</v>
      </c>
      <c r="Y14" s="14">
        <f>SUMIF(PIVOT_Demog_By_State_2014!A:A,A14&amp;"male",PIVOT_Demog_By_State_2014!I:I)</f>
        <v>9552</v>
      </c>
      <c r="Z14" s="14">
        <f>L14+N14+P14+R14+T14+V14+X14</f>
        <v>481137</v>
      </c>
      <c r="AA14" s="14">
        <f>M14+O14+Q14+S14+U14+W14+Y14</f>
        <v>451459</v>
      </c>
      <c r="AB14" s="19">
        <f>D14/SUMIF(A:A,A14,D:D)</f>
        <v>0.22508707376303871</v>
      </c>
      <c r="AC14" s="19">
        <f>L14/$H14</f>
        <v>0.11282516539104566</v>
      </c>
      <c r="AD14" s="19">
        <f>M14/$H14</f>
        <v>0.10040783410385345</v>
      </c>
      <c r="AE14" s="19">
        <f>N14/$H14</f>
        <v>0.32869412656691194</v>
      </c>
      <c r="AF14" s="19">
        <f>O14/$H14</f>
        <v>0.30898125121315362</v>
      </c>
      <c r="AG14" s="19">
        <f>P14/$H14</f>
        <v>4.2649388141604121E-2</v>
      </c>
      <c r="AH14" s="19">
        <f>Q14/$H14</f>
        <v>4.4759873327992777E-2</v>
      </c>
      <c r="AI14" s="19">
        <f>R14/$H14</f>
        <v>1.8847447739217812E-2</v>
      </c>
      <c r="AJ14" s="19">
        <f>S14/$H14</f>
        <v>1.8016336956976343E-2</v>
      </c>
      <c r="AK14" s="19">
        <f>T14/$H14</f>
        <v>1.6729455745763747E-4</v>
      </c>
      <c r="AL14" s="19">
        <f>U14/$H14</f>
        <v>1.7051176048566897E-4</v>
      </c>
      <c r="AM14" s="19">
        <f>V14/$H14</f>
        <v>1.6000223059409943E-3</v>
      </c>
      <c r="AN14" s="19">
        <f>W14/$H14</f>
        <v>1.5657054736419919E-3</v>
      </c>
      <c r="AO14" s="19">
        <f>X14/$H14</f>
        <v>1.1188359730484179E-2</v>
      </c>
      <c r="AP14" s="19">
        <f>Y14/$H14</f>
        <v>1.0243574441252264E-2</v>
      </c>
      <c r="AQ14" s="21">
        <f>AC14+AE14+AI14+AK14+AM14+AO14+AG14</f>
        <v>0.51597180443266222</v>
      </c>
      <c r="AR14" s="21">
        <f>AD14+AF14+AJ14+AL14+AN14+AP14+AH14</f>
        <v>0.48414508727735617</v>
      </c>
    </row>
    <row r="15" spans="1:44" x14ac:dyDescent="0.2">
      <c r="A15" s="5" t="s">
        <v>185</v>
      </c>
      <c r="B15" s="5" t="s">
        <v>295</v>
      </c>
      <c r="C15" s="5" t="str">
        <f>VLOOKUP(B15,Treatments!A:B,2,FALSE)</f>
        <v>HIGH BLOOD PRESSURE</v>
      </c>
      <c r="D15" s="16">
        <v>97049</v>
      </c>
      <c r="E15" s="5">
        <v>3</v>
      </c>
      <c r="F15" s="7" t="str">
        <f>VLOOKUP(A15,Region_Pop!A:D,4,FALSE)</f>
        <v>South</v>
      </c>
      <c r="G15" s="7" t="str">
        <f>IFERROR(VLOOKUP(A15,Region_Pop!A:F,6,FALSE),"NON DIVISION")</f>
        <v>South Atlantic</v>
      </c>
      <c r="H15" s="8">
        <f>VLOOKUP(A15,Region_Pop!A:P,16,FALSE)</f>
        <v>932487</v>
      </c>
      <c r="I15" s="8">
        <f>VLOOKUP(A15,Region_Pop!A:Z,26,FALSE)</f>
        <v>8911</v>
      </c>
      <c r="J15" s="8">
        <f>VLOOKUP(A15,Region_Pop!A:AJ,36,FALSE)</f>
        <v>10981</v>
      </c>
      <c r="K15" s="8">
        <f>VLOOKUP(A15,Region_Pop!A:AT,46,FALSE)</f>
        <v>8072</v>
      </c>
      <c r="L15" s="14">
        <f>SUMIF(PIVOT_Demog_By_State_2014!A:A,A15&amp;"female",PIVOT_Demog_By_State_2014!D:D)</f>
        <v>105208</v>
      </c>
      <c r="M15" s="14">
        <f>SUMIF(PIVOT_Demog_By_State_2014!A:A,A15&amp;"male",PIVOT_Demog_By_State_2014!D:D)</f>
        <v>93629</v>
      </c>
      <c r="N15" s="14">
        <f>SUMIF(PIVOT_Demog_By_State_2014!A:A,A15&amp;"female",PIVOT_Demog_By_State_2014!E:E)</f>
        <v>306503</v>
      </c>
      <c r="O15" s="14">
        <f>SUMIF(PIVOT_Demog_By_State_2014!A:A,A15&amp;"male",PIVOT_Demog_By_State_2014!E:E)</f>
        <v>288121</v>
      </c>
      <c r="P15" s="14">
        <f>SUMIF(PIVOT_Demog_By_State_2014!A:A,A15&amp;"female",PIVOT_Demog_By_State_2014!U:U)</f>
        <v>39770</v>
      </c>
      <c r="Q15" s="14">
        <f>SUMIF(PIVOT_Demog_By_State_2014!A:A,A15&amp;"male",PIVOT_Demog_By_State_2014!U:U)</f>
        <v>41738</v>
      </c>
      <c r="R15" s="14">
        <f>SUMIF(PIVOT_Demog_By_State_2014!A:A,A15&amp;"female",PIVOT_Demog_By_State_2014!F:F)</f>
        <v>17575</v>
      </c>
      <c r="S15" s="14">
        <f>SUMIF(PIVOT_Demog_By_State_2014!A:A,A15&amp;"male",PIVOT_Demog_By_State_2014!F:F)</f>
        <v>16800</v>
      </c>
      <c r="T15" s="14">
        <f>SUMIF(PIVOT_Demog_By_State_2014!A:A,A15&amp;"female",PIVOT_Demog_By_State_2014!G:G)</f>
        <v>156</v>
      </c>
      <c r="U15" s="14">
        <f>SUMIF(PIVOT_Demog_By_State_2014!A:A,A15&amp;"male",PIVOT_Demog_By_State_2014!G:G)</f>
        <v>159</v>
      </c>
      <c r="V15" s="14">
        <f>SUMIF(PIVOT_Demog_By_State_2014!A:A,A15&amp;"female",PIVOT_Demog_By_State_2014!H:H)</f>
        <v>1492</v>
      </c>
      <c r="W15" s="14">
        <f>SUMIF(PIVOT_Demog_By_State_2014!A:A,A15&amp;"male",PIVOT_Demog_By_State_2014!H:H)</f>
        <v>1460</v>
      </c>
      <c r="X15" s="14">
        <f>SUMIF(PIVOT_Demog_By_State_2014!A:A,A15&amp;"female",PIVOT_Demog_By_State_2014!I:I)</f>
        <v>10433</v>
      </c>
      <c r="Y15" s="14">
        <f>SUMIF(PIVOT_Demog_By_State_2014!A:A,A15&amp;"male",PIVOT_Demog_By_State_2014!I:I)</f>
        <v>9552</v>
      </c>
      <c r="Z15" s="14">
        <f>L15+N15+P15+R15+T15+V15+X15</f>
        <v>481137</v>
      </c>
      <c r="AA15" s="14">
        <f>M15+O15+Q15+S15+U15+W15+Y15</f>
        <v>451459</v>
      </c>
      <c r="AB15" s="19">
        <f>D15/SUMIF(A:A,A15,D:D)</f>
        <v>0.21681646258229839</v>
      </c>
      <c r="AC15" s="19">
        <f>L15/$H15</f>
        <v>0.11282516539104566</v>
      </c>
      <c r="AD15" s="19">
        <f>M15/$H15</f>
        <v>0.10040783410385345</v>
      </c>
      <c r="AE15" s="19">
        <f>N15/$H15</f>
        <v>0.32869412656691194</v>
      </c>
      <c r="AF15" s="19">
        <f>O15/$H15</f>
        <v>0.30898125121315362</v>
      </c>
      <c r="AG15" s="19">
        <f>P15/$H15</f>
        <v>4.2649388141604121E-2</v>
      </c>
      <c r="AH15" s="19">
        <f>Q15/$H15</f>
        <v>4.4759873327992777E-2</v>
      </c>
      <c r="AI15" s="19">
        <f>R15/$H15</f>
        <v>1.8847447739217812E-2</v>
      </c>
      <c r="AJ15" s="19">
        <f>S15/$H15</f>
        <v>1.8016336956976343E-2</v>
      </c>
      <c r="AK15" s="19">
        <f>T15/$H15</f>
        <v>1.6729455745763747E-4</v>
      </c>
      <c r="AL15" s="19">
        <f>U15/$H15</f>
        <v>1.7051176048566897E-4</v>
      </c>
      <c r="AM15" s="19">
        <f>V15/$H15</f>
        <v>1.6000223059409943E-3</v>
      </c>
      <c r="AN15" s="19">
        <f>W15/$H15</f>
        <v>1.5657054736419919E-3</v>
      </c>
      <c r="AO15" s="19">
        <f>X15/$H15</f>
        <v>1.1188359730484179E-2</v>
      </c>
      <c r="AP15" s="19">
        <f>Y15/$H15</f>
        <v>1.0243574441252264E-2</v>
      </c>
      <c r="AQ15" s="21">
        <f>AC15+AE15+AI15+AK15+AM15+AO15+AG15</f>
        <v>0.51597180443266222</v>
      </c>
      <c r="AR15" s="21">
        <f>AD15+AF15+AJ15+AL15+AN15+AP15+AH15</f>
        <v>0.48414508727735617</v>
      </c>
    </row>
    <row r="16" spans="1:44" x14ac:dyDescent="0.2">
      <c r="A16" s="5" t="s">
        <v>185</v>
      </c>
      <c r="B16" s="5" t="s">
        <v>296</v>
      </c>
      <c r="C16" s="5" t="str">
        <f>VLOOKUP(B16,Treatments!A:B,2,FALSE)</f>
        <v>GASTROESOPHAGEAL REFLUX DISEASE</v>
      </c>
      <c r="D16" s="16">
        <v>72716</v>
      </c>
      <c r="E16" s="5">
        <v>5</v>
      </c>
      <c r="F16" s="7" t="str">
        <f>VLOOKUP(A16,Region_Pop!A:D,4,FALSE)</f>
        <v>South</v>
      </c>
      <c r="G16" s="7" t="str">
        <f>IFERROR(VLOOKUP(A16,Region_Pop!A:F,6,FALSE),"NON DIVISION")</f>
        <v>South Atlantic</v>
      </c>
      <c r="H16" s="8">
        <f>VLOOKUP(A16,Region_Pop!A:P,16,FALSE)</f>
        <v>932487</v>
      </c>
      <c r="I16" s="8">
        <f>VLOOKUP(A16,Region_Pop!A:Z,26,FALSE)</f>
        <v>8911</v>
      </c>
      <c r="J16" s="8">
        <f>VLOOKUP(A16,Region_Pop!A:AJ,36,FALSE)</f>
        <v>10981</v>
      </c>
      <c r="K16" s="8">
        <f>VLOOKUP(A16,Region_Pop!A:AT,46,FALSE)</f>
        <v>8072</v>
      </c>
      <c r="L16" s="14">
        <f>SUMIF(PIVOT_Demog_By_State_2014!A:A,A16&amp;"female",PIVOT_Demog_By_State_2014!D:D)</f>
        <v>105208</v>
      </c>
      <c r="M16" s="14">
        <f>SUMIF(PIVOT_Demog_By_State_2014!A:A,A16&amp;"male",PIVOT_Demog_By_State_2014!D:D)</f>
        <v>93629</v>
      </c>
      <c r="N16" s="14">
        <f>SUMIF(PIVOT_Demog_By_State_2014!A:A,A16&amp;"female",PIVOT_Demog_By_State_2014!E:E)</f>
        <v>306503</v>
      </c>
      <c r="O16" s="14">
        <f>SUMIF(PIVOT_Demog_By_State_2014!A:A,A16&amp;"male",PIVOT_Demog_By_State_2014!E:E)</f>
        <v>288121</v>
      </c>
      <c r="P16" s="14">
        <f>SUMIF(PIVOT_Demog_By_State_2014!A:A,A16&amp;"female",PIVOT_Demog_By_State_2014!U:U)</f>
        <v>39770</v>
      </c>
      <c r="Q16" s="14">
        <f>SUMIF(PIVOT_Demog_By_State_2014!A:A,A16&amp;"male",PIVOT_Demog_By_State_2014!U:U)</f>
        <v>41738</v>
      </c>
      <c r="R16" s="14">
        <f>SUMIF(PIVOT_Demog_By_State_2014!A:A,A16&amp;"female",PIVOT_Demog_By_State_2014!F:F)</f>
        <v>17575</v>
      </c>
      <c r="S16" s="14">
        <f>SUMIF(PIVOT_Demog_By_State_2014!A:A,A16&amp;"male",PIVOT_Demog_By_State_2014!F:F)</f>
        <v>16800</v>
      </c>
      <c r="T16" s="14">
        <f>SUMIF(PIVOT_Demog_By_State_2014!A:A,A16&amp;"female",PIVOT_Demog_By_State_2014!G:G)</f>
        <v>156</v>
      </c>
      <c r="U16" s="14">
        <f>SUMIF(PIVOT_Demog_By_State_2014!A:A,A16&amp;"male",PIVOT_Demog_By_State_2014!G:G)</f>
        <v>159</v>
      </c>
      <c r="V16" s="14">
        <f>SUMIF(PIVOT_Demog_By_State_2014!A:A,A16&amp;"female",PIVOT_Demog_By_State_2014!H:H)</f>
        <v>1492</v>
      </c>
      <c r="W16" s="14">
        <f>SUMIF(PIVOT_Demog_By_State_2014!A:A,A16&amp;"male",PIVOT_Demog_By_State_2014!H:H)</f>
        <v>1460</v>
      </c>
      <c r="X16" s="14">
        <f>SUMIF(PIVOT_Demog_By_State_2014!A:A,A16&amp;"female",PIVOT_Demog_By_State_2014!I:I)</f>
        <v>10433</v>
      </c>
      <c r="Y16" s="14">
        <f>SUMIF(PIVOT_Demog_By_State_2014!A:A,A16&amp;"male",PIVOT_Demog_By_State_2014!I:I)</f>
        <v>9552</v>
      </c>
      <c r="Z16" s="14">
        <f>L16+N16+P16+R16+T16+V16+X16</f>
        <v>481137</v>
      </c>
      <c r="AA16" s="14">
        <f>M16+O16+Q16+S16+U16+W16+Y16</f>
        <v>451459</v>
      </c>
      <c r="AB16" s="19">
        <f>D16/SUMIF(A:A,A16,D:D)</f>
        <v>0.16245428487809674</v>
      </c>
      <c r="AC16" s="19">
        <f>L16/$H16</f>
        <v>0.11282516539104566</v>
      </c>
      <c r="AD16" s="19">
        <f>M16/$H16</f>
        <v>0.10040783410385345</v>
      </c>
      <c r="AE16" s="19">
        <f>N16/$H16</f>
        <v>0.32869412656691194</v>
      </c>
      <c r="AF16" s="19">
        <f>O16/$H16</f>
        <v>0.30898125121315362</v>
      </c>
      <c r="AG16" s="19">
        <f>P16/$H16</f>
        <v>4.2649388141604121E-2</v>
      </c>
      <c r="AH16" s="19">
        <f>Q16/$H16</f>
        <v>4.4759873327992777E-2</v>
      </c>
      <c r="AI16" s="19">
        <f>R16/$H16</f>
        <v>1.8847447739217812E-2</v>
      </c>
      <c r="AJ16" s="19">
        <f>S16/$H16</f>
        <v>1.8016336956976343E-2</v>
      </c>
      <c r="AK16" s="19">
        <f>T16/$H16</f>
        <v>1.6729455745763747E-4</v>
      </c>
      <c r="AL16" s="19">
        <f>U16/$H16</f>
        <v>1.7051176048566897E-4</v>
      </c>
      <c r="AM16" s="19">
        <f>V16/$H16</f>
        <v>1.6000223059409943E-3</v>
      </c>
      <c r="AN16" s="19">
        <f>W16/$H16</f>
        <v>1.5657054736419919E-3</v>
      </c>
      <c r="AO16" s="19">
        <f>X16/$H16</f>
        <v>1.1188359730484179E-2</v>
      </c>
      <c r="AP16" s="19">
        <f>Y16/$H16</f>
        <v>1.0243574441252264E-2</v>
      </c>
      <c r="AQ16" s="21">
        <f>AC16+AE16+AI16+AK16+AM16+AO16+AG16</f>
        <v>0.51597180443266222</v>
      </c>
      <c r="AR16" s="21">
        <f>AD16+AF16+AJ16+AL16+AN16+AP16+AH16</f>
        <v>0.48414508727735617</v>
      </c>
    </row>
    <row r="17" spans="1:44" x14ac:dyDescent="0.2">
      <c r="A17" s="5" t="s">
        <v>213</v>
      </c>
      <c r="B17" s="5" t="s">
        <v>298</v>
      </c>
      <c r="C17" s="5" t="str">
        <f>VLOOKUP(B17,Treatments!A:B,2,FALSE)</f>
        <v>HIGH BLOOD PRESSURE</v>
      </c>
      <c r="D17" s="16">
        <v>457877</v>
      </c>
      <c r="E17" s="5">
        <v>2</v>
      </c>
      <c r="F17" s="7" t="str">
        <f>VLOOKUP(A17,Region_Pop!A:D,4,FALSE)</f>
        <v>South</v>
      </c>
      <c r="G17" s="7" t="str">
        <f>IFERROR(VLOOKUP(A17,Region_Pop!A:F,6,FALSE),"NON DIVISION")</f>
        <v>South Atlantic</v>
      </c>
      <c r="H17" s="8">
        <f>VLOOKUP(A17,Region_Pop!A:P,16,FALSE)</f>
        <v>5957283</v>
      </c>
      <c r="I17" s="8">
        <f>VLOOKUP(A17,Region_Pop!A:Z,26,FALSE)</f>
        <v>34095</v>
      </c>
      <c r="J17" s="8">
        <f>VLOOKUP(A17,Region_Pop!A:AJ,36,FALSE)</f>
        <v>72753</v>
      </c>
      <c r="K17" s="8">
        <f>VLOOKUP(A17,Region_Pop!A:AT,46,FALSE)</f>
        <v>44767</v>
      </c>
      <c r="L17" s="14">
        <f>SUMIF(PIVOT_Demog_By_State_2014!A:A,A17&amp;"female",PIVOT_Demog_By_State_2014!D:D)</f>
        <v>935433</v>
      </c>
      <c r="M17" s="14">
        <f>SUMIF(PIVOT_Demog_By_State_2014!A:A,A17&amp;"male",PIVOT_Demog_By_State_2014!D:D)</f>
        <v>816869</v>
      </c>
      <c r="N17" s="14">
        <f>SUMIF(PIVOT_Demog_By_State_2014!A:A,A17&amp;"female",PIVOT_Demog_By_State_2014!E:E)</f>
        <v>1602092</v>
      </c>
      <c r="O17" s="14">
        <f>SUMIF(PIVOT_Demog_By_State_2014!A:A,A17&amp;"male",PIVOT_Demog_By_State_2014!E:E)</f>
        <v>1537236</v>
      </c>
      <c r="P17" s="14">
        <f>SUMIF(PIVOT_Demog_By_State_2014!A:A,A17&amp;"female",PIVOT_Demog_By_State_2014!U:U)</f>
        <v>263591</v>
      </c>
      <c r="Q17" s="14">
        <f>SUMIF(PIVOT_Demog_By_State_2014!A:A,A17&amp;"male",PIVOT_Demog_By_State_2014!U:U)</f>
        <v>286814</v>
      </c>
      <c r="R17" s="14">
        <f>SUMIF(PIVOT_Demog_By_State_2014!A:A,A17&amp;"female",PIVOT_Demog_By_State_2014!F:F)</f>
        <v>191736</v>
      </c>
      <c r="S17" s="14">
        <f>SUMIF(PIVOT_Demog_By_State_2014!A:A,A17&amp;"male",PIVOT_Demog_By_State_2014!F:F)</f>
        <v>172919</v>
      </c>
      <c r="T17" s="14">
        <f>SUMIF(PIVOT_Demog_By_State_2014!A:A,A17&amp;"female",PIVOT_Demog_By_State_2014!G:G)</f>
        <v>1519</v>
      </c>
      <c r="U17" s="14">
        <f>SUMIF(PIVOT_Demog_By_State_2014!A:A,A17&amp;"male",PIVOT_Demog_By_State_2014!G:G)</f>
        <v>1367</v>
      </c>
      <c r="V17" s="14">
        <f>SUMIF(PIVOT_Demog_By_State_2014!A:A,A17&amp;"female",PIVOT_Demog_By_State_2014!H:H)</f>
        <v>7422</v>
      </c>
      <c r="W17" s="14">
        <f>SUMIF(PIVOT_Demog_By_State_2014!A:A,A17&amp;"male",PIVOT_Demog_By_State_2014!H:H)</f>
        <v>6912</v>
      </c>
      <c r="X17" s="14">
        <f>SUMIF(PIVOT_Demog_By_State_2014!A:A,A17&amp;"female",PIVOT_Demog_By_State_2014!I:I)</f>
        <v>69676</v>
      </c>
      <c r="Y17" s="14">
        <f>SUMIF(PIVOT_Demog_By_State_2014!A:A,A17&amp;"male",PIVOT_Demog_By_State_2014!I:I)</f>
        <v>64579</v>
      </c>
      <c r="Z17" s="14">
        <f>L17+N17+P17+R17+T17+V17+X17</f>
        <v>3071469</v>
      </c>
      <c r="AA17" s="14">
        <f>M17+O17+Q17+S17+U17+W17+Y17</f>
        <v>2886696</v>
      </c>
      <c r="AB17" s="19">
        <f>D17/SUMIF(A:A,A17,D:D)</f>
        <v>0.22205792419001044</v>
      </c>
      <c r="AC17" s="19">
        <f>L17/$H17</f>
        <v>0.15702342829776594</v>
      </c>
      <c r="AD17" s="19">
        <f>M17/$H17</f>
        <v>0.13712106676818947</v>
      </c>
      <c r="AE17" s="19">
        <f>N17/$H17</f>
        <v>0.26892998032828053</v>
      </c>
      <c r="AF17" s="19">
        <f>O17/$H17</f>
        <v>0.25804313812185858</v>
      </c>
      <c r="AG17" s="19">
        <f>P17/$H17</f>
        <v>4.4246848773173947E-2</v>
      </c>
      <c r="AH17" s="19">
        <f>Q17/$H17</f>
        <v>4.8145102389797495E-2</v>
      </c>
      <c r="AI17" s="19">
        <f>R17/$H17</f>
        <v>3.2185142119318486E-2</v>
      </c>
      <c r="AJ17" s="19">
        <f>S17/$H17</f>
        <v>2.9026487410452047E-2</v>
      </c>
      <c r="AK17" s="19">
        <f>T17/$H17</f>
        <v>2.5498201109465504E-4</v>
      </c>
      <c r="AL17" s="19">
        <f>U17/$H17</f>
        <v>2.2946702380934395E-4</v>
      </c>
      <c r="AM17" s="19">
        <f>V17/$H17</f>
        <v>1.2458699712603882E-3</v>
      </c>
      <c r="AN17" s="19">
        <f>W17/$H17</f>
        <v>1.1602604744478313E-3</v>
      </c>
      <c r="AO17" s="19">
        <f>X17/$H17</f>
        <v>1.1695935882179846E-2</v>
      </c>
      <c r="AP17" s="19">
        <f>Y17/$H17</f>
        <v>1.0840344499329644E-2</v>
      </c>
      <c r="AQ17" s="21">
        <f>AC17+AE17+AI17+AK17+AM17+AO17+AG17</f>
        <v>0.51558218738307371</v>
      </c>
      <c r="AR17" s="21">
        <f>AD17+AF17+AJ17+AL17+AN17+AP17+AH17</f>
        <v>0.48456586668788437</v>
      </c>
    </row>
    <row r="18" spans="1:44" x14ac:dyDescent="0.2">
      <c r="A18" s="5" t="s">
        <v>213</v>
      </c>
      <c r="B18" s="5" t="s">
        <v>303</v>
      </c>
      <c r="C18" s="5" t="str">
        <f>VLOOKUP(B18,Treatments!A:B,2,FALSE)</f>
        <v>HIGH CHOLESTEROL</v>
      </c>
      <c r="D18" s="16">
        <v>414932</v>
      </c>
      <c r="E18" s="5">
        <v>4</v>
      </c>
      <c r="F18" s="7" t="str">
        <f>VLOOKUP(A18,Region_Pop!A:D,4,FALSE)</f>
        <v>South</v>
      </c>
      <c r="G18" s="7" t="str">
        <f>IFERROR(VLOOKUP(A18,Region_Pop!A:F,6,FALSE),"NON DIVISION")</f>
        <v>South Atlantic</v>
      </c>
      <c r="H18" s="8">
        <f>VLOOKUP(A18,Region_Pop!A:P,16,FALSE)</f>
        <v>5957283</v>
      </c>
      <c r="I18" s="8">
        <f>VLOOKUP(A18,Region_Pop!A:Z,26,FALSE)</f>
        <v>34095</v>
      </c>
      <c r="J18" s="8">
        <f>VLOOKUP(A18,Region_Pop!A:AJ,36,FALSE)</f>
        <v>72753</v>
      </c>
      <c r="K18" s="8">
        <f>VLOOKUP(A18,Region_Pop!A:AT,46,FALSE)</f>
        <v>44767</v>
      </c>
      <c r="L18" s="14">
        <f>SUMIF(PIVOT_Demog_By_State_2014!A:A,A18&amp;"female",PIVOT_Demog_By_State_2014!D:D)</f>
        <v>935433</v>
      </c>
      <c r="M18" s="14">
        <f>SUMIF(PIVOT_Demog_By_State_2014!A:A,A18&amp;"male",PIVOT_Demog_By_State_2014!D:D)</f>
        <v>816869</v>
      </c>
      <c r="N18" s="14">
        <f>SUMIF(PIVOT_Demog_By_State_2014!A:A,A18&amp;"female",PIVOT_Demog_By_State_2014!E:E)</f>
        <v>1602092</v>
      </c>
      <c r="O18" s="14">
        <f>SUMIF(PIVOT_Demog_By_State_2014!A:A,A18&amp;"male",PIVOT_Demog_By_State_2014!E:E)</f>
        <v>1537236</v>
      </c>
      <c r="P18" s="14">
        <f>SUMIF(PIVOT_Demog_By_State_2014!A:A,A18&amp;"female",PIVOT_Demog_By_State_2014!U:U)</f>
        <v>263591</v>
      </c>
      <c r="Q18" s="14">
        <f>SUMIF(PIVOT_Demog_By_State_2014!A:A,A18&amp;"male",PIVOT_Demog_By_State_2014!U:U)</f>
        <v>286814</v>
      </c>
      <c r="R18" s="14">
        <f>SUMIF(PIVOT_Demog_By_State_2014!A:A,A18&amp;"female",PIVOT_Demog_By_State_2014!F:F)</f>
        <v>191736</v>
      </c>
      <c r="S18" s="14">
        <f>SUMIF(PIVOT_Demog_By_State_2014!A:A,A18&amp;"male",PIVOT_Demog_By_State_2014!F:F)</f>
        <v>172919</v>
      </c>
      <c r="T18" s="14">
        <f>SUMIF(PIVOT_Demog_By_State_2014!A:A,A18&amp;"female",PIVOT_Demog_By_State_2014!G:G)</f>
        <v>1519</v>
      </c>
      <c r="U18" s="14">
        <f>SUMIF(PIVOT_Demog_By_State_2014!A:A,A18&amp;"male",PIVOT_Demog_By_State_2014!G:G)</f>
        <v>1367</v>
      </c>
      <c r="V18" s="14">
        <f>SUMIF(PIVOT_Demog_By_State_2014!A:A,A18&amp;"female",PIVOT_Demog_By_State_2014!H:H)</f>
        <v>7422</v>
      </c>
      <c r="W18" s="14">
        <f>SUMIF(PIVOT_Demog_By_State_2014!A:A,A18&amp;"male",PIVOT_Demog_By_State_2014!H:H)</f>
        <v>6912</v>
      </c>
      <c r="X18" s="14">
        <f>SUMIF(PIVOT_Demog_By_State_2014!A:A,A18&amp;"female",PIVOT_Demog_By_State_2014!I:I)</f>
        <v>69676</v>
      </c>
      <c r="Y18" s="14">
        <f>SUMIF(PIVOT_Demog_By_State_2014!A:A,A18&amp;"male",PIVOT_Demog_By_State_2014!I:I)</f>
        <v>64579</v>
      </c>
      <c r="Z18" s="14">
        <f>L18+N18+P18+R18+T18+V18+X18</f>
        <v>3071469</v>
      </c>
      <c r="AA18" s="14">
        <f>M18+O18+Q18+S18+U18+W18+Y18</f>
        <v>2886696</v>
      </c>
      <c r="AB18" s="19">
        <f>D18/SUMIF(A:A,A18,D:D)</f>
        <v>0.20123076415720687</v>
      </c>
      <c r="AC18" s="19">
        <f>L18/$H18</f>
        <v>0.15702342829776594</v>
      </c>
      <c r="AD18" s="19">
        <f>M18/$H18</f>
        <v>0.13712106676818947</v>
      </c>
      <c r="AE18" s="19">
        <f>N18/$H18</f>
        <v>0.26892998032828053</v>
      </c>
      <c r="AF18" s="19">
        <f>O18/$H18</f>
        <v>0.25804313812185858</v>
      </c>
      <c r="AG18" s="19">
        <f>P18/$H18</f>
        <v>4.4246848773173947E-2</v>
      </c>
      <c r="AH18" s="19">
        <f>Q18/$H18</f>
        <v>4.8145102389797495E-2</v>
      </c>
      <c r="AI18" s="19">
        <f>R18/$H18</f>
        <v>3.2185142119318486E-2</v>
      </c>
      <c r="AJ18" s="19">
        <f>S18/$H18</f>
        <v>2.9026487410452047E-2</v>
      </c>
      <c r="AK18" s="19">
        <f>T18/$H18</f>
        <v>2.5498201109465504E-4</v>
      </c>
      <c r="AL18" s="19">
        <f>U18/$H18</f>
        <v>2.2946702380934395E-4</v>
      </c>
      <c r="AM18" s="19">
        <f>V18/$H18</f>
        <v>1.2458699712603882E-3</v>
      </c>
      <c r="AN18" s="19">
        <f>W18/$H18</f>
        <v>1.1602604744478313E-3</v>
      </c>
      <c r="AO18" s="19">
        <f>X18/$H18</f>
        <v>1.1695935882179846E-2</v>
      </c>
      <c r="AP18" s="19">
        <f>Y18/$H18</f>
        <v>1.0840344499329644E-2</v>
      </c>
      <c r="AQ18" s="21">
        <f>AC18+AE18+AI18+AK18+AM18+AO18+AG18</f>
        <v>0.51558218738307371</v>
      </c>
      <c r="AR18" s="21">
        <f>AD18+AF18+AJ18+AL18+AN18+AP18+AH18</f>
        <v>0.48456586668788437</v>
      </c>
    </row>
    <row r="19" spans="1:44" x14ac:dyDescent="0.2">
      <c r="A19" s="5" t="s">
        <v>213</v>
      </c>
      <c r="B19" s="5" t="s">
        <v>304</v>
      </c>
      <c r="C19" s="5" t="str">
        <f>VLOOKUP(B19,Treatments!A:B,2,FALSE)</f>
        <v>HIGH BLOOD PRESSURE</v>
      </c>
      <c r="D19" s="16">
        <v>304566</v>
      </c>
      <c r="E19" s="5">
        <v>5</v>
      </c>
      <c r="F19" s="7" t="str">
        <f>VLOOKUP(A19,Region_Pop!A:D,4,FALSE)</f>
        <v>South</v>
      </c>
      <c r="G19" s="7" t="str">
        <f>IFERROR(VLOOKUP(A19,Region_Pop!A:F,6,FALSE),"NON DIVISION")</f>
        <v>South Atlantic</v>
      </c>
      <c r="H19" s="8">
        <f>VLOOKUP(A19,Region_Pop!A:P,16,FALSE)</f>
        <v>5957283</v>
      </c>
      <c r="I19" s="8">
        <f>VLOOKUP(A19,Region_Pop!A:Z,26,FALSE)</f>
        <v>34095</v>
      </c>
      <c r="J19" s="8">
        <f>VLOOKUP(A19,Region_Pop!A:AJ,36,FALSE)</f>
        <v>72753</v>
      </c>
      <c r="K19" s="8">
        <f>VLOOKUP(A19,Region_Pop!A:AT,46,FALSE)</f>
        <v>44767</v>
      </c>
      <c r="L19" s="14">
        <f>SUMIF(PIVOT_Demog_By_State_2014!A:A,A19&amp;"female",PIVOT_Demog_By_State_2014!D:D)</f>
        <v>935433</v>
      </c>
      <c r="M19" s="14">
        <f>SUMIF(PIVOT_Demog_By_State_2014!A:A,A19&amp;"male",PIVOT_Demog_By_State_2014!D:D)</f>
        <v>816869</v>
      </c>
      <c r="N19" s="14">
        <f>SUMIF(PIVOT_Demog_By_State_2014!A:A,A19&amp;"female",PIVOT_Demog_By_State_2014!E:E)</f>
        <v>1602092</v>
      </c>
      <c r="O19" s="14">
        <f>SUMIF(PIVOT_Demog_By_State_2014!A:A,A19&amp;"male",PIVOT_Demog_By_State_2014!E:E)</f>
        <v>1537236</v>
      </c>
      <c r="P19" s="14">
        <f>SUMIF(PIVOT_Demog_By_State_2014!A:A,A19&amp;"female",PIVOT_Demog_By_State_2014!U:U)</f>
        <v>263591</v>
      </c>
      <c r="Q19" s="14">
        <f>SUMIF(PIVOT_Demog_By_State_2014!A:A,A19&amp;"male",PIVOT_Demog_By_State_2014!U:U)</f>
        <v>286814</v>
      </c>
      <c r="R19" s="14">
        <f>SUMIF(PIVOT_Demog_By_State_2014!A:A,A19&amp;"female",PIVOT_Demog_By_State_2014!F:F)</f>
        <v>191736</v>
      </c>
      <c r="S19" s="14">
        <f>SUMIF(PIVOT_Demog_By_State_2014!A:A,A19&amp;"male",PIVOT_Demog_By_State_2014!F:F)</f>
        <v>172919</v>
      </c>
      <c r="T19" s="14">
        <f>SUMIF(PIVOT_Demog_By_State_2014!A:A,A19&amp;"female",PIVOT_Demog_By_State_2014!G:G)</f>
        <v>1519</v>
      </c>
      <c r="U19" s="14">
        <f>SUMIF(PIVOT_Demog_By_State_2014!A:A,A19&amp;"male",PIVOT_Demog_By_State_2014!G:G)</f>
        <v>1367</v>
      </c>
      <c r="V19" s="14">
        <f>SUMIF(PIVOT_Demog_By_State_2014!A:A,A19&amp;"female",PIVOT_Demog_By_State_2014!H:H)</f>
        <v>7422</v>
      </c>
      <c r="W19" s="14">
        <f>SUMIF(PIVOT_Demog_By_State_2014!A:A,A19&amp;"male",PIVOT_Demog_By_State_2014!H:H)</f>
        <v>6912</v>
      </c>
      <c r="X19" s="14">
        <f>SUMIF(PIVOT_Demog_By_State_2014!A:A,A19&amp;"female",PIVOT_Demog_By_State_2014!I:I)</f>
        <v>69676</v>
      </c>
      <c r="Y19" s="14">
        <f>SUMIF(PIVOT_Demog_By_State_2014!A:A,A19&amp;"male",PIVOT_Demog_By_State_2014!I:I)</f>
        <v>64579</v>
      </c>
      <c r="Z19" s="14">
        <f>L19+N19+P19+R19+T19+V19+X19</f>
        <v>3071469</v>
      </c>
      <c r="AA19" s="14">
        <f>M19+O19+Q19+S19+U19+W19+Y19</f>
        <v>2886696</v>
      </c>
      <c r="AB19" s="19">
        <f>D19/SUMIF(A:A,A19,D:D)</f>
        <v>0.14770624805101526</v>
      </c>
      <c r="AC19" s="19">
        <f>L19/$H19</f>
        <v>0.15702342829776594</v>
      </c>
      <c r="AD19" s="19">
        <f>M19/$H19</f>
        <v>0.13712106676818947</v>
      </c>
      <c r="AE19" s="19">
        <f>N19/$H19</f>
        <v>0.26892998032828053</v>
      </c>
      <c r="AF19" s="19">
        <f>O19/$H19</f>
        <v>0.25804313812185858</v>
      </c>
      <c r="AG19" s="19">
        <f>P19/$H19</f>
        <v>4.4246848773173947E-2</v>
      </c>
      <c r="AH19" s="19">
        <f>Q19/$H19</f>
        <v>4.8145102389797495E-2</v>
      </c>
      <c r="AI19" s="19">
        <f>R19/$H19</f>
        <v>3.2185142119318486E-2</v>
      </c>
      <c r="AJ19" s="19">
        <f>S19/$H19</f>
        <v>2.9026487410452047E-2</v>
      </c>
      <c r="AK19" s="19">
        <f>T19/$H19</f>
        <v>2.5498201109465504E-4</v>
      </c>
      <c r="AL19" s="19">
        <f>U19/$H19</f>
        <v>2.2946702380934395E-4</v>
      </c>
      <c r="AM19" s="19">
        <f>V19/$H19</f>
        <v>1.2458699712603882E-3</v>
      </c>
      <c r="AN19" s="19">
        <f>W19/$H19</f>
        <v>1.1602604744478313E-3</v>
      </c>
      <c r="AO19" s="19">
        <f>X19/$H19</f>
        <v>1.1695935882179846E-2</v>
      </c>
      <c r="AP19" s="19">
        <f>Y19/$H19</f>
        <v>1.0840344499329644E-2</v>
      </c>
      <c r="AQ19" s="21">
        <f>AC19+AE19+AI19+AK19+AM19+AO19+AG19</f>
        <v>0.51558218738307371</v>
      </c>
      <c r="AR19" s="21">
        <f>AD19+AF19+AJ19+AL19+AN19+AP19+AH19</f>
        <v>0.48456586668788437</v>
      </c>
    </row>
    <row r="20" spans="1:44" x14ac:dyDescent="0.2">
      <c r="A20" s="5" t="s">
        <v>213</v>
      </c>
      <c r="B20" s="5" t="s">
        <v>293</v>
      </c>
      <c r="C20" s="5" t="str">
        <f>VLOOKUP(B20,Treatments!A:B,2,FALSE)</f>
        <v>HYPOTHYROIDISM</v>
      </c>
      <c r="D20" s="16">
        <v>421255</v>
      </c>
      <c r="E20" s="5">
        <v>3</v>
      </c>
      <c r="F20" s="7" t="str">
        <f>VLOOKUP(A20,Region_Pop!A:D,4,FALSE)</f>
        <v>South</v>
      </c>
      <c r="G20" s="7" t="str">
        <f>IFERROR(VLOOKUP(A20,Region_Pop!A:F,6,FALSE),"NON DIVISION")</f>
        <v>South Atlantic</v>
      </c>
      <c r="H20" s="8">
        <f>VLOOKUP(A20,Region_Pop!A:P,16,FALSE)</f>
        <v>5957283</v>
      </c>
      <c r="I20" s="8">
        <f>VLOOKUP(A20,Region_Pop!A:Z,26,FALSE)</f>
        <v>34095</v>
      </c>
      <c r="J20" s="8">
        <f>VLOOKUP(A20,Region_Pop!A:AJ,36,FALSE)</f>
        <v>72753</v>
      </c>
      <c r="K20" s="8">
        <f>VLOOKUP(A20,Region_Pop!A:AT,46,FALSE)</f>
        <v>44767</v>
      </c>
      <c r="L20" s="14">
        <f>SUMIF(PIVOT_Demog_By_State_2014!A:A,A20&amp;"female",PIVOT_Demog_By_State_2014!D:D)</f>
        <v>935433</v>
      </c>
      <c r="M20" s="14">
        <f>SUMIF(PIVOT_Demog_By_State_2014!A:A,A20&amp;"male",PIVOT_Demog_By_State_2014!D:D)</f>
        <v>816869</v>
      </c>
      <c r="N20" s="14">
        <f>SUMIF(PIVOT_Demog_By_State_2014!A:A,A20&amp;"female",PIVOT_Demog_By_State_2014!E:E)</f>
        <v>1602092</v>
      </c>
      <c r="O20" s="14">
        <f>SUMIF(PIVOT_Demog_By_State_2014!A:A,A20&amp;"male",PIVOT_Demog_By_State_2014!E:E)</f>
        <v>1537236</v>
      </c>
      <c r="P20" s="14">
        <f>SUMIF(PIVOT_Demog_By_State_2014!A:A,A20&amp;"female",PIVOT_Demog_By_State_2014!U:U)</f>
        <v>263591</v>
      </c>
      <c r="Q20" s="14">
        <f>SUMIF(PIVOT_Demog_By_State_2014!A:A,A20&amp;"male",PIVOT_Demog_By_State_2014!U:U)</f>
        <v>286814</v>
      </c>
      <c r="R20" s="14">
        <f>SUMIF(PIVOT_Demog_By_State_2014!A:A,A20&amp;"female",PIVOT_Demog_By_State_2014!F:F)</f>
        <v>191736</v>
      </c>
      <c r="S20" s="14">
        <f>SUMIF(PIVOT_Demog_By_State_2014!A:A,A20&amp;"male",PIVOT_Demog_By_State_2014!F:F)</f>
        <v>172919</v>
      </c>
      <c r="T20" s="14">
        <f>SUMIF(PIVOT_Demog_By_State_2014!A:A,A20&amp;"female",PIVOT_Demog_By_State_2014!G:G)</f>
        <v>1519</v>
      </c>
      <c r="U20" s="14">
        <f>SUMIF(PIVOT_Demog_By_State_2014!A:A,A20&amp;"male",PIVOT_Demog_By_State_2014!G:G)</f>
        <v>1367</v>
      </c>
      <c r="V20" s="14">
        <f>SUMIF(PIVOT_Demog_By_State_2014!A:A,A20&amp;"female",PIVOT_Demog_By_State_2014!H:H)</f>
        <v>7422</v>
      </c>
      <c r="W20" s="14">
        <f>SUMIF(PIVOT_Demog_By_State_2014!A:A,A20&amp;"male",PIVOT_Demog_By_State_2014!H:H)</f>
        <v>6912</v>
      </c>
      <c r="X20" s="14">
        <f>SUMIF(PIVOT_Demog_By_State_2014!A:A,A20&amp;"female",PIVOT_Demog_By_State_2014!I:I)</f>
        <v>69676</v>
      </c>
      <c r="Y20" s="14">
        <f>SUMIF(PIVOT_Demog_By_State_2014!A:A,A20&amp;"male",PIVOT_Demog_By_State_2014!I:I)</f>
        <v>64579</v>
      </c>
      <c r="Z20" s="14">
        <f>L20+N20+P20+R20+T20+V20+X20</f>
        <v>3071469</v>
      </c>
      <c r="AA20" s="14">
        <f>M20+O20+Q20+S20+U20+W20+Y20</f>
        <v>2886696</v>
      </c>
      <c r="AB20" s="19">
        <f>D20/SUMIF(A:A,A20,D:D)</f>
        <v>0.20429724763345361</v>
      </c>
      <c r="AC20" s="19">
        <f>L20/$H20</f>
        <v>0.15702342829776594</v>
      </c>
      <c r="AD20" s="19">
        <f>M20/$H20</f>
        <v>0.13712106676818947</v>
      </c>
      <c r="AE20" s="19">
        <f>N20/$H20</f>
        <v>0.26892998032828053</v>
      </c>
      <c r="AF20" s="19">
        <f>O20/$H20</f>
        <v>0.25804313812185858</v>
      </c>
      <c r="AG20" s="19">
        <f>P20/$H20</f>
        <v>4.4246848773173947E-2</v>
      </c>
      <c r="AH20" s="19">
        <f>Q20/$H20</f>
        <v>4.8145102389797495E-2</v>
      </c>
      <c r="AI20" s="19">
        <f>R20/$H20</f>
        <v>3.2185142119318486E-2</v>
      </c>
      <c r="AJ20" s="19">
        <f>S20/$H20</f>
        <v>2.9026487410452047E-2</v>
      </c>
      <c r="AK20" s="19">
        <f>T20/$H20</f>
        <v>2.5498201109465504E-4</v>
      </c>
      <c r="AL20" s="19">
        <f>U20/$H20</f>
        <v>2.2946702380934395E-4</v>
      </c>
      <c r="AM20" s="19">
        <f>V20/$H20</f>
        <v>1.2458699712603882E-3</v>
      </c>
      <c r="AN20" s="19">
        <f>W20/$H20</f>
        <v>1.1602604744478313E-3</v>
      </c>
      <c r="AO20" s="19">
        <f>X20/$H20</f>
        <v>1.1695935882179846E-2</v>
      </c>
      <c r="AP20" s="19">
        <f>Y20/$H20</f>
        <v>1.0840344499329644E-2</v>
      </c>
      <c r="AQ20" s="21">
        <f>AC20+AE20+AI20+AK20+AM20+AO20+AG20</f>
        <v>0.51558218738307371</v>
      </c>
      <c r="AR20" s="21">
        <f>AD20+AF20+AJ20+AL20+AN20+AP20+AH20</f>
        <v>0.48456586668788437</v>
      </c>
    </row>
    <row r="21" spans="1:44" x14ac:dyDescent="0.2">
      <c r="A21" s="5" t="s">
        <v>213</v>
      </c>
      <c r="B21" s="5" t="s">
        <v>295</v>
      </c>
      <c r="C21" s="5" t="str">
        <f>VLOOKUP(B21,Treatments!A:B,2,FALSE)</f>
        <v>HIGH BLOOD PRESSURE</v>
      </c>
      <c r="D21" s="16">
        <v>463341</v>
      </c>
      <c r="E21" s="5">
        <v>1</v>
      </c>
      <c r="F21" s="7" t="str">
        <f>VLOOKUP(A21,Region_Pop!A:D,4,FALSE)</f>
        <v>South</v>
      </c>
      <c r="G21" s="7" t="str">
        <f>IFERROR(VLOOKUP(A21,Region_Pop!A:F,6,FALSE),"NON DIVISION")</f>
        <v>South Atlantic</v>
      </c>
      <c r="H21" s="8">
        <f>VLOOKUP(A21,Region_Pop!A:P,16,FALSE)</f>
        <v>5957283</v>
      </c>
      <c r="I21" s="8">
        <f>VLOOKUP(A21,Region_Pop!A:Z,26,FALSE)</f>
        <v>34095</v>
      </c>
      <c r="J21" s="8">
        <f>VLOOKUP(A21,Region_Pop!A:AJ,36,FALSE)</f>
        <v>72753</v>
      </c>
      <c r="K21" s="8">
        <f>VLOOKUP(A21,Region_Pop!A:AT,46,FALSE)</f>
        <v>44767</v>
      </c>
      <c r="L21" s="14">
        <f>SUMIF(PIVOT_Demog_By_State_2014!A:A,A21&amp;"female",PIVOT_Demog_By_State_2014!D:D)</f>
        <v>935433</v>
      </c>
      <c r="M21" s="14">
        <f>SUMIF(PIVOT_Demog_By_State_2014!A:A,A21&amp;"male",PIVOT_Demog_By_State_2014!D:D)</f>
        <v>816869</v>
      </c>
      <c r="N21" s="14">
        <f>SUMIF(PIVOT_Demog_By_State_2014!A:A,A21&amp;"female",PIVOT_Demog_By_State_2014!E:E)</f>
        <v>1602092</v>
      </c>
      <c r="O21" s="14">
        <f>SUMIF(PIVOT_Demog_By_State_2014!A:A,A21&amp;"male",PIVOT_Demog_By_State_2014!E:E)</f>
        <v>1537236</v>
      </c>
      <c r="P21" s="14">
        <f>SUMIF(PIVOT_Demog_By_State_2014!A:A,A21&amp;"female",PIVOT_Demog_By_State_2014!U:U)</f>
        <v>263591</v>
      </c>
      <c r="Q21" s="14">
        <f>SUMIF(PIVOT_Demog_By_State_2014!A:A,A21&amp;"male",PIVOT_Demog_By_State_2014!U:U)</f>
        <v>286814</v>
      </c>
      <c r="R21" s="14">
        <f>SUMIF(PIVOT_Demog_By_State_2014!A:A,A21&amp;"female",PIVOT_Demog_By_State_2014!F:F)</f>
        <v>191736</v>
      </c>
      <c r="S21" s="14">
        <f>SUMIF(PIVOT_Demog_By_State_2014!A:A,A21&amp;"male",PIVOT_Demog_By_State_2014!F:F)</f>
        <v>172919</v>
      </c>
      <c r="T21" s="14">
        <f>SUMIF(PIVOT_Demog_By_State_2014!A:A,A21&amp;"female",PIVOT_Demog_By_State_2014!G:G)</f>
        <v>1519</v>
      </c>
      <c r="U21" s="14">
        <f>SUMIF(PIVOT_Demog_By_State_2014!A:A,A21&amp;"male",PIVOT_Demog_By_State_2014!G:G)</f>
        <v>1367</v>
      </c>
      <c r="V21" s="14">
        <f>SUMIF(PIVOT_Demog_By_State_2014!A:A,A21&amp;"female",PIVOT_Demog_By_State_2014!H:H)</f>
        <v>7422</v>
      </c>
      <c r="W21" s="14">
        <f>SUMIF(PIVOT_Demog_By_State_2014!A:A,A21&amp;"male",PIVOT_Demog_By_State_2014!H:H)</f>
        <v>6912</v>
      </c>
      <c r="X21" s="14">
        <f>SUMIF(PIVOT_Demog_By_State_2014!A:A,A21&amp;"female",PIVOT_Demog_By_State_2014!I:I)</f>
        <v>69676</v>
      </c>
      <c r="Y21" s="14">
        <f>SUMIF(PIVOT_Demog_By_State_2014!A:A,A21&amp;"male",PIVOT_Demog_By_State_2014!I:I)</f>
        <v>64579</v>
      </c>
      <c r="Z21" s="14">
        <f>L21+N21+P21+R21+T21+V21+X21</f>
        <v>3071469</v>
      </c>
      <c r="AA21" s="14">
        <f>M21+O21+Q21+S21+U21+W21+Y21</f>
        <v>2886696</v>
      </c>
      <c r="AB21" s="19">
        <f>D21/SUMIF(A:A,A21,D:D)</f>
        <v>0.22470781596831382</v>
      </c>
      <c r="AC21" s="19">
        <f>L21/$H21</f>
        <v>0.15702342829776594</v>
      </c>
      <c r="AD21" s="19">
        <f>M21/$H21</f>
        <v>0.13712106676818947</v>
      </c>
      <c r="AE21" s="19">
        <f>N21/$H21</f>
        <v>0.26892998032828053</v>
      </c>
      <c r="AF21" s="19">
        <f>O21/$H21</f>
        <v>0.25804313812185858</v>
      </c>
      <c r="AG21" s="19">
        <f>P21/$H21</f>
        <v>4.4246848773173947E-2</v>
      </c>
      <c r="AH21" s="19">
        <f>Q21/$H21</f>
        <v>4.8145102389797495E-2</v>
      </c>
      <c r="AI21" s="19">
        <f>R21/$H21</f>
        <v>3.2185142119318486E-2</v>
      </c>
      <c r="AJ21" s="19">
        <f>S21/$H21</f>
        <v>2.9026487410452047E-2</v>
      </c>
      <c r="AK21" s="19">
        <f>T21/$H21</f>
        <v>2.5498201109465504E-4</v>
      </c>
      <c r="AL21" s="19">
        <f>U21/$H21</f>
        <v>2.2946702380934395E-4</v>
      </c>
      <c r="AM21" s="19">
        <f>V21/$H21</f>
        <v>1.2458699712603882E-3</v>
      </c>
      <c r="AN21" s="19">
        <f>W21/$H21</f>
        <v>1.1602604744478313E-3</v>
      </c>
      <c r="AO21" s="19">
        <f>X21/$H21</f>
        <v>1.1695935882179846E-2</v>
      </c>
      <c r="AP21" s="19">
        <f>Y21/$H21</f>
        <v>1.0840344499329644E-2</v>
      </c>
      <c r="AQ21" s="21">
        <f>AC21+AE21+AI21+AK21+AM21+AO21+AG21</f>
        <v>0.51558218738307371</v>
      </c>
      <c r="AR21" s="21">
        <f>AD21+AF21+AJ21+AL21+AN21+AP21+AH21</f>
        <v>0.48456586668788437</v>
      </c>
    </row>
    <row r="22" spans="1:44" x14ac:dyDescent="0.2">
      <c r="A22" s="5" t="s">
        <v>268</v>
      </c>
      <c r="B22" s="5" t="s">
        <v>287</v>
      </c>
      <c r="C22" s="5" t="str">
        <f>VLOOKUP(B22,Treatments!A:B,2,FALSE)</f>
        <v>SEVERE PAIN RELIEF</v>
      </c>
      <c r="D22" s="16">
        <v>589067</v>
      </c>
      <c r="E22" s="5">
        <v>4</v>
      </c>
      <c r="F22" s="7" t="str">
        <f>VLOOKUP(A22,Region_Pop!A:D,4,FALSE)</f>
        <v>West</v>
      </c>
      <c r="G22" s="7" t="str">
        <f>IFERROR(VLOOKUP(A22,Region_Pop!A:F,6,FALSE),"NON DIVISION")</f>
        <v xml:space="preserve">Pacific </v>
      </c>
      <c r="H22" s="8">
        <f>VLOOKUP(A22,Region_Pop!A:P,16,FALSE)</f>
        <v>7054655</v>
      </c>
      <c r="I22" s="8">
        <f>VLOOKUP(A22,Region_Pop!A:Z,26,FALSE)</f>
        <v>90670</v>
      </c>
      <c r="J22" s="8">
        <f>VLOOKUP(A22,Region_Pop!A:AJ,36,FALSE)</f>
        <v>87387</v>
      </c>
      <c r="K22" s="8">
        <f>VLOOKUP(A22,Region_Pop!A:AT,46,FALSE)</f>
        <v>51278</v>
      </c>
      <c r="L22" s="14">
        <f>SUMIF(PIVOT_Demog_By_State_2014!A:A,A22&amp;"female",PIVOT_Demog_By_State_2014!D:D)</f>
        <v>119840</v>
      </c>
      <c r="M22" s="14">
        <f>SUMIF(PIVOT_Demog_By_State_2014!A:A,A22&amp;"male",PIVOT_Demog_By_State_2014!D:D)</f>
        <v>140461</v>
      </c>
      <c r="N22" s="14">
        <f>SUMIF(PIVOT_Demog_By_State_2014!A:A,A22&amp;"female",PIVOT_Demog_By_State_2014!E:E)</f>
        <v>2494680</v>
      </c>
      <c r="O22" s="14">
        <f>SUMIF(PIVOT_Demog_By_State_2014!A:A,A22&amp;"male",PIVOT_Demog_By_State_2014!E:E)</f>
        <v>2473975</v>
      </c>
      <c r="P22" s="14">
        <f>SUMIF(PIVOT_Demog_By_State_2014!A:A,A22&amp;"female",PIVOT_Demog_By_State_2014!U:U)</f>
        <v>410890</v>
      </c>
      <c r="Q22" s="14">
        <f>SUMIF(PIVOT_Demog_By_State_2014!A:A,A22&amp;"male",PIVOT_Demog_By_State_2014!U:U)</f>
        <v>441389</v>
      </c>
      <c r="R22" s="14">
        <f>SUMIF(PIVOT_Demog_By_State_2014!A:A,A22&amp;"female",PIVOT_Demog_By_State_2014!F:F)</f>
        <v>302257</v>
      </c>
      <c r="S22" s="14">
        <f>SUMIF(PIVOT_Demog_By_State_2014!A:A,A22&amp;"male",PIVOT_Demog_By_State_2014!F:F)</f>
        <v>262860</v>
      </c>
      <c r="T22" s="14">
        <f>SUMIF(PIVOT_Demog_By_State_2014!A:A,A22&amp;"female",PIVOT_Demog_By_State_2014!G:G)</f>
        <v>22542</v>
      </c>
      <c r="U22" s="14">
        <f>SUMIF(PIVOT_Demog_By_State_2014!A:A,A22&amp;"male",PIVOT_Demog_By_State_2014!G:G)</f>
        <v>22603</v>
      </c>
      <c r="V22" s="14">
        <f>SUMIF(PIVOT_Demog_By_State_2014!A:A,A22&amp;"female",PIVOT_Demog_By_State_2014!H:H)</f>
        <v>46271</v>
      </c>
      <c r="W22" s="14">
        <f>SUMIF(PIVOT_Demog_By_State_2014!A:A,A22&amp;"male",PIVOT_Demog_By_State_2014!H:H)</f>
        <v>45996</v>
      </c>
      <c r="X22" s="14">
        <f>SUMIF(PIVOT_Demog_By_State_2014!A:A,A22&amp;"female",PIVOT_Demog_By_State_2014!I:I)</f>
        <v>135656</v>
      </c>
      <c r="Y22" s="14">
        <f>SUMIF(PIVOT_Demog_By_State_2014!A:A,A22&amp;"male",PIVOT_Demog_By_State_2014!I:I)</f>
        <v>133019</v>
      </c>
      <c r="Z22" s="14">
        <f>L22+N22+P22+R22+T22+V22+X22</f>
        <v>3532136</v>
      </c>
      <c r="AA22" s="14">
        <f>M22+O22+Q22+S22+U22+W22+Y22</f>
        <v>3520303</v>
      </c>
      <c r="AB22" s="19">
        <f>D22/SUMIF(A:A,A22,D:D)</f>
        <v>0.18322907468021765</v>
      </c>
      <c r="AC22" s="19">
        <f>L22/$H22</f>
        <v>1.6987365080220081E-2</v>
      </c>
      <c r="AD22" s="19">
        <f>M22/$H22</f>
        <v>1.9910399587222904E-2</v>
      </c>
      <c r="AE22" s="19">
        <f>N22/$H22</f>
        <v>0.3536218284239272</v>
      </c>
      <c r="AF22" s="19">
        <f>O22/$H22</f>
        <v>0.35068688688532607</v>
      </c>
      <c r="AG22" s="19">
        <f>P22/$H22</f>
        <v>5.8243812064516266E-2</v>
      </c>
      <c r="AH22" s="19">
        <f>Q22/$H22</f>
        <v>6.256705678732695E-2</v>
      </c>
      <c r="AI22" s="19">
        <f>R22/$H22</f>
        <v>4.2845043450034058E-2</v>
      </c>
      <c r="AJ22" s="19">
        <f>S22/$H22</f>
        <v>3.7260503880062169E-2</v>
      </c>
      <c r="AK22" s="19">
        <f>T22/$H22</f>
        <v>3.1953369796255096E-3</v>
      </c>
      <c r="AL22" s="19">
        <f>U22/$H22</f>
        <v>3.2039837525718834E-3</v>
      </c>
      <c r="AM22" s="19">
        <f>V22/$H22</f>
        <v>6.5589316557648812E-3</v>
      </c>
      <c r="AN22" s="19">
        <f>W22/$H22</f>
        <v>6.519950302318115E-3</v>
      </c>
      <c r="AO22" s="19">
        <f>X22/$H22</f>
        <v>1.9229289029725764E-2</v>
      </c>
      <c r="AP22" s="19">
        <f>Y22/$H22</f>
        <v>1.8855493287765313E-2</v>
      </c>
      <c r="AQ22" s="21">
        <f>AC22+AE22+AI22+AK22+AM22+AO22+AG22</f>
        <v>0.50068160668381367</v>
      </c>
      <c r="AR22" s="21">
        <f>AD22+AF22+AJ22+AL22+AN22+AP22+AH22</f>
        <v>0.49900427448259338</v>
      </c>
    </row>
    <row r="23" spans="1:44" x14ac:dyDescent="0.2">
      <c r="A23" s="5" t="s">
        <v>268</v>
      </c>
      <c r="B23" s="5" t="s">
        <v>293</v>
      </c>
      <c r="C23" s="5" t="str">
        <f>VLOOKUP(B23,Treatments!A:B,2,FALSE)</f>
        <v>HYPOTHYROIDISM</v>
      </c>
      <c r="D23" s="16">
        <v>713331</v>
      </c>
      <c r="E23" s="5">
        <v>2</v>
      </c>
      <c r="F23" s="7" t="str">
        <f>VLOOKUP(A23,Region_Pop!A:D,4,FALSE)</f>
        <v>West</v>
      </c>
      <c r="G23" s="7" t="str">
        <f>IFERROR(VLOOKUP(A23,Region_Pop!A:F,6,FALSE),"NON DIVISION")</f>
        <v xml:space="preserve">Pacific </v>
      </c>
      <c r="H23" s="8">
        <f>VLOOKUP(A23,Region_Pop!A:P,16,FALSE)</f>
        <v>7054655</v>
      </c>
      <c r="I23" s="8">
        <f>VLOOKUP(A23,Region_Pop!A:Z,26,FALSE)</f>
        <v>90670</v>
      </c>
      <c r="J23" s="8">
        <f>VLOOKUP(A23,Region_Pop!A:AJ,36,FALSE)</f>
        <v>87387</v>
      </c>
      <c r="K23" s="8">
        <f>VLOOKUP(A23,Region_Pop!A:AT,46,FALSE)</f>
        <v>51278</v>
      </c>
      <c r="L23" s="14">
        <f>SUMIF(PIVOT_Demog_By_State_2014!A:A,A23&amp;"female",PIVOT_Demog_By_State_2014!D:D)</f>
        <v>119840</v>
      </c>
      <c r="M23" s="14">
        <f>SUMIF(PIVOT_Demog_By_State_2014!A:A,A23&amp;"male",PIVOT_Demog_By_State_2014!D:D)</f>
        <v>140461</v>
      </c>
      <c r="N23" s="14">
        <f>SUMIF(PIVOT_Demog_By_State_2014!A:A,A23&amp;"female",PIVOT_Demog_By_State_2014!E:E)</f>
        <v>2494680</v>
      </c>
      <c r="O23" s="14">
        <f>SUMIF(PIVOT_Demog_By_State_2014!A:A,A23&amp;"male",PIVOT_Demog_By_State_2014!E:E)</f>
        <v>2473975</v>
      </c>
      <c r="P23" s="14">
        <f>SUMIF(PIVOT_Demog_By_State_2014!A:A,A23&amp;"female",PIVOT_Demog_By_State_2014!U:U)</f>
        <v>410890</v>
      </c>
      <c r="Q23" s="14">
        <f>SUMIF(PIVOT_Demog_By_State_2014!A:A,A23&amp;"male",PIVOT_Demog_By_State_2014!U:U)</f>
        <v>441389</v>
      </c>
      <c r="R23" s="14">
        <f>SUMIF(PIVOT_Demog_By_State_2014!A:A,A23&amp;"female",PIVOT_Demog_By_State_2014!F:F)</f>
        <v>302257</v>
      </c>
      <c r="S23" s="14">
        <f>SUMIF(PIVOT_Demog_By_State_2014!A:A,A23&amp;"male",PIVOT_Demog_By_State_2014!F:F)</f>
        <v>262860</v>
      </c>
      <c r="T23" s="14">
        <f>SUMIF(PIVOT_Demog_By_State_2014!A:A,A23&amp;"female",PIVOT_Demog_By_State_2014!G:G)</f>
        <v>22542</v>
      </c>
      <c r="U23" s="14">
        <f>SUMIF(PIVOT_Demog_By_State_2014!A:A,A23&amp;"male",PIVOT_Demog_By_State_2014!G:G)</f>
        <v>22603</v>
      </c>
      <c r="V23" s="14">
        <f>SUMIF(PIVOT_Demog_By_State_2014!A:A,A23&amp;"female",PIVOT_Demog_By_State_2014!H:H)</f>
        <v>46271</v>
      </c>
      <c r="W23" s="14">
        <f>SUMIF(PIVOT_Demog_By_State_2014!A:A,A23&amp;"male",PIVOT_Demog_By_State_2014!H:H)</f>
        <v>45996</v>
      </c>
      <c r="X23" s="14">
        <f>SUMIF(PIVOT_Demog_By_State_2014!A:A,A23&amp;"female",PIVOT_Demog_By_State_2014!I:I)</f>
        <v>135656</v>
      </c>
      <c r="Y23" s="14">
        <f>SUMIF(PIVOT_Demog_By_State_2014!A:A,A23&amp;"male",PIVOT_Demog_By_State_2014!I:I)</f>
        <v>133019</v>
      </c>
      <c r="Z23" s="14">
        <f>L23+N23+P23+R23+T23+V23+X23</f>
        <v>3532136</v>
      </c>
      <c r="AA23" s="14">
        <f>M23+O23+Q23+S23+U23+W23+Y23</f>
        <v>3520303</v>
      </c>
      <c r="AB23" s="19">
        <f>D23/SUMIF(A:A,A23,D:D)</f>
        <v>0.22188134638456125</v>
      </c>
      <c r="AC23" s="19">
        <f>L23/$H23</f>
        <v>1.6987365080220081E-2</v>
      </c>
      <c r="AD23" s="19">
        <f>M23/$H23</f>
        <v>1.9910399587222904E-2</v>
      </c>
      <c r="AE23" s="19">
        <f>N23/$H23</f>
        <v>0.3536218284239272</v>
      </c>
      <c r="AF23" s="19">
        <f>O23/$H23</f>
        <v>0.35068688688532607</v>
      </c>
      <c r="AG23" s="19">
        <f>P23/$H23</f>
        <v>5.8243812064516266E-2</v>
      </c>
      <c r="AH23" s="19">
        <f>Q23/$H23</f>
        <v>6.256705678732695E-2</v>
      </c>
      <c r="AI23" s="19">
        <f>R23/$H23</f>
        <v>4.2845043450034058E-2</v>
      </c>
      <c r="AJ23" s="19">
        <f>S23/$H23</f>
        <v>3.7260503880062169E-2</v>
      </c>
      <c r="AK23" s="19">
        <f>T23/$H23</f>
        <v>3.1953369796255096E-3</v>
      </c>
      <c r="AL23" s="19">
        <f>U23/$H23</f>
        <v>3.2039837525718834E-3</v>
      </c>
      <c r="AM23" s="19">
        <f>V23/$H23</f>
        <v>6.5589316557648812E-3</v>
      </c>
      <c r="AN23" s="19">
        <f>W23/$H23</f>
        <v>6.519950302318115E-3</v>
      </c>
      <c r="AO23" s="19">
        <f>X23/$H23</f>
        <v>1.9229289029725764E-2</v>
      </c>
      <c r="AP23" s="19">
        <f>Y23/$H23</f>
        <v>1.8855493287765313E-2</v>
      </c>
      <c r="AQ23" s="21">
        <f>AC23+AE23+AI23+AK23+AM23+AO23+AG23</f>
        <v>0.50068160668381367</v>
      </c>
      <c r="AR23" s="21">
        <f>AD23+AF23+AJ23+AL23+AN23+AP23+AH23</f>
        <v>0.49900427448259338</v>
      </c>
    </row>
    <row r="24" spans="1:44" x14ac:dyDescent="0.2">
      <c r="A24" s="5" t="s">
        <v>268</v>
      </c>
      <c r="B24" s="5" t="s">
        <v>295</v>
      </c>
      <c r="C24" s="5" t="str">
        <f>VLOOKUP(B24,Treatments!A:B,2,FALSE)</f>
        <v>HIGH BLOOD PRESSURE</v>
      </c>
      <c r="D24" s="16">
        <v>771435</v>
      </c>
      <c r="E24" s="5">
        <v>1</v>
      </c>
      <c r="F24" s="7" t="str">
        <f>VLOOKUP(A24,Region_Pop!A:D,4,FALSE)</f>
        <v>West</v>
      </c>
      <c r="G24" s="7" t="str">
        <f>IFERROR(VLOOKUP(A24,Region_Pop!A:F,6,FALSE),"NON DIVISION")</f>
        <v xml:space="preserve">Pacific </v>
      </c>
      <c r="H24" s="8">
        <f>VLOOKUP(A24,Region_Pop!A:P,16,FALSE)</f>
        <v>7054655</v>
      </c>
      <c r="I24" s="8">
        <f>VLOOKUP(A24,Region_Pop!A:Z,26,FALSE)</f>
        <v>90670</v>
      </c>
      <c r="J24" s="8">
        <f>VLOOKUP(A24,Region_Pop!A:AJ,36,FALSE)</f>
        <v>87387</v>
      </c>
      <c r="K24" s="8">
        <f>VLOOKUP(A24,Region_Pop!A:AT,46,FALSE)</f>
        <v>51278</v>
      </c>
      <c r="L24" s="14">
        <f>SUMIF(PIVOT_Demog_By_State_2014!A:A,A24&amp;"female",PIVOT_Demog_By_State_2014!D:D)</f>
        <v>119840</v>
      </c>
      <c r="M24" s="14">
        <f>SUMIF(PIVOT_Demog_By_State_2014!A:A,A24&amp;"male",PIVOT_Demog_By_State_2014!D:D)</f>
        <v>140461</v>
      </c>
      <c r="N24" s="14">
        <f>SUMIF(PIVOT_Demog_By_State_2014!A:A,A24&amp;"female",PIVOT_Demog_By_State_2014!E:E)</f>
        <v>2494680</v>
      </c>
      <c r="O24" s="14">
        <f>SUMIF(PIVOT_Demog_By_State_2014!A:A,A24&amp;"male",PIVOT_Demog_By_State_2014!E:E)</f>
        <v>2473975</v>
      </c>
      <c r="P24" s="14">
        <f>SUMIF(PIVOT_Demog_By_State_2014!A:A,A24&amp;"female",PIVOT_Demog_By_State_2014!U:U)</f>
        <v>410890</v>
      </c>
      <c r="Q24" s="14">
        <f>SUMIF(PIVOT_Demog_By_State_2014!A:A,A24&amp;"male",PIVOT_Demog_By_State_2014!U:U)</f>
        <v>441389</v>
      </c>
      <c r="R24" s="14">
        <f>SUMIF(PIVOT_Demog_By_State_2014!A:A,A24&amp;"female",PIVOT_Demog_By_State_2014!F:F)</f>
        <v>302257</v>
      </c>
      <c r="S24" s="14">
        <f>SUMIF(PIVOT_Demog_By_State_2014!A:A,A24&amp;"male",PIVOT_Demog_By_State_2014!F:F)</f>
        <v>262860</v>
      </c>
      <c r="T24" s="14">
        <f>SUMIF(PIVOT_Demog_By_State_2014!A:A,A24&amp;"female",PIVOT_Demog_By_State_2014!G:G)</f>
        <v>22542</v>
      </c>
      <c r="U24" s="14">
        <f>SUMIF(PIVOT_Demog_By_State_2014!A:A,A24&amp;"male",PIVOT_Demog_By_State_2014!G:G)</f>
        <v>22603</v>
      </c>
      <c r="V24" s="14">
        <f>SUMIF(PIVOT_Demog_By_State_2014!A:A,A24&amp;"female",PIVOT_Demog_By_State_2014!H:H)</f>
        <v>46271</v>
      </c>
      <c r="W24" s="14">
        <f>SUMIF(PIVOT_Demog_By_State_2014!A:A,A24&amp;"male",PIVOT_Demog_By_State_2014!H:H)</f>
        <v>45996</v>
      </c>
      <c r="X24" s="14">
        <f>SUMIF(PIVOT_Demog_By_State_2014!A:A,A24&amp;"female",PIVOT_Demog_By_State_2014!I:I)</f>
        <v>135656</v>
      </c>
      <c r="Y24" s="14">
        <f>SUMIF(PIVOT_Demog_By_State_2014!A:A,A24&amp;"male",PIVOT_Demog_By_State_2014!I:I)</f>
        <v>133019</v>
      </c>
      <c r="Z24" s="14">
        <f>L24+N24+P24+R24+T24+V24+X24</f>
        <v>3532136</v>
      </c>
      <c r="AA24" s="14">
        <f>M24+O24+Q24+S24+U24+W24+Y24</f>
        <v>3520303</v>
      </c>
      <c r="AB24" s="19">
        <f>D24/SUMIF(A:A,A24,D:D)</f>
        <v>0.2399545743114683</v>
      </c>
      <c r="AC24" s="19">
        <f>L24/$H24</f>
        <v>1.6987365080220081E-2</v>
      </c>
      <c r="AD24" s="19">
        <f>M24/$H24</f>
        <v>1.9910399587222904E-2</v>
      </c>
      <c r="AE24" s="19">
        <f>N24/$H24</f>
        <v>0.3536218284239272</v>
      </c>
      <c r="AF24" s="19">
        <f>O24/$H24</f>
        <v>0.35068688688532607</v>
      </c>
      <c r="AG24" s="19">
        <f>P24/$H24</f>
        <v>5.8243812064516266E-2</v>
      </c>
      <c r="AH24" s="19">
        <f>Q24/$H24</f>
        <v>6.256705678732695E-2</v>
      </c>
      <c r="AI24" s="19">
        <f>R24/$H24</f>
        <v>4.2845043450034058E-2</v>
      </c>
      <c r="AJ24" s="19">
        <f>S24/$H24</f>
        <v>3.7260503880062169E-2</v>
      </c>
      <c r="AK24" s="19">
        <f>T24/$H24</f>
        <v>3.1953369796255096E-3</v>
      </c>
      <c r="AL24" s="19">
        <f>U24/$H24</f>
        <v>3.2039837525718834E-3</v>
      </c>
      <c r="AM24" s="19">
        <f>V24/$H24</f>
        <v>6.5589316557648812E-3</v>
      </c>
      <c r="AN24" s="19">
        <f>W24/$H24</f>
        <v>6.519950302318115E-3</v>
      </c>
      <c r="AO24" s="19">
        <f>X24/$H24</f>
        <v>1.9229289029725764E-2</v>
      </c>
      <c r="AP24" s="19">
        <f>Y24/$H24</f>
        <v>1.8855493287765313E-2</v>
      </c>
      <c r="AQ24" s="21">
        <f>AC24+AE24+AI24+AK24+AM24+AO24+AG24</f>
        <v>0.50068160668381367</v>
      </c>
      <c r="AR24" s="21">
        <f>AD24+AF24+AJ24+AL24+AN24+AP24+AH24</f>
        <v>0.49900427448259338</v>
      </c>
    </row>
    <row r="25" spans="1:44" x14ac:dyDescent="0.2">
      <c r="A25" s="5" t="s">
        <v>268</v>
      </c>
      <c r="B25" s="5" t="s">
        <v>296</v>
      </c>
      <c r="C25" s="5" t="str">
        <f>VLOOKUP(B25,Treatments!A:B,2,FALSE)</f>
        <v>GASTROESOPHAGEAL REFLUX DISEASE</v>
      </c>
      <c r="D25" s="16">
        <v>606722</v>
      </c>
      <c r="E25" s="5">
        <v>3</v>
      </c>
      <c r="F25" s="7" t="str">
        <f>VLOOKUP(A25,Region_Pop!A:D,4,FALSE)</f>
        <v>West</v>
      </c>
      <c r="G25" s="7" t="str">
        <f>IFERROR(VLOOKUP(A25,Region_Pop!A:F,6,FALSE),"NON DIVISION")</f>
        <v xml:space="preserve">Pacific </v>
      </c>
      <c r="H25" s="8">
        <f>VLOOKUP(A25,Region_Pop!A:P,16,FALSE)</f>
        <v>7054655</v>
      </c>
      <c r="I25" s="8">
        <f>VLOOKUP(A25,Region_Pop!A:Z,26,FALSE)</f>
        <v>90670</v>
      </c>
      <c r="J25" s="8">
        <f>VLOOKUP(A25,Region_Pop!A:AJ,36,FALSE)</f>
        <v>87387</v>
      </c>
      <c r="K25" s="8">
        <f>VLOOKUP(A25,Region_Pop!A:AT,46,FALSE)</f>
        <v>51278</v>
      </c>
      <c r="L25" s="14">
        <f>SUMIF(PIVOT_Demog_By_State_2014!A:A,A25&amp;"female",PIVOT_Demog_By_State_2014!D:D)</f>
        <v>119840</v>
      </c>
      <c r="M25" s="14">
        <f>SUMIF(PIVOT_Demog_By_State_2014!A:A,A25&amp;"male",PIVOT_Demog_By_State_2014!D:D)</f>
        <v>140461</v>
      </c>
      <c r="N25" s="14">
        <f>SUMIF(PIVOT_Demog_By_State_2014!A:A,A25&amp;"female",PIVOT_Demog_By_State_2014!E:E)</f>
        <v>2494680</v>
      </c>
      <c r="O25" s="14">
        <f>SUMIF(PIVOT_Demog_By_State_2014!A:A,A25&amp;"male",PIVOT_Demog_By_State_2014!E:E)</f>
        <v>2473975</v>
      </c>
      <c r="P25" s="14">
        <f>SUMIF(PIVOT_Demog_By_State_2014!A:A,A25&amp;"female",PIVOT_Demog_By_State_2014!U:U)</f>
        <v>410890</v>
      </c>
      <c r="Q25" s="14">
        <f>SUMIF(PIVOT_Demog_By_State_2014!A:A,A25&amp;"male",PIVOT_Demog_By_State_2014!U:U)</f>
        <v>441389</v>
      </c>
      <c r="R25" s="14">
        <f>SUMIF(PIVOT_Demog_By_State_2014!A:A,A25&amp;"female",PIVOT_Demog_By_State_2014!F:F)</f>
        <v>302257</v>
      </c>
      <c r="S25" s="14">
        <f>SUMIF(PIVOT_Demog_By_State_2014!A:A,A25&amp;"male",PIVOT_Demog_By_State_2014!F:F)</f>
        <v>262860</v>
      </c>
      <c r="T25" s="14">
        <f>SUMIF(PIVOT_Demog_By_State_2014!A:A,A25&amp;"female",PIVOT_Demog_By_State_2014!G:G)</f>
        <v>22542</v>
      </c>
      <c r="U25" s="14">
        <f>SUMIF(PIVOT_Demog_By_State_2014!A:A,A25&amp;"male",PIVOT_Demog_By_State_2014!G:G)</f>
        <v>22603</v>
      </c>
      <c r="V25" s="14">
        <f>SUMIF(PIVOT_Demog_By_State_2014!A:A,A25&amp;"female",PIVOT_Demog_By_State_2014!H:H)</f>
        <v>46271</v>
      </c>
      <c r="W25" s="14">
        <f>SUMIF(PIVOT_Demog_By_State_2014!A:A,A25&amp;"male",PIVOT_Demog_By_State_2014!H:H)</f>
        <v>45996</v>
      </c>
      <c r="X25" s="14">
        <f>SUMIF(PIVOT_Demog_By_State_2014!A:A,A25&amp;"female",PIVOT_Demog_By_State_2014!I:I)</f>
        <v>135656</v>
      </c>
      <c r="Y25" s="14">
        <f>SUMIF(PIVOT_Demog_By_State_2014!A:A,A25&amp;"male",PIVOT_Demog_By_State_2014!I:I)</f>
        <v>133019</v>
      </c>
      <c r="Z25" s="14">
        <f>L25+N25+P25+R25+T25+V25+X25</f>
        <v>3532136</v>
      </c>
      <c r="AA25" s="14">
        <f>M25+O25+Q25+S25+U25+W25+Y25</f>
        <v>3520303</v>
      </c>
      <c r="AB25" s="19">
        <f>D25/SUMIF(A:A,A25,D:D)</f>
        <v>0.1887206559663519</v>
      </c>
      <c r="AC25" s="19">
        <f>L25/$H25</f>
        <v>1.6987365080220081E-2</v>
      </c>
      <c r="AD25" s="19">
        <f>M25/$H25</f>
        <v>1.9910399587222904E-2</v>
      </c>
      <c r="AE25" s="19">
        <f>N25/$H25</f>
        <v>0.3536218284239272</v>
      </c>
      <c r="AF25" s="19">
        <f>O25/$H25</f>
        <v>0.35068688688532607</v>
      </c>
      <c r="AG25" s="19">
        <f>P25/$H25</f>
        <v>5.8243812064516266E-2</v>
      </c>
      <c r="AH25" s="19">
        <f>Q25/$H25</f>
        <v>6.256705678732695E-2</v>
      </c>
      <c r="AI25" s="19">
        <f>R25/$H25</f>
        <v>4.2845043450034058E-2</v>
      </c>
      <c r="AJ25" s="19">
        <f>S25/$H25</f>
        <v>3.7260503880062169E-2</v>
      </c>
      <c r="AK25" s="19">
        <f>T25/$H25</f>
        <v>3.1953369796255096E-3</v>
      </c>
      <c r="AL25" s="19">
        <f>U25/$H25</f>
        <v>3.2039837525718834E-3</v>
      </c>
      <c r="AM25" s="19">
        <f>V25/$H25</f>
        <v>6.5589316557648812E-3</v>
      </c>
      <c r="AN25" s="19">
        <f>W25/$H25</f>
        <v>6.519950302318115E-3</v>
      </c>
      <c r="AO25" s="19">
        <f>X25/$H25</f>
        <v>1.9229289029725764E-2</v>
      </c>
      <c r="AP25" s="19">
        <f>Y25/$H25</f>
        <v>1.8855493287765313E-2</v>
      </c>
      <c r="AQ25" s="21">
        <f>AC25+AE25+AI25+AK25+AM25+AO25+AG25</f>
        <v>0.50068160668381367</v>
      </c>
      <c r="AR25" s="21">
        <f>AD25+AF25+AJ25+AL25+AN25+AP25+AH25</f>
        <v>0.49900427448259338</v>
      </c>
    </row>
    <row r="26" spans="1:44" x14ac:dyDescent="0.2">
      <c r="A26" s="5" t="s">
        <v>268</v>
      </c>
      <c r="B26" s="5" t="s">
        <v>297</v>
      </c>
      <c r="C26" s="5" t="str">
        <f>VLOOKUP(B26,Treatments!A:B,2,FALSE)</f>
        <v>HIGH CHOLESTEROL</v>
      </c>
      <c r="D26" s="16">
        <v>534366</v>
      </c>
      <c r="E26" s="5">
        <v>5</v>
      </c>
      <c r="F26" s="7" t="str">
        <f>VLOOKUP(A26,Region_Pop!A:D,4,FALSE)</f>
        <v>West</v>
      </c>
      <c r="G26" s="7" t="str">
        <f>IFERROR(VLOOKUP(A26,Region_Pop!A:F,6,FALSE),"NON DIVISION")</f>
        <v xml:space="preserve">Pacific </v>
      </c>
      <c r="H26" s="8">
        <f>VLOOKUP(A26,Region_Pop!A:P,16,FALSE)</f>
        <v>7054655</v>
      </c>
      <c r="I26" s="8">
        <f>VLOOKUP(A26,Region_Pop!A:Z,26,FALSE)</f>
        <v>90670</v>
      </c>
      <c r="J26" s="8">
        <f>VLOOKUP(A26,Region_Pop!A:AJ,36,FALSE)</f>
        <v>87387</v>
      </c>
      <c r="K26" s="8">
        <f>VLOOKUP(A26,Region_Pop!A:AT,46,FALSE)</f>
        <v>51278</v>
      </c>
      <c r="L26" s="14">
        <f>SUMIF(PIVOT_Demog_By_State_2014!A:A,A26&amp;"female",PIVOT_Demog_By_State_2014!D:D)</f>
        <v>119840</v>
      </c>
      <c r="M26" s="14">
        <f>SUMIF(PIVOT_Demog_By_State_2014!A:A,A26&amp;"male",PIVOT_Demog_By_State_2014!D:D)</f>
        <v>140461</v>
      </c>
      <c r="N26" s="14">
        <f>SUMIF(PIVOT_Demog_By_State_2014!A:A,A26&amp;"female",PIVOT_Demog_By_State_2014!E:E)</f>
        <v>2494680</v>
      </c>
      <c r="O26" s="14">
        <f>SUMIF(PIVOT_Demog_By_State_2014!A:A,A26&amp;"male",PIVOT_Demog_By_State_2014!E:E)</f>
        <v>2473975</v>
      </c>
      <c r="P26" s="14">
        <f>SUMIF(PIVOT_Demog_By_State_2014!A:A,A26&amp;"female",PIVOT_Demog_By_State_2014!U:U)</f>
        <v>410890</v>
      </c>
      <c r="Q26" s="14">
        <f>SUMIF(PIVOT_Demog_By_State_2014!A:A,A26&amp;"male",PIVOT_Demog_By_State_2014!U:U)</f>
        <v>441389</v>
      </c>
      <c r="R26" s="14">
        <f>SUMIF(PIVOT_Demog_By_State_2014!A:A,A26&amp;"female",PIVOT_Demog_By_State_2014!F:F)</f>
        <v>302257</v>
      </c>
      <c r="S26" s="14">
        <f>SUMIF(PIVOT_Demog_By_State_2014!A:A,A26&amp;"male",PIVOT_Demog_By_State_2014!F:F)</f>
        <v>262860</v>
      </c>
      <c r="T26" s="14">
        <f>SUMIF(PIVOT_Demog_By_State_2014!A:A,A26&amp;"female",PIVOT_Demog_By_State_2014!G:G)</f>
        <v>22542</v>
      </c>
      <c r="U26" s="14">
        <f>SUMIF(PIVOT_Demog_By_State_2014!A:A,A26&amp;"male",PIVOT_Demog_By_State_2014!G:G)</f>
        <v>22603</v>
      </c>
      <c r="V26" s="14">
        <f>SUMIF(PIVOT_Demog_By_State_2014!A:A,A26&amp;"female",PIVOT_Demog_By_State_2014!H:H)</f>
        <v>46271</v>
      </c>
      <c r="W26" s="14">
        <f>SUMIF(PIVOT_Demog_By_State_2014!A:A,A26&amp;"male",PIVOT_Demog_By_State_2014!H:H)</f>
        <v>45996</v>
      </c>
      <c r="X26" s="14">
        <f>SUMIF(PIVOT_Demog_By_State_2014!A:A,A26&amp;"female",PIVOT_Demog_By_State_2014!I:I)</f>
        <v>135656</v>
      </c>
      <c r="Y26" s="14">
        <f>SUMIF(PIVOT_Demog_By_State_2014!A:A,A26&amp;"male",PIVOT_Demog_By_State_2014!I:I)</f>
        <v>133019</v>
      </c>
      <c r="Z26" s="14">
        <f>L26+N26+P26+R26+T26+V26+X26</f>
        <v>3532136</v>
      </c>
      <c r="AA26" s="14">
        <f>M26+O26+Q26+S26+U26+W26+Y26</f>
        <v>3520303</v>
      </c>
      <c r="AB26" s="19">
        <f>D26/SUMIF(A:A,A26,D:D)</f>
        <v>0.16621434865740092</v>
      </c>
      <c r="AC26" s="19">
        <f>L26/$H26</f>
        <v>1.6987365080220081E-2</v>
      </c>
      <c r="AD26" s="19">
        <f>M26/$H26</f>
        <v>1.9910399587222904E-2</v>
      </c>
      <c r="AE26" s="19">
        <f>N26/$H26</f>
        <v>0.3536218284239272</v>
      </c>
      <c r="AF26" s="19">
        <f>O26/$H26</f>
        <v>0.35068688688532607</v>
      </c>
      <c r="AG26" s="19">
        <f>P26/$H26</f>
        <v>5.8243812064516266E-2</v>
      </c>
      <c r="AH26" s="19">
        <f>Q26/$H26</f>
        <v>6.256705678732695E-2</v>
      </c>
      <c r="AI26" s="19">
        <f>R26/$H26</f>
        <v>4.2845043450034058E-2</v>
      </c>
      <c r="AJ26" s="19">
        <f>S26/$H26</f>
        <v>3.7260503880062169E-2</v>
      </c>
      <c r="AK26" s="19">
        <f>T26/$H26</f>
        <v>3.1953369796255096E-3</v>
      </c>
      <c r="AL26" s="19">
        <f>U26/$H26</f>
        <v>3.2039837525718834E-3</v>
      </c>
      <c r="AM26" s="19">
        <f>V26/$H26</f>
        <v>6.5589316557648812E-3</v>
      </c>
      <c r="AN26" s="19">
        <f>W26/$H26</f>
        <v>6.519950302318115E-3</v>
      </c>
      <c r="AO26" s="19">
        <f>X26/$H26</f>
        <v>1.9229289029725764E-2</v>
      </c>
      <c r="AP26" s="19">
        <f>Y26/$H26</f>
        <v>1.8855493287765313E-2</v>
      </c>
      <c r="AQ26" s="21">
        <f>AC26+AE26+AI26+AK26+AM26+AO26+AG26</f>
        <v>0.50068160668381367</v>
      </c>
      <c r="AR26" s="21">
        <f>AD26+AF26+AJ26+AL26+AN26+AP26+AH26</f>
        <v>0.49900427448259338</v>
      </c>
    </row>
    <row r="27" spans="1:44" x14ac:dyDescent="0.2">
      <c r="A27" s="5" t="s">
        <v>229</v>
      </c>
      <c r="B27" s="5" t="s">
        <v>298</v>
      </c>
      <c r="C27" s="5" t="str">
        <f>VLOOKUP(B27,Treatments!A:B,2,FALSE)</f>
        <v>HIGH BLOOD PRESSURE</v>
      </c>
      <c r="D27" s="16">
        <v>230787</v>
      </c>
      <c r="E27" s="5">
        <v>4</v>
      </c>
      <c r="F27" s="7" t="str">
        <f>VLOOKUP(A27,Region_Pop!A:D,4,FALSE)</f>
        <v>West</v>
      </c>
      <c r="G27" s="7" t="str">
        <f>IFERROR(VLOOKUP(A27,Region_Pop!A:F,6,FALSE),"NON DIVISION")</f>
        <v>Mountain</v>
      </c>
      <c r="H27" s="8">
        <f>VLOOKUP(A27,Region_Pop!A:P,16,FALSE)</f>
        <v>2817628</v>
      </c>
      <c r="I27" s="8">
        <f>VLOOKUP(A27,Region_Pop!A:Z,26,FALSE)</f>
        <v>41658</v>
      </c>
      <c r="J27" s="8">
        <f>VLOOKUP(A27,Region_Pop!A:AJ,36,FALSE)</f>
        <v>35223</v>
      </c>
      <c r="K27" s="8">
        <f>VLOOKUP(A27,Region_Pop!A:AT,46,FALSE)</f>
        <v>21248</v>
      </c>
      <c r="L27" s="14">
        <f>SUMIF(PIVOT_Demog_By_State_2014!A:A,A27&amp;"female",PIVOT_Demog_By_State_2014!D:D)</f>
        <v>116207</v>
      </c>
      <c r="M27" s="14">
        <f>SUMIF(PIVOT_Demog_By_State_2014!A:A,A27&amp;"male",PIVOT_Demog_By_State_2014!D:D)</f>
        <v>117238</v>
      </c>
      <c r="N27" s="14">
        <f>SUMIF(PIVOT_Demog_By_State_2014!A:A,A27&amp;"female",PIVOT_Demog_By_State_2014!E:E)</f>
        <v>714561</v>
      </c>
      <c r="O27" s="14">
        <f>SUMIF(PIVOT_Demog_By_State_2014!A:A,A27&amp;"male",PIVOT_Demog_By_State_2014!E:E)</f>
        <v>741743</v>
      </c>
      <c r="P27" s="14">
        <f>SUMIF(PIVOT_Demog_By_State_2014!A:A,A27&amp;"female",PIVOT_Demog_By_State_2014!U:U)</f>
        <v>385208</v>
      </c>
      <c r="Q27" s="14">
        <f>SUMIF(PIVOT_Demog_By_State_2014!A:A,A27&amp;"male",PIVOT_Demog_By_State_2014!U:U)</f>
        <v>397844</v>
      </c>
      <c r="R27" s="14">
        <f>SUMIF(PIVOT_Demog_By_State_2014!A:A,A27&amp;"female",PIVOT_Demog_By_State_2014!F:F)</f>
        <v>120145</v>
      </c>
      <c r="S27" s="14">
        <f>SUMIF(PIVOT_Demog_By_State_2014!A:A,A27&amp;"male",PIVOT_Demog_By_State_2014!F:F)</f>
        <v>97768</v>
      </c>
      <c r="T27" s="14">
        <f>SUMIF(PIVOT_Demog_By_State_2014!A:A,A27&amp;"female",PIVOT_Demog_By_State_2014!G:G)</f>
        <v>8487</v>
      </c>
      <c r="U27" s="14">
        <f>SUMIF(PIVOT_Demog_By_State_2014!A:A,A27&amp;"male",PIVOT_Demog_By_State_2014!G:G)</f>
        <v>8249</v>
      </c>
      <c r="V27" s="14">
        <f>SUMIF(PIVOT_Demog_By_State_2014!A:A,A27&amp;"female",PIVOT_Demog_By_State_2014!H:H)</f>
        <v>12708</v>
      </c>
      <c r="W27" s="14">
        <f>SUMIF(PIVOT_Demog_By_State_2014!A:A,A27&amp;"male",PIVOT_Demog_By_State_2014!H:H)</f>
        <v>11877</v>
      </c>
      <c r="X27" s="14">
        <f>SUMIF(PIVOT_Demog_By_State_2014!A:A,A27&amp;"female",PIVOT_Demog_By_State_2014!I:I)</f>
        <v>43968</v>
      </c>
      <c r="Y27" s="14">
        <f>SUMIF(PIVOT_Demog_By_State_2014!A:A,A27&amp;"male",PIVOT_Demog_By_State_2014!I:I)</f>
        <v>43009</v>
      </c>
      <c r="Z27" s="14">
        <f>L27+N27+P27+R27+T27+V27+X27</f>
        <v>1401284</v>
      </c>
      <c r="AA27" s="14">
        <f>M27+O27+Q27+S27+U27+W27+Y27</f>
        <v>1417728</v>
      </c>
      <c r="AB27" s="19">
        <f>D27/SUMIF(A:A,A27,D:D)</f>
        <v>0.1748680459895528</v>
      </c>
      <c r="AC27" s="19">
        <f>L27/$H27</f>
        <v>4.1242846820091224E-2</v>
      </c>
      <c r="AD27" s="19">
        <f>M27/$H27</f>
        <v>4.1608757437106673E-2</v>
      </c>
      <c r="AE27" s="19">
        <f>N27/$H27</f>
        <v>0.253603740451188</v>
      </c>
      <c r="AF27" s="19">
        <f>O27/$H27</f>
        <v>0.26325086207263698</v>
      </c>
      <c r="AG27" s="19">
        <f>P27/$H27</f>
        <v>0.13671357610018073</v>
      </c>
      <c r="AH27" s="19">
        <f>Q27/$H27</f>
        <v>0.14119819933646316</v>
      </c>
      <c r="AI27" s="19">
        <f>R27/$H27</f>
        <v>4.2640476315539168E-2</v>
      </c>
      <c r="AJ27" s="19">
        <f>S27/$H27</f>
        <v>3.4698689819947844E-2</v>
      </c>
      <c r="AK27" s="19">
        <f>T27/$H27</f>
        <v>3.0121080568478167E-3</v>
      </c>
      <c r="AL27" s="19">
        <f>U27/$H27</f>
        <v>2.9276398445784893E-3</v>
      </c>
      <c r="AM27" s="19">
        <f>V27/$H27</f>
        <v>4.5101766450361793E-3</v>
      </c>
      <c r="AN27" s="19">
        <f>W27/$H27</f>
        <v>4.2152477190033604E-3</v>
      </c>
      <c r="AO27" s="19">
        <f>X27/$H27</f>
        <v>1.5604614945620926E-2</v>
      </c>
      <c r="AP27" s="19">
        <f>Y27/$H27</f>
        <v>1.5264257737359226E-2</v>
      </c>
      <c r="AQ27" s="21">
        <f>AC27+AE27+AI27+AK27+AM27+AO27+AG27</f>
        <v>0.49732753933450402</v>
      </c>
      <c r="AR27" s="21">
        <f>AD27+AF27+AJ27+AL27+AN27+AP27+AH27</f>
        <v>0.50316365396709573</v>
      </c>
    </row>
    <row r="28" spans="1:44" x14ac:dyDescent="0.2">
      <c r="A28" s="5" t="s">
        <v>229</v>
      </c>
      <c r="B28" s="5" t="s">
        <v>287</v>
      </c>
      <c r="C28" s="5" t="str">
        <f>VLOOKUP(B28,Treatments!A:B,2,FALSE)</f>
        <v>SEVERE PAIN RELIEF</v>
      </c>
      <c r="D28" s="16">
        <v>294635</v>
      </c>
      <c r="E28" s="5">
        <v>1</v>
      </c>
      <c r="F28" s="7" t="str">
        <f>VLOOKUP(A28,Region_Pop!A:D,4,FALSE)</f>
        <v>West</v>
      </c>
      <c r="G28" s="7" t="str">
        <f>IFERROR(VLOOKUP(A28,Region_Pop!A:F,6,FALSE),"NON DIVISION")</f>
        <v>Mountain</v>
      </c>
      <c r="H28" s="8">
        <f>VLOOKUP(A28,Region_Pop!A:P,16,FALSE)</f>
        <v>2817628</v>
      </c>
      <c r="I28" s="8">
        <f>VLOOKUP(A28,Region_Pop!A:Z,26,FALSE)</f>
        <v>41658</v>
      </c>
      <c r="J28" s="8">
        <f>VLOOKUP(A28,Region_Pop!A:AJ,36,FALSE)</f>
        <v>35223</v>
      </c>
      <c r="K28" s="8">
        <f>VLOOKUP(A28,Region_Pop!A:AT,46,FALSE)</f>
        <v>21248</v>
      </c>
      <c r="L28" s="14">
        <f>SUMIF(PIVOT_Demog_By_State_2014!A:A,A28&amp;"female",PIVOT_Demog_By_State_2014!D:D)</f>
        <v>116207</v>
      </c>
      <c r="M28" s="14">
        <f>SUMIF(PIVOT_Demog_By_State_2014!A:A,A28&amp;"male",PIVOT_Demog_By_State_2014!D:D)</f>
        <v>117238</v>
      </c>
      <c r="N28" s="14">
        <f>SUMIF(PIVOT_Demog_By_State_2014!A:A,A28&amp;"female",PIVOT_Demog_By_State_2014!E:E)</f>
        <v>714561</v>
      </c>
      <c r="O28" s="14">
        <f>SUMIF(PIVOT_Demog_By_State_2014!A:A,A28&amp;"male",PIVOT_Demog_By_State_2014!E:E)</f>
        <v>741743</v>
      </c>
      <c r="P28" s="14">
        <f>SUMIF(PIVOT_Demog_By_State_2014!A:A,A28&amp;"female",PIVOT_Demog_By_State_2014!U:U)</f>
        <v>385208</v>
      </c>
      <c r="Q28" s="14">
        <f>SUMIF(PIVOT_Demog_By_State_2014!A:A,A28&amp;"male",PIVOT_Demog_By_State_2014!U:U)</f>
        <v>397844</v>
      </c>
      <c r="R28" s="14">
        <f>SUMIF(PIVOT_Demog_By_State_2014!A:A,A28&amp;"female",PIVOT_Demog_By_State_2014!F:F)</f>
        <v>120145</v>
      </c>
      <c r="S28" s="14">
        <f>SUMIF(PIVOT_Demog_By_State_2014!A:A,A28&amp;"male",PIVOT_Demog_By_State_2014!F:F)</f>
        <v>97768</v>
      </c>
      <c r="T28" s="14">
        <f>SUMIF(PIVOT_Demog_By_State_2014!A:A,A28&amp;"female",PIVOT_Demog_By_State_2014!G:G)</f>
        <v>8487</v>
      </c>
      <c r="U28" s="14">
        <f>SUMIF(PIVOT_Demog_By_State_2014!A:A,A28&amp;"male",PIVOT_Demog_By_State_2014!G:G)</f>
        <v>8249</v>
      </c>
      <c r="V28" s="14">
        <f>SUMIF(PIVOT_Demog_By_State_2014!A:A,A28&amp;"female",PIVOT_Demog_By_State_2014!H:H)</f>
        <v>12708</v>
      </c>
      <c r="W28" s="14">
        <f>SUMIF(PIVOT_Demog_By_State_2014!A:A,A28&amp;"male",PIVOT_Demog_By_State_2014!H:H)</f>
        <v>11877</v>
      </c>
      <c r="X28" s="14">
        <f>SUMIF(PIVOT_Demog_By_State_2014!A:A,A28&amp;"female",PIVOT_Demog_By_State_2014!I:I)</f>
        <v>43968</v>
      </c>
      <c r="Y28" s="14">
        <f>SUMIF(PIVOT_Demog_By_State_2014!A:A,A28&amp;"male",PIVOT_Demog_By_State_2014!I:I)</f>
        <v>43009</v>
      </c>
      <c r="Z28" s="14">
        <f>L28+N28+P28+R28+T28+V28+X28</f>
        <v>1401284</v>
      </c>
      <c r="AA28" s="14">
        <f>M28+O28+Q28+S28+U28+W28+Y28</f>
        <v>1417728</v>
      </c>
      <c r="AB28" s="19">
        <f>D28/SUMIF(A:A,A28,D:D)</f>
        <v>0.22324587923120404</v>
      </c>
      <c r="AC28" s="19">
        <f>L28/$H28</f>
        <v>4.1242846820091224E-2</v>
      </c>
      <c r="AD28" s="19">
        <f>M28/$H28</f>
        <v>4.1608757437106673E-2</v>
      </c>
      <c r="AE28" s="19">
        <f>N28/$H28</f>
        <v>0.253603740451188</v>
      </c>
      <c r="AF28" s="19">
        <f>O28/$H28</f>
        <v>0.26325086207263698</v>
      </c>
      <c r="AG28" s="19">
        <f>P28/$H28</f>
        <v>0.13671357610018073</v>
      </c>
      <c r="AH28" s="19">
        <f>Q28/$H28</f>
        <v>0.14119819933646316</v>
      </c>
      <c r="AI28" s="19">
        <f>R28/$H28</f>
        <v>4.2640476315539168E-2</v>
      </c>
      <c r="AJ28" s="19">
        <f>S28/$H28</f>
        <v>3.4698689819947844E-2</v>
      </c>
      <c r="AK28" s="19">
        <f>T28/$H28</f>
        <v>3.0121080568478167E-3</v>
      </c>
      <c r="AL28" s="19">
        <f>U28/$H28</f>
        <v>2.9276398445784893E-3</v>
      </c>
      <c r="AM28" s="19">
        <f>V28/$H28</f>
        <v>4.5101766450361793E-3</v>
      </c>
      <c r="AN28" s="19">
        <f>W28/$H28</f>
        <v>4.2152477190033604E-3</v>
      </c>
      <c r="AO28" s="19">
        <f>X28/$H28</f>
        <v>1.5604614945620926E-2</v>
      </c>
      <c r="AP28" s="19">
        <f>Y28/$H28</f>
        <v>1.5264257737359226E-2</v>
      </c>
      <c r="AQ28" s="21">
        <f>AC28+AE28+AI28+AK28+AM28+AO28+AG28</f>
        <v>0.49732753933450402</v>
      </c>
      <c r="AR28" s="21">
        <f>AD28+AF28+AJ28+AL28+AN28+AP28+AH28</f>
        <v>0.50316365396709573</v>
      </c>
    </row>
    <row r="29" spans="1:44" x14ac:dyDescent="0.2">
      <c r="A29" s="5" t="s">
        <v>229</v>
      </c>
      <c r="B29" s="5" t="s">
        <v>293</v>
      </c>
      <c r="C29" s="5" t="str">
        <f>VLOOKUP(B29,Treatments!A:B,2,FALSE)</f>
        <v>HYPOTHYROIDISM</v>
      </c>
      <c r="D29" s="16">
        <v>282911</v>
      </c>
      <c r="E29" s="5">
        <v>3</v>
      </c>
      <c r="F29" s="7" t="str">
        <f>VLOOKUP(A29,Region_Pop!A:D,4,FALSE)</f>
        <v>West</v>
      </c>
      <c r="G29" s="7" t="str">
        <f>IFERROR(VLOOKUP(A29,Region_Pop!A:F,6,FALSE),"NON DIVISION")</f>
        <v>Mountain</v>
      </c>
      <c r="H29" s="8">
        <f>VLOOKUP(A29,Region_Pop!A:P,16,FALSE)</f>
        <v>2817628</v>
      </c>
      <c r="I29" s="8">
        <f>VLOOKUP(A29,Region_Pop!A:Z,26,FALSE)</f>
        <v>41658</v>
      </c>
      <c r="J29" s="8">
        <f>VLOOKUP(A29,Region_Pop!A:AJ,36,FALSE)</f>
        <v>35223</v>
      </c>
      <c r="K29" s="8">
        <f>VLOOKUP(A29,Region_Pop!A:AT,46,FALSE)</f>
        <v>21248</v>
      </c>
      <c r="L29" s="14">
        <f>SUMIF(PIVOT_Demog_By_State_2014!A:A,A29&amp;"female",PIVOT_Demog_By_State_2014!D:D)</f>
        <v>116207</v>
      </c>
      <c r="M29" s="14">
        <f>SUMIF(PIVOT_Demog_By_State_2014!A:A,A29&amp;"male",PIVOT_Demog_By_State_2014!D:D)</f>
        <v>117238</v>
      </c>
      <c r="N29" s="14">
        <f>SUMIF(PIVOT_Demog_By_State_2014!A:A,A29&amp;"female",PIVOT_Demog_By_State_2014!E:E)</f>
        <v>714561</v>
      </c>
      <c r="O29" s="14">
        <f>SUMIF(PIVOT_Demog_By_State_2014!A:A,A29&amp;"male",PIVOT_Demog_By_State_2014!E:E)</f>
        <v>741743</v>
      </c>
      <c r="P29" s="14">
        <f>SUMIF(PIVOT_Demog_By_State_2014!A:A,A29&amp;"female",PIVOT_Demog_By_State_2014!U:U)</f>
        <v>385208</v>
      </c>
      <c r="Q29" s="14">
        <f>SUMIF(PIVOT_Demog_By_State_2014!A:A,A29&amp;"male",PIVOT_Demog_By_State_2014!U:U)</f>
        <v>397844</v>
      </c>
      <c r="R29" s="14">
        <f>SUMIF(PIVOT_Demog_By_State_2014!A:A,A29&amp;"female",PIVOT_Demog_By_State_2014!F:F)</f>
        <v>120145</v>
      </c>
      <c r="S29" s="14">
        <f>SUMIF(PIVOT_Demog_By_State_2014!A:A,A29&amp;"male",PIVOT_Demog_By_State_2014!F:F)</f>
        <v>97768</v>
      </c>
      <c r="T29" s="14">
        <f>SUMIF(PIVOT_Demog_By_State_2014!A:A,A29&amp;"female",PIVOT_Demog_By_State_2014!G:G)</f>
        <v>8487</v>
      </c>
      <c r="U29" s="14">
        <f>SUMIF(PIVOT_Demog_By_State_2014!A:A,A29&amp;"male",PIVOT_Demog_By_State_2014!G:G)</f>
        <v>8249</v>
      </c>
      <c r="V29" s="14">
        <f>SUMIF(PIVOT_Demog_By_State_2014!A:A,A29&amp;"female",PIVOT_Demog_By_State_2014!H:H)</f>
        <v>12708</v>
      </c>
      <c r="W29" s="14">
        <f>SUMIF(PIVOT_Demog_By_State_2014!A:A,A29&amp;"male",PIVOT_Demog_By_State_2014!H:H)</f>
        <v>11877</v>
      </c>
      <c r="X29" s="14">
        <f>SUMIF(PIVOT_Demog_By_State_2014!A:A,A29&amp;"female",PIVOT_Demog_By_State_2014!I:I)</f>
        <v>43968</v>
      </c>
      <c r="Y29" s="14">
        <f>SUMIF(PIVOT_Demog_By_State_2014!A:A,A29&amp;"male",PIVOT_Demog_By_State_2014!I:I)</f>
        <v>43009</v>
      </c>
      <c r="Z29" s="14">
        <f>L29+N29+P29+R29+T29+V29+X29</f>
        <v>1401284</v>
      </c>
      <c r="AA29" s="14">
        <f>M29+O29+Q29+S29+U29+W29+Y29</f>
        <v>1417728</v>
      </c>
      <c r="AB29" s="19">
        <f>D29/SUMIF(A:A,A29,D:D)</f>
        <v>0.21436256703778969</v>
      </c>
      <c r="AC29" s="19">
        <f>L29/$H29</f>
        <v>4.1242846820091224E-2</v>
      </c>
      <c r="AD29" s="19">
        <f>M29/$H29</f>
        <v>4.1608757437106673E-2</v>
      </c>
      <c r="AE29" s="19">
        <f>N29/$H29</f>
        <v>0.253603740451188</v>
      </c>
      <c r="AF29" s="19">
        <f>O29/$H29</f>
        <v>0.26325086207263698</v>
      </c>
      <c r="AG29" s="19">
        <f>P29/$H29</f>
        <v>0.13671357610018073</v>
      </c>
      <c r="AH29" s="19">
        <f>Q29/$H29</f>
        <v>0.14119819933646316</v>
      </c>
      <c r="AI29" s="19">
        <f>R29/$H29</f>
        <v>4.2640476315539168E-2</v>
      </c>
      <c r="AJ29" s="19">
        <f>S29/$H29</f>
        <v>3.4698689819947844E-2</v>
      </c>
      <c r="AK29" s="19">
        <f>T29/$H29</f>
        <v>3.0121080568478167E-3</v>
      </c>
      <c r="AL29" s="19">
        <f>U29/$H29</f>
        <v>2.9276398445784893E-3</v>
      </c>
      <c r="AM29" s="19">
        <f>V29/$H29</f>
        <v>4.5101766450361793E-3</v>
      </c>
      <c r="AN29" s="19">
        <f>W29/$H29</f>
        <v>4.2152477190033604E-3</v>
      </c>
      <c r="AO29" s="19">
        <f>X29/$H29</f>
        <v>1.5604614945620926E-2</v>
      </c>
      <c r="AP29" s="19">
        <f>Y29/$H29</f>
        <v>1.5264257737359226E-2</v>
      </c>
      <c r="AQ29" s="21">
        <f>AC29+AE29+AI29+AK29+AM29+AO29+AG29</f>
        <v>0.49732753933450402</v>
      </c>
      <c r="AR29" s="21">
        <f>AD29+AF29+AJ29+AL29+AN29+AP29+AH29</f>
        <v>0.50316365396709573</v>
      </c>
    </row>
    <row r="30" spans="1:44" x14ac:dyDescent="0.2">
      <c r="A30" s="5" t="s">
        <v>229</v>
      </c>
      <c r="B30" s="5" t="s">
        <v>295</v>
      </c>
      <c r="C30" s="5" t="str">
        <f>VLOOKUP(B30,Treatments!A:B,2,FALSE)</f>
        <v>HIGH BLOOD PRESSURE</v>
      </c>
      <c r="D30" s="16">
        <v>290676</v>
      </c>
      <c r="E30" s="5">
        <v>2</v>
      </c>
      <c r="F30" s="7" t="str">
        <f>VLOOKUP(A30,Region_Pop!A:D,4,FALSE)</f>
        <v>West</v>
      </c>
      <c r="G30" s="7" t="str">
        <f>IFERROR(VLOOKUP(A30,Region_Pop!A:F,6,FALSE),"NON DIVISION")</f>
        <v>Mountain</v>
      </c>
      <c r="H30" s="8">
        <f>VLOOKUP(A30,Region_Pop!A:P,16,FALSE)</f>
        <v>2817628</v>
      </c>
      <c r="I30" s="8">
        <f>VLOOKUP(A30,Region_Pop!A:Z,26,FALSE)</f>
        <v>41658</v>
      </c>
      <c r="J30" s="8">
        <f>VLOOKUP(A30,Region_Pop!A:AJ,36,FALSE)</f>
        <v>35223</v>
      </c>
      <c r="K30" s="8">
        <f>VLOOKUP(A30,Region_Pop!A:AT,46,FALSE)</f>
        <v>21248</v>
      </c>
      <c r="L30" s="14">
        <f>SUMIF(PIVOT_Demog_By_State_2014!A:A,A30&amp;"female",PIVOT_Demog_By_State_2014!D:D)</f>
        <v>116207</v>
      </c>
      <c r="M30" s="14">
        <f>SUMIF(PIVOT_Demog_By_State_2014!A:A,A30&amp;"male",PIVOT_Demog_By_State_2014!D:D)</f>
        <v>117238</v>
      </c>
      <c r="N30" s="14">
        <f>SUMIF(PIVOT_Demog_By_State_2014!A:A,A30&amp;"female",PIVOT_Demog_By_State_2014!E:E)</f>
        <v>714561</v>
      </c>
      <c r="O30" s="14">
        <f>SUMIF(PIVOT_Demog_By_State_2014!A:A,A30&amp;"male",PIVOT_Demog_By_State_2014!E:E)</f>
        <v>741743</v>
      </c>
      <c r="P30" s="14">
        <f>SUMIF(PIVOT_Demog_By_State_2014!A:A,A30&amp;"female",PIVOT_Demog_By_State_2014!U:U)</f>
        <v>385208</v>
      </c>
      <c r="Q30" s="14">
        <f>SUMIF(PIVOT_Demog_By_State_2014!A:A,A30&amp;"male",PIVOT_Demog_By_State_2014!U:U)</f>
        <v>397844</v>
      </c>
      <c r="R30" s="14">
        <f>SUMIF(PIVOT_Demog_By_State_2014!A:A,A30&amp;"female",PIVOT_Demog_By_State_2014!F:F)</f>
        <v>120145</v>
      </c>
      <c r="S30" s="14">
        <f>SUMIF(PIVOT_Demog_By_State_2014!A:A,A30&amp;"male",PIVOT_Demog_By_State_2014!F:F)</f>
        <v>97768</v>
      </c>
      <c r="T30" s="14">
        <f>SUMIF(PIVOT_Demog_By_State_2014!A:A,A30&amp;"female",PIVOT_Demog_By_State_2014!G:G)</f>
        <v>8487</v>
      </c>
      <c r="U30" s="14">
        <f>SUMIF(PIVOT_Demog_By_State_2014!A:A,A30&amp;"male",PIVOT_Demog_By_State_2014!G:G)</f>
        <v>8249</v>
      </c>
      <c r="V30" s="14">
        <f>SUMIF(PIVOT_Demog_By_State_2014!A:A,A30&amp;"female",PIVOT_Demog_By_State_2014!H:H)</f>
        <v>12708</v>
      </c>
      <c r="W30" s="14">
        <f>SUMIF(PIVOT_Demog_By_State_2014!A:A,A30&amp;"male",PIVOT_Demog_By_State_2014!H:H)</f>
        <v>11877</v>
      </c>
      <c r="X30" s="14">
        <f>SUMIF(PIVOT_Demog_By_State_2014!A:A,A30&amp;"female",PIVOT_Demog_By_State_2014!I:I)</f>
        <v>43968</v>
      </c>
      <c r="Y30" s="14">
        <f>SUMIF(PIVOT_Demog_By_State_2014!A:A,A30&amp;"male",PIVOT_Demog_By_State_2014!I:I)</f>
        <v>43009</v>
      </c>
      <c r="Z30" s="14">
        <f>L30+N30+P30+R30+T30+V30+X30</f>
        <v>1401284</v>
      </c>
      <c r="AA30" s="14">
        <f>M30+O30+Q30+S30+U30+W30+Y30</f>
        <v>1417728</v>
      </c>
      <c r="AB30" s="19">
        <f>D30/SUMIF(A:A,A30,D:D)</f>
        <v>0.22024613230406931</v>
      </c>
      <c r="AC30" s="19">
        <f>L30/$H30</f>
        <v>4.1242846820091224E-2</v>
      </c>
      <c r="AD30" s="19">
        <f>M30/$H30</f>
        <v>4.1608757437106673E-2</v>
      </c>
      <c r="AE30" s="19">
        <f>N30/$H30</f>
        <v>0.253603740451188</v>
      </c>
      <c r="AF30" s="19">
        <f>O30/$H30</f>
        <v>0.26325086207263698</v>
      </c>
      <c r="AG30" s="19">
        <f>P30/$H30</f>
        <v>0.13671357610018073</v>
      </c>
      <c r="AH30" s="19">
        <f>Q30/$H30</f>
        <v>0.14119819933646316</v>
      </c>
      <c r="AI30" s="19">
        <f>R30/$H30</f>
        <v>4.2640476315539168E-2</v>
      </c>
      <c r="AJ30" s="19">
        <f>S30/$H30</f>
        <v>3.4698689819947844E-2</v>
      </c>
      <c r="AK30" s="19">
        <f>T30/$H30</f>
        <v>3.0121080568478167E-3</v>
      </c>
      <c r="AL30" s="19">
        <f>U30/$H30</f>
        <v>2.9276398445784893E-3</v>
      </c>
      <c r="AM30" s="19">
        <f>V30/$H30</f>
        <v>4.5101766450361793E-3</v>
      </c>
      <c r="AN30" s="19">
        <f>W30/$H30</f>
        <v>4.2152477190033604E-3</v>
      </c>
      <c r="AO30" s="19">
        <f>X30/$H30</f>
        <v>1.5604614945620926E-2</v>
      </c>
      <c r="AP30" s="19">
        <f>Y30/$H30</f>
        <v>1.5264257737359226E-2</v>
      </c>
      <c r="AQ30" s="21">
        <f>AC30+AE30+AI30+AK30+AM30+AO30+AG30</f>
        <v>0.49732753933450402</v>
      </c>
      <c r="AR30" s="21">
        <f>AD30+AF30+AJ30+AL30+AN30+AP30+AH30</f>
        <v>0.50316365396709573</v>
      </c>
    </row>
    <row r="31" spans="1:44" x14ac:dyDescent="0.2">
      <c r="A31" s="5" t="s">
        <v>229</v>
      </c>
      <c r="B31" s="5" t="s">
        <v>297</v>
      </c>
      <c r="C31" s="5" t="str">
        <f>VLOOKUP(B31,Treatments!A:B,2,FALSE)</f>
        <v>HIGH CHOLESTEROL</v>
      </c>
      <c r="D31" s="16">
        <v>220769</v>
      </c>
      <c r="E31" s="5">
        <v>5</v>
      </c>
      <c r="F31" s="7" t="str">
        <f>VLOOKUP(A31,Region_Pop!A:D,4,FALSE)</f>
        <v>West</v>
      </c>
      <c r="G31" s="7" t="str">
        <f>IFERROR(VLOOKUP(A31,Region_Pop!A:F,6,FALSE),"NON DIVISION")</f>
        <v>Mountain</v>
      </c>
      <c r="H31" s="8">
        <f>VLOOKUP(A31,Region_Pop!A:P,16,FALSE)</f>
        <v>2817628</v>
      </c>
      <c r="I31" s="8">
        <f>VLOOKUP(A31,Region_Pop!A:Z,26,FALSE)</f>
        <v>41658</v>
      </c>
      <c r="J31" s="8">
        <f>VLOOKUP(A31,Region_Pop!A:AJ,36,FALSE)</f>
        <v>35223</v>
      </c>
      <c r="K31" s="8">
        <f>VLOOKUP(A31,Region_Pop!A:AT,46,FALSE)</f>
        <v>21248</v>
      </c>
      <c r="L31" s="14">
        <f>SUMIF(PIVOT_Demog_By_State_2014!A:A,A31&amp;"female",PIVOT_Demog_By_State_2014!D:D)</f>
        <v>116207</v>
      </c>
      <c r="M31" s="14">
        <f>SUMIF(PIVOT_Demog_By_State_2014!A:A,A31&amp;"male",PIVOT_Demog_By_State_2014!D:D)</f>
        <v>117238</v>
      </c>
      <c r="N31" s="14">
        <f>SUMIF(PIVOT_Demog_By_State_2014!A:A,A31&amp;"female",PIVOT_Demog_By_State_2014!E:E)</f>
        <v>714561</v>
      </c>
      <c r="O31" s="14">
        <f>SUMIF(PIVOT_Demog_By_State_2014!A:A,A31&amp;"male",PIVOT_Demog_By_State_2014!E:E)</f>
        <v>741743</v>
      </c>
      <c r="P31" s="14">
        <f>SUMIF(PIVOT_Demog_By_State_2014!A:A,A31&amp;"female",PIVOT_Demog_By_State_2014!U:U)</f>
        <v>385208</v>
      </c>
      <c r="Q31" s="14">
        <f>SUMIF(PIVOT_Demog_By_State_2014!A:A,A31&amp;"male",PIVOT_Demog_By_State_2014!U:U)</f>
        <v>397844</v>
      </c>
      <c r="R31" s="14">
        <f>SUMIF(PIVOT_Demog_By_State_2014!A:A,A31&amp;"female",PIVOT_Demog_By_State_2014!F:F)</f>
        <v>120145</v>
      </c>
      <c r="S31" s="14">
        <f>SUMIF(PIVOT_Demog_By_State_2014!A:A,A31&amp;"male",PIVOT_Demog_By_State_2014!F:F)</f>
        <v>97768</v>
      </c>
      <c r="T31" s="14">
        <f>SUMIF(PIVOT_Demog_By_State_2014!A:A,A31&amp;"female",PIVOT_Demog_By_State_2014!G:G)</f>
        <v>8487</v>
      </c>
      <c r="U31" s="14">
        <f>SUMIF(PIVOT_Demog_By_State_2014!A:A,A31&amp;"male",PIVOT_Demog_By_State_2014!G:G)</f>
        <v>8249</v>
      </c>
      <c r="V31" s="14">
        <f>SUMIF(PIVOT_Demog_By_State_2014!A:A,A31&amp;"female",PIVOT_Demog_By_State_2014!H:H)</f>
        <v>12708</v>
      </c>
      <c r="W31" s="14">
        <f>SUMIF(PIVOT_Demog_By_State_2014!A:A,A31&amp;"male",PIVOT_Demog_By_State_2014!H:H)</f>
        <v>11877</v>
      </c>
      <c r="X31" s="14">
        <f>SUMIF(PIVOT_Demog_By_State_2014!A:A,A31&amp;"female",PIVOT_Demog_By_State_2014!I:I)</f>
        <v>43968</v>
      </c>
      <c r="Y31" s="14">
        <f>SUMIF(PIVOT_Demog_By_State_2014!A:A,A31&amp;"male",PIVOT_Demog_By_State_2014!I:I)</f>
        <v>43009</v>
      </c>
      <c r="Z31" s="14">
        <f>L31+N31+P31+R31+T31+V31+X31</f>
        <v>1401284</v>
      </c>
      <c r="AA31" s="14">
        <f>M31+O31+Q31+S31+U31+W31+Y31</f>
        <v>1417728</v>
      </c>
      <c r="AB31" s="19">
        <f>D31/SUMIF(A:A,A31,D:D)</f>
        <v>0.16727737543738416</v>
      </c>
      <c r="AC31" s="19">
        <f>L31/$H31</f>
        <v>4.1242846820091224E-2</v>
      </c>
      <c r="AD31" s="19">
        <f>M31/$H31</f>
        <v>4.1608757437106673E-2</v>
      </c>
      <c r="AE31" s="19">
        <f>N31/$H31</f>
        <v>0.253603740451188</v>
      </c>
      <c r="AF31" s="19">
        <f>O31/$H31</f>
        <v>0.26325086207263698</v>
      </c>
      <c r="AG31" s="19">
        <f>P31/$H31</f>
        <v>0.13671357610018073</v>
      </c>
      <c r="AH31" s="19">
        <f>Q31/$H31</f>
        <v>0.14119819933646316</v>
      </c>
      <c r="AI31" s="19">
        <f>R31/$H31</f>
        <v>4.2640476315539168E-2</v>
      </c>
      <c r="AJ31" s="19">
        <f>S31/$H31</f>
        <v>3.4698689819947844E-2</v>
      </c>
      <c r="AK31" s="19">
        <f>T31/$H31</f>
        <v>3.0121080568478167E-3</v>
      </c>
      <c r="AL31" s="19">
        <f>U31/$H31</f>
        <v>2.9276398445784893E-3</v>
      </c>
      <c r="AM31" s="19">
        <f>V31/$H31</f>
        <v>4.5101766450361793E-3</v>
      </c>
      <c r="AN31" s="19">
        <f>W31/$H31</f>
        <v>4.2152477190033604E-3</v>
      </c>
      <c r="AO31" s="19">
        <f>X31/$H31</f>
        <v>1.5604614945620926E-2</v>
      </c>
      <c r="AP31" s="19">
        <f>Y31/$H31</f>
        <v>1.5264257737359226E-2</v>
      </c>
      <c r="AQ31" s="21">
        <f>AC31+AE31+AI31+AK31+AM31+AO31+AG31</f>
        <v>0.49732753933450402</v>
      </c>
      <c r="AR31" s="21">
        <f>AD31+AF31+AJ31+AL31+AN31+AP31+AH31</f>
        <v>0.50316365396709573</v>
      </c>
    </row>
    <row r="32" spans="1:44" x14ac:dyDescent="0.2">
      <c r="A32" s="5" t="s">
        <v>166</v>
      </c>
      <c r="B32" s="5" t="s">
        <v>298</v>
      </c>
      <c r="C32" s="5" t="str">
        <f>VLOOKUP(B32,Treatments!A:B,2,FALSE)</f>
        <v>HIGH BLOOD PRESSURE</v>
      </c>
      <c r="D32" s="16">
        <v>708626</v>
      </c>
      <c r="E32" s="5">
        <v>4</v>
      </c>
      <c r="F32" s="7" t="str">
        <f>VLOOKUP(A32,Region_Pop!A:D,4,FALSE)</f>
        <v>South</v>
      </c>
      <c r="G32" s="7" t="str">
        <f>IFERROR(VLOOKUP(A32,Region_Pop!A:F,6,FALSE),"NON DIVISION")</f>
        <v xml:space="preserve">East South Central </v>
      </c>
      <c r="H32" s="8">
        <f>VLOOKUP(A32,Region_Pop!A:P,16,FALSE)</f>
        <v>4841799</v>
      </c>
      <c r="I32" s="8">
        <f>VLOOKUP(A32,Region_Pop!A:Z,26,FALSE)</f>
        <v>11718</v>
      </c>
      <c r="J32" s="8">
        <f>VLOOKUP(A32,Region_Pop!A:AJ,36,FALSE)</f>
        <v>58903</v>
      </c>
      <c r="K32" s="8">
        <f>VLOOKUP(A32,Region_Pop!A:AT,46,FALSE)</f>
        <v>49712</v>
      </c>
      <c r="L32" s="14">
        <f>SUMIF(PIVOT_Demog_By_State_2014!A:A,A32&amp;"female",PIVOT_Demog_By_State_2014!D:D)</f>
        <v>682064</v>
      </c>
      <c r="M32" s="14">
        <f>SUMIF(PIVOT_Demog_By_State_2014!A:A,A32&amp;"male",PIVOT_Demog_By_State_2014!D:D)</f>
        <v>594953</v>
      </c>
      <c r="N32" s="14">
        <f>SUMIF(PIVOT_Demog_By_State_2014!A:A,A32&amp;"female",PIVOT_Demog_By_State_2014!E:E)</f>
        <v>1638540</v>
      </c>
      <c r="O32" s="14">
        <f>SUMIF(PIVOT_Demog_By_State_2014!A:A,A32&amp;"male",PIVOT_Demog_By_State_2014!E:E)</f>
        <v>1569777</v>
      </c>
      <c r="P32" s="14">
        <f>SUMIF(PIVOT_Demog_By_State_2014!A:A,A32&amp;"female",PIVOT_Demog_By_State_2014!U:U)</f>
        <v>90529</v>
      </c>
      <c r="Q32" s="14">
        <f>SUMIF(PIVOT_Demog_By_State_2014!A:A,A32&amp;"male",PIVOT_Demog_By_State_2014!U:U)</f>
        <v>105485</v>
      </c>
      <c r="R32" s="14">
        <f>SUMIF(PIVOT_Demog_By_State_2014!A:A,A32&amp;"female",PIVOT_Demog_By_State_2014!F:F)</f>
        <v>33959</v>
      </c>
      <c r="S32" s="14">
        <f>SUMIF(PIVOT_Demog_By_State_2014!A:A,A32&amp;"male",PIVOT_Demog_By_State_2014!F:F)</f>
        <v>29632</v>
      </c>
      <c r="T32" s="14">
        <f>SUMIF(PIVOT_Demog_By_State_2014!A:A,A32&amp;"female",PIVOT_Demog_By_State_2014!G:G)</f>
        <v>1148</v>
      </c>
      <c r="U32" s="14">
        <f>SUMIF(PIVOT_Demog_By_State_2014!A:A,A32&amp;"male",PIVOT_Demog_By_State_2014!G:G)</f>
        <v>1139</v>
      </c>
      <c r="V32" s="14">
        <f>SUMIF(PIVOT_Demog_By_State_2014!A:A,A32&amp;"female",PIVOT_Demog_By_State_2014!H:H)</f>
        <v>13622</v>
      </c>
      <c r="W32" s="14">
        <f>SUMIF(PIVOT_Demog_By_State_2014!A:A,A32&amp;"male",PIVOT_Demog_By_State_2014!H:H)</f>
        <v>13176</v>
      </c>
      <c r="X32" s="14">
        <f>SUMIF(PIVOT_Demog_By_State_2014!A:A,A32&amp;"female",PIVOT_Demog_By_State_2014!I:I)</f>
        <v>35144</v>
      </c>
      <c r="Y32" s="14">
        <f>SUMIF(PIVOT_Demog_By_State_2014!A:A,A32&amp;"male",PIVOT_Demog_By_State_2014!I:I)</f>
        <v>33313</v>
      </c>
      <c r="Z32" s="14">
        <f>L32+N32+P32+R32+T32+V32+X32</f>
        <v>2495006</v>
      </c>
      <c r="AA32" s="14">
        <f>M32+O32+Q32+S32+U32+W32+Y32</f>
        <v>2347475</v>
      </c>
      <c r="AB32" s="19">
        <f>D32/SUMIF(A:A,A32,D:D)</f>
        <v>0.17590000230850975</v>
      </c>
      <c r="AC32" s="19">
        <f>L32/$H32</f>
        <v>0.14086995350281992</v>
      </c>
      <c r="AD32" s="19">
        <f>M32/$H32</f>
        <v>0.12287850032601519</v>
      </c>
      <c r="AE32" s="19">
        <f>N32/$H32</f>
        <v>0.3384155352173851</v>
      </c>
      <c r="AF32" s="19">
        <f>O32/$H32</f>
        <v>0.3242135825960557</v>
      </c>
      <c r="AG32" s="19">
        <f>P32/$H32</f>
        <v>1.8697389131601704E-2</v>
      </c>
      <c r="AH32" s="19">
        <f>Q32/$H32</f>
        <v>2.1786323637143962E-2</v>
      </c>
      <c r="AI32" s="19">
        <f>R32/$H32</f>
        <v>7.0137153566267414E-3</v>
      </c>
      <c r="AJ32" s="19">
        <f>S32/$H32</f>
        <v>6.1200392663966433E-3</v>
      </c>
      <c r="AK32" s="19">
        <f>T32/$H32</f>
        <v>2.371019532202803E-4</v>
      </c>
      <c r="AL32" s="19">
        <f>U32/$H32</f>
        <v>2.3524313999817009E-4</v>
      </c>
      <c r="AM32" s="19">
        <f>V32/$H32</f>
        <v>2.8134170790650335E-3</v>
      </c>
      <c r="AN32" s="19">
        <f>W32/$H32</f>
        <v>2.7213025571693498E-3</v>
      </c>
      <c r="AO32" s="19">
        <f>X32/$H32</f>
        <v>7.2584590975379197E-3</v>
      </c>
      <c r="AP32" s="19">
        <f>Y32/$H32</f>
        <v>6.8802938742397197E-3</v>
      </c>
      <c r="AQ32" s="21">
        <f>AC32+AE32+AI32+AK32+AM32+AO32+AG32</f>
        <v>0.51530557133825672</v>
      </c>
      <c r="AR32" s="21">
        <f>AD32+AF32+AJ32+AL32+AN32+AP32+AH32</f>
        <v>0.48483528539701876</v>
      </c>
    </row>
    <row r="33" spans="1:44" x14ac:dyDescent="0.2">
      <c r="A33" s="5" t="s">
        <v>166</v>
      </c>
      <c r="B33" s="5" t="s">
        <v>287</v>
      </c>
      <c r="C33" s="5" t="str">
        <f>VLOOKUP(B33,Treatments!A:B,2,FALSE)</f>
        <v>SEVERE PAIN RELIEF</v>
      </c>
      <c r="D33" s="16">
        <v>1214392</v>
      </c>
      <c r="E33" s="5">
        <v>1</v>
      </c>
      <c r="F33" s="7" t="str">
        <f>VLOOKUP(A33,Region_Pop!A:D,4,FALSE)</f>
        <v>South</v>
      </c>
      <c r="G33" s="7" t="str">
        <f>IFERROR(VLOOKUP(A33,Region_Pop!A:F,6,FALSE),"NON DIVISION")</f>
        <v xml:space="preserve">East South Central </v>
      </c>
      <c r="H33" s="8">
        <f>VLOOKUP(A33,Region_Pop!A:P,16,FALSE)</f>
        <v>4841799</v>
      </c>
      <c r="I33" s="8">
        <f>VLOOKUP(A33,Region_Pop!A:Z,26,FALSE)</f>
        <v>11718</v>
      </c>
      <c r="J33" s="8">
        <f>VLOOKUP(A33,Region_Pop!A:AJ,36,FALSE)</f>
        <v>58903</v>
      </c>
      <c r="K33" s="8">
        <f>VLOOKUP(A33,Region_Pop!A:AT,46,FALSE)</f>
        <v>49712</v>
      </c>
      <c r="L33" s="14">
        <f>SUMIF(PIVOT_Demog_By_State_2014!A:A,A33&amp;"female",PIVOT_Demog_By_State_2014!D:D)</f>
        <v>682064</v>
      </c>
      <c r="M33" s="14">
        <f>SUMIF(PIVOT_Demog_By_State_2014!A:A,A33&amp;"male",PIVOT_Demog_By_State_2014!D:D)</f>
        <v>594953</v>
      </c>
      <c r="N33" s="14">
        <f>SUMIF(PIVOT_Demog_By_State_2014!A:A,A33&amp;"female",PIVOT_Demog_By_State_2014!E:E)</f>
        <v>1638540</v>
      </c>
      <c r="O33" s="14">
        <f>SUMIF(PIVOT_Demog_By_State_2014!A:A,A33&amp;"male",PIVOT_Demog_By_State_2014!E:E)</f>
        <v>1569777</v>
      </c>
      <c r="P33" s="14">
        <f>SUMIF(PIVOT_Demog_By_State_2014!A:A,A33&amp;"female",PIVOT_Demog_By_State_2014!U:U)</f>
        <v>90529</v>
      </c>
      <c r="Q33" s="14">
        <f>SUMIF(PIVOT_Demog_By_State_2014!A:A,A33&amp;"male",PIVOT_Demog_By_State_2014!U:U)</f>
        <v>105485</v>
      </c>
      <c r="R33" s="14">
        <f>SUMIF(PIVOT_Demog_By_State_2014!A:A,A33&amp;"female",PIVOT_Demog_By_State_2014!F:F)</f>
        <v>33959</v>
      </c>
      <c r="S33" s="14">
        <f>SUMIF(PIVOT_Demog_By_State_2014!A:A,A33&amp;"male",PIVOT_Demog_By_State_2014!F:F)</f>
        <v>29632</v>
      </c>
      <c r="T33" s="14">
        <f>SUMIF(PIVOT_Demog_By_State_2014!A:A,A33&amp;"female",PIVOT_Demog_By_State_2014!G:G)</f>
        <v>1148</v>
      </c>
      <c r="U33" s="14">
        <f>SUMIF(PIVOT_Demog_By_State_2014!A:A,A33&amp;"male",PIVOT_Demog_By_State_2014!G:G)</f>
        <v>1139</v>
      </c>
      <c r="V33" s="14">
        <f>SUMIF(PIVOT_Demog_By_State_2014!A:A,A33&amp;"female",PIVOT_Demog_By_State_2014!H:H)</f>
        <v>13622</v>
      </c>
      <c r="W33" s="14">
        <f>SUMIF(PIVOT_Demog_By_State_2014!A:A,A33&amp;"male",PIVOT_Demog_By_State_2014!H:H)</f>
        <v>13176</v>
      </c>
      <c r="X33" s="14">
        <f>SUMIF(PIVOT_Demog_By_State_2014!A:A,A33&amp;"female",PIVOT_Demog_By_State_2014!I:I)</f>
        <v>35144</v>
      </c>
      <c r="Y33" s="14">
        <f>SUMIF(PIVOT_Demog_By_State_2014!A:A,A33&amp;"male",PIVOT_Demog_By_State_2014!I:I)</f>
        <v>33313</v>
      </c>
      <c r="Z33" s="14">
        <f>L33+N33+P33+R33+T33+V33+X33</f>
        <v>2495006</v>
      </c>
      <c r="AA33" s="14">
        <f>M33+O33+Q33+S33+U33+W33+Y33</f>
        <v>2347475</v>
      </c>
      <c r="AB33" s="19">
        <f>D33/SUMIF(A:A,A33,D:D)</f>
        <v>0.30144470511022142</v>
      </c>
      <c r="AC33" s="19">
        <f>L33/$H33</f>
        <v>0.14086995350281992</v>
      </c>
      <c r="AD33" s="19">
        <f>M33/$H33</f>
        <v>0.12287850032601519</v>
      </c>
      <c r="AE33" s="19">
        <f>N33/$H33</f>
        <v>0.3384155352173851</v>
      </c>
      <c r="AF33" s="19">
        <f>O33/$H33</f>
        <v>0.3242135825960557</v>
      </c>
      <c r="AG33" s="19">
        <f>P33/$H33</f>
        <v>1.8697389131601704E-2</v>
      </c>
      <c r="AH33" s="19">
        <f>Q33/$H33</f>
        <v>2.1786323637143962E-2</v>
      </c>
      <c r="AI33" s="19">
        <f>R33/$H33</f>
        <v>7.0137153566267414E-3</v>
      </c>
      <c r="AJ33" s="19">
        <f>S33/$H33</f>
        <v>6.1200392663966433E-3</v>
      </c>
      <c r="AK33" s="19">
        <f>T33/$H33</f>
        <v>2.371019532202803E-4</v>
      </c>
      <c r="AL33" s="19">
        <f>U33/$H33</f>
        <v>2.3524313999817009E-4</v>
      </c>
      <c r="AM33" s="19">
        <f>V33/$H33</f>
        <v>2.8134170790650335E-3</v>
      </c>
      <c r="AN33" s="19">
        <f>W33/$H33</f>
        <v>2.7213025571693498E-3</v>
      </c>
      <c r="AO33" s="19">
        <f>X33/$H33</f>
        <v>7.2584590975379197E-3</v>
      </c>
      <c r="AP33" s="19">
        <f>Y33/$H33</f>
        <v>6.8802938742397197E-3</v>
      </c>
      <c r="AQ33" s="21">
        <f>AC33+AE33+AI33+AK33+AM33+AO33+AG33</f>
        <v>0.51530557133825672</v>
      </c>
      <c r="AR33" s="21">
        <f>AD33+AF33+AJ33+AL33+AN33+AP33+AH33</f>
        <v>0.48483528539701876</v>
      </c>
    </row>
    <row r="34" spans="1:44" x14ac:dyDescent="0.2">
      <c r="A34" s="5" t="s">
        <v>166</v>
      </c>
      <c r="B34" s="5" t="s">
        <v>293</v>
      </c>
      <c r="C34" s="5" t="str">
        <f>VLOOKUP(B34,Treatments!A:B,2,FALSE)</f>
        <v>HYPOTHYROIDISM</v>
      </c>
      <c r="D34" s="16">
        <v>733869</v>
      </c>
      <c r="E34" s="5">
        <v>3</v>
      </c>
      <c r="F34" s="7" t="str">
        <f>VLOOKUP(A34,Region_Pop!A:D,4,FALSE)</f>
        <v>South</v>
      </c>
      <c r="G34" s="7" t="str">
        <f>IFERROR(VLOOKUP(A34,Region_Pop!A:F,6,FALSE),"NON DIVISION")</f>
        <v xml:space="preserve">East South Central </v>
      </c>
      <c r="H34" s="8">
        <f>VLOOKUP(A34,Region_Pop!A:P,16,FALSE)</f>
        <v>4841799</v>
      </c>
      <c r="I34" s="8">
        <f>VLOOKUP(A34,Region_Pop!A:Z,26,FALSE)</f>
        <v>11718</v>
      </c>
      <c r="J34" s="8">
        <f>VLOOKUP(A34,Region_Pop!A:AJ,36,FALSE)</f>
        <v>58903</v>
      </c>
      <c r="K34" s="8">
        <f>VLOOKUP(A34,Region_Pop!A:AT,46,FALSE)</f>
        <v>49712</v>
      </c>
      <c r="L34" s="14">
        <f>SUMIF(PIVOT_Demog_By_State_2014!A:A,A34&amp;"female",PIVOT_Demog_By_State_2014!D:D)</f>
        <v>682064</v>
      </c>
      <c r="M34" s="14">
        <f>SUMIF(PIVOT_Demog_By_State_2014!A:A,A34&amp;"male",PIVOT_Demog_By_State_2014!D:D)</f>
        <v>594953</v>
      </c>
      <c r="N34" s="14">
        <f>SUMIF(PIVOT_Demog_By_State_2014!A:A,A34&amp;"female",PIVOT_Demog_By_State_2014!E:E)</f>
        <v>1638540</v>
      </c>
      <c r="O34" s="14">
        <f>SUMIF(PIVOT_Demog_By_State_2014!A:A,A34&amp;"male",PIVOT_Demog_By_State_2014!E:E)</f>
        <v>1569777</v>
      </c>
      <c r="P34" s="14">
        <f>SUMIF(PIVOT_Demog_By_State_2014!A:A,A34&amp;"female",PIVOT_Demog_By_State_2014!U:U)</f>
        <v>90529</v>
      </c>
      <c r="Q34" s="14">
        <f>SUMIF(PIVOT_Demog_By_State_2014!A:A,A34&amp;"male",PIVOT_Demog_By_State_2014!U:U)</f>
        <v>105485</v>
      </c>
      <c r="R34" s="14">
        <f>SUMIF(PIVOT_Demog_By_State_2014!A:A,A34&amp;"female",PIVOT_Demog_By_State_2014!F:F)</f>
        <v>33959</v>
      </c>
      <c r="S34" s="14">
        <f>SUMIF(PIVOT_Demog_By_State_2014!A:A,A34&amp;"male",PIVOT_Demog_By_State_2014!F:F)</f>
        <v>29632</v>
      </c>
      <c r="T34" s="14">
        <f>SUMIF(PIVOT_Demog_By_State_2014!A:A,A34&amp;"female",PIVOT_Demog_By_State_2014!G:G)</f>
        <v>1148</v>
      </c>
      <c r="U34" s="14">
        <f>SUMIF(PIVOT_Demog_By_State_2014!A:A,A34&amp;"male",PIVOT_Demog_By_State_2014!G:G)</f>
        <v>1139</v>
      </c>
      <c r="V34" s="14">
        <f>SUMIF(PIVOT_Demog_By_State_2014!A:A,A34&amp;"female",PIVOT_Demog_By_State_2014!H:H)</f>
        <v>13622</v>
      </c>
      <c r="W34" s="14">
        <f>SUMIF(PIVOT_Demog_By_State_2014!A:A,A34&amp;"male",PIVOT_Demog_By_State_2014!H:H)</f>
        <v>13176</v>
      </c>
      <c r="X34" s="14">
        <f>SUMIF(PIVOT_Demog_By_State_2014!A:A,A34&amp;"female",PIVOT_Demog_By_State_2014!I:I)</f>
        <v>35144</v>
      </c>
      <c r="Y34" s="14">
        <f>SUMIF(PIVOT_Demog_By_State_2014!A:A,A34&amp;"male",PIVOT_Demog_By_State_2014!I:I)</f>
        <v>33313</v>
      </c>
      <c r="Z34" s="14">
        <f>L34+N34+P34+R34+T34+V34+X34</f>
        <v>2495006</v>
      </c>
      <c r="AA34" s="14">
        <f>M34+O34+Q34+S34+U34+W34+Y34</f>
        <v>2347475</v>
      </c>
      <c r="AB34" s="19">
        <f>D34/SUMIF(A:A,A34,D:D)</f>
        <v>0.18216599277213047</v>
      </c>
      <c r="AC34" s="19">
        <f>L34/$H34</f>
        <v>0.14086995350281992</v>
      </c>
      <c r="AD34" s="19">
        <f>M34/$H34</f>
        <v>0.12287850032601519</v>
      </c>
      <c r="AE34" s="19">
        <f>N34/$H34</f>
        <v>0.3384155352173851</v>
      </c>
      <c r="AF34" s="19">
        <f>O34/$H34</f>
        <v>0.3242135825960557</v>
      </c>
      <c r="AG34" s="19">
        <f>P34/$H34</f>
        <v>1.8697389131601704E-2</v>
      </c>
      <c r="AH34" s="19">
        <f>Q34/$H34</f>
        <v>2.1786323637143962E-2</v>
      </c>
      <c r="AI34" s="19">
        <f>R34/$H34</f>
        <v>7.0137153566267414E-3</v>
      </c>
      <c r="AJ34" s="19">
        <f>S34/$H34</f>
        <v>6.1200392663966433E-3</v>
      </c>
      <c r="AK34" s="19">
        <f>T34/$H34</f>
        <v>2.371019532202803E-4</v>
      </c>
      <c r="AL34" s="19">
        <f>U34/$H34</f>
        <v>2.3524313999817009E-4</v>
      </c>
      <c r="AM34" s="19">
        <f>V34/$H34</f>
        <v>2.8134170790650335E-3</v>
      </c>
      <c r="AN34" s="19">
        <f>W34/$H34</f>
        <v>2.7213025571693498E-3</v>
      </c>
      <c r="AO34" s="19">
        <f>X34/$H34</f>
        <v>7.2584590975379197E-3</v>
      </c>
      <c r="AP34" s="19">
        <f>Y34/$H34</f>
        <v>6.8802938742397197E-3</v>
      </c>
      <c r="AQ34" s="21">
        <f>AC34+AE34+AI34+AK34+AM34+AO34+AG34</f>
        <v>0.51530557133825672</v>
      </c>
      <c r="AR34" s="21">
        <f>AD34+AF34+AJ34+AL34+AN34+AP34+AH34</f>
        <v>0.48483528539701876</v>
      </c>
    </row>
    <row r="35" spans="1:44" x14ac:dyDescent="0.2">
      <c r="A35" s="5" t="s">
        <v>166</v>
      </c>
      <c r="B35" s="5" t="s">
        <v>295</v>
      </c>
      <c r="C35" s="5" t="str">
        <f>VLOOKUP(B35,Treatments!A:B,2,FALSE)</f>
        <v>HIGH BLOOD PRESSURE</v>
      </c>
      <c r="D35" s="16">
        <v>608947</v>
      </c>
      <c r="E35" s="5">
        <v>5</v>
      </c>
      <c r="F35" s="7" t="str">
        <f>VLOOKUP(A35,Region_Pop!A:D,4,FALSE)</f>
        <v>South</v>
      </c>
      <c r="G35" s="7" t="str">
        <f>IFERROR(VLOOKUP(A35,Region_Pop!A:F,6,FALSE),"NON DIVISION")</f>
        <v xml:space="preserve">East South Central </v>
      </c>
      <c r="H35" s="8">
        <f>VLOOKUP(A35,Region_Pop!A:P,16,FALSE)</f>
        <v>4841799</v>
      </c>
      <c r="I35" s="8">
        <f>VLOOKUP(A35,Region_Pop!A:Z,26,FALSE)</f>
        <v>11718</v>
      </c>
      <c r="J35" s="8">
        <f>VLOOKUP(A35,Region_Pop!A:AJ,36,FALSE)</f>
        <v>58903</v>
      </c>
      <c r="K35" s="8">
        <f>VLOOKUP(A35,Region_Pop!A:AT,46,FALSE)</f>
        <v>49712</v>
      </c>
      <c r="L35" s="14">
        <f>SUMIF(PIVOT_Demog_By_State_2014!A:A,A35&amp;"female",PIVOT_Demog_By_State_2014!D:D)</f>
        <v>682064</v>
      </c>
      <c r="M35" s="14">
        <f>SUMIF(PIVOT_Demog_By_State_2014!A:A,A35&amp;"male",PIVOT_Demog_By_State_2014!D:D)</f>
        <v>594953</v>
      </c>
      <c r="N35" s="14">
        <f>SUMIF(PIVOT_Demog_By_State_2014!A:A,A35&amp;"female",PIVOT_Demog_By_State_2014!E:E)</f>
        <v>1638540</v>
      </c>
      <c r="O35" s="14">
        <f>SUMIF(PIVOT_Demog_By_State_2014!A:A,A35&amp;"male",PIVOT_Demog_By_State_2014!E:E)</f>
        <v>1569777</v>
      </c>
      <c r="P35" s="14">
        <f>SUMIF(PIVOT_Demog_By_State_2014!A:A,A35&amp;"female",PIVOT_Demog_By_State_2014!U:U)</f>
        <v>90529</v>
      </c>
      <c r="Q35" s="14">
        <f>SUMIF(PIVOT_Demog_By_State_2014!A:A,A35&amp;"male",PIVOT_Demog_By_State_2014!U:U)</f>
        <v>105485</v>
      </c>
      <c r="R35" s="14">
        <f>SUMIF(PIVOT_Demog_By_State_2014!A:A,A35&amp;"female",PIVOT_Demog_By_State_2014!F:F)</f>
        <v>33959</v>
      </c>
      <c r="S35" s="14">
        <f>SUMIF(PIVOT_Demog_By_State_2014!A:A,A35&amp;"male",PIVOT_Demog_By_State_2014!F:F)</f>
        <v>29632</v>
      </c>
      <c r="T35" s="14">
        <f>SUMIF(PIVOT_Demog_By_State_2014!A:A,A35&amp;"female",PIVOT_Demog_By_State_2014!G:G)</f>
        <v>1148</v>
      </c>
      <c r="U35" s="14">
        <f>SUMIF(PIVOT_Demog_By_State_2014!A:A,A35&amp;"male",PIVOT_Demog_By_State_2014!G:G)</f>
        <v>1139</v>
      </c>
      <c r="V35" s="14">
        <f>SUMIF(PIVOT_Demog_By_State_2014!A:A,A35&amp;"female",PIVOT_Demog_By_State_2014!H:H)</f>
        <v>13622</v>
      </c>
      <c r="W35" s="14">
        <f>SUMIF(PIVOT_Demog_By_State_2014!A:A,A35&amp;"male",PIVOT_Demog_By_State_2014!H:H)</f>
        <v>13176</v>
      </c>
      <c r="X35" s="14">
        <f>SUMIF(PIVOT_Demog_By_State_2014!A:A,A35&amp;"female",PIVOT_Demog_By_State_2014!I:I)</f>
        <v>35144</v>
      </c>
      <c r="Y35" s="14">
        <f>SUMIF(PIVOT_Demog_By_State_2014!A:A,A35&amp;"male",PIVOT_Demog_By_State_2014!I:I)</f>
        <v>33313</v>
      </c>
      <c r="Z35" s="14">
        <f>L35+N35+P35+R35+T35+V35+X35</f>
        <v>2495006</v>
      </c>
      <c r="AA35" s="14">
        <f>M35+O35+Q35+S35+U35+W35+Y35</f>
        <v>2347475</v>
      </c>
      <c r="AB35" s="19">
        <f>D35/SUMIF(A:A,A35,D:D)</f>
        <v>0.15115699777563918</v>
      </c>
      <c r="AC35" s="19">
        <f>L35/$H35</f>
        <v>0.14086995350281992</v>
      </c>
      <c r="AD35" s="19">
        <f>M35/$H35</f>
        <v>0.12287850032601519</v>
      </c>
      <c r="AE35" s="19">
        <f>N35/$H35</f>
        <v>0.3384155352173851</v>
      </c>
      <c r="AF35" s="19">
        <f>O35/$H35</f>
        <v>0.3242135825960557</v>
      </c>
      <c r="AG35" s="19">
        <f>P35/$H35</f>
        <v>1.8697389131601704E-2</v>
      </c>
      <c r="AH35" s="19">
        <f>Q35/$H35</f>
        <v>2.1786323637143962E-2</v>
      </c>
      <c r="AI35" s="19">
        <f>R35/$H35</f>
        <v>7.0137153566267414E-3</v>
      </c>
      <c r="AJ35" s="19">
        <f>S35/$H35</f>
        <v>6.1200392663966433E-3</v>
      </c>
      <c r="AK35" s="19">
        <f>T35/$H35</f>
        <v>2.371019532202803E-4</v>
      </c>
      <c r="AL35" s="19">
        <f>U35/$H35</f>
        <v>2.3524313999817009E-4</v>
      </c>
      <c r="AM35" s="19">
        <f>V35/$H35</f>
        <v>2.8134170790650335E-3</v>
      </c>
      <c r="AN35" s="19">
        <f>W35/$H35</f>
        <v>2.7213025571693498E-3</v>
      </c>
      <c r="AO35" s="19">
        <f>X35/$H35</f>
        <v>7.2584590975379197E-3</v>
      </c>
      <c r="AP35" s="19">
        <f>Y35/$H35</f>
        <v>6.8802938742397197E-3</v>
      </c>
      <c r="AQ35" s="21">
        <f>AC35+AE35+AI35+AK35+AM35+AO35+AG35</f>
        <v>0.51530557133825672</v>
      </c>
      <c r="AR35" s="21">
        <f>AD35+AF35+AJ35+AL35+AN35+AP35+AH35</f>
        <v>0.48483528539701876</v>
      </c>
    </row>
    <row r="36" spans="1:44" x14ac:dyDescent="0.2">
      <c r="A36" s="5" t="s">
        <v>166</v>
      </c>
      <c r="B36" s="5" t="s">
        <v>296</v>
      </c>
      <c r="C36" s="5" t="str">
        <f>VLOOKUP(B36,Treatments!A:B,2,FALSE)</f>
        <v>GASTROESOPHAGEAL REFLUX DISEASE</v>
      </c>
      <c r="D36" s="16">
        <v>762739</v>
      </c>
      <c r="E36" s="5">
        <v>2</v>
      </c>
      <c r="F36" s="7" t="str">
        <f>VLOOKUP(A36,Region_Pop!A:D,4,FALSE)</f>
        <v>South</v>
      </c>
      <c r="G36" s="7" t="str">
        <f>IFERROR(VLOOKUP(A36,Region_Pop!A:F,6,FALSE),"NON DIVISION")</f>
        <v xml:space="preserve">East South Central </v>
      </c>
      <c r="H36" s="8">
        <f>VLOOKUP(A36,Region_Pop!A:P,16,FALSE)</f>
        <v>4841799</v>
      </c>
      <c r="I36" s="8">
        <f>VLOOKUP(A36,Region_Pop!A:Z,26,FALSE)</f>
        <v>11718</v>
      </c>
      <c r="J36" s="8">
        <f>VLOOKUP(A36,Region_Pop!A:AJ,36,FALSE)</f>
        <v>58903</v>
      </c>
      <c r="K36" s="8">
        <f>VLOOKUP(A36,Region_Pop!A:AT,46,FALSE)</f>
        <v>49712</v>
      </c>
      <c r="L36" s="14">
        <f>SUMIF(PIVOT_Demog_By_State_2014!A:A,A36&amp;"female",PIVOT_Demog_By_State_2014!D:D)</f>
        <v>682064</v>
      </c>
      <c r="M36" s="14">
        <f>SUMIF(PIVOT_Demog_By_State_2014!A:A,A36&amp;"male",PIVOT_Demog_By_State_2014!D:D)</f>
        <v>594953</v>
      </c>
      <c r="N36" s="14">
        <f>SUMIF(PIVOT_Demog_By_State_2014!A:A,A36&amp;"female",PIVOT_Demog_By_State_2014!E:E)</f>
        <v>1638540</v>
      </c>
      <c r="O36" s="14">
        <f>SUMIF(PIVOT_Demog_By_State_2014!A:A,A36&amp;"male",PIVOT_Demog_By_State_2014!E:E)</f>
        <v>1569777</v>
      </c>
      <c r="P36" s="14">
        <f>SUMIF(PIVOT_Demog_By_State_2014!A:A,A36&amp;"female",PIVOT_Demog_By_State_2014!U:U)</f>
        <v>90529</v>
      </c>
      <c r="Q36" s="14">
        <f>SUMIF(PIVOT_Demog_By_State_2014!A:A,A36&amp;"male",PIVOT_Demog_By_State_2014!U:U)</f>
        <v>105485</v>
      </c>
      <c r="R36" s="14">
        <f>SUMIF(PIVOT_Demog_By_State_2014!A:A,A36&amp;"female",PIVOT_Demog_By_State_2014!F:F)</f>
        <v>33959</v>
      </c>
      <c r="S36" s="14">
        <f>SUMIF(PIVOT_Demog_By_State_2014!A:A,A36&amp;"male",PIVOT_Demog_By_State_2014!F:F)</f>
        <v>29632</v>
      </c>
      <c r="T36" s="14">
        <f>SUMIF(PIVOT_Demog_By_State_2014!A:A,A36&amp;"female",PIVOT_Demog_By_State_2014!G:G)</f>
        <v>1148</v>
      </c>
      <c r="U36" s="14">
        <f>SUMIF(PIVOT_Demog_By_State_2014!A:A,A36&amp;"male",PIVOT_Demog_By_State_2014!G:G)</f>
        <v>1139</v>
      </c>
      <c r="V36" s="14">
        <f>SUMIF(PIVOT_Demog_By_State_2014!A:A,A36&amp;"female",PIVOT_Demog_By_State_2014!H:H)</f>
        <v>13622</v>
      </c>
      <c r="W36" s="14">
        <f>SUMIF(PIVOT_Demog_By_State_2014!A:A,A36&amp;"male",PIVOT_Demog_By_State_2014!H:H)</f>
        <v>13176</v>
      </c>
      <c r="X36" s="14">
        <f>SUMIF(PIVOT_Demog_By_State_2014!A:A,A36&amp;"female",PIVOT_Demog_By_State_2014!I:I)</f>
        <v>35144</v>
      </c>
      <c r="Y36" s="14">
        <f>SUMIF(PIVOT_Demog_By_State_2014!A:A,A36&amp;"male",PIVOT_Demog_By_State_2014!I:I)</f>
        <v>33313</v>
      </c>
      <c r="Z36" s="14">
        <f>L36+N36+P36+R36+T36+V36+X36</f>
        <v>2495006</v>
      </c>
      <c r="AA36" s="14">
        <f>M36+O36+Q36+S36+U36+W36+Y36</f>
        <v>2347475</v>
      </c>
      <c r="AB36" s="19">
        <f>D36/SUMIF(A:A,A36,D:D)</f>
        <v>0.18933230203349921</v>
      </c>
      <c r="AC36" s="19">
        <f>L36/$H36</f>
        <v>0.14086995350281992</v>
      </c>
      <c r="AD36" s="19">
        <f>M36/$H36</f>
        <v>0.12287850032601519</v>
      </c>
      <c r="AE36" s="19">
        <f>N36/$H36</f>
        <v>0.3384155352173851</v>
      </c>
      <c r="AF36" s="19">
        <f>O36/$H36</f>
        <v>0.3242135825960557</v>
      </c>
      <c r="AG36" s="19">
        <f>P36/$H36</f>
        <v>1.8697389131601704E-2</v>
      </c>
      <c r="AH36" s="19">
        <f>Q36/$H36</f>
        <v>2.1786323637143962E-2</v>
      </c>
      <c r="AI36" s="19">
        <f>R36/$H36</f>
        <v>7.0137153566267414E-3</v>
      </c>
      <c r="AJ36" s="19">
        <f>S36/$H36</f>
        <v>6.1200392663966433E-3</v>
      </c>
      <c r="AK36" s="19">
        <f>T36/$H36</f>
        <v>2.371019532202803E-4</v>
      </c>
      <c r="AL36" s="19">
        <f>U36/$H36</f>
        <v>2.3524313999817009E-4</v>
      </c>
      <c r="AM36" s="19">
        <f>V36/$H36</f>
        <v>2.8134170790650335E-3</v>
      </c>
      <c r="AN36" s="19">
        <f>W36/$H36</f>
        <v>2.7213025571693498E-3</v>
      </c>
      <c r="AO36" s="19">
        <f>X36/$H36</f>
        <v>7.2584590975379197E-3</v>
      </c>
      <c r="AP36" s="19">
        <f>Y36/$H36</f>
        <v>6.8802938742397197E-3</v>
      </c>
      <c r="AQ36" s="21">
        <f>AC36+AE36+AI36+AK36+AM36+AO36+AG36</f>
        <v>0.51530557133825672</v>
      </c>
      <c r="AR36" s="21">
        <f>AD36+AF36+AJ36+AL36+AN36+AP36+AH36</f>
        <v>0.48483528539701876</v>
      </c>
    </row>
    <row r="37" spans="1:44" x14ac:dyDescent="0.2">
      <c r="A37" s="5" t="s">
        <v>215</v>
      </c>
      <c r="B37" s="5" t="s">
        <v>303</v>
      </c>
      <c r="C37" s="5" t="str">
        <f>VLOOKUP(B37,Treatments!A:B,2,FALSE)</f>
        <v>HIGH CHOLESTEROL</v>
      </c>
      <c r="D37" s="16">
        <v>763128</v>
      </c>
      <c r="E37" s="5">
        <v>5</v>
      </c>
      <c r="F37" s="7" t="str">
        <f>VLOOKUP(A37,Region_Pop!A:D,4,FALSE)</f>
        <v>Northeast</v>
      </c>
      <c r="G37" s="7" t="str">
        <f>IFERROR(VLOOKUP(A37,Region_Pop!A:F,6,FALSE),"NON DIVISION")</f>
        <v xml:space="preserve">New England </v>
      </c>
      <c r="H37" s="8">
        <f>VLOOKUP(A37,Region_Pop!A:P,16,FALSE)</f>
        <v>6762596</v>
      </c>
      <c r="I37" s="8">
        <f>VLOOKUP(A37,Region_Pop!A:Z,26,FALSE)</f>
        <v>49281</v>
      </c>
      <c r="J37" s="8">
        <f>VLOOKUP(A37,Region_Pop!A:AJ,36,FALSE)</f>
        <v>71950</v>
      </c>
      <c r="K37" s="8">
        <f>VLOOKUP(A37,Region_Pop!A:AT,46,FALSE)</f>
        <v>54721</v>
      </c>
      <c r="L37" s="14">
        <f>SUMIF(PIVOT_Demog_By_State_2014!A:A,A37&amp;"female",PIVOT_Demog_By_State_2014!D:D)</f>
        <v>237969</v>
      </c>
      <c r="M37" s="14">
        <f>SUMIF(PIVOT_Demog_By_State_2014!A:A,A37&amp;"male",PIVOT_Demog_By_State_2014!D:D)</f>
        <v>223923</v>
      </c>
      <c r="N37" s="14">
        <f>SUMIF(PIVOT_Demog_By_State_2014!A:A,A37&amp;"female",PIVOT_Demog_By_State_2014!E:E)</f>
        <v>2589132</v>
      </c>
      <c r="O37" s="14">
        <f>SUMIF(PIVOT_Demog_By_State_2014!A:A,A37&amp;"male",PIVOT_Demog_By_State_2014!E:E)</f>
        <v>2426451</v>
      </c>
      <c r="P37" s="14">
        <f>SUMIF(PIVOT_Demog_By_State_2014!A:A,A37&amp;"female",PIVOT_Demog_By_State_2014!U:U)</f>
        <v>371966</v>
      </c>
      <c r="Q37" s="14">
        <f>SUMIF(PIVOT_Demog_By_State_2014!A:A,A37&amp;"male",PIVOT_Demog_By_State_2014!U:U)</f>
        <v>365324</v>
      </c>
      <c r="R37" s="14">
        <f>SUMIF(PIVOT_Demog_By_State_2014!A:A,A37&amp;"female",PIVOT_Demog_By_State_2014!F:F)</f>
        <v>219743</v>
      </c>
      <c r="S37" s="14">
        <f>SUMIF(PIVOT_Demog_By_State_2014!A:A,A37&amp;"male",PIVOT_Demog_By_State_2014!F:F)</f>
        <v>201246</v>
      </c>
      <c r="T37" s="14">
        <f>SUMIF(PIVOT_Demog_By_State_2014!A:A,A37&amp;"female",PIVOT_Demog_By_State_2014!G:G)</f>
        <v>1408</v>
      </c>
      <c r="U37" s="14">
        <f>SUMIF(PIVOT_Demog_By_State_2014!A:A,A37&amp;"male",PIVOT_Demog_By_State_2014!G:G)</f>
        <v>1287</v>
      </c>
      <c r="V37" s="14">
        <f>SUMIF(PIVOT_Demog_By_State_2014!A:A,A37&amp;"female",PIVOT_Demog_By_State_2014!H:H)</f>
        <v>6024</v>
      </c>
      <c r="W37" s="14">
        <f>SUMIF(PIVOT_Demog_By_State_2014!A:A,A37&amp;"male",PIVOT_Demog_By_State_2014!H:H)</f>
        <v>6072</v>
      </c>
      <c r="X37" s="14">
        <f>SUMIF(PIVOT_Demog_By_State_2014!A:A,A37&amp;"female",PIVOT_Demog_By_State_2014!I:I)</f>
        <v>57995</v>
      </c>
      <c r="Y37" s="14">
        <f>SUMIF(PIVOT_Demog_By_State_2014!A:A,A37&amp;"male",PIVOT_Demog_By_State_2014!I:I)</f>
        <v>55112</v>
      </c>
      <c r="Z37" s="14">
        <f>L37+N37+P37+R37+T37+V37+X37</f>
        <v>3484237</v>
      </c>
      <c r="AA37" s="14">
        <f>M37+O37+Q37+S37+U37+W37+Y37</f>
        <v>3279415</v>
      </c>
      <c r="AB37" s="19">
        <f>D37/SUMIF(A:A,A37,D:D)</f>
        <v>0.16935630985009043</v>
      </c>
      <c r="AC37" s="19">
        <f>L37/$H37</f>
        <v>3.5189001383492374E-2</v>
      </c>
      <c r="AD37" s="19">
        <f>M37/$H37</f>
        <v>3.3111988354767904E-2</v>
      </c>
      <c r="AE37" s="19">
        <f>N37/$H37</f>
        <v>0.38286066475063718</v>
      </c>
      <c r="AF37" s="19">
        <f>O37/$H37</f>
        <v>0.358804666137087</v>
      </c>
      <c r="AG37" s="19">
        <f>P37/$H37</f>
        <v>5.500343359266175E-2</v>
      </c>
      <c r="AH37" s="19">
        <f>Q37/$H37</f>
        <v>5.4021266389416137E-2</v>
      </c>
      <c r="AI37" s="19">
        <f>R37/$H37</f>
        <v>3.2493882526769303E-2</v>
      </c>
      <c r="AJ37" s="19">
        <f>S37/$H37</f>
        <v>2.9758690301771685E-2</v>
      </c>
      <c r="AK37" s="19">
        <f>T37/$H37</f>
        <v>2.0820406837847479E-4</v>
      </c>
      <c r="AL37" s="19">
        <f>U37/$H37</f>
        <v>1.9031153125219959E-4</v>
      </c>
      <c r="AM37" s="19">
        <f>V37/$H37</f>
        <v>8.9078217891472452E-4</v>
      </c>
      <c r="AN37" s="19">
        <f>W37/$H37</f>
        <v>8.9788004488217251E-4</v>
      </c>
      <c r="AO37" s="19">
        <f>X37/$H37</f>
        <v>8.5758486829613945E-3</v>
      </c>
      <c r="AP37" s="19">
        <f>Y37/$H37</f>
        <v>8.1495331082915498E-3</v>
      </c>
      <c r="AQ37" s="21">
        <f>AC37+AE37+AI37+AK37+AM37+AO37+AG37</f>
        <v>0.51522181718381521</v>
      </c>
      <c r="AR37" s="21">
        <f>AD37+AF37+AJ37+AL37+AN37+AP37+AH37</f>
        <v>0.48493433586746865</v>
      </c>
    </row>
    <row r="38" spans="1:44" x14ac:dyDescent="0.2">
      <c r="A38" s="5" t="s">
        <v>215</v>
      </c>
      <c r="B38" s="5" t="s">
        <v>293</v>
      </c>
      <c r="C38" s="5" t="str">
        <f>VLOOKUP(B38,Treatments!A:B,2,FALSE)</f>
        <v>HYPOTHYROIDISM</v>
      </c>
      <c r="D38" s="16">
        <v>836577</v>
      </c>
      <c r="E38" s="5">
        <v>4</v>
      </c>
      <c r="F38" s="7" t="str">
        <f>VLOOKUP(A38,Region_Pop!A:D,4,FALSE)</f>
        <v>Northeast</v>
      </c>
      <c r="G38" s="7" t="str">
        <f>IFERROR(VLOOKUP(A38,Region_Pop!A:F,6,FALSE),"NON DIVISION")</f>
        <v xml:space="preserve">New England </v>
      </c>
      <c r="H38" s="8">
        <f>VLOOKUP(A38,Region_Pop!A:P,16,FALSE)</f>
        <v>6762596</v>
      </c>
      <c r="I38" s="8">
        <f>VLOOKUP(A38,Region_Pop!A:Z,26,FALSE)</f>
        <v>49281</v>
      </c>
      <c r="J38" s="8">
        <f>VLOOKUP(A38,Region_Pop!A:AJ,36,FALSE)</f>
        <v>71950</v>
      </c>
      <c r="K38" s="8">
        <f>VLOOKUP(A38,Region_Pop!A:AT,46,FALSE)</f>
        <v>54721</v>
      </c>
      <c r="L38" s="14">
        <f>SUMIF(PIVOT_Demog_By_State_2014!A:A,A38&amp;"female",PIVOT_Demog_By_State_2014!D:D)</f>
        <v>237969</v>
      </c>
      <c r="M38" s="14">
        <f>SUMIF(PIVOT_Demog_By_State_2014!A:A,A38&amp;"male",PIVOT_Demog_By_State_2014!D:D)</f>
        <v>223923</v>
      </c>
      <c r="N38" s="14">
        <f>SUMIF(PIVOT_Demog_By_State_2014!A:A,A38&amp;"female",PIVOT_Demog_By_State_2014!E:E)</f>
        <v>2589132</v>
      </c>
      <c r="O38" s="14">
        <f>SUMIF(PIVOT_Demog_By_State_2014!A:A,A38&amp;"male",PIVOT_Demog_By_State_2014!E:E)</f>
        <v>2426451</v>
      </c>
      <c r="P38" s="14">
        <f>SUMIF(PIVOT_Demog_By_State_2014!A:A,A38&amp;"female",PIVOT_Demog_By_State_2014!U:U)</f>
        <v>371966</v>
      </c>
      <c r="Q38" s="14">
        <f>SUMIF(PIVOT_Demog_By_State_2014!A:A,A38&amp;"male",PIVOT_Demog_By_State_2014!U:U)</f>
        <v>365324</v>
      </c>
      <c r="R38" s="14">
        <f>SUMIF(PIVOT_Demog_By_State_2014!A:A,A38&amp;"female",PIVOT_Demog_By_State_2014!F:F)</f>
        <v>219743</v>
      </c>
      <c r="S38" s="14">
        <f>SUMIF(PIVOT_Demog_By_State_2014!A:A,A38&amp;"male",PIVOT_Demog_By_State_2014!F:F)</f>
        <v>201246</v>
      </c>
      <c r="T38" s="14">
        <f>SUMIF(PIVOT_Demog_By_State_2014!A:A,A38&amp;"female",PIVOT_Demog_By_State_2014!G:G)</f>
        <v>1408</v>
      </c>
      <c r="U38" s="14">
        <f>SUMIF(PIVOT_Demog_By_State_2014!A:A,A38&amp;"male",PIVOT_Demog_By_State_2014!G:G)</f>
        <v>1287</v>
      </c>
      <c r="V38" s="14">
        <f>SUMIF(PIVOT_Demog_By_State_2014!A:A,A38&amp;"female",PIVOT_Demog_By_State_2014!H:H)</f>
        <v>6024</v>
      </c>
      <c r="W38" s="14">
        <f>SUMIF(PIVOT_Demog_By_State_2014!A:A,A38&amp;"male",PIVOT_Demog_By_State_2014!H:H)</f>
        <v>6072</v>
      </c>
      <c r="X38" s="14">
        <f>SUMIF(PIVOT_Demog_By_State_2014!A:A,A38&amp;"female",PIVOT_Demog_By_State_2014!I:I)</f>
        <v>57995</v>
      </c>
      <c r="Y38" s="14">
        <f>SUMIF(PIVOT_Demog_By_State_2014!A:A,A38&amp;"male",PIVOT_Demog_By_State_2014!I:I)</f>
        <v>55112</v>
      </c>
      <c r="Z38" s="14">
        <f>L38+N38+P38+R38+T38+V38+X38</f>
        <v>3484237</v>
      </c>
      <c r="AA38" s="14">
        <f>M38+O38+Q38+S38+U38+W38+Y38</f>
        <v>3279415</v>
      </c>
      <c r="AB38" s="19">
        <f>D38/SUMIF(A:A,A38,D:D)</f>
        <v>0.18565639529077574</v>
      </c>
      <c r="AC38" s="19">
        <f>L38/$H38</f>
        <v>3.5189001383492374E-2</v>
      </c>
      <c r="AD38" s="19">
        <f>M38/$H38</f>
        <v>3.3111988354767904E-2</v>
      </c>
      <c r="AE38" s="19">
        <f>N38/$H38</f>
        <v>0.38286066475063718</v>
      </c>
      <c r="AF38" s="19">
        <f>O38/$H38</f>
        <v>0.358804666137087</v>
      </c>
      <c r="AG38" s="19">
        <f>P38/$H38</f>
        <v>5.500343359266175E-2</v>
      </c>
      <c r="AH38" s="19">
        <f>Q38/$H38</f>
        <v>5.4021266389416137E-2</v>
      </c>
      <c r="AI38" s="19">
        <f>R38/$H38</f>
        <v>3.2493882526769303E-2</v>
      </c>
      <c r="AJ38" s="19">
        <f>S38/$H38</f>
        <v>2.9758690301771685E-2</v>
      </c>
      <c r="AK38" s="19">
        <f>T38/$H38</f>
        <v>2.0820406837847479E-4</v>
      </c>
      <c r="AL38" s="19">
        <f>U38/$H38</f>
        <v>1.9031153125219959E-4</v>
      </c>
      <c r="AM38" s="19">
        <f>V38/$H38</f>
        <v>8.9078217891472452E-4</v>
      </c>
      <c r="AN38" s="19">
        <f>W38/$H38</f>
        <v>8.9788004488217251E-4</v>
      </c>
      <c r="AO38" s="19">
        <f>X38/$H38</f>
        <v>8.5758486829613945E-3</v>
      </c>
      <c r="AP38" s="19">
        <f>Y38/$H38</f>
        <v>8.1495331082915498E-3</v>
      </c>
      <c r="AQ38" s="21">
        <f>AC38+AE38+AI38+AK38+AM38+AO38+AG38</f>
        <v>0.51522181718381521</v>
      </c>
      <c r="AR38" s="21">
        <f>AD38+AF38+AJ38+AL38+AN38+AP38+AH38</f>
        <v>0.48493433586746865</v>
      </c>
    </row>
    <row r="39" spans="1:44" x14ac:dyDescent="0.2">
      <c r="A39" s="5" t="s">
        <v>215</v>
      </c>
      <c r="B39" s="5" t="s">
        <v>295</v>
      </c>
      <c r="C39" s="5" t="str">
        <f>VLOOKUP(B39,Treatments!A:B,2,FALSE)</f>
        <v>HIGH BLOOD PRESSURE</v>
      </c>
      <c r="D39" s="16">
        <v>1126759</v>
      </c>
      <c r="E39" s="5">
        <v>1</v>
      </c>
      <c r="F39" s="7" t="str">
        <f>VLOOKUP(A39,Region_Pop!A:D,4,FALSE)</f>
        <v>Northeast</v>
      </c>
      <c r="G39" s="7" t="str">
        <f>IFERROR(VLOOKUP(A39,Region_Pop!A:F,6,FALSE),"NON DIVISION")</f>
        <v xml:space="preserve">New England </v>
      </c>
      <c r="H39" s="8">
        <f>VLOOKUP(A39,Region_Pop!A:P,16,FALSE)</f>
        <v>6762596</v>
      </c>
      <c r="I39" s="8">
        <f>VLOOKUP(A39,Region_Pop!A:Z,26,FALSE)</f>
        <v>49281</v>
      </c>
      <c r="J39" s="8">
        <f>VLOOKUP(A39,Region_Pop!A:AJ,36,FALSE)</f>
        <v>71950</v>
      </c>
      <c r="K39" s="8">
        <f>VLOOKUP(A39,Region_Pop!A:AT,46,FALSE)</f>
        <v>54721</v>
      </c>
      <c r="L39" s="14">
        <f>SUMIF(PIVOT_Demog_By_State_2014!A:A,A39&amp;"female",PIVOT_Demog_By_State_2014!D:D)</f>
        <v>237969</v>
      </c>
      <c r="M39" s="14">
        <f>SUMIF(PIVOT_Demog_By_State_2014!A:A,A39&amp;"male",PIVOT_Demog_By_State_2014!D:D)</f>
        <v>223923</v>
      </c>
      <c r="N39" s="14">
        <f>SUMIF(PIVOT_Demog_By_State_2014!A:A,A39&amp;"female",PIVOT_Demog_By_State_2014!E:E)</f>
        <v>2589132</v>
      </c>
      <c r="O39" s="14">
        <f>SUMIF(PIVOT_Demog_By_State_2014!A:A,A39&amp;"male",PIVOT_Demog_By_State_2014!E:E)</f>
        <v>2426451</v>
      </c>
      <c r="P39" s="14">
        <f>SUMIF(PIVOT_Demog_By_State_2014!A:A,A39&amp;"female",PIVOT_Demog_By_State_2014!U:U)</f>
        <v>371966</v>
      </c>
      <c r="Q39" s="14">
        <f>SUMIF(PIVOT_Demog_By_State_2014!A:A,A39&amp;"male",PIVOT_Demog_By_State_2014!U:U)</f>
        <v>365324</v>
      </c>
      <c r="R39" s="14">
        <f>SUMIF(PIVOT_Demog_By_State_2014!A:A,A39&amp;"female",PIVOT_Demog_By_State_2014!F:F)</f>
        <v>219743</v>
      </c>
      <c r="S39" s="14">
        <f>SUMIF(PIVOT_Demog_By_State_2014!A:A,A39&amp;"male",PIVOT_Demog_By_State_2014!F:F)</f>
        <v>201246</v>
      </c>
      <c r="T39" s="14">
        <f>SUMIF(PIVOT_Demog_By_State_2014!A:A,A39&amp;"female",PIVOT_Demog_By_State_2014!G:G)</f>
        <v>1408</v>
      </c>
      <c r="U39" s="14">
        <f>SUMIF(PIVOT_Demog_By_State_2014!A:A,A39&amp;"male",PIVOT_Demog_By_State_2014!G:G)</f>
        <v>1287</v>
      </c>
      <c r="V39" s="14">
        <f>SUMIF(PIVOT_Demog_By_State_2014!A:A,A39&amp;"female",PIVOT_Demog_By_State_2014!H:H)</f>
        <v>6024</v>
      </c>
      <c r="W39" s="14">
        <f>SUMIF(PIVOT_Demog_By_State_2014!A:A,A39&amp;"male",PIVOT_Demog_By_State_2014!H:H)</f>
        <v>6072</v>
      </c>
      <c r="X39" s="14">
        <f>SUMIF(PIVOT_Demog_By_State_2014!A:A,A39&amp;"female",PIVOT_Demog_By_State_2014!I:I)</f>
        <v>57995</v>
      </c>
      <c r="Y39" s="14">
        <f>SUMIF(PIVOT_Demog_By_State_2014!A:A,A39&amp;"male",PIVOT_Demog_By_State_2014!I:I)</f>
        <v>55112</v>
      </c>
      <c r="Z39" s="14">
        <f>L39+N39+P39+R39+T39+V39+X39</f>
        <v>3484237</v>
      </c>
      <c r="AA39" s="14">
        <f>M39+O39+Q39+S39+U39+W39+Y39</f>
        <v>3279415</v>
      </c>
      <c r="AB39" s="19">
        <f>D39/SUMIF(A:A,A39,D:D)</f>
        <v>0.25005470423097836</v>
      </c>
      <c r="AC39" s="19">
        <f>L39/$H39</f>
        <v>3.5189001383492374E-2</v>
      </c>
      <c r="AD39" s="19">
        <f>M39/$H39</f>
        <v>3.3111988354767904E-2</v>
      </c>
      <c r="AE39" s="19">
        <f>N39/$H39</f>
        <v>0.38286066475063718</v>
      </c>
      <c r="AF39" s="19">
        <f>O39/$H39</f>
        <v>0.358804666137087</v>
      </c>
      <c r="AG39" s="19">
        <f>P39/$H39</f>
        <v>5.500343359266175E-2</v>
      </c>
      <c r="AH39" s="19">
        <f>Q39/$H39</f>
        <v>5.4021266389416137E-2</v>
      </c>
      <c r="AI39" s="19">
        <f>R39/$H39</f>
        <v>3.2493882526769303E-2</v>
      </c>
      <c r="AJ39" s="19">
        <f>S39/$H39</f>
        <v>2.9758690301771685E-2</v>
      </c>
      <c r="AK39" s="19">
        <f>T39/$H39</f>
        <v>2.0820406837847479E-4</v>
      </c>
      <c r="AL39" s="19">
        <f>U39/$H39</f>
        <v>1.9031153125219959E-4</v>
      </c>
      <c r="AM39" s="19">
        <f>V39/$H39</f>
        <v>8.9078217891472452E-4</v>
      </c>
      <c r="AN39" s="19">
        <f>W39/$H39</f>
        <v>8.9788004488217251E-4</v>
      </c>
      <c r="AO39" s="19">
        <f>X39/$H39</f>
        <v>8.5758486829613945E-3</v>
      </c>
      <c r="AP39" s="19">
        <f>Y39/$H39</f>
        <v>8.1495331082915498E-3</v>
      </c>
      <c r="AQ39" s="21">
        <f>AC39+AE39+AI39+AK39+AM39+AO39+AG39</f>
        <v>0.51522181718381521</v>
      </c>
      <c r="AR39" s="21">
        <f>AD39+AF39+AJ39+AL39+AN39+AP39+AH39</f>
        <v>0.48493433586746865</v>
      </c>
    </row>
    <row r="40" spans="1:44" x14ac:dyDescent="0.2">
      <c r="A40" s="5" t="s">
        <v>215</v>
      </c>
      <c r="B40" s="5" t="s">
        <v>296</v>
      </c>
      <c r="C40" s="5" t="str">
        <f>VLOOKUP(B40,Treatments!A:B,2,FALSE)</f>
        <v>GASTROESOPHAGEAL REFLUX DISEASE</v>
      </c>
      <c r="D40" s="16">
        <v>883294</v>
      </c>
      <c r="E40" s="5">
        <v>3</v>
      </c>
      <c r="F40" s="7" t="str">
        <f>VLOOKUP(A40,Region_Pop!A:D,4,FALSE)</f>
        <v>Northeast</v>
      </c>
      <c r="G40" s="7" t="str">
        <f>IFERROR(VLOOKUP(A40,Region_Pop!A:F,6,FALSE),"NON DIVISION")</f>
        <v xml:space="preserve">New England </v>
      </c>
      <c r="H40" s="8">
        <f>VLOOKUP(A40,Region_Pop!A:P,16,FALSE)</f>
        <v>6762596</v>
      </c>
      <c r="I40" s="8">
        <f>VLOOKUP(A40,Region_Pop!A:Z,26,FALSE)</f>
        <v>49281</v>
      </c>
      <c r="J40" s="8">
        <f>VLOOKUP(A40,Region_Pop!A:AJ,36,FALSE)</f>
        <v>71950</v>
      </c>
      <c r="K40" s="8">
        <f>VLOOKUP(A40,Region_Pop!A:AT,46,FALSE)</f>
        <v>54721</v>
      </c>
      <c r="L40" s="14">
        <f>SUMIF(PIVOT_Demog_By_State_2014!A:A,A40&amp;"female",PIVOT_Demog_By_State_2014!D:D)</f>
        <v>237969</v>
      </c>
      <c r="M40" s="14">
        <f>SUMIF(PIVOT_Demog_By_State_2014!A:A,A40&amp;"male",PIVOT_Demog_By_State_2014!D:D)</f>
        <v>223923</v>
      </c>
      <c r="N40" s="14">
        <f>SUMIF(PIVOT_Demog_By_State_2014!A:A,A40&amp;"female",PIVOT_Demog_By_State_2014!E:E)</f>
        <v>2589132</v>
      </c>
      <c r="O40" s="14">
        <f>SUMIF(PIVOT_Demog_By_State_2014!A:A,A40&amp;"male",PIVOT_Demog_By_State_2014!E:E)</f>
        <v>2426451</v>
      </c>
      <c r="P40" s="14">
        <f>SUMIF(PIVOT_Demog_By_State_2014!A:A,A40&amp;"female",PIVOT_Demog_By_State_2014!U:U)</f>
        <v>371966</v>
      </c>
      <c r="Q40" s="14">
        <f>SUMIF(PIVOT_Demog_By_State_2014!A:A,A40&amp;"male",PIVOT_Demog_By_State_2014!U:U)</f>
        <v>365324</v>
      </c>
      <c r="R40" s="14">
        <f>SUMIF(PIVOT_Demog_By_State_2014!A:A,A40&amp;"female",PIVOT_Demog_By_State_2014!F:F)</f>
        <v>219743</v>
      </c>
      <c r="S40" s="14">
        <f>SUMIF(PIVOT_Demog_By_State_2014!A:A,A40&amp;"male",PIVOT_Demog_By_State_2014!F:F)</f>
        <v>201246</v>
      </c>
      <c r="T40" s="14">
        <f>SUMIF(PIVOT_Demog_By_State_2014!A:A,A40&amp;"female",PIVOT_Demog_By_State_2014!G:G)</f>
        <v>1408</v>
      </c>
      <c r="U40" s="14">
        <f>SUMIF(PIVOT_Demog_By_State_2014!A:A,A40&amp;"male",PIVOT_Demog_By_State_2014!G:G)</f>
        <v>1287</v>
      </c>
      <c r="V40" s="14">
        <f>SUMIF(PIVOT_Demog_By_State_2014!A:A,A40&amp;"female",PIVOT_Demog_By_State_2014!H:H)</f>
        <v>6024</v>
      </c>
      <c r="W40" s="14">
        <f>SUMIF(PIVOT_Demog_By_State_2014!A:A,A40&amp;"male",PIVOT_Demog_By_State_2014!H:H)</f>
        <v>6072</v>
      </c>
      <c r="X40" s="14">
        <f>SUMIF(PIVOT_Demog_By_State_2014!A:A,A40&amp;"female",PIVOT_Demog_By_State_2014!I:I)</f>
        <v>57995</v>
      </c>
      <c r="Y40" s="14">
        <f>SUMIF(PIVOT_Demog_By_State_2014!A:A,A40&amp;"male",PIVOT_Demog_By_State_2014!I:I)</f>
        <v>55112</v>
      </c>
      <c r="Z40" s="14">
        <f>L40+N40+P40+R40+T40+V40+X40</f>
        <v>3484237</v>
      </c>
      <c r="AA40" s="14">
        <f>M40+O40+Q40+S40+U40+W40+Y40</f>
        <v>3279415</v>
      </c>
      <c r="AB40" s="19">
        <f>D40/SUMIF(A:A,A40,D:D)</f>
        <v>0.19602401216142742</v>
      </c>
      <c r="AC40" s="19">
        <f>L40/$H40</f>
        <v>3.5189001383492374E-2</v>
      </c>
      <c r="AD40" s="19">
        <f>M40/$H40</f>
        <v>3.3111988354767904E-2</v>
      </c>
      <c r="AE40" s="19">
        <f>N40/$H40</f>
        <v>0.38286066475063718</v>
      </c>
      <c r="AF40" s="19">
        <f>O40/$H40</f>
        <v>0.358804666137087</v>
      </c>
      <c r="AG40" s="19">
        <f>P40/$H40</f>
        <v>5.500343359266175E-2</v>
      </c>
      <c r="AH40" s="19">
        <f>Q40/$H40</f>
        <v>5.4021266389416137E-2</v>
      </c>
      <c r="AI40" s="19">
        <f>R40/$H40</f>
        <v>3.2493882526769303E-2</v>
      </c>
      <c r="AJ40" s="19">
        <f>S40/$H40</f>
        <v>2.9758690301771685E-2</v>
      </c>
      <c r="AK40" s="19">
        <f>T40/$H40</f>
        <v>2.0820406837847479E-4</v>
      </c>
      <c r="AL40" s="19">
        <f>U40/$H40</f>
        <v>1.9031153125219959E-4</v>
      </c>
      <c r="AM40" s="19">
        <f>V40/$H40</f>
        <v>8.9078217891472452E-4</v>
      </c>
      <c r="AN40" s="19">
        <f>W40/$H40</f>
        <v>8.9788004488217251E-4</v>
      </c>
      <c r="AO40" s="19">
        <f>X40/$H40</f>
        <v>8.5758486829613945E-3</v>
      </c>
      <c r="AP40" s="19">
        <f>Y40/$H40</f>
        <v>8.1495331082915498E-3</v>
      </c>
      <c r="AQ40" s="21">
        <f>AC40+AE40+AI40+AK40+AM40+AO40+AG40</f>
        <v>0.51522181718381521</v>
      </c>
      <c r="AR40" s="21">
        <f>AD40+AF40+AJ40+AL40+AN40+AP40+AH40</f>
        <v>0.48493433586746865</v>
      </c>
    </row>
    <row r="41" spans="1:44" x14ac:dyDescent="0.2">
      <c r="A41" s="5" t="s">
        <v>215</v>
      </c>
      <c r="B41" s="5" t="s">
        <v>297</v>
      </c>
      <c r="C41" s="5" t="str">
        <f>VLOOKUP(B41,Treatments!A:B,2,FALSE)</f>
        <v>HIGH CHOLESTEROL</v>
      </c>
      <c r="D41" s="16">
        <v>896292</v>
      </c>
      <c r="E41" s="5">
        <v>2</v>
      </c>
      <c r="F41" s="7" t="str">
        <f>VLOOKUP(A41,Region_Pop!A:D,4,FALSE)</f>
        <v>Northeast</v>
      </c>
      <c r="G41" s="7" t="str">
        <f>IFERROR(VLOOKUP(A41,Region_Pop!A:F,6,FALSE),"NON DIVISION")</f>
        <v xml:space="preserve">New England </v>
      </c>
      <c r="H41" s="8">
        <f>VLOOKUP(A41,Region_Pop!A:P,16,FALSE)</f>
        <v>6762596</v>
      </c>
      <c r="I41" s="8">
        <f>VLOOKUP(A41,Region_Pop!A:Z,26,FALSE)</f>
        <v>49281</v>
      </c>
      <c r="J41" s="8">
        <f>VLOOKUP(A41,Region_Pop!A:AJ,36,FALSE)</f>
        <v>71950</v>
      </c>
      <c r="K41" s="8">
        <f>VLOOKUP(A41,Region_Pop!A:AT,46,FALSE)</f>
        <v>54721</v>
      </c>
      <c r="L41" s="14">
        <f>SUMIF(PIVOT_Demog_By_State_2014!A:A,A41&amp;"female",PIVOT_Demog_By_State_2014!D:D)</f>
        <v>237969</v>
      </c>
      <c r="M41" s="14">
        <f>SUMIF(PIVOT_Demog_By_State_2014!A:A,A41&amp;"male",PIVOT_Demog_By_State_2014!D:D)</f>
        <v>223923</v>
      </c>
      <c r="N41" s="14">
        <f>SUMIF(PIVOT_Demog_By_State_2014!A:A,A41&amp;"female",PIVOT_Demog_By_State_2014!E:E)</f>
        <v>2589132</v>
      </c>
      <c r="O41" s="14">
        <f>SUMIF(PIVOT_Demog_By_State_2014!A:A,A41&amp;"male",PIVOT_Demog_By_State_2014!E:E)</f>
        <v>2426451</v>
      </c>
      <c r="P41" s="14">
        <f>SUMIF(PIVOT_Demog_By_State_2014!A:A,A41&amp;"female",PIVOT_Demog_By_State_2014!U:U)</f>
        <v>371966</v>
      </c>
      <c r="Q41" s="14">
        <f>SUMIF(PIVOT_Demog_By_State_2014!A:A,A41&amp;"male",PIVOT_Demog_By_State_2014!U:U)</f>
        <v>365324</v>
      </c>
      <c r="R41" s="14">
        <f>SUMIF(PIVOT_Demog_By_State_2014!A:A,A41&amp;"female",PIVOT_Demog_By_State_2014!F:F)</f>
        <v>219743</v>
      </c>
      <c r="S41" s="14">
        <f>SUMIF(PIVOT_Demog_By_State_2014!A:A,A41&amp;"male",PIVOT_Demog_By_State_2014!F:F)</f>
        <v>201246</v>
      </c>
      <c r="T41" s="14">
        <f>SUMIF(PIVOT_Demog_By_State_2014!A:A,A41&amp;"female",PIVOT_Demog_By_State_2014!G:G)</f>
        <v>1408</v>
      </c>
      <c r="U41" s="14">
        <f>SUMIF(PIVOT_Demog_By_State_2014!A:A,A41&amp;"male",PIVOT_Demog_By_State_2014!G:G)</f>
        <v>1287</v>
      </c>
      <c r="V41" s="14">
        <f>SUMIF(PIVOT_Demog_By_State_2014!A:A,A41&amp;"female",PIVOT_Demog_By_State_2014!H:H)</f>
        <v>6024</v>
      </c>
      <c r="W41" s="14">
        <f>SUMIF(PIVOT_Demog_By_State_2014!A:A,A41&amp;"male",PIVOT_Demog_By_State_2014!H:H)</f>
        <v>6072</v>
      </c>
      <c r="X41" s="14">
        <f>SUMIF(PIVOT_Demog_By_State_2014!A:A,A41&amp;"female",PIVOT_Demog_By_State_2014!I:I)</f>
        <v>57995</v>
      </c>
      <c r="Y41" s="14">
        <f>SUMIF(PIVOT_Demog_By_State_2014!A:A,A41&amp;"male",PIVOT_Demog_By_State_2014!I:I)</f>
        <v>55112</v>
      </c>
      <c r="Z41" s="14">
        <f>L41+N41+P41+R41+T41+V41+X41</f>
        <v>3484237</v>
      </c>
      <c r="AA41" s="14">
        <f>M41+O41+Q41+S41+U41+W41+Y41</f>
        <v>3279415</v>
      </c>
      <c r="AB41" s="19">
        <f>D41/SUMIF(A:A,A41,D:D)</f>
        <v>0.19890857846672808</v>
      </c>
      <c r="AC41" s="19">
        <f>L41/$H41</f>
        <v>3.5189001383492374E-2</v>
      </c>
      <c r="AD41" s="19">
        <f>M41/$H41</f>
        <v>3.3111988354767904E-2</v>
      </c>
      <c r="AE41" s="19">
        <f>N41/$H41</f>
        <v>0.38286066475063718</v>
      </c>
      <c r="AF41" s="19">
        <f>O41/$H41</f>
        <v>0.358804666137087</v>
      </c>
      <c r="AG41" s="19">
        <f>P41/$H41</f>
        <v>5.500343359266175E-2</v>
      </c>
      <c r="AH41" s="19">
        <f>Q41/$H41</f>
        <v>5.4021266389416137E-2</v>
      </c>
      <c r="AI41" s="19">
        <f>R41/$H41</f>
        <v>3.2493882526769303E-2</v>
      </c>
      <c r="AJ41" s="19">
        <f>S41/$H41</f>
        <v>2.9758690301771685E-2</v>
      </c>
      <c r="AK41" s="19">
        <f>T41/$H41</f>
        <v>2.0820406837847479E-4</v>
      </c>
      <c r="AL41" s="19">
        <f>U41/$H41</f>
        <v>1.9031153125219959E-4</v>
      </c>
      <c r="AM41" s="19">
        <f>V41/$H41</f>
        <v>8.9078217891472452E-4</v>
      </c>
      <c r="AN41" s="19">
        <f>W41/$H41</f>
        <v>8.9788004488217251E-4</v>
      </c>
      <c r="AO41" s="19">
        <f>X41/$H41</f>
        <v>8.5758486829613945E-3</v>
      </c>
      <c r="AP41" s="19">
        <f>Y41/$H41</f>
        <v>8.1495331082915498E-3</v>
      </c>
      <c r="AQ41" s="21">
        <f>AC41+AE41+AI41+AK41+AM41+AO41+AG41</f>
        <v>0.51522181718381521</v>
      </c>
      <c r="AR41" s="21">
        <f>AD41+AF41+AJ41+AL41+AN41+AP41+AH41</f>
        <v>0.48493433586746865</v>
      </c>
    </row>
    <row r="42" spans="1:44" x14ac:dyDescent="0.2">
      <c r="A42" s="5" t="s">
        <v>266</v>
      </c>
      <c r="B42" s="5" t="s">
        <v>298</v>
      </c>
      <c r="C42" s="5" t="str">
        <f>VLOOKUP(B42,Treatments!A:B,2,FALSE)</f>
        <v>HIGH BLOOD PRESSURE</v>
      </c>
      <c r="D42" s="16">
        <v>808124</v>
      </c>
      <c r="E42" s="5">
        <v>3</v>
      </c>
      <c r="F42" s="7" t="str">
        <f>VLOOKUP(A42,Region_Pop!A:D,4,FALSE)</f>
        <v>South</v>
      </c>
      <c r="G42" s="7" t="str">
        <f>IFERROR(VLOOKUP(A42,Region_Pop!A:F,6,FALSE),"NON DIVISION")</f>
        <v>South Atlantic</v>
      </c>
      <c r="H42" s="8">
        <f>VLOOKUP(A42,Region_Pop!A:P,16,FALSE)</f>
        <v>8310993</v>
      </c>
      <c r="I42" s="8">
        <f>VLOOKUP(A42,Region_Pop!A:Z,26,FALSE)</f>
        <v>58566</v>
      </c>
      <c r="J42" s="8">
        <f>VLOOKUP(A42,Region_Pop!A:AJ,36,FALSE)</f>
        <v>102580</v>
      </c>
      <c r="K42" s="8">
        <f>VLOOKUP(A42,Region_Pop!A:AT,46,FALSE)</f>
        <v>62609</v>
      </c>
      <c r="L42" s="14">
        <f>SUMIF(PIVOT_Demog_By_State_2014!A:A,A42&amp;"female",PIVOT_Demog_By_State_2014!D:D)</f>
        <v>824476</v>
      </c>
      <c r="M42" s="14">
        <f>SUMIF(PIVOT_Demog_By_State_2014!A:A,A42&amp;"male",PIVOT_Demog_By_State_2014!D:D)</f>
        <v>757557</v>
      </c>
      <c r="N42" s="14">
        <f>SUMIF(PIVOT_Demog_By_State_2014!A:A,A42&amp;"female",PIVOT_Demog_By_State_2014!E:E)</f>
        <v>2662057</v>
      </c>
      <c r="O42" s="14">
        <f>SUMIF(PIVOT_Demog_By_State_2014!A:A,A42&amp;"male",PIVOT_Demog_By_State_2014!E:E)</f>
        <v>2600629</v>
      </c>
      <c r="P42" s="14">
        <f>SUMIF(PIVOT_Demog_By_State_2014!A:A,A42&amp;"female",PIVOT_Demog_By_State_2014!U:U)</f>
        <v>351405</v>
      </c>
      <c r="Q42" s="14">
        <f>SUMIF(PIVOT_Demog_By_State_2014!A:A,A42&amp;"male",PIVOT_Demog_By_State_2014!U:U)</f>
        <v>375858</v>
      </c>
      <c r="R42" s="14">
        <f>SUMIF(PIVOT_Demog_By_State_2014!A:A,A42&amp;"female",PIVOT_Demog_By_State_2014!F:F)</f>
        <v>269806</v>
      </c>
      <c r="S42" s="14">
        <f>SUMIF(PIVOT_Demog_By_State_2014!A:A,A42&amp;"male",PIVOT_Demog_By_State_2014!F:F)</f>
        <v>241102</v>
      </c>
      <c r="T42" s="14">
        <f>SUMIF(PIVOT_Demog_By_State_2014!A:A,A42&amp;"female",PIVOT_Demog_By_State_2014!G:G)</f>
        <v>3017</v>
      </c>
      <c r="U42" s="14">
        <f>SUMIF(PIVOT_Demog_By_State_2014!A:A,A42&amp;"male",PIVOT_Demog_By_State_2014!G:G)</f>
        <v>2826</v>
      </c>
      <c r="V42" s="14">
        <f>SUMIF(PIVOT_Demog_By_State_2014!A:A,A42&amp;"female",PIVOT_Demog_By_State_2014!H:H)</f>
        <v>10858</v>
      </c>
      <c r="W42" s="14">
        <f>SUMIF(PIVOT_Demog_By_State_2014!A:A,A42&amp;"male",PIVOT_Demog_By_State_2014!H:H)</f>
        <v>10989</v>
      </c>
      <c r="X42" s="14">
        <f>SUMIF(PIVOT_Demog_By_State_2014!A:A,A42&amp;"female",PIVOT_Demog_By_State_2014!I:I)</f>
        <v>102821</v>
      </c>
      <c r="Y42" s="14">
        <f>SUMIF(PIVOT_Demog_By_State_2014!A:A,A42&amp;"male",PIVOT_Demog_By_State_2014!I:I)</f>
        <v>98675</v>
      </c>
      <c r="Z42" s="14">
        <f>L42+N42+P42+R42+T42+V42+X42</f>
        <v>4224440</v>
      </c>
      <c r="AA42" s="14">
        <f>M42+O42+Q42+S42+U42+W42+Y42</f>
        <v>4087636</v>
      </c>
      <c r="AB42" s="19">
        <f>D42/SUMIF(A:A,A42,D:D)</f>
        <v>0.20885691387344024</v>
      </c>
      <c r="AC42" s="19">
        <f>L42/$H42</f>
        <v>9.9203067551615065E-2</v>
      </c>
      <c r="AD42" s="19">
        <f>M42/$H42</f>
        <v>9.1151201787800812E-2</v>
      </c>
      <c r="AE42" s="19">
        <f>N42/$H42</f>
        <v>0.32030552787133859</v>
      </c>
      <c r="AF42" s="19">
        <f>O42/$H42</f>
        <v>0.31291435331494083</v>
      </c>
      <c r="AG42" s="19">
        <f>P42/$H42</f>
        <v>4.2281951145910004E-2</v>
      </c>
      <c r="AH42" s="19">
        <f>Q42/$H42</f>
        <v>4.5224198841221502E-2</v>
      </c>
      <c r="AI42" s="19">
        <f>R42/$H42</f>
        <v>3.2463750119871355E-2</v>
      </c>
      <c r="AJ42" s="19">
        <f>S42/$H42</f>
        <v>2.9010011198421174E-2</v>
      </c>
      <c r="AK42" s="19">
        <f>T42/$H42</f>
        <v>3.6301318025415256E-4</v>
      </c>
      <c r="AL42" s="19">
        <f>U42/$H42</f>
        <v>3.4003157023474812E-4</v>
      </c>
      <c r="AM42" s="19">
        <f>V42/$H42</f>
        <v>1.3064624167052001E-3</v>
      </c>
      <c r="AN42" s="19">
        <f>W42/$H42</f>
        <v>1.3222246727918072E-3</v>
      </c>
      <c r="AO42" s="19">
        <f>X42/$H42</f>
        <v>1.2371686512069015E-2</v>
      </c>
      <c r="AP42" s="19">
        <f>Y42/$H42</f>
        <v>1.1872829155312729E-2</v>
      </c>
      <c r="AQ42" s="21">
        <f>AC42+AE42+AI42+AK42+AM42+AO42+AG42</f>
        <v>0.50829545879776339</v>
      </c>
      <c r="AR42" s="21">
        <f>AD42+AF42+AJ42+AL42+AN42+AP42+AH42</f>
        <v>0.49183485054072362</v>
      </c>
    </row>
    <row r="43" spans="1:44" x14ac:dyDescent="0.2">
      <c r="A43" s="5" t="s">
        <v>266</v>
      </c>
      <c r="B43" s="5" t="s">
        <v>303</v>
      </c>
      <c r="C43" s="5" t="str">
        <f>VLOOKUP(B43,Treatments!A:B,2,FALSE)</f>
        <v>HIGH CHOLESTEROL</v>
      </c>
      <c r="D43" s="16">
        <v>702216</v>
      </c>
      <c r="E43" s="5">
        <v>5</v>
      </c>
      <c r="F43" s="7" t="str">
        <f>VLOOKUP(A43,Region_Pop!A:D,4,FALSE)</f>
        <v>South</v>
      </c>
      <c r="G43" s="7" t="str">
        <f>IFERROR(VLOOKUP(A43,Region_Pop!A:F,6,FALSE),"NON DIVISION")</f>
        <v>South Atlantic</v>
      </c>
      <c r="H43" s="8">
        <f>VLOOKUP(A43,Region_Pop!A:P,16,FALSE)</f>
        <v>8310993</v>
      </c>
      <c r="I43" s="8">
        <f>VLOOKUP(A43,Region_Pop!A:Z,26,FALSE)</f>
        <v>58566</v>
      </c>
      <c r="J43" s="8">
        <f>VLOOKUP(A43,Region_Pop!A:AJ,36,FALSE)</f>
        <v>102580</v>
      </c>
      <c r="K43" s="8">
        <f>VLOOKUP(A43,Region_Pop!A:AT,46,FALSE)</f>
        <v>62609</v>
      </c>
      <c r="L43" s="14">
        <f>SUMIF(PIVOT_Demog_By_State_2014!A:A,A43&amp;"female",PIVOT_Demog_By_State_2014!D:D)</f>
        <v>824476</v>
      </c>
      <c r="M43" s="14">
        <f>SUMIF(PIVOT_Demog_By_State_2014!A:A,A43&amp;"male",PIVOT_Demog_By_State_2014!D:D)</f>
        <v>757557</v>
      </c>
      <c r="N43" s="14">
        <f>SUMIF(PIVOT_Demog_By_State_2014!A:A,A43&amp;"female",PIVOT_Demog_By_State_2014!E:E)</f>
        <v>2662057</v>
      </c>
      <c r="O43" s="14">
        <f>SUMIF(PIVOT_Demog_By_State_2014!A:A,A43&amp;"male",PIVOT_Demog_By_State_2014!E:E)</f>
        <v>2600629</v>
      </c>
      <c r="P43" s="14">
        <f>SUMIF(PIVOT_Demog_By_State_2014!A:A,A43&amp;"female",PIVOT_Demog_By_State_2014!U:U)</f>
        <v>351405</v>
      </c>
      <c r="Q43" s="14">
        <f>SUMIF(PIVOT_Demog_By_State_2014!A:A,A43&amp;"male",PIVOT_Demog_By_State_2014!U:U)</f>
        <v>375858</v>
      </c>
      <c r="R43" s="14">
        <f>SUMIF(PIVOT_Demog_By_State_2014!A:A,A43&amp;"female",PIVOT_Demog_By_State_2014!F:F)</f>
        <v>269806</v>
      </c>
      <c r="S43" s="14">
        <f>SUMIF(PIVOT_Demog_By_State_2014!A:A,A43&amp;"male",PIVOT_Demog_By_State_2014!F:F)</f>
        <v>241102</v>
      </c>
      <c r="T43" s="14">
        <f>SUMIF(PIVOT_Demog_By_State_2014!A:A,A43&amp;"female",PIVOT_Demog_By_State_2014!G:G)</f>
        <v>3017</v>
      </c>
      <c r="U43" s="14">
        <f>SUMIF(PIVOT_Demog_By_State_2014!A:A,A43&amp;"male",PIVOT_Demog_By_State_2014!G:G)</f>
        <v>2826</v>
      </c>
      <c r="V43" s="14">
        <f>SUMIF(PIVOT_Demog_By_State_2014!A:A,A43&amp;"female",PIVOT_Demog_By_State_2014!H:H)</f>
        <v>10858</v>
      </c>
      <c r="W43" s="14">
        <f>SUMIF(PIVOT_Demog_By_State_2014!A:A,A43&amp;"male",PIVOT_Demog_By_State_2014!H:H)</f>
        <v>10989</v>
      </c>
      <c r="X43" s="14">
        <f>SUMIF(PIVOT_Demog_By_State_2014!A:A,A43&amp;"female",PIVOT_Demog_By_State_2014!I:I)</f>
        <v>102821</v>
      </c>
      <c r="Y43" s="14">
        <f>SUMIF(PIVOT_Demog_By_State_2014!A:A,A43&amp;"male",PIVOT_Demog_By_State_2014!I:I)</f>
        <v>98675</v>
      </c>
      <c r="Z43" s="14">
        <f>L43+N43+P43+R43+T43+V43+X43</f>
        <v>4224440</v>
      </c>
      <c r="AA43" s="14">
        <f>M43+O43+Q43+S43+U43+W43+Y43</f>
        <v>4087636</v>
      </c>
      <c r="AB43" s="19">
        <f>D43/SUMIF(A:A,A43,D:D)</f>
        <v>0.18148534956584844</v>
      </c>
      <c r="AC43" s="19">
        <f>L43/$H43</f>
        <v>9.9203067551615065E-2</v>
      </c>
      <c r="AD43" s="19">
        <f>M43/$H43</f>
        <v>9.1151201787800812E-2</v>
      </c>
      <c r="AE43" s="19">
        <f>N43/$H43</f>
        <v>0.32030552787133859</v>
      </c>
      <c r="AF43" s="19">
        <f>O43/$H43</f>
        <v>0.31291435331494083</v>
      </c>
      <c r="AG43" s="19">
        <f>P43/$H43</f>
        <v>4.2281951145910004E-2</v>
      </c>
      <c r="AH43" s="19">
        <f>Q43/$H43</f>
        <v>4.5224198841221502E-2</v>
      </c>
      <c r="AI43" s="19">
        <f>R43/$H43</f>
        <v>3.2463750119871355E-2</v>
      </c>
      <c r="AJ43" s="19">
        <f>S43/$H43</f>
        <v>2.9010011198421174E-2</v>
      </c>
      <c r="AK43" s="19">
        <f>T43/$H43</f>
        <v>3.6301318025415256E-4</v>
      </c>
      <c r="AL43" s="19">
        <f>U43/$H43</f>
        <v>3.4003157023474812E-4</v>
      </c>
      <c r="AM43" s="19">
        <f>V43/$H43</f>
        <v>1.3064624167052001E-3</v>
      </c>
      <c r="AN43" s="19">
        <f>W43/$H43</f>
        <v>1.3222246727918072E-3</v>
      </c>
      <c r="AO43" s="19">
        <f>X43/$H43</f>
        <v>1.2371686512069015E-2</v>
      </c>
      <c r="AP43" s="19">
        <f>Y43/$H43</f>
        <v>1.1872829155312729E-2</v>
      </c>
      <c r="AQ43" s="21">
        <f>AC43+AE43+AI43+AK43+AM43+AO43+AG43</f>
        <v>0.50829545879776339</v>
      </c>
      <c r="AR43" s="21">
        <f>AD43+AF43+AJ43+AL43+AN43+AP43+AH43</f>
        <v>0.49183485054072362</v>
      </c>
    </row>
    <row r="44" spans="1:44" x14ac:dyDescent="0.2">
      <c r="A44" s="5" t="s">
        <v>266</v>
      </c>
      <c r="B44" s="5" t="s">
        <v>293</v>
      </c>
      <c r="C44" s="5" t="str">
        <f>VLOOKUP(B44,Treatments!A:B,2,FALSE)</f>
        <v>HYPOTHYROIDISM</v>
      </c>
      <c r="D44" s="16">
        <v>837399</v>
      </c>
      <c r="E44" s="5">
        <v>1</v>
      </c>
      <c r="F44" s="7" t="str">
        <f>VLOOKUP(A44,Region_Pop!A:D,4,FALSE)</f>
        <v>South</v>
      </c>
      <c r="G44" s="7" t="str">
        <f>IFERROR(VLOOKUP(A44,Region_Pop!A:F,6,FALSE),"NON DIVISION")</f>
        <v>South Atlantic</v>
      </c>
      <c r="H44" s="8">
        <f>VLOOKUP(A44,Region_Pop!A:P,16,FALSE)</f>
        <v>8310993</v>
      </c>
      <c r="I44" s="8">
        <f>VLOOKUP(A44,Region_Pop!A:Z,26,FALSE)</f>
        <v>58566</v>
      </c>
      <c r="J44" s="8">
        <f>VLOOKUP(A44,Region_Pop!A:AJ,36,FALSE)</f>
        <v>102580</v>
      </c>
      <c r="K44" s="8">
        <f>VLOOKUP(A44,Region_Pop!A:AT,46,FALSE)</f>
        <v>62609</v>
      </c>
      <c r="L44" s="14">
        <f>SUMIF(PIVOT_Demog_By_State_2014!A:A,A44&amp;"female",PIVOT_Demog_By_State_2014!D:D)</f>
        <v>824476</v>
      </c>
      <c r="M44" s="14">
        <f>SUMIF(PIVOT_Demog_By_State_2014!A:A,A44&amp;"male",PIVOT_Demog_By_State_2014!D:D)</f>
        <v>757557</v>
      </c>
      <c r="N44" s="14">
        <f>SUMIF(PIVOT_Demog_By_State_2014!A:A,A44&amp;"female",PIVOT_Demog_By_State_2014!E:E)</f>
        <v>2662057</v>
      </c>
      <c r="O44" s="14">
        <f>SUMIF(PIVOT_Demog_By_State_2014!A:A,A44&amp;"male",PIVOT_Demog_By_State_2014!E:E)</f>
        <v>2600629</v>
      </c>
      <c r="P44" s="14">
        <f>SUMIF(PIVOT_Demog_By_State_2014!A:A,A44&amp;"female",PIVOT_Demog_By_State_2014!U:U)</f>
        <v>351405</v>
      </c>
      <c r="Q44" s="14">
        <f>SUMIF(PIVOT_Demog_By_State_2014!A:A,A44&amp;"male",PIVOT_Demog_By_State_2014!U:U)</f>
        <v>375858</v>
      </c>
      <c r="R44" s="14">
        <f>SUMIF(PIVOT_Demog_By_State_2014!A:A,A44&amp;"female",PIVOT_Demog_By_State_2014!F:F)</f>
        <v>269806</v>
      </c>
      <c r="S44" s="14">
        <f>SUMIF(PIVOT_Demog_By_State_2014!A:A,A44&amp;"male",PIVOT_Demog_By_State_2014!F:F)</f>
        <v>241102</v>
      </c>
      <c r="T44" s="14">
        <f>SUMIF(PIVOT_Demog_By_State_2014!A:A,A44&amp;"female",PIVOT_Demog_By_State_2014!G:G)</f>
        <v>3017</v>
      </c>
      <c r="U44" s="14">
        <f>SUMIF(PIVOT_Demog_By_State_2014!A:A,A44&amp;"male",PIVOT_Demog_By_State_2014!G:G)</f>
        <v>2826</v>
      </c>
      <c r="V44" s="14">
        <f>SUMIF(PIVOT_Demog_By_State_2014!A:A,A44&amp;"female",PIVOT_Demog_By_State_2014!H:H)</f>
        <v>10858</v>
      </c>
      <c r="W44" s="14">
        <f>SUMIF(PIVOT_Demog_By_State_2014!A:A,A44&amp;"male",PIVOT_Demog_By_State_2014!H:H)</f>
        <v>10989</v>
      </c>
      <c r="X44" s="14">
        <f>SUMIF(PIVOT_Demog_By_State_2014!A:A,A44&amp;"female",PIVOT_Demog_By_State_2014!I:I)</f>
        <v>102821</v>
      </c>
      <c r="Y44" s="14">
        <f>SUMIF(PIVOT_Demog_By_State_2014!A:A,A44&amp;"male",PIVOT_Demog_By_State_2014!I:I)</f>
        <v>98675</v>
      </c>
      <c r="Z44" s="14">
        <f>L44+N44+P44+R44+T44+V44+X44</f>
        <v>4224440</v>
      </c>
      <c r="AA44" s="14">
        <f>M44+O44+Q44+S44+U44+W44+Y44</f>
        <v>4087636</v>
      </c>
      <c r="AB44" s="19">
        <f>D44/SUMIF(A:A,A44,D:D)</f>
        <v>0.21642293858455508</v>
      </c>
      <c r="AC44" s="19">
        <f>L44/$H44</f>
        <v>9.9203067551615065E-2</v>
      </c>
      <c r="AD44" s="19">
        <f>M44/$H44</f>
        <v>9.1151201787800812E-2</v>
      </c>
      <c r="AE44" s="19">
        <f>N44/$H44</f>
        <v>0.32030552787133859</v>
      </c>
      <c r="AF44" s="19">
        <f>O44/$H44</f>
        <v>0.31291435331494083</v>
      </c>
      <c r="AG44" s="19">
        <f>P44/$H44</f>
        <v>4.2281951145910004E-2</v>
      </c>
      <c r="AH44" s="19">
        <f>Q44/$H44</f>
        <v>4.5224198841221502E-2</v>
      </c>
      <c r="AI44" s="19">
        <f>R44/$H44</f>
        <v>3.2463750119871355E-2</v>
      </c>
      <c r="AJ44" s="19">
        <f>S44/$H44</f>
        <v>2.9010011198421174E-2</v>
      </c>
      <c r="AK44" s="19">
        <f>T44/$H44</f>
        <v>3.6301318025415256E-4</v>
      </c>
      <c r="AL44" s="19">
        <f>U44/$H44</f>
        <v>3.4003157023474812E-4</v>
      </c>
      <c r="AM44" s="19">
        <f>V44/$H44</f>
        <v>1.3064624167052001E-3</v>
      </c>
      <c r="AN44" s="19">
        <f>W44/$H44</f>
        <v>1.3222246727918072E-3</v>
      </c>
      <c r="AO44" s="19">
        <f>X44/$H44</f>
        <v>1.2371686512069015E-2</v>
      </c>
      <c r="AP44" s="19">
        <f>Y44/$H44</f>
        <v>1.1872829155312729E-2</v>
      </c>
      <c r="AQ44" s="21">
        <f>AC44+AE44+AI44+AK44+AM44+AO44+AG44</f>
        <v>0.50829545879776339</v>
      </c>
      <c r="AR44" s="21">
        <f>AD44+AF44+AJ44+AL44+AN44+AP44+AH44</f>
        <v>0.49183485054072362</v>
      </c>
    </row>
    <row r="45" spans="1:44" x14ac:dyDescent="0.2">
      <c r="A45" s="5" t="s">
        <v>266</v>
      </c>
      <c r="B45" s="5" t="s">
        <v>295</v>
      </c>
      <c r="C45" s="5" t="str">
        <f>VLOOKUP(B45,Treatments!A:B,2,FALSE)</f>
        <v>HIGH BLOOD PRESSURE</v>
      </c>
      <c r="D45" s="16">
        <v>819189</v>
      </c>
      <c r="E45" s="5">
        <v>2</v>
      </c>
      <c r="F45" s="7" t="str">
        <f>VLOOKUP(A45,Region_Pop!A:D,4,FALSE)</f>
        <v>South</v>
      </c>
      <c r="G45" s="7" t="str">
        <f>IFERROR(VLOOKUP(A45,Region_Pop!A:F,6,FALSE),"NON DIVISION")</f>
        <v>South Atlantic</v>
      </c>
      <c r="H45" s="8">
        <f>VLOOKUP(A45,Region_Pop!A:P,16,FALSE)</f>
        <v>8310993</v>
      </c>
      <c r="I45" s="8">
        <f>VLOOKUP(A45,Region_Pop!A:Z,26,FALSE)</f>
        <v>58566</v>
      </c>
      <c r="J45" s="8">
        <f>VLOOKUP(A45,Region_Pop!A:AJ,36,FALSE)</f>
        <v>102580</v>
      </c>
      <c r="K45" s="8">
        <f>VLOOKUP(A45,Region_Pop!A:AT,46,FALSE)</f>
        <v>62609</v>
      </c>
      <c r="L45" s="14">
        <f>SUMIF(PIVOT_Demog_By_State_2014!A:A,A45&amp;"female",PIVOT_Demog_By_State_2014!D:D)</f>
        <v>824476</v>
      </c>
      <c r="M45" s="14">
        <f>SUMIF(PIVOT_Demog_By_State_2014!A:A,A45&amp;"male",PIVOT_Demog_By_State_2014!D:D)</f>
        <v>757557</v>
      </c>
      <c r="N45" s="14">
        <f>SUMIF(PIVOT_Demog_By_State_2014!A:A,A45&amp;"female",PIVOT_Demog_By_State_2014!E:E)</f>
        <v>2662057</v>
      </c>
      <c r="O45" s="14">
        <f>SUMIF(PIVOT_Demog_By_State_2014!A:A,A45&amp;"male",PIVOT_Demog_By_State_2014!E:E)</f>
        <v>2600629</v>
      </c>
      <c r="P45" s="14">
        <f>SUMIF(PIVOT_Demog_By_State_2014!A:A,A45&amp;"female",PIVOT_Demog_By_State_2014!U:U)</f>
        <v>351405</v>
      </c>
      <c r="Q45" s="14">
        <f>SUMIF(PIVOT_Demog_By_State_2014!A:A,A45&amp;"male",PIVOT_Demog_By_State_2014!U:U)</f>
        <v>375858</v>
      </c>
      <c r="R45" s="14">
        <f>SUMIF(PIVOT_Demog_By_State_2014!A:A,A45&amp;"female",PIVOT_Demog_By_State_2014!F:F)</f>
        <v>269806</v>
      </c>
      <c r="S45" s="14">
        <f>SUMIF(PIVOT_Demog_By_State_2014!A:A,A45&amp;"male",PIVOT_Demog_By_State_2014!F:F)</f>
        <v>241102</v>
      </c>
      <c r="T45" s="14">
        <f>SUMIF(PIVOT_Demog_By_State_2014!A:A,A45&amp;"female",PIVOT_Demog_By_State_2014!G:G)</f>
        <v>3017</v>
      </c>
      <c r="U45" s="14">
        <f>SUMIF(PIVOT_Demog_By_State_2014!A:A,A45&amp;"male",PIVOT_Demog_By_State_2014!G:G)</f>
        <v>2826</v>
      </c>
      <c r="V45" s="14">
        <f>SUMIF(PIVOT_Demog_By_State_2014!A:A,A45&amp;"female",PIVOT_Demog_By_State_2014!H:H)</f>
        <v>10858</v>
      </c>
      <c r="W45" s="14">
        <f>SUMIF(PIVOT_Demog_By_State_2014!A:A,A45&amp;"male",PIVOT_Demog_By_State_2014!H:H)</f>
        <v>10989</v>
      </c>
      <c r="X45" s="14">
        <f>SUMIF(PIVOT_Demog_By_State_2014!A:A,A45&amp;"female",PIVOT_Demog_By_State_2014!I:I)</f>
        <v>102821</v>
      </c>
      <c r="Y45" s="14">
        <f>SUMIF(PIVOT_Demog_By_State_2014!A:A,A45&amp;"male",PIVOT_Demog_By_State_2014!I:I)</f>
        <v>98675</v>
      </c>
      <c r="Z45" s="14">
        <f>L45+N45+P45+R45+T45+V45+X45</f>
        <v>4224440</v>
      </c>
      <c r="AA45" s="14">
        <f>M45+O45+Q45+S45+U45+W45+Y45</f>
        <v>4087636</v>
      </c>
      <c r="AB45" s="19">
        <f>D45/SUMIF(A:A,A45,D:D)</f>
        <v>0.21171662568995556</v>
      </c>
      <c r="AC45" s="19">
        <f>L45/$H45</f>
        <v>9.9203067551615065E-2</v>
      </c>
      <c r="AD45" s="19">
        <f>M45/$H45</f>
        <v>9.1151201787800812E-2</v>
      </c>
      <c r="AE45" s="19">
        <f>N45/$H45</f>
        <v>0.32030552787133859</v>
      </c>
      <c r="AF45" s="19">
        <f>O45/$H45</f>
        <v>0.31291435331494083</v>
      </c>
      <c r="AG45" s="19">
        <f>P45/$H45</f>
        <v>4.2281951145910004E-2</v>
      </c>
      <c r="AH45" s="19">
        <f>Q45/$H45</f>
        <v>4.5224198841221502E-2</v>
      </c>
      <c r="AI45" s="19">
        <f>R45/$H45</f>
        <v>3.2463750119871355E-2</v>
      </c>
      <c r="AJ45" s="19">
        <f>S45/$H45</f>
        <v>2.9010011198421174E-2</v>
      </c>
      <c r="AK45" s="19">
        <f>T45/$H45</f>
        <v>3.6301318025415256E-4</v>
      </c>
      <c r="AL45" s="19">
        <f>U45/$H45</f>
        <v>3.4003157023474812E-4</v>
      </c>
      <c r="AM45" s="19">
        <f>V45/$H45</f>
        <v>1.3064624167052001E-3</v>
      </c>
      <c r="AN45" s="19">
        <f>W45/$H45</f>
        <v>1.3222246727918072E-3</v>
      </c>
      <c r="AO45" s="19">
        <f>X45/$H45</f>
        <v>1.2371686512069015E-2</v>
      </c>
      <c r="AP45" s="19">
        <f>Y45/$H45</f>
        <v>1.1872829155312729E-2</v>
      </c>
      <c r="AQ45" s="21">
        <f>AC45+AE45+AI45+AK45+AM45+AO45+AG45</f>
        <v>0.50829545879776339</v>
      </c>
      <c r="AR45" s="21">
        <f>AD45+AF45+AJ45+AL45+AN45+AP45+AH45</f>
        <v>0.49183485054072362</v>
      </c>
    </row>
    <row r="46" spans="1:44" x14ac:dyDescent="0.2">
      <c r="A46" s="5" t="s">
        <v>266</v>
      </c>
      <c r="B46" s="5" t="s">
        <v>297</v>
      </c>
      <c r="C46" s="5" t="str">
        <f>VLOOKUP(B46,Treatments!A:B,2,FALSE)</f>
        <v>HIGH CHOLESTEROL</v>
      </c>
      <c r="D46" s="16">
        <v>702343</v>
      </c>
      <c r="E46" s="5">
        <v>4</v>
      </c>
      <c r="F46" s="7" t="str">
        <f>VLOOKUP(A46,Region_Pop!A:D,4,FALSE)</f>
        <v>South</v>
      </c>
      <c r="G46" s="7" t="str">
        <f>IFERROR(VLOOKUP(A46,Region_Pop!A:F,6,FALSE),"NON DIVISION")</f>
        <v>South Atlantic</v>
      </c>
      <c r="H46" s="8">
        <f>VLOOKUP(A46,Region_Pop!A:P,16,FALSE)</f>
        <v>8310993</v>
      </c>
      <c r="I46" s="8">
        <f>VLOOKUP(A46,Region_Pop!A:Z,26,FALSE)</f>
        <v>58566</v>
      </c>
      <c r="J46" s="8">
        <f>VLOOKUP(A46,Region_Pop!A:AJ,36,FALSE)</f>
        <v>102580</v>
      </c>
      <c r="K46" s="8">
        <f>VLOOKUP(A46,Region_Pop!A:AT,46,FALSE)</f>
        <v>62609</v>
      </c>
      <c r="L46" s="14">
        <f>SUMIF(PIVOT_Demog_By_State_2014!A:A,A46&amp;"female",PIVOT_Demog_By_State_2014!D:D)</f>
        <v>824476</v>
      </c>
      <c r="M46" s="14">
        <f>SUMIF(PIVOT_Demog_By_State_2014!A:A,A46&amp;"male",PIVOT_Demog_By_State_2014!D:D)</f>
        <v>757557</v>
      </c>
      <c r="N46" s="14">
        <f>SUMIF(PIVOT_Demog_By_State_2014!A:A,A46&amp;"female",PIVOT_Demog_By_State_2014!E:E)</f>
        <v>2662057</v>
      </c>
      <c r="O46" s="14">
        <f>SUMIF(PIVOT_Demog_By_State_2014!A:A,A46&amp;"male",PIVOT_Demog_By_State_2014!E:E)</f>
        <v>2600629</v>
      </c>
      <c r="P46" s="14">
        <f>SUMIF(PIVOT_Demog_By_State_2014!A:A,A46&amp;"female",PIVOT_Demog_By_State_2014!U:U)</f>
        <v>351405</v>
      </c>
      <c r="Q46" s="14">
        <f>SUMIF(PIVOT_Demog_By_State_2014!A:A,A46&amp;"male",PIVOT_Demog_By_State_2014!U:U)</f>
        <v>375858</v>
      </c>
      <c r="R46" s="14">
        <f>SUMIF(PIVOT_Demog_By_State_2014!A:A,A46&amp;"female",PIVOT_Demog_By_State_2014!F:F)</f>
        <v>269806</v>
      </c>
      <c r="S46" s="14">
        <f>SUMIF(PIVOT_Demog_By_State_2014!A:A,A46&amp;"male",PIVOT_Demog_By_State_2014!F:F)</f>
        <v>241102</v>
      </c>
      <c r="T46" s="14">
        <f>SUMIF(PIVOT_Demog_By_State_2014!A:A,A46&amp;"female",PIVOT_Demog_By_State_2014!G:G)</f>
        <v>3017</v>
      </c>
      <c r="U46" s="14">
        <f>SUMIF(PIVOT_Demog_By_State_2014!A:A,A46&amp;"male",PIVOT_Demog_By_State_2014!G:G)</f>
        <v>2826</v>
      </c>
      <c r="V46" s="14">
        <f>SUMIF(PIVOT_Demog_By_State_2014!A:A,A46&amp;"female",PIVOT_Demog_By_State_2014!H:H)</f>
        <v>10858</v>
      </c>
      <c r="W46" s="14">
        <f>SUMIF(PIVOT_Demog_By_State_2014!A:A,A46&amp;"male",PIVOT_Demog_By_State_2014!H:H)</f>
        <v>10989</v>
      </c>
      <c r="X46" s="14">
        <f>SUMIF(PIVOT_Demog_By_State_2014!A:A,A46&amp;"female",PIVOT_Demog_By_State_2014!I:I)</f>
        <v>102821</v>
      </c>
      <c r="Y46" s="14">
        <f>SUMIF(PIVOT_Demog_By_State_2014!A:A,A46&amp;"male",PIVOT_Demog_By_State_2014!I:I)</f>
        <v>98675</v>
      </c>
      <c r="Z46" s="14">
        <f>L46+N46+P46+R46+T46+V46+X46</f>
        <v>4224440</v>
      </c>
      <c r="AA46" s="14">
        <f>M46+O46+Q46+S46+U46+W46+Y46</f>
        <v>4087636</v>
      </c>
      <c r="AB46" s="19">
        <f>D46/SUMIF(A:A,A46,D:D)</f>
        <v>0.18151817228620068</v>
      </c>
      <c r="AC46" s="19">
        <f>L46/$H46</f>
        <v>9.9203067551615065E-2</v>
      </c>
      <c r="AD46" s="19">
        <f>M46/$H46</f>
        <v>9.1151201787800812E-2</v>
      </c>
      <c r="AE46" s="19">
        <f>N46/$H46</f>
        <v>0.32030552787133859</v>
      </c>
      <c r="AF46" s="19">
        <f>O46/$H46</f>
        <v>0.31291435331494083</v>
      </c>
      <c r="AG46" s="19">
        <f>P46/$H46</f>
        <v>4.2281951145910004E-2</v>
      </c>
      <c r="AH46" s="19">
        <f>Q46/$H46</f>
        <v>4.5224198841221502E-2</v>
      </c>
      <c r="AI46" s="19">
        <f>R46/$H46</f>
        <v>3.2463750119871355E-2</v>
      </c>
      <c r="AJ46" s="19">
        <f>S46/$H46</f>
        <v>2.9010011198421174E-2</v>
      </c>
      <c r="AK46" s="19">
        <f>T46/$H46</f>
        <v>3.6301318025415256E-4</v>
      </c>
      <c r="AL46" s="19">
        <f>U46/$H46</f>
        <v>3.4003157023474812E-4</v>
      </c>
      <c r="AM46" s="19">
        <f>V46/$H46</f>
        <v>1.3064624167052001E-3</v>
      </c>
      <c r="AN46" s="19">
        <f>W46/$H46</f>
        <v>1.3222246727918072E-3</v>
      </c>
      <c r="AO46" s="19">
        <f>X46/$H46</f>
        <v>1.2371686512069015E-2</v>
      </c>
      <c r="AP46" s="19">
        <f>Y46/$H46</f>
        <v>1.1872829155312729E-2</v>
      </c>
      <c r="AQ46" s="21">
        <f>AC46+AE46+AI46+AK46+AM46+AO46+AG46</f>
        <v>0.50829545879776339</v>
      </c>
      <c r="AR46" s="21">
        <f>AD46+AF46+AJ46+AL46+AN46+AP46+AH46</f>
        <v>0.49183485054072362</v>
      </c>
    </row>
    <row r="47" spans="1:44" x14ac:dyDescent="0.2">
      <c r="A47" s="5" t="s">
        <v>169</v>
      </c>
      <c r="B47" s="5" t="s">
        <v>287</v>
      </c>
      <c r="C47" s="5" t="str">
        <f>VLOOKUP(B47,Treatments!A:B,2,FALSE)</f>
        <v>SEVERE PAIN RELIEF</v>
      </c>
      <c r="D47" s="16">
        <v>28442</v>
      </c>
      <c r="E47" s="5">
        <v>4</v>
      </c>
      <c r="F47" s="7" t="str">
        <f>VLOOKUP(A47,Region_Pop!A:D,4,FALSE)</f>
        <v>West</v>
      </c>
      <c r="G47" s="7" t="str">
        <f>IFERROR(VLOOKUP(A47,Region_Pop!A:F,6,FALSE),"NON DIVISION")</f>
        <v xml:space="preserve">Pacific </v>
      </c>
      <c r="H47" s="8">
        <f>VLOOKUP(A47,Region_Pop!A:P,16,FALSE)</f>
        <v>736283</v>
      </c>
      <c r="I47" s="8">
        <f>VLOOKUP(A47,Region_Pop!A:Z,26,FALSE)</f>
        <v>-785</v>
      </c>
      <c r="J47" s="8">
        <f>VLOOKUP(A47,Region_Pop!A:AJ,36,FALSE)</f>
        <v>11443</v>
      </c>
      <c r="K47" s="8">
        <f>VLOOKUP(A47,Region_Pop!A:AT,46,FALSE)</f>
        <v>4024</v>
      </c>
      <c r="L47" s="14">
        <f>SUMIF(PIVOT_Demog_By_State_2014!A:A,A47&amp;"female",PIVOT_Demog_By_State_2014!D:D)</f>
        <v>10360</v>
      </c>
      <c r="M47" s="14">
        <f>SUMIF(PIVOT_Demog_By_State_2014!A:A,A47&amp;"male",PIVOT_Demog_By_State_2014!D:D)</f>
        <v>13945</v>
      </c>
      <c r="N47" s="14">
        <f>SUMIF(PIVOT_Demog_By_State_2014!A:A,A47&amp;"female",PIVOT_Demog_By_State_2014!E:E)</f>
        <v>214138</v>
      </c>
      <c r="O47" s="14">
        <f>SUMIF(PIVOT_Demog_By_State_2014!A:A,A47&amp;"male",PIVOT_Demog_By_State_2014!E:E)</f>
        <v>243184</v>
      </c>
      <c r="P47" s="14">
        <f>SUMIF(PIVOT_Demog_By_State_2014!A:A,A47&amp;"female",PIVOT_Demog_By_State_2014!U:U)</f>
        <v>23318</v>
      </c>
      <c r="Q47" s="14">
        <f>SUMIF(PIVOT_Demog_By_State_2014!A:A,A47&amp;"male",PIVOT_Demog_By_State_2014!U:U)</f>
        <v>25940</v>
      </c>
      <c r="R47" s="14">
        <f>SUMIF(PIVOT_Demog_By_State_2014!A:A,A47&amp;"female",PIVOT_Demog_By_State_2014!F:F)</f>
        <v>22639</v>
      </c>
      <c r="S47" s="14">
        <f>SUMIF(PIVOT_Demog_By_State_2014!A:A,A47&amp;"male",PIVOT_Demog_By_State_2014!F:F)</f>
        <v>20504</v>
      </c>
      <c r="T47" s="14">
        <f>SUMIF(PIVOT_Demog_By_State_2014!A:A,A47&amp;"female",PIVOT_Demog_By_State_2014!G:G)</f>
        <v>4294</v>
      </c>
      <c r="U47" s="14">
        <f>SUMIF(PIVOT_Demog_By_State_2014!A:A,A47&amp;"male",PIVOT_Demog_By_State_2014!G:G)</f>
        <v>4432</v>
      </c>
      <c r="V47" s="14">
        <f>SUMIF(PIVOT_Demog_By_State_2014!A:A,A47&amp;"female",PIVOT_Demog_By_State_2014!H:H)</f>
        <v>52436</v>
      </c>
      <c r="W47" s="14">
        <f>SUMIF(PIVOT_Demog_By_State_2014!A:A,A47&amp;"male",PIVOT_Demog_By_State_2014!H:H)</f>
        <v>53849</v>
      </c>
      <c r="X47" s="14">
        <f>SUMIF(PIVOT_Demog_By_State_2014!A:A,A47&amp;"female",PIVOT_Demog_By_State_2014!I:I)</f>
        <v>23531</v>
      </c>
      <c r="Y47" s="14">
        <f>SUMIF(PIVOT_Demog_By_State_2014!A:A,A47&amp;"male",PIVOT_Demog_By_State_2014!I:I)</f>
        <v>23737</v>
      </c>
      <c r="Z47" s="14">
        <f>L47+N47+P47+R47+T47+V47+X47</f>
        <v>350716</v>
      </c>
      <c r="AA47" s="14">
        <f>M47+O47+Q47+S47+U47+W47+Y47</f>
        <v>385591</v>
      </c>
      <c r="AB47" s="19">
        <f>D47/SUMIF(A:A,A47,D:D)</f>
        <v>0.1654595484505256</v>
      </c>
      <c r="AC47" s="19">
        <f>L47/$H47</f>
        <v>1.4070676628415976E-2</v>
      </c>
      <c r="AD47" s="19">
        <f>M47/$H47</f>
        <v>1.8939728338152585E-2</v>
      </c>
      <c r="AE47" s="19">
        <f>N47/$H47</f>
        <v>0.29083653975441509</v>
      </c>
      <c r="AF47" s="19">
        <f>O47/$H47</f>
        <v>0.3302860449039296</v>
      </c>
      <c r="AG47" s="19">
        <f>P47/$H47</f>
        <v>3.1669887801293796E-2</v>
      </c>
      <c r="AH47" s="19">
        <f>Q47/$H47</f>
        <v>3.5231018507829191E-2</v>
      </c>
      <c r="AI47" s="19">
        <f>R47/$H47</f>
        <v>3.0747688049296264E-2</v>
      </c>
      <c r="AJ47" s="19">
        <f>S47/$H47</f>
        <v>2.7847987798169997E-2</v>
      </c>
      <c r="AK47" s="19">
        <f>T47/$H47</f>
        <v>5.831996664326081E-3</v>
      </c>
      <c r="AL47" s="19">
        <f>U47/$H47</f>
        <v>6.019424596248997E-3</v>
      </c>
      <c r="AM47" s="19">
        <f>V47/$H47</f>
        <v>7.1217181437028973E-2</v>
      </c>
      <c r="AN47" s="19">
        <f>W47/$H47</f>
        <v>7.313628047910925E-2</v>
      </c>
      <c r="AO47" s="19">
        <f>X47/$H47</f>
        <v>3.1959178739696559E-2</v>
      </c>
      <c r="AP47" s="19">
        <f>Y47/$H47</f>
        <v>3.2238962464161199E-2</v>
      </c>
      <c r="AQ47" s="21">
        <f>AC47+AE47+AI47+AK47+AM47+AO47+AG47</f>
        <v>0.47633314907447283</v>
      </c>
      <c r="AR47" s="21">
        <f>AD47+AF47+AJ47+AL47+AN47+AP47+AH47</f>
        <v>0.52369944708760086</v>
      </c>
    </row>
    <row r="48" spans="1:44" x14ac:dyDescent="0.2">
      <c r="A48" s="5" t="s">
        <v>169</v>
      </c>
      <c r="B48" s="5" t="s">
        <v>293</v>
      </c>
      <c r="C48" s="5" t="str">
        <f>VLOOKUP(B48,Treatments!A:B,2,FALSE)</f>
        <v>HYPOTHYROIDISM</v>
      </c>
      <c r="D48" s="16">
        <v>34082</v>
      </c>
      <c r="E48" s="5">
        <v>2</v>
      </c>
      <c r="F48" s="7" t="str">
        <f>VLOOKUP(A48,Region_Pop!A:D,4,FALSE)</f>
        <v>West</v>
      </c>
      <c r="G48" s="7" t="str">
        <f>IFERROR(VLOOKUP(A48,Region_Pop!A:F,6,FALSE),"NON DIVISION")</f>
        <v xml:space="preserve">Pacific </v>
      </c>
      <c r="H48" s="8">
        <f>VLOOKUP(A48,Region_Pop!A:P,16,FALSE)</f>
        <v>736283</v>
      </c>
      <c r="I48" s="8">
        <f>VLOOKUP(A48,Region_Pop!A:Z,26,FALSE)</f>
        <v>-785</v>
      </c>
      <c r="J48" s="8">
        <f>VLOOKUP(A48,Region_Pop!A:AJ,36,FALSE)</f>
        <v>11443</v>
      </c>
      <c r="K48" s="8">
        <f>VLOOKUP(A48,Region_Pop!A:AT,46,FALSE)</f>
        <v>4024</v>
      </c>
      <c r="L48" s="14">
        <f>SUMIF(PIVOT_Demog_By_State_2014!A:A,A48&amp;"female",PIVOT_Demog_By_State_2014!D:D)</f>
        <v>10360</v>
      </c>
      <c r="M48" s="14">
        <f>SUMIF(PIVOT_Demog_By_State_2014!A:A,A48&amp;"male",PIVOT_Demog_By_State_2014!D:D)</f>
        <v>13945</v>
      </c>
      <c r="N48" s="14">
        <f>SUMIF(PIVOT_Demog_By_State_2014!A:A,A48&amp;"female",PIVOT_Demog_By_State_2014!E:E)</f>
        <v>214138</v>
      </c>
      <c r="O48" s="14">
        <f>SUMIF(PIVOT_Demog_By_State_2014!A:A,A48&amp;"male",PIVOT_Demog_By_State_2014!E:E)</f>
        <v>243184</v>
      </c>
      <c r="P48" s="14">
        <f>SUMIF(PIVOT_Demog_By_State_2014!A:A,A48&amp;"female",PIVOT_Demog_By_State_2014!U:U)</f>
        <v>23318</v>
      </c>
      <c r="Q48" s="14">
        <f>SUMIF(PIVOT_Demog_By_State_2014!A:A,A48&amp;"male",PIVOT_Demog_By_State_2014!U:U)</f>
        <v>25940</v>
      </c>
      <c r="R48" s="14">
        <f>SUMIF(PIVOT_Demog_By_State_2014!A:A,A48&amp;"female",PIVOT_Demog_By_State_2014!F:F)</f>
        <v>22639</v>
      </c>
      <c r="S48" s="14">
        <f>SUMIF(PIVOT_Demog_By_State_2014!A:A,A48&amp;"male",PIVOT_Demog_By_State_2014!F:F)</f>
        <v>20504</v>
      </c>
      <c r="T48" s="14">
        <f>SUMIF(PIVOT_Demog_By_State_2014!A:A,A48&amp;"female",PIVOT_Demog_By_State_2014!G:G)</f>
        <v>4294</v>
      </c>
      <c r="U48" s="14">
        <f>SUMIF(PIVOT_Demog_By_State_2014!A:A,A48&amp;"male",PIVOT_Demog_By_State_2014!G:G)</f>
        <v>4432</v>
      </c>
      <c r="V48" s="14">
        <f>SUMIF(PIVOT_Demog_By_State_2014!A:A,A48&amp;"female",PIVOT_Demog_By_State_2014!H:H)</f>
        <v>52436</v>
      </c>
      <c r="W48" s="14">
        <f>SUMIF(PIVOT_Demog_By_State_2014!A:A,A48&amp;"male",PIVOT_Demog_By_State_2014!H:H)</f>
        <v>53849</v>
      </c>
      <c r="X48" s="14">
        <f>SUMIF(PIVOT_Demog_By_State_2014!A:A,A48&amp;"female",PIVOT_Demog_By_State_2014!I:I)</f>
        <v>23531</v>
      </c>
      <c r="Y48" s="14">
        <f>SUMIF(PIVOT_Demog_By_State_2014!A:A,A48&amp;"male",PIVOT_Demog_By_State_2014!I:I)</f>
        <v>23737</v>
      </c>
      <c r="Z48" s="14">
        <f>L48+N48+P48+R48+T48+V48+X48</f>
        <v>350716</v>
      </c>
      <c r="AA48" s="14">
        <f>M48+O48+Q48+S48+U48+W48+Y48</f>
        <v>385591</v>
      </c>
      <c r="AB48" s="19">
        <f>D48/SUMIF(A:A,A48,D:D)</f>
        <v>0.19826989418081759</v>
      </c>
      <c r="AC48" s="19">
        <f>L48/$H48</f>
        <v>1.4070676628415976E-2</v>
      </c>
      <c r="AD48" s="19">
        <f>M48/$H48</f>
        <v>1.8939728338152585E-2</v>
      </c>
      <c r="AE48" s="19">
        <f>N48/$H48</f>
        <v>0.29083653975441509</v>
      </c>
      <c r="AF48" s="19">
        <f>O48/$H48</f>
        <v>0.3302860449039296</v>
      </c>
      <c r="AG48" s="19">
        <f>P48/$H48</f>
        <v>3.1669887801293796E-2</v>
      </c>
      <c r="AH48" s="19">
        <f>Q48/$H48</f>
        <v>3.5231018507829191E-2</v>
      </c>
      <c r="AI48" s="19">
        <f>R48/$H48</f>
        <v>3.0747688049296264E-2</v>
      </c>
      <c r="AJ48" s="19">
        <f>S48/$H48</f>
        <v>2.7847987798169997E-2</v>
      </c>
      <c r="AK48" s="19">
        <f>T48/$H48</f>
        <v>5.831996664326081E-3</v>
      </c>
      <c r="AL48" s="19">
        <f>U48/$H48</f>
        <v>6.019424596248997E-3</v>
      </c>
      <c r="AM48" s="19">
        <f>V48/$H48</f>
        <v>7.1217181437028973E-2</v>
      </c>
      <c r="AN48" s="19">
        <f>W48/$H48</f>
        <v>7.313628047910925E-2</v>
      </c>
      <c r="AO48" s="19">
        <f>X48/$H48</f>
        <v>3.1959178739696559E-2</v>
      </c>
      <c r="AP48" s="19">
        <f>Y48/$H48</f>
        <v>3.2238962464161199E-2</v>
      </c>
      <c r="AQ48" s="21">
        <f>AC48+AE48+AI48+AK48+AM48+AO48+AG48</f>
        <v>0.47633314907447283</v>
      </c>
      <c r="AR48" s="21">
        <f>AD48+AF48+AJ48+AL48+AN48+AP48+AH48</f>
        <v>0.52369944708760086</v>
      </c>
    </row>
    <row r="49" spans="1:44" x14ac:dyDescent="0.2">
      <c r="A49" s="5" t="s">
        <v>169</v>
      </c>
      <c r="B49" s="5" t="s">
        <v>295</v>
      </c>
      <c r="C49" s="5" t="str">
        <f>VLOOKUP(B49,Treatments!A:B,2,FALSE)</f>
        <v>HIGH BLOOD PRESSURE</v>
      </c>
      <c r="D49" s="16">
        <v>47684</v>
      </c>
      <c r="E49" s="5">
        <v>1</v>
      </c>
      <c r="F49" s="7" t="str">
        <f>VLOOKUP(A49,Region_Pop!A:D,4,FALSE)</f>
        <v>West</v>
      </c>
      <c r="G49" s="7" t="str">
        <f>IFERROR(VLOOKUP(A49,Region_Pop!A:F,6,FALSE),"NON DIVISION")</f>
        <v xml:space="preserve">Pacific </v>
      </c>
      <c r="H49" s="8">
        <f>VLOOKUP(A49,Region_Pop!A:P,16,FALSE)</f>
        <v>736283</v>
      </c>
      <c r="I49" s="8">
        <f>VLOOKUP(A49,Region_Pop!A:Z,26,FALSE)</f>
        <v>-785</v>
      </c>
      <c r="J49" s="8">
        <f>VLOOKUP(A49,Region_Pop!A:AJ,36,FALSE)</f>
        <v>11443</v>
      </c>
      <c r="K49" s="8">
        <f>VLOOKUP(A49,Region_Pop!A:AT,46,FALSE)</f>
        <v>4024</v>
      </c>
      <c r="L49" s="14">
        <f>SUMIF(PIVOT_Demog_By_State_2014!A:A,A49&amp;"female",PIVOT_Demog_By_State_2014!D:D)</f>
        <v>10360</v>
      </c>
      <c r="M49" s="14">
        <f>SUMIF(PIVOT_Demog_By_State_2014!A:A,A49&amp;"male",PIVOT_Demog_By_State_2014!D:D)</f>
        <v>13945</v>
      </c>
      <c r="N49" s="14">
        <f>SUMIF(PIVOT_Demog_By_State_2014!A:A,A49&amp;"female",PIVOT_Demog_By_State_2014!E:E)</f>
        <v>214138</v>
      </c>
      <c r="O49" s="14">
        <f>SUMIF(PIVOT_Demog_By_State_2014!A:A,A49&amp;"male",PIVOT_Demog_By_State_2014!E:E)</f>
        <v>243184</v>
      </c>
      <c r="P49" s="14">
        <f>SUMIF(PIVOT_Demog_By_State_2014!A:A,A49&amp;"female",PIVOT_Demog_By_State_2014!U:U)</f>
        <v>23318</v>
      </c>
      <c r="Q49" s="14">
        <f>SUMIF(PIVOT_Demog_By_State_2014!A:A,A49&amp;"male",PIVOT_Demog_By_State_2014!U:U)</f>
        <v>25940</v>
      </c>
      <c r="R49" s="14">
        <f>SUMIF(PIVOT_Demog_By_State_2014!A:A,A49&amp;"female",PIVOT_Demog_By_State_2014!F:F)</f>
        <v>22639</v>
      </c>
      <c r="S49" s="14">
        <f>SUMIF(PIVOT_Demog_By_State_2014!A:A,A49&amp;"male",PIVOT_Demog_By_State_2014!F:F)</f>
        <v>20504</v>
      </c>
      <c r="T49" s="14">
        <f>SUMIF(PIVOT_Demog_By_State_2014!A:A,A49&amp;"female",PIVOT_Demog_By_State_2014!G:G)</f>
        <v>4294</v>
      </c>
      <c r="U49" s="14">
        <f>SUMIF(PIVOT_Demog_By_State_2014!A:A,A49&amp;"male",PIVOT_Demog_By_State_2014!G:G)</f>
        <v>4432</v>
      </c>
      <c r="V49" s="14">
        <f>SUMIF(PIVOT_Demog_By_State_2014!A:A,A49&amp;"female",PIVOT_Demog_By_State_2014!H:H)</f>
        <v>52436</v>
      </c>
      <c r="W49" s="14">
        <f>SUMIF(PIVOT_Demog_By_State_2014!A:A,A49&amp;"male",PIVOT_Demog_By_State_2014!H:H)</f>
        <v>53849</v>
      </c>
      <c r="X49" s="14">
        <f>SUMIF(PIVOT_Demog_By_State_2014!A:A,A49&amp;"female",PIVOT_Demog_By_State_2014!I:I)</f>
        <v>23531</v>
      </c>
      <c r="Y49" s="14">
        <f>SUMIF(PIVOT_Demog_By_State_2014!A:A,A49&amp;"male",PIVOT_Demog_By_State_2014!I:I)</f>
        <v>23737</v>
      </c>
      <c r="Z49" s="14">
        <f>L49+N49+P49+R49+T49+V49+X49</f>
        <v>350716</v>
      </c>
      <c r="AA49" s="14">
        <f>M49+O49+Q49+S49+U49+W49+Y49</f>
        <v>385591</v>
      </c>
      <c r="AB49" s="19">
        <f>D49/SUMIF(A:A,A49,D:D)</f>
        <v>0.277398674787809</v>
      </c>
      <c r="AC49" s="19">
        <f>L49/$H49</f>
        <v>1.4070676628415976E-2</v>
      </c>
      <c r="AD49" s="19">
        <f>M49/$H49</f>
        <v>1.8939728338152585E-2</v>
      </c>
      <c r="AE49" s="19">
        <f>N49/$H49</f>
        <v>0.29083653975441509</v>
      </c>
      <c r="AF49" s="19">
        <f>O49/$H49</f>
        <v>0.3302860449039296</v>
      </c>
      <c r="AG49" s="19">
        <f>P49/$H49</f>
        <v>3.1669887801293796E-2</v>
      </c>
      <c r="AH49" s="19">
        <f>Q49/$H49</f>
        <v>3.5231018507829191E-2</v>
      </c>
      <c r="AI49" s="19">
        <f>R49/$H49</f>
        <v>3.0747688049296264E-2</v>
      </c>
      <c r="AJ49" s="19">
        <f>S49/$H49</f>
        <v>2.7847987798169997E-2</v>
      </c>
      <c r="AK49" s="19">
        <f>T49/$H49</f>
        <v>5.831996664326081E-3</v>
      </c>
      <c r="AL49" s="19">
        <f>U49/$H49</f>
        <v>6.019424596248997E-3</v>
      </c>
      <c r="AM49" s="19">
        <f>V49/$H49</f>
        <v>7.1217181437028973E-2</v>
      </c>
      <c r="AN49" s="19">
        <f>W49/$H49</f>
        <v>7.313628047910925E-2</v>
      </c>
      <c r="AO49" s="19">
        <f>X49/$H49</f>
        <v>3.1959178739696559E-2</v>
      </c>
      <c r="AP49" s="19">
        <f>Y49/$H49</f>
        <v>3.2238962464161199E-2</v>
      </c>
      <c r="AQ49" s="21">
        <f>AC49+AE49+AI49+AK49+AM49+AO49+AG49</f>
        <v>0.47633314907447283</v>
      </c>
      <c r="AR49" s="21">
        <f>AD49+AF49+AJ49+AL49+AN49+AP49+AH49</f>
        <v>0.52369944708760086</v>
      </c>
    </row>
    <row r="50" spans="1:44" x14ac:dyDescent="0.2">
      <c r="A50" s="5" t="s">
        <v>169</v>
      </c>
      <c r="B50" s="5" t="s">
        <v>296</v>
      </c>
      <c r="C50" s="5" t="str">
        <f>VLOOKUP(B50,Treatments!A:B,2,FALSE)</f>
        <v>GASTROESOPHAGEAL REFLUX DISEASE</v>
      </c>
      <c r="D50" s="16">
        <v>33574</v>
      </c>
      <c r="E50" s="5">
        <v>3</v>
      </c>
      <c r="F50" s="7" t="str">
        <f>VLOOKUP(A50,Region_Pop!A:D,4,FALSE)</f>
        <v>West</v>
      </c>
      <c r="G50" s="7" t="str">
        <f>IFERROR(VLOOKUP(A50,Region_Pop!A:F,6,FALSE),"NON DIVISION")</f>
        <v xml:space="preserve">Pacific </v>
      </c>
      <c r="H50" s="8">
        <f>VLOOKUP(A50,Region_Pop!A:P,16,FALSE)</f>
        <v>736283</v>
      </c>
      <c r="I50" s="8">
        <f>VLOOKUP(A50,Region_Pop!A:Z,26,FALSE)</f>
        <v>-785</v>
      </c>
      <c r="J50" s="8">
        <f>VLOOKUP(A50,Region_Pop!A:AJ,36,FALSE)</f>
        <v>11443</v>
      </c>
      <c r="K50" s="8">
        <f>VLOOKUP(A50,Region_Pop!A:AT,46,FALSE)</f>
        <v>4024</v>
      </c>
      <c r="L50" s="14">
        <f>SUMIF(PIVOT_Demog_By_State_2014!A:A,A50&amp;"female",PIVOT_Demog_By_State_2014!D:D)</f>
        <v>10360</v>
      </c>
      <c r="M50" s="14">
        <f>SUMIF(PIVOT_Demog_By_State_2014!A:A,A50&amp;"male",PIVOT_Demog_By_State_2014!D:D)</f>
        <v>13945</v>
      </c>
      <c r="N50" s="14">
        <f>SUMIF(PIVOT_Demog_By_State_2014!A:A,A50&amp;"female",PIVOT_Demog_By_State_2014!E:E)</f>
        <v>214138</v>
      </c>
      <c r="O50" s="14">
        <f>SUMIF(PIVOT_Demog_By_State_2014!A:A,A50&amp;"male",PIVOT_Demog_By_State_2014!E:E)</f>
        <v>243184</v>
      </c>
      <c r="P50" s="14">
        <f>SUMIF(PIVOT_Demog_By_State_2014!A:A,A50&amp;"female",PIVOT_Demog_By_State_2014!U:U)</f>
        <v>23318</v>
      </c>
      <c r="Q50" s="14">
        <f>SUMIF(PIVOT_Demog_By_State_2014!A:A,A50&amp;"male",PIVOT_Demog_By_State_2014!U:U)</f>
        <v>25940</v>
      </c>
      <c r="R50" s="14">
        <f>SUMIF(PIVOT_Demog_By_State_2014!A:A,A50&amp;"female",PIVOT_Demog_By_State_2014!F:F)</f>
        <v>22639</v>
      </c>
      <c r="S50" s="14">
        <f>SUMIF(PIVOT_Demog_By_State_2014!A:A,A50&amp;"male",PIVOT_Demog_By_State_2014!F:F)</f>
        <v>20504</v>
      </c>
      <c r="T50" s="14">
        <f>SUMIF(PIVOT_Demog_By_State_2014!A:A,A50&amp;"female",PIVOT_Demog_By_State_2014!G:G)</f>
        <v>4294</v>
      </c>
      <c r="U50" s="14">
        <f>SUMIF(PIVOT_Demog_By_State_2014!A:A,A50&amp;"male",PIVOT_Demog_By_State_2014!G:G)</f>
        <v>4432</v>
      </c>
      <c r="V50" s="14">
        <f>SUMIF(PIVOT_Demog_By_State_2014!A:A,A50&amp;"female",PIVOT_Demog_By_State_2014!H:H)</f>
        <v>52436</v>
      </c>
      <c r="W50" s="14">
        <f>SUMIF(PIVOT_Demog_By_State_2014!A:A,A50&amp;"male",PIVOT_Demog_By_State_2014!H:H)</f>
        <v>53849</v>
      </c>
      <c r="X50" s="14">
        <f>SUMIF(PIVOT_Demog_By_State_2014!A:A,A50&amp;"female",PIVOT_Demog_By_State_2014!I:I)</f>
        <v>23531</v>
      </c>
      <c r="Y50" s="14">
        <f>SUMIF(PIVOT_Demog_By_State_2014!A:A,A50&amp;"male",PIVOT_Demog_By_State_2014!I:I)</f>
        <v>23737</v>
      </c>
      <c r="Z50" s="14">
        <f>L50+N50+P50+R50+T50+V50+X50</f>
        <v>350716</v>
      </c>
      <c r="AA50" s="14">
        <f>M50+O50+Q50+S50+U50+W50+Y50</f>
        <v>385591</v>
      </c>
      <c r="AB50" s="19">
        <f>D50/SUMIF(A:A,A50,D:D)</f>
        <v>0.19531463609021682</v>
      </c>
      <c r="AC50" s="19">
        <f>L50/$H50</f>
        <v>1.4070676628415976E-2</v>
      </c>
      <c r="AD50" s="19">
        <f>M50/$H50</f>
        <v>1.8939728338152585E-2</v>
      </c>
      <c r="AE50" s="19">
        <f>N50/$H50</f>
        <v>0.29083653975441509</v>
      </c>
      <c r="AF50" s="19">
        <f>O50/$H50</f>
        <v>0.3302860449039296</v>
      </c>
      <c r="AG50" s="19">
        <f>P50/$H50</f>
        <v>3.1669887801293796E-2</v>
      </c>
      <c r="AH50" s="19">
        <f>Q50/$H50</f>
        <v>3.5231018507829191E-2</v>
      </c>
      <c r="AI50" s="19">
        <f>R50/$H50</f>
        <v>3.0747688049296264E-2</v>
      </c>
      <c r="AJ50" s="19">
        <f>S50/$H50</f>
        <v>2.7847987798169997E-2</v>
      </c>
      <c r="AK50" s="19">
        <f>T50/$H50</f>
        <v>5.831996664326081E-3</v>
      </c>
      <c r="AL50" s="19">
        <f>U50/$H50</f>
        <v>6.019424596248997E-3</v>
      </c>
      <c r="AM50" s="19">
        <f>V50/$H50</f>
        <v>7.1217181437028973E-2</v>
      </c>
      <c r="AN50" s="19">
        <f>W50/$H50</f>
        <v>7.313628047910925E-2</v>
      </c>
      <c r="AO50" s="19">
        <f>X50/$H50</f>
        <v>3.1959178739696559E-2</v>
      </c>
      <c r="AP50" s="19">
        <f>Y50/$H50</f>
        <v>3.2238962464161199E-2</v>
      </c>
      <c r="AQ50" s="21">
        <f>AC50+AE50+AI50+AK50+AM50+AO50+AG50</f>
        <v>0.47633314907447283</v>
      </c>
      <c r="AR50" s="21">
        <f>AD50+AF50+AJ50+AL50+AN50+AP50+AH50</f>
        <v>0.52369944708760086</v>
      </c>
    </row>
    <row r="51" spans="1:44" x14ac:dyDescent="0.2">
      <c r="A51" s="5" t="s">
        <v>169</v>
      </c>
      <c r="B51" s="5" t="s">
        <v>297</v>
      </c>
      <c r="C51" s="5" t="str">
        <f>VLOOKUP(B51,Treatments!A:B,2,FALSE)</f>
        <v>HIGH CHOLESTEROL</v>
      </c>
      <c r="D51" s="16">
        <v>28115</v>
      </c>
      <c r="E51" s="5">
        <v>5</v>
      </c>
      <c r="F51" s="7" t="str">
        <f>VLOOKUP(A51,Region_Pop!A:D,4,FALSE)</f>
        <v>West</v>
      </c>
      <c r="G51" s="7" t="str">
        <f>IFERROR(VLOOKUP(A51,Region_Pop!A:F,6,FALSE),"NON DIVISION")</f>
        <v xml:space="preserve">Pacific </v>
      </c>
      <c r="H51" s="8">
        <f>VLOOKUP(A51,Region_Pop!A:P,16,FALSE)</f>
        <v>736283</v>
      </c>
      <c r="I51" s="8">
        <f>VLOOKUP(A51,Region_Pop!A:Z,26,FALSE)</f>
        <v>-785</v>
      </c>
      <c r="J51" s="8">
        <f>VLOOKUP(A51,Region_Pop!A:AJ,36,FALSE)</f>
        <v>11443</v>
      </c>
      <c r="K51" s="8">
        <f>VLOOKUP(A51,Region_Pop!A:AT,46,FALSE)</f>
        <v>4024</v>
      </c>
      <c r="L51" s="14">
        <f>SUMIF(PIVOT_Demog_By_State_2014!A:A,A51&amp;"female",PIVOT_Demog_By_State_2014!D:D)</f>
        <v>10360</v>
      </c>
      <c r="M51" s="14">
        <f>SUMIF(PIVOT_Demog_By_State_2014!A:A,A51&amp;"male",PIVOT_Demog_By_State_2014!D:D)</f>
        <v>13945</v>
      </c>
      <c r="N51" s="14">
        <f>SUMIF(PIVOT_Demog_By_State_2014!A:A,A51&amp;"female",PIVOT_Demog_By_State_2014!E:E)</f>
        <v>214138</v>
      </c>
      <c r="O51" s="14">
        <f>SUMIF(PIVOT_Demog_By_State_2014!A:A,A51&amp;"male",PIVOT_Demog_By_State_2014!E:E)</f>
        <v>243184</v>
      </c>
      <c r="P51" s="14">
        <f>SUMIF(PIVOT_Demog_By_State_2014!A:A,A51&amp;"female",PIVOT_Demog_By_State_2014!U:U)</f>
        <v>23318</v>
      </c>
      <c r="Q51" s="14">
        <f>SUMIF(PIVOT_Demog_By_State_2014!A:A,A51&amp;"male",PIVOT_Demog_By_State_2014!U:U)</f>
        <v>25940</v>
      </c>
      <c r="R51" s="14">
        <f>SUMIF(PIVOT_Demog_By_State_2014!A:A,A51&amp;"female",PIVOT_Demog_By_State_2014!F:F)</f>
        <v>22639</v>
      </c>
      <c r="S51" s="14">
        <f>SUMIF(PIVOT_Demog_By_State_2014!A:A,A51&amp;"male",PIVOT_Demog_By_State_2014!F:F)</f>
        <v>20504</v>
      </c>
      <c r="T51" s="14">
        <f>SUMIF(PIVOT_Demog_By_State_2014!A:A,A51&amp;"female",PIVOT_Demog_By_State_2014!G:G)</f>
        <v>4294</v>
      </c>
      <c r="U51" s="14">
        <f>SUMIF(PIVOT_Demog_By_State_2014!A:A,A51&amp;"male",PIVOT_Demog_By_State_2014!G:G)</f>
        <v>4432</v>
      </c>
      <c r="V51" s="14">
        <f>SUMIF(PIVOT_Demog_By_State_2014!A:A,A51&amp;"female",PIVOT_Demog_By_State_2014!H:H)</f>
        <v>52436</v>
      </c>
      <c r="W51" s="14">
        <f>SUMIF(PIVOT_Demog_By_State_2014!A:A,A51&amp;"male",PIVOT_Demog_By_State_2014!H:H)</f>
        <v>53849</v>
      </c>
      <c r="X51" s="14">
        <f>SUMIF(PIVOT_Demog_By_State_2014!A:A,A51&amp;"female",PIVOT_Demog_By_State_2014!I:I)</f>
        <v>23531</v>
      </c>
      <c r="Y51" s="14">
        <f>SUMIF(PIVOT_Demog_By_State_2014!A:A,A51&amp;"male",PIVOT_Demog_By_State_2014!I:I)</f>
        <v>23737</v>
      </c>
      <c r="Z51" s="14">
        <f>L51+N51+P51+R51+T51+V51+X51</f>
        <v>350716</v>
      </c>
      <c r="AA51" s="14">
        <f>M51+O51+Q51+S51+U51+W51+Y51</f>
        <v>385591</v>
      </c>
      <c r="AB51" s="19">
        <f>D51/SUMIF(A:A,A51,D:D)</f>
        <v>0.16355724649063103</v>
      </c>
      <c r="AC51" s="19">
        <f>L51/$H51</f>
        <v>1.4070676628415976E-2</v>
      </c>
      <c r="AD51" s="19">
        <f>M51/$H51</f>
        <v>1.8939728338152585E-2</v>
      </c>
      <c r="AE51" s="19">
        <f>N51/$H51</f>
        <v>0.29083653975441509</v>
      </c>
      <c r="AF51" s="19">
        <f>O51/$H51</f>
        <v>0.3302860449039296</v>
      </c>
      <c r="AG51" s="19">
        <f>P51/$H51</f>
        <v>3.1669887801293796E-2</v>
      </c>
      <c r="AH51" s="19">
        <f>Q51/$H51</f>
        <v>3.5231018507829191E-2</v>
      </c>
      <c r="AI51" s="19">
        <f>R51/$H51</f>
        <v>3.0747688049296264E-2</v>
      </c>
      <c r="AJ51" s="19">
        <f>S51/$H51</f>
        <v>2.7847987798169997E-2</v>
      </c>
      <c r="AK51" s="19">
        <f>T51/$H51</f>
        <v>5.831996664326081E-3</v>
      </c>
      <c r="AL51" s="19">
        <f>U51/$H51</f>
        <v>6.019424596248997E-3</v>
      </c>
      <c r="AM51" s="19">
        <f>V51/$H51</f>
        <v>7.1217181437028973E-2</v>
      </c>
      <c r="AN51" s="19">
        <f>W51/$H51</f>
        <v>7.313628047910925E-2</v>
      </c>
      <c r="AO51" s="19">
        <f>X51/$H51</f>
        <v>3.1959178739696559E-2</v>
      </c>
      <c r="AP51" s="19">
        <f>Y51/$H51</f>
        <v>3.2238962464161199E-2</v>
      </c>
      <c r="AQ51" s="21">
        <f>AC51+AE51+AI51+AK51+AM51+AO51+AG51</f>
        <v>0.47633314907447283</v>
      </c>
      <c r="AR51" s="21">
        <f>AD51+AF51+AJ51+AL51+AN51+AP51+AH51</f>
        <v>0.52369944708760086</v>
      </c>
    </row>
    <row r="52" spans="1:44" x14ac:dyDescent="0.2">
      <c r="A52" s="5" t="s">
        <v>198</v>
      </c>
      <c r="B52" s="5" t="s">
        <v>298</v>
      </c>
      <c r="C52" s="5" t="str">
        <f>VLOOKUP(B52,Treatments!A:B,2,FALSE)</f>
        <v>HIGH BLOOD PRESSURE</v>
      </c>
      <c r="D52" s="16">
        <v>1216618</v>
      </c>
      <c r="E52" s="5">
        <v>4</v>
      </c>
      <c r="F52" s="7" t="str">
        <f>VLOOKUP(A52,Region_Pop!A:D,4,FALSE)</f>
        <v>Midwest</v>
      </c>
      <c r="G52" s="7" t="str">
        <f>IFERROR(VLOOKUP(A52,Region_Pop!A:F,6,FALSE),"NON DIVISION")</f>
        <v xml:space="preserve">East North Central </v>
      </c>
      <c r="H52" s="8">
        <f>VLOOKUP(A52,Region_Pop!A:P,16,FALSE)</f>
        <v>12884493</v>
      </c>
      <c r="I52" s="8">
        <f>VLOOKUP(A52,Region_Pop!A:Z,26,FALSE)</f>
        <v>-10636</v>
      </c>
      <c r="J52" s="8">
        <f>VLOOKUP(A52,Region_Pop!A:AJ,36,FALSE)</f>
        <v>157512</v>
      </c>
      <c r="K52" s="8">
        <f>VLOOKUP(A52,Region_Pop!A:AT,46,FALSE)</f>
        <v>102688</v>
      </c>
      <c r="L52" s="14">
        <f>SUMIF(PIVOT_Demog_By_State_2014!A:A,A52&amp;"female",PIVOT_Demog_By_State_2014!D:D)</f>
        <v>972121</v>
      </c>
      <c r="M52" s="14">
        <f>SUMIF(PIVOT_Demog_By_State_2014!A:A,A52&amp;"male",PIVOT_Demog_By_State_2014!D:D)</f>
        <v>857670</v>
      </c>
      <c r="N52" s="14">
        <f>SUMIF(PIVOT_Demog_By_State_2014!A:A,A52&amp;"female",PIVOT_Demog_By_State_2014!E:E)</f>
        <v>4092781</v>
      </c>
      <c r="O52" s="14">
        <f>SUMIF(PIVOT_Demog_By_State_2014!A:A,A52&amp;"male",PIVOT_Demog_By_State_2014!E:E)</f>
        <v>3945165</v>
      </c>
      <c r="P52" s="14">
        <f>SUMIF(PIVOT_Demog_By_State_2014!A:A,A52&amp;"female",PIVOT_Demog_By_State_2014!U:U)</f>
        <v>1040680</v>
      </c>
      <c r="Q52" s="14">
        <f>SUMIF(PIVOT_Demog_By_State_2014!A:A,A52&amp;"male",PIVOT_Demog_By_State_2014!U:U)</f>
        <v>1094577</v>
      </c>
      <c r="R52" s="14">
        <f>SUMIF(PIVOT_Demog_By_State_2014!A:A,A52&amp;"female",PIVOT_Demog_By_State_2014!F:F)</f>
        <v>348644</v>
      </c>
      <c r="S52" s="14">
        <f>SUMIF(PIVOT_Demog_By_State_2014!A:A,A52&amp;"male",PIVOT_Demog_By_State_2014!F:F)</f>
        <v>323810</v>
      </c>
      <c r="T52" s="14">
        <f>SUMIF(PIVOT_Demog_By_State_2014!A:A,A52&amp;"female",PIVOT_Demog_By_State_2014!G:G)</f>
        <v>1707</v>
      </c>
      <c r="U52" s="14">
        <f>SUMIF(PIVOT_Demog_By_State_2014!A:A,A52&amp;"male",PIVOT_Demog_By_State_2014!G:G)</f>
        <v>1800</v>
      </c>
      <c r="V52" s="14">
        <f>SUMIF(PIVOT_Demog_By_State_2014!A:A,A52&amp;"female",PIVOT_Demog_By_State_2014!H:H)</f>
        <v>9817</v>
      </c>
      <c r="W52" s="14">
        <f>SUMIF(PIVOT_Demog_By_State_2014!A:A,A52&amp;"male",PIVOT_Demog_By_State_2014!H:H)</f>
        <v>9566</v>
      </c>
      <c r="X52" s="14">
        <f>SUMIF(PIVOT_Demog_By_State_2014!A:A,A52&amp;"female",PIVOT_Demog_By_State_2014!I:I)</f>
        <v>96332</v>
      </c>
      <c r="Y52" s="14">
        <f>SUMIF(PIVOT_Demog_By_State_2014!A:A,A52&amp;"male",PIVOT_Demog_By_State_2014!I:I)</f>
        <v>94292</v>
      </c>
      <c r="Z52" s="14">
        <f>L52+N52+P52+R52+T52+V52+X52</f>
        <v>6562082</v>
      </c>
      <c r="AA52" s="14">
        <f>M52+O52+Q52+S52+U52+W52+Y52</f>
        <v>6326880</v>
      </c>
      <c r="AB52" s="19">
        <f>D52/SUMIF(A:A,A52,D:D)</f>
        <v>0.18903536521850461</v>
      </c>
      <c r="AC52" s="19">
        <f>L52/$H52</f>
        <v>7.5448913666994896E-2</v>
      </c>
      <c r="AD52" s="19">
        <f>M52/$H52</f>
        <v>6.656606511408715E-2</v>
      </c>
      <c r="AE52" s="19">
        <f>N52/$H52</f>
        <v>0.31765169184383119</v>
      </c>
      <c r="AF52" s="19">
        <f>O52/$H52</f>
        <v>0.30619481884153299</v>
      </c>
      <c r="AG52" s="19">
        <f>P52/$H52</f>
        <v>8.0769961223930195E-2</v>
      </c>
      <c r="AH52" s="19">
        <f>Q52/$H52</f>
        <v>8.4953051703314991E-2</v>
      </c>
      <c r="AI52" s="19">
        <f>R52/$H52</f>
        <v>2.7059194335392164E-2</v>
      </c>
      <c r="AJ52" s="19">
        <f>S52/$H52</f>
        <v>2.5131761102280083E-2</v>
      </c>
      <c r="AK52" s="19">
        <f>T52/$H52</f>
        <v>1.3248484049779841E-4</v>
      </c>
      <c r="AL52" s="19">
        <f>U52/$H52</f>
        <v>1.3970281950558707E-4</v>
      </c>
      <c r="AM52" s="19">
        <f>V52/$H52</f>
        <v>7.6192365504797123E-4</v>
      </c>
      <c r="AN52" s="19">
        <f>W52/$H52</f>
        <v>7.4244287299469211E-4</v>
      </c>
      <c r="AO52" s="19">
        <f>X52/$H52</f>
        <v>7.476584449229007E-3</v>
      </c>
      <c r="AP52" s="19">
        <f>Y52/$H52</f>
        <v>7.3182545871226757E-3</v>
      </c>
      <c r="AQ52" s="21">
        <f>AC52+AE52+AI52+AK52+AM52+AO52+AG52</f>
        <v>0.50930075401492314</v>
      </c>
      <c r="AR52" s="21">
        <f>AD52+AF52+AJ52+AL52+AN52+AP52+AH52</f>
        <v>0.49104609704083813</v>
      </c>
    </row>
    <row r="53" spans="1:44" x14ac:dyDescent="0.2">
      <c r="A53" s="5" t="s">
        <v>198</v>
      </c>
      <c r="B53" s="5" t="s">
        <v>303</v>
      </c>
      <c r="C53" s="5" t="str">
        <f>VLOOKUP(B53,Treatments!A:B,2,FALSE)</f>
        <v>HIGH CHOLESTEROL</v>
      </c>
      <c r="D53" s="16">
        <v>1206323</v>
      </c>
      <c r="E53" s="5">
        <v>5</v>
      </c>
      <c r="F53" s="7" t="str">
        <f>VLOOKUP(A53,Region_Pop!A:D,4,FALSE)</f>
        <v>Midwest</v>
      </c>
      <c r="G53" s="7" t="str">
        <f>IFERROR(VLOOKUP(A53,Region_Pop!A:F,6,FALSE),"NON DIVISION")</f>
        <v xml:space="preserve">East North Central </v>
      </c>
      <c r="H53" s="8">
        <f>VLOOKUP(A53,Region_Pop!A:P,16,FALSE)</f>
        <v>12884493</v>
      </c>
      <c r="I53" s="8">
        <f>VLOOKUP(A53,Region_Pop!A:Z,26,FALSE)</f>
        <v>-10636</v>
      </c>
      <c r="J53" s="8">
        <f>VLOOKUP(A53,Region_Pop!A:AJ,36,FALSE)</f>
        <v>157512</v>
      </c>
      <c r="K53" s="8">
        <f>VLOOKUP(A53,Region_Pop!A:AT,46,FALSE)</f>
        <v>102688</v>
      </c>
      <c r="L53" s="14">
        <f>SUMIF(PIVOT_Demog_By_State_2014!A:A,A53&amp;"female",PIVOT_Demog_By_State_2014!D:D)</f>
        <v>972121</v>
      </c>
      <c r="M53" s="14">
        <f>SUMIF(PIVOT_Demog_By_State_2014!A:A,A53&amp;"male",PIVOT_Demog_By_State_2014!D:D)</f>
        <v>857670</v>
      </c>
      <c r="N53" s="14">
        <f>SUMIF(PIVOT_Demog_By_State_2014!A:A,A53&amp;"female",PIVOT_Demog_By_State_2014!E:E)</f>
        <v>4092781</v>
      </c>
      <c r="O53" s="14">
        <f>SUMIF(PIVOT_Demog_By_State_2014!A:A,A53&amp;"male",PIVOT_Demog_By_State_2014!E:E)</f>
        <v>3945165</v>
      </c>
      <c r="P53" s="14">
        <f>SUMIF(PIVOT_Demog_By_State_2014!A:A,A53&amp;"female",PIVOT_Demog_By_State_2014!U:U)</f>
        <v>1040680</v>
      </c>
      <c r="Q53" s="14">
        <f>SUMIF(PIVOT_Demog_By_State_2014!A:A,A53&amp;"male",PIVOT_Demog_By_State_2014!U:U)</f>
        <v>1094577</v>
      </c>
      <c r="R53" s="14">
        <f>SUMIF(PIVOT_Demog_By_State_2014!A:A,A53&amp;"female",PIVOT_Demog_By_State_2014!F:F)</f>
        <v>348644</v>
      </c>
      <c r="S53" s="14">
        <f>SUMIF(PIVOT_Demog_By_State_2014!A:A,A53&amp;"male",PIVOT_Demog_By_State_2014!F:F)</f>
        <v>323810</v>
      </c>
      <c r="T53" s="14">
        <f>SUMIF(PIVOT_Demog_By_State_2014!A:A,A53&amp;"female",PIVOT_Demog_By_State_2014!G:G)</f>
        <v>1707</v>
      </c>
      <c r="U53" s="14">
        <f>SUMIF(PIVOT_Demog_By_State_2014!A:A,A53&amp;"male",PIVOT_Demog_By_State_2014!G:G)</f>
        <v>1800</v>
      </c>
      <c r="V53" s="14">
        <f>SUMIF(PIVOT_Demog_By_State_2014!A:A,A53&amp;"female",PIVOT_Demog_By_State_2014!H:H)</f>
        <v>9817</v>
      </c>
      <c r="W53" s="14">
        <f>SUMIF(PIVOT_Demog_By_State_2014!A:A,A53&amp;"male",PIVOT_Demog_By_State_2014!H:H)</f>
        <v>9566</v>
      </c>
      <c r="X53" s="14">
        <f>SUMIF(PIVOT_Demog_By_State_2014!A:A,A53&amp;"female",PIVOT_Demog_By_State_2014!I:I)</f>
        <v>96332</v>
      </c>
      <c r="Y53" s="14">
        <f>SUMIF(PIVOT_Demog_By_State_2014!A:A,A53&amp;"male",PIVOT_Demog_By_State_2014!I:I)</f>
        <v>94292</v>
      </c>
      <c r="Z53" s="14">
        <f>L53+N53+P53+R53+T53+V53+X53</f>
        <v>6562082</v>
      </c>
      <c r="AA53" s="14">
        <f>M53+O53+Q53+S53+U53+W53+Y53</f>
        <v>6326880</v>
      </c>
      <c r="AB53" s="19">
        <f>D53/SUMIF(A:A,A53,D:D)</f>
        <v>0.18743575130113327</v>
      </c>
      <c r="AC53" s="19">
        <f>L53/$H53</f>
        <v>7.5448913666994896E-2</v>
      </c>
      <c r="AD53" s="19">
        <f>M53/$H53</f>
        <v>6.656606511408715E-2</v>
      </c>
      <c r="AE53" s="19">
        <f>N53/$H53</f>
        <v>0.31765169184383119</v>
      </c>
      <c r="AF53" s="19">
        <f>O53/$H53</f>
        <v>0.30619481884153299</v>
      </c>
      <c r="AG53" s="19">
        <f>P53/$H53</f>
        <v>8.0769961223930195E-2</v>
      </c>
      <c r="AH53" s="19">
        <f>Q53/$H53</f>
        <v>8.4953051703314991E-2</v>
      </c>
      <c r="AI53" s="19">
        <f>R53/$H53</f>
        <v>2.7059194335392164E-2</v>
      </c>
      <c r="AJ53" s="19">
        <f>S53/$H53</f>
        <v>2.5131761102280083E-2</v>
      </c>
      <c r="AK53" s="19">
        <f>T53/$H53</f>
        <v>1.3248484049779841E-4</v>
      </c>
      <c r="AL53" s="19">
        <f>U53/$H53</f>
        <v>1.3970281950558707E-4</v>
      </c>
      <c r="AM53" s="19">
        <f>V53/$H53</f>
        <v>7.6192365504797123E-4</v>
      </c>
      <c r="AN53" s="19">
        <f>W53/$H53</f>
        <v>7.4244287299469211E-4</v>
      </c>
      <c r="AO53" s="19">
        <f>X53/$H53</f>
        <v>7.476584449229007E-3</v>
      </c>
      <c r="AP53" s="19">
        <f>Y53/$H53</f>
        <v>7.3182545871226757E-3</v>
      </c>
      <c r="AQ53" s="21">
        <f>AC53+AE53+AI53+AK53+AM53+AO53+AG53</f>
        <v>0.50930075401492314</v>
      </c>
      <c r="AR53" s="21">
        <f>AD53+AF53+AJ53+AL53+AN53+AP53+AH53</f>
        <v>0.49104609704083813</v>
      </c>
    </row>
    <row r="54" spans="1:44" x14ac:dyDescent="0.2">
      <c r="A54" s="5" t="s">
        <v>198</v>
      </c>
      <c r="B54" s="5" t="s">
        <v>287</v>
      </c>
      <c r="C54" s="5" t="str">
        <f>VLOOKUP(B54,Treatments!A:B,2,FALSE)</f>
        <v>SEVERE PAIN RELIEF</v>
      </c>
      <c r="D54" s="16">
        <v>1221042</v>
      </c>
      <c r="E54" s="5">
        <v>3</v>
      </c>
      <c r="F54" s="7" t="str">
        <f>VLOOKUP(A54,Region_Pop!A:D,4,FALSE)</f>
        <v>Midwest</v>
      </c>
      <c r="G54" s="7" t="str">
        <f>IFERROR(VLOOKUP(A54,Region_Pop!A:F,6,FALSE),"NON DIVISION")</f>
        <v xml:space="preserve">East North Central </v>
      </c>
      <c r="H54" s="8">
        <f>VLOOKUP(A54,Region_Pop!A:P,16,FALSE)</f>
        <v>12884493</v>
      </c>
      <c r="I54" s="8">
        <f>VLOOKUP(A54,Region_Pop!A:Z,26,FALSE)</f>
        <v>-10636</v>
      </c>
      <c r="J54" s="8">
        <f>VLOOKUP(A54,Region_Pop!A:AJ,36,FALSE)</f>
        <v>157512</v>
      </c>
      <c r="K54" s="8">
        <f>VLOOKUP(A54,Region_Pop!A:AT,46,FALSE)</f>
        <v>102688</v>
      </c>
      <c r="L54" s="14">
        <f>SUMIF(PIVOT_Demog_By_State_2014!A:A,A54&amp;"female",PIVOT_Demog_By_State_2014!D:D)</f>
        <v>972121</v>
      </c>
      <c r="M54" s="14">
        <f>SUMIF(PIVOT_Demog_By_State_2014!A:A,A54&amp;"male",PIVOT_Demog_By_State_2014!D:D)</f>
        <v>857670</v>
      </c>
      <c r="N54" s="14">
        <f>SUMIF(PIVOT_Demog_By_State_2014!A:A,A54&amp;"female",PIVOT_Demog_By_State_2014!E:E)</f>
        <v>4092781</v>
      </c>
      <c r="O54" s="14">
        <f>SUMIF(PIVOT_Demog_By_State_2014!A:A,A54&amp;"male",PIVOT_Demog_By_State_2014!E:E)</f>
        <v>3945165</v>
      </c>
      <c r="P54" s="14">
        <f>SUMIF(PIVOT_Demog_By_State_2014!A:A,A54&amp;"female",PIVOT_Demog_By_State_2014!U:U)</f>
        <v>1040680</v>
      </c>
      <c r="Q54" s="14">
        <f>SUMIF(PIVOT_Demog_By_State_2014!A:A,A54&amp;"male",PIVOT_Demog_By_State_2014!U:U)</f>
        <v>1094577</v>
      </c>
      <c r="R54" s="14">
        <f>SUMIF(PIVOT_Demog_By_State_2014!A:A,A54&amp;"female",PIVOT_Demog_By_State_2014!F:F)</f>
        <v>348644</v>
      </c>
      <c r="S54" s="14">
        <f>SUMIF(PIVOT_Demog_By_State_2014!A:A,A54&amp;"male",PIVOT_Demog_By_State_2014!F:F)</f>
        <v>323810</v>
      </c>
      <c r="T54" s="14">
        <f>SUMIF(PIVOT_Demog_By_State_2014!A:A,A54&amp;"female",PIVOT_Demog_By_State_2014!G:G)</f>
        <v>1707</v>
      </c>
      <c r="U54" s="14">
        <f>SUMIF(PIVOT_Demog_By_State_2014!A:A,A54&amp;"male",PIVOT_Demog_By_State_2014!G:G)</f>
        <v>1800</v>
      </c>
      <c r="V54" s="14">
        <f>SUMIF(PIVOT_Demog_By_State_2014!A:A,A54&amp;"female",PIVOT_Demog_By_State_2014!H:H)</f>
        <v>9817</v>
      </c>
      <c r="W54" s="14">
        <f>SUMIF(PIVOT_Demog_By_State_2014!A:A,A54&amp;"male",PIVOT_Demog_By_State_2014!H:H)</f>
        <v>9566</v>
      </c>
      <c r="X54" s="14">
        <f>SUMIF(PIVOT_Demog_By_State_2014!A:A,A54&amp;"female",PIVOT_Demog_By_State_2014!I:I)</f>
        <v>96332</v>
      </c>
      <c r="Y54" s="14">
        <f>SUMIF(PIVOT_Demog_By_State_2014!A:A,A54&amp;"male",PIVOT_Demog_By_State_2014!I:I)</f>
        <v>94292</v>
      </c>
      <c r="Z54" s="14">
        <f>L54+N54+P54+R54+T54+V54+X54</f>
        <v>6562082</v>
      </c>
      <c r="AA54" s="14">
        <f>M54+O54+Q54+S54+U54+W54+Y54</f>
        <v>6326880</v>
      </c>
      <c r="AB54" s="19">
        <f>D54/SUMIF(A:A,A54,D:D)</f>
        <v>0.18972275637639202</v>
      </c>
      <c r="AC54" s="19">
        <f>L54/$H54</f>
        <v>7.5448913666994896E-2</v>
      </c>
      <c r="AD54" s="19">
        <f>M54/$H54</f>
        <v>6.656606511408715E-2</v>
      </c>
      <c r="AE54" s="19">
        <f>N54/$H54</f>
        <v>0.31765169184383119</v>
      </c>
      <c r="AF54" s="19">
        <f>O54/$H54</f>
        <v>0.30619481884153299</v>
      </c>
      <c r="AG54" s="19">
        <f>P54/$H54</f>
        <v>8.0769961223930195E-2</v>
      </c>
      <c r="AH54" s="19">
        <f>Q54/$H54</f>
        <v>8.4953051703314991E-2</v>
      </c>
      <c r="AI54" s="19">
        <f>R54/$H54</f>
        <v>2.7059194335392164E-2</v>
      </c>
      <c r="AJ54" s="19">
        <f>S54/$H54</f>
        <v>2.5131761102280083E-2</v>
      </c>
      <c r="AK54" s="19">
        <f>T54/$H54</f>
        <v>1.3248484049779841E-4</v>
      </c>
      <c r="AL54" s="19">
        <f>U54/$H54</f>
        <v>1.3970281950558707E-4</v>
      </c>
      <c r="AM54" s="19">
        <f>V54/$H54</f>
        <v>7.6192365504797123E-4</v>
      </c>
      <c r="AN54" s="19">
        <f>W54/$H54</f>
        <v>7.4244287299469211E-4</v>
      </c>
      <c r="AO54" s="19">
        <f>X54/$H54</f>
        <v>7.476584449229007E-3</v>
      </c>
      <c r="AP54" s="19">
        <f>Y54/$H54</f>
        <v>7.3182545871226757E-3</v>
      </c>
      <c r="AQ54" s="21">
        <f>AC54+AE54+AI54+AK54+AM54+AO54+AG54</f>
        <v>0.50930075401492314</v>
      </c>
      <c r="AR54" s="21">
        <f>AD54+AF54+AJ54+AL54+AN54+AP54+AH54</f>
        <v>0.49104609704083813</v>
      </c>
    </row>
    <row r="55" spans="1:44" x14ac:dyDescent="0.2">
      <c r="A55" s="5" t="s">
        <v>198</v>
      </c>
      <c r="B55" s="5" t="s">
        <v>293</v>
      </c>
      <c r="C55" s="5" t="str">
        <f>VLOOKUP(B55,Treatments!A:B,2,FALSE)</f>
        <v>HYPOTHYROIDISM</v>
      </c>
      <c r="D55" s="16">
        <v>1457499</v>
      </c>
      <c r="E55" s="5">
        <v>1</v>
      </c>
      <c r="F55" s="7" t="str">
        <f>VLOOKUP(A55,Region_Pop!A:D,4,FALSE)</f>
        <v>Midwest</v>
      </c>
      <c r="G55" s="7" t="str">
        <f>IFERROR(VLOOKUP(A55,Region_Pop!A:F,6,FALSE),"NON DIVISION")</f>
        <v xml:space="preserve">East North Central </v>
      </c>
      <c r="H55" s="8">
        <f>VLOOKUP(A55,Region_Pop!A:P,16,FALSE)</f>
        <v>12884493</v>
      </c>
      <c r="I55" s="8">
        <f>VLOOKUP(A55,Region_Pop!A:Z,26,FALSE)</f>
        <v>-10636</v>
      </c>
      <c r="J55" s="8">
        <f>VLOOKUP(A55,Region_Pop!A:AJ,36,FALSE)</f>
        <v>157512</v>
      </c>
      <c r="K55" s="8">
        <f>VLOOKUP(A55,Region_Pop!A:AT,46,FALSE)</f>
        <v>102688</v>
      </c>
      <c r="L55" s="14">
        <f>SUMIF(PIVOT_Demog_By_State_2014!A:A,A55&amp;"female",PIVOT_Demog_By_State_2014!D:D)</f>
        <v>972121</v>
      </c>
      <c r="M55" s="14">
        <f>SUMIF(PIVOT_Demog_By_State_2014!A:A,A55&amp;"male",PIVOT_Demog_By_State_2014!D:D)</f>
        <v>857670</v>
      </c>
      <c r="N55" s="14">
        <f>SUMIF(PIVOT_Demog_By_State_2014!A:A,A55&amp;"female",PIVOT_Demog_By_State_2014!E:E)</f>
        <v>4092781</v>
      </c>
      <c r="O55" s="14">
        <f>SUMIF(PIVOT_Demog_By_State_2014!A:A,A55&amp;"male",PIVOT_Demog_By_State_2014!E:E)</f>
        <v>3945165</v>
      </c>
      <c r="P55" s="14">
        <f>SUMIF(PIVOT_Demog_By_State_2014!A:A,A55&amp;"female",PIVOT_Demog_By_State_2014!U:U)</f>
        <v>1040680</v>
      </c>
      <c r="Q55" s="14">
        <f>SUMIF(PIVOT_Demog_By_State_2014!A:A,A55&amp;"male",PIVOT_Demog_By_State_2014!U:U)</f>
        <v>1094577</v>
      </c>
      <c r="R55" s="14">
        <f>SUMIF(PIVOT_Demog_By_State_2014!A:A,A55&amp;"female",PIVOT_Demog_By_State_2014!F:F)</f>
        <v>348644</v>
      </c>
      <c r="S55" s="14">
        <f>SUMIF(PIVOT_Demog_By_State_2014!A:A,A55&amp;"male",PIVOT_Demog_By_State_2014!F:F)</f>
        <v>323810</v>
      </c>
      <c r="T55" s="14">
        <f>SUMIF(PIVOT_Demog_By_State_2014!A:A,A55&amp;"female",PIVOT_Demog_By_State_2014!G:G)</f>
        <v>1707</v>
      </c>
      <c r="U55" s="14">
        <f>SUMIF(PIVOT_Demog_By_State_2014!A:A,A55&amp;"male",PIVOT_Demog_By_State_2014!G:G)</f>
        <v>1800</v>
      </c>
      <c r="V55" s="14">
        <f>SUMIF(PIVOT_Demog_By_State_2014!A:A,A55&amp;"female",PIVOT_Demog_By_State_2014!H:H)</f>
        <v>9817</v>
      </c>
      <c r="W55" s="14">
        <f>SUMIF(PIVOT_Demog_By_State_2014!A:A,A55&amp;"male",PIVOT_Demog_By_State_2014!H:H)</f>
        <v>9566</v>
      </c>
      <c r="X55" s="14">
        <f>SUMIF(PIVOT_Demog_By_State_2014!A:A,A55&amp;"female",PIVOT_Demog_By_State_2014!I:I)</f>
        <v>96332</v>
      </c>
      <c r="Y55" s="14">
        <f>SUMIF(PIVOT_Demog_By_State_2014!A:A,A55&amp;"male",PIVOT_Demog_By_State_2014!I:I)</f>
        <v>94292</v>
      </c>
      <c r="Z55" s="14">
        <f>L55+N55+P55+R55+T55+V55+X55</f>
        <v>6562082</v>
      </c>
      <c r="AA55" s="14">
        <f>M55+O55+Q55+S55+U55+W55+Y55</f>
        <v>6326880</v>
      </c>
      <c r="AB55" s="19">
        <f>D55/SUMIF(A:A,A55,D:D)</f>
        <v>0.22646291257453471</v>
      </c>
      <c r="AC55" s="19">
        <f>L55/$H55</f>
        <v>7.5448913666994896E-2</v>
      </c>
      <c r="AD55" s="19">
        <f>M55/$H55</f>
        <v>6.656606511408715E-2</v>
      </c>
      <c r="AE55" s="19">
        <f>N55/$H55</f>
        <v>0.31765169184383119</v>
      </c>
      <c r="AF55" s="19">
        <f>O55/$H55</f>
        <v>0.30619481884153299</v>
      </c>
      <c r="AG55" s="19">
        <f>P55/$H55</f>
        <v>8.0769961223930195E-2</v>
      </c>
      <c r="AH55" s="19">
        <f>Q55/$H55</f>
        <v>8.4953051703314991E-2</v>
      </c>
      <c r="AI55" s="19">
        <f>R55/$H55</f>
        <v>2.7059194335392164E-2</v>
      </c>
      <c r="AJ55" s="19">
        <f>S55/$H55</f>
        <v>2.5131761102280083E-2</v>
      </c>
      <c r="AK55" s="19">
        <f>T55/$H55</f>
        <v>1.3248484049779841E-4</v>
      </c>
      <c r="AL55" s="19">
        <f>U55/$H55</f>
        <v>1.3970281950558707E-4</v>
      </c>
      <c r="AM55" s="19">
        <f>V55/$H55</f>
        <v>7.6192365504797123E-4</v>
      </c>
      <c r="AN55" s="19">
        <f>W55/$H55</f>
        <v>7.4244287299469211E-4</v>
      </c>
      <c r="AO55" s="19">
        <f>X55/$H55</f>
        <v>7.476584449229007E-3</v>
      </c>
      <c r="AP55" s="19">
        <f>Y55/$H55</f>
        <v>7.3182545871226757E-3</v>
      </c>
      <c r="AQ55" s="21">
        <f>AC55+AE55+AI55+AK55+AM55+AO55+AG55</f>
        <v>0.50930075401492314</v>
      </c>
      <c r="AR55" s="21">
        <f>AD55+AF55+AJ55+AL55+AN55+AP55+AH55</f>
        <v>0.49104609704083813</v>
      </c>
    </row>
    <row r="56" spans="1:44" x14ac:dyDescent="0.2">
      <c r="A56" s="5" t="s">
        <v>198</v>
      </c>
      <c r="B56" s="5" t="s">
        <v>295</v>
      </c>
      <c r="C56" s="5" t="str">
        <f>VLOOKUP(B56,Treatments!A:B,2,FALSE)</f>
        <v>HIGH BLOOD PRESSURE</v>
      </c>
      <c r="D56" s="16">
        <v>1334446</v>
      </c>
      <c r="E56" s="5">
        <v>2</v>
      </c>
      <c r="F56" s="7" t="str">
        <f>VLOOKUP(A56,Region_Pop!A:D,4,FALSE)</f>
        <v>Midwest</v>
      </c>
      <c r="G56" s="7" t="str">
        <f>IFERROR(VLOOKUP(A56,Region_Pop!A:F,6,FALSE),"NON DIVISION")</f>
        <v xml:space="preserve">East North Central </v>
      </c>
      <c r="H56" s="8">
        <f>VLOOKUP(A56,Region_Pop!A:P,16,FALSE)</f>
        <v>12884493</v>
      </c>
      <c r="I56" s="8">
        <f>VLOOKUP(A56,Region_Pop!A:Z,26,FALSE)</f>
        <v>-10636</v>
      </c>
      <c r="J56" s="8">
        <f>VLOOKUP(A56,Region_Pop!A:AJ,36,FALSE)</f>
        <v>157512</v>
      </c>
      <c r="K56" s="8">
        <f>VLOOKUP(A56,Region_Pop!A:AT,46,FALSE)</f>
        <v>102688</v>
      </c>
      <c r="L56" s="14">
        <f>SUMIF(PIVOT_Demog_By_State_2014!A:A,A56&amp;"female",PIVOT_Demog_By_State_2014!D:D)</f>
        <v>972121</v>
      </c>
      <c r="M56" s="14">
        <f>SUMIF(PIVOT_Demog_By_State_2014!A:A,A56&amp;"male",PIVOT_Demog_By_State_2014!D:D)</f>
        <v>857670</v>
      </c>
      <c r="N56" s="14">
        <f>SUMIF(PIVOT_Demog_By_State_2014!A:A,A56&amp;"female",PIVOT_Demog_By_State_2014!E:E)</f>
        <v>4092781</v>
      </c>
      <c r="O56" s="14">
        <f>SUMIF(PIVOT_Demog_By_State_2014!A:A,A56&amp;"male",PIVOT_Demog_By_State_2014!E:E)</f>
        <v>3945165</v>
      </c>
      <c r="P56" s="14">
        <f>SUMIF(PIVOT_Demog_By_State_2014!A:A,A56&amp;"female",PIVOT_Demog_By_State_2014!U:U)</f>
        <v>1040680</v>
      </c>
      <c r="Q56" s="14">
        <f>SUMIF(PIVOT_Demog_By_State_2014!A:A,A56&amp;"male",PIVOT_Demog_By_State_2014!U:U)</f>
        <v>1094577</v>
      </c>
      <c r="R56" s="14">
        <f>SUMIF(PIVOT_Demog_By_State_2014!A:A,A56&amp;"female",PIVOT_Demog_By_State_2014!F:F)</f>
        <v>348644</v>
      </c>
      <c r="S56" s="14">
        <f>SUMIF(PIVOT_Demog_By_State_2014!A:A,A56&amp;"male",PIVOT_Demog_By_State_2014!F:F)</f>
        <v>323810</v>
      </c>
      <c r="T56" s="14">
        <f>SUMIF(PIVOT_Demog_By_State_2014!A:A,A56&amp;"female",PIVOT_Demog_By_State_2014!G:G)</f>
        <v>1707</v>
      </c>
      <c r="U56" s="14">
        <f>SUMIF(PIVOT_Demog_By_State_2014!A:A,A56&amp;"male",PIVOT_Demog_By_State_2014!G:G)</f>
        <v>1800</v>
      </c>
      <c r="V56" s="14">
        <f>SUMIF(PIVOT_Demog_By_State_2014!A:A,A56&amp;"female",PIVOT_Demog_By_State_2014!H:H)</f>
        <v>9817</v>
      </c>
      <c r="W56" s="14">
        <f>SUMIF(PIVOT_Demog_By_State_2014!A:A,A56&amp;"male",PIVOT_Demog_By_State_2014!H:H)</f>
        <v>9566</v>
      </c>
      <c r="X56" s="14">
        <f>SUMIF(PIVOT_Demog_By_State_2014!A:A,A56&amp;"female",PIVOT_Demog_By_State_2014!I:I)</f>
        <v>96332</v>
      </c>
      <c r="Y56" s="14">
        <f>SUMIF(PIVOT_Demog_By_State_2014!A:A,A56&amp;"male",PIVOT_Demog_By_State_2014!I:I)</f>
        <v>94292</v>
      </c>
      <c r="Z56" s="14">
        <f>L56+N56+P56+R56+T56+V56+X56</f>
        <v>6562082</v>
      </c>
      <c r="AA56" s="14">
        <f>M56+O56+Q56+S56+U56+W56+Y56</f>
        <v>6326880</v>
      </c>
      <c r="AB56" s="19">
        <f>D56/SUMIF(A:A,A56,D:D)</f>
        <v>0.20734321452943538</v>
      </c>
      <c r="AC56" s="19">
        <f>L56/$H56</f>
        <v>7.5448913666994896E-2</v>
      </c>
      <c r="AD56" s="19">
        <f>M56/$H56</f>
        <v>6.656606511408715E-2</v>
      </c>
      <c r="AE56" s="19">
        <f>N56/$H56</f>
        <v>0.31765169184383119</v>
      </c>
      <c r="AF56" s="19">
        <f>O56/$H56</f>
        <v>0.30619481884153299</v>
      </c>
      <c r="AG56" s="19">
        <f>P56/$H56</f>
        <v>8.0769961223930195E-2</v>
      </c>
      <c r="AH56" s="19">
        <f>Q56/$H56</f>
        <v>8.4953051703314991E-2</v>
      </c>
      <c r="AI56" s="19">
        <f>R56/$H56</f>
        <v>2.7059194335392164E-2</v>
      </c>
      <c r="AJ56" s="19">
        <f>S56/$H56</f>
        <v>2.5131761102280083E-2</v>
      </c>
      <c r="AK56" s="19">
        <f>T56/$H56</f>
        <v>1.3248484049779841E-4</v>
      </c>
      <c r="AL56" s="19">
        <f>U56/$H56</f>
        <v>1.3970281950558707E-4</v>
      </c>
      <c r="AM56" s="19">
        <f>V56/$H56</f>
        <v>7.6192365504797123E-4</v>
      </c>
      <c r="AN56" s="19">
        <f>W56/$H56</f>
        <v>7.4244287299469211E-4</v>
      </c>
      <c r="AO56" s="19">
        <f>X56/$H56</f>
        <v>7.476584449229007E-3</v>
      </c>
      <c r="AP56" s="19">
        <f>Y56/$H56</f>
        <v>7.3182545871226757E-3</v>
      </c>
      <c r="AQ56" s="21">
        <f>AC56+AE56+AI56+AK56+AM56+AO56+AG56</f>
        <v>0.50930075401492314</v>
      </c>
      <c r="AR56" s="21">
        <f>AD56+AF56+AJ56+AL56+AN56+AP56+AH56</f>
        <v>0.49104609704083813</v>
      </c>
    </row>
    <row r="57" spans="1:44" x14ac:dyDescent="0.2">
      <c r="A57" s="5" t="s">
        <v>219</v>
      </c>
      <c r="B57" s="5" t="s">
        <v>298</v>
      </c>
      <c r="C57" s="5" t="str">
        <f>VLOOKUP(B57,Treatments!A:B,2,FALSE)</f>
        <v>HIGH BLOOD PRESSURE</v>
      </c>
      <c r="D57" s="16">
        <v>458658</v>
      </c>
      <c r="E57" s="5">
        <v>5</v>
      </c>
      <c r="F57" s="7" t="str">
        <f>VLOOKUP(A57,Region_Pop!A:D,4,FALSE)</f>
        <v>Midwest</v>
      </c>
      <c r="G57" s="7" t="str">
        <f>IFERROR(VLOOKUP(A57,Region_Pop!A:F,6,FALSE),"NON DIVISION")</f>
        <v xml:space="preserve">West North Central </v>
      </c>
      <c r="H57" s="8">
        <f>VLOOKUP(A57,Region_Pop!A:P,16,FALSE)</f>
        <v>5451079</v>
      </c>
      <c r="I57" s="8">
        <f>VLOOKUP(A57,Region_Pop!A:Z,26,FALSE)</f>
        <v>37600</v>
      </c>
      <c r="J57" s="8">
        <f>VLOOKUP(A57,Region_Pop!A:AJ,36,FALSE)</f>
        <v>69903</v>
      </c>
      <c r="K57" s="8">
        <f>VLOOKUP(A57,Region_Pop!A:AT,46,FALSE)</f>
        <v>40795</v>
      </c>
      <c r="L57" s="14">
        <f>SUMIF(PIVOT_Demog_By_State_2014!A:A,A57&amp;"female",PIVOT_Demog_By_State_2014!D:D)</f>
        <v>153131</v>
      </c>
      <c r="M57" s="14">
        <f>SUMIF(PIVOT_Demog_By_State_2014!A:A,A57&amp;"male",PIVOT_Demog_By_State_2014!D:D)</f>
        <v>159545</v>
      </c>
      <c r="N57" s="14">
        <f>SUMIF(PIVOT_Demog_By_State_2014!A:A,A57&amp;"female",PIVOT_Demog_By_State_2014!E:E)</f>
        <v>2238592</v>
      </c>
      <c r="O57" s="14">
        <f>SUMIF(PIVOT_Demog_By_State_2014!A:A,A57&amp;"male",PIVOT_Demog_By_State_2014!E:E)</f>
        <v>2198383</v>
      </c>
      <c r="P57" s="14">
        <f>SUMIF(PIVOT_Demog_By_State_2014!A:A,A57&amp;"female",PIVOT_Demog_By_State_2014!U:U)</f>
        <v>133232</v>
      </c>
      <c r="Q57" s="14">
        <f>SUMIF(PIVOT_Demog_By_State_2014!A:A,A57&amp;"male",PIVOT_Demog_By_State_2014!U:U)</f>
        <v>144198</v>
      </c>
      <c r="R57" s="14">
        <f>SUMIF(PIVOT_Demog_By_State_2014!A:A,A57&amp;"female",PIVOT_Demog_By_State_2014!F:F)</f>
        <v>128839</v>
      </c>
      <c r="S57" s="14">
        <f>SUMIF(PIVOT_Demog_By_State_2014!A:A,A57&amp;"male",PIVOT_Demog_By_State_2014!F:F)</f>
        <v>122408</v>
      </c>
      <c r="T57" s="14">
        <f>SUMIF(PIVOT_Demog_By_State_2014!A:A,A57&amp;"female",PIVOT_Demog_By_State_2014!G:G)</f>
        <v>1151</v>
      </c>
      <c r="U57" s="14">
        <f>SUMIF(PIVOT_Demog_By_State_2014!A:A,A57&amp;"male",PIVOT_Demog_By_State_2014!G:G)</f>
        <v>1144</v>
      </c>
      <c r="V57" s="14">
        <f>SUMIF(PIVOT_Demog_By_State_2014!A:A,A57&amp;"female",PIVOT_Demog_By_State_2014!H:H)</f>
        <v>29451</v>
      </c>
      <c r="W57" s="14">
        <f>SUMIF(PIVOT_Demog_By_State_2014!A:A,A57&amp;"male",PIVOT_Demog_By_State_2014!H:H)</f>
        <v>28666</v>
      </c>
      <c r="X57" s="14">
        <f>SUMIF(PIVOT_Demog_By_State_2014!A:A,A57&amp;"female",PIVOT_Demog_By_State_2014!I:I)</f>
        <v>57142</v>
      </c>
      <c r="Y57" s="14">
        <f>SUMIF(PIVOT_Demog_By_State_2014!A:A,A57&amp;"male",PIVOT_Demog_By_State_2014!I:I)</f>
        <v>55640</v>
      </c>
      <c r="Z57" s="14">
        <f>L57+N57+P57+R57+T57+V57+X57</f>
        <v>2741538</v>
      </c>
      <c r="AA57" s="14">
        <f>M57+O57+Q57+S57+U57+W57+Y57</f>
        <v>2709984</v>
      </c>
      <c r="AB57" s="19">
        <f>D57/SUMIF(A:A,A57,D:D)</f>
        <v>0.15151834491270297</v>
      </c>
      <c r="AC57" s="19">
        <f>L57/$H57</f>
        <v>2.8091869517943145E-2</v>
      </c>
      <c r="AD57" s="19">
        <f>M57/$H57</f>
        <v>2.9268517297217671E-2</v>
      </c>
      <c r="AE57" s="19">
        <f>N57/$H57</f>
        <v>0.41066952065820361</v>
      </c>
      <c r="AF57" s="19">
        <f>O57/$H57</f>
        <v>0.40329318287260191</v>
      </c>
      <c r="AG57" s="19">
        <f>P57/$H57</f>
        <v>2.4441399583458614E-2</v>
      </c>
      <c r="AH57" s="19">
        <f>Q57/$H57</f>
        <v>2.6453111393175553E-2</v>
      </c>
      <c r="AI57" s="19">
        <f>R57/$H57</f>
        <v>2.3635504090107666E-2</v>
      </c>
      <c r="AJ57" s="19">
        <f>S57/$H57</f>
        <v>2.2455737662213298E-2</v>
      </c>
      <c r="AK57" s="19">
        <f>T57/$H57</f>
        <v>2.1115085655518844E-4</v>
      </c>
      <c r="AL57" s="19">
        <f>U57/$H57</f>
        <v>2.0986670712348876E-4</v>
      </c>
      <c r="AM57" s="19">
        <f>V57/$H57</f>
        <v>5.4027835589981364E-3</v>
      </c>
      <c r="AN57" s="19">
        <f>W57/$H57</f>
        <v>5.2587753727289591E-3</v>
      </c>
      <c r="AO57" s="19">
        <f>X57/$H57</f>
        <v>1.0482695260883213E-2</v>
      </c>
      <c r="AP57" s="19">
        <f>Y57/$H57</f>
        <v>1.0207153482824227E-2</v>
      </c>
      <c r="AQ57" s="21">
        <f>AC57+AE57+AI57+AK57+AM57+AO57+AG57</f>
        <v>0.50293492352614955</v>
      </c>
      <c r="AR57" s="21">
        <f>AD57+AF57+AJ57+AL57+AN57+AP57+AH57</f>
        <v>0.49714634478788516</v>
      </c>
    </row>
    <row r="58" spans="1:44" x14ac:dyDescent="0.2">
      <c r="A58" s="5" t="s">
        <v>219</v>
      </c>
      <c r="B58" s="5" t="s">
        <v>293</v>
      </c>
      <c r="C58" s="5" t="str">
        <f>VLOOKUP(B58,Treatments!A:B,2,FALSE)</f>
        <v>HYPOTHYROIDISM</v>
      </c>
      <c r="D58" s="16">
        <v>624325</v>
      </c>
      <c r="E58" s="5">
        <v>3</v>
      </c>
      <c r="F58" s="7" t="str">
        <f>VLOOKUP(A58,Region_Pop!A:D,4,FALSE)</f>
        <v>Midwest</v>
      </c>
      <c r="G58" s="7" t="str">
        <f>IFERROR(VLOOKUP(A58,Region_Pop!A:F,6,FALSE),"NON DIVISION")</f>
        <v xml:space="preserve">West North Central </v>
      </c>
      <c r="H58" s="8">
        <f>VLOOKUP(A58,Region_Pop!A:P,16,FALSE)</f>
        <v>5451079</v>
      </c>
      <c r="I58" s="8">
        <f>VLOOKUP(A58,Region_Pop!A:Z,26,FALSE)</f>
        <v>37600</v>
      </c>
      <c r="J58" s="8">
        <f>VLOOKUP(A58,Region_Pop!A:AJ,36,FALSE)</f>
        <v>69903</v>
      </c>
      <c r="K58" s="8">
        <f>VLOOKUP(A58,Region_Pop!A:AT,46,FALSE)</f>
        <v>40795</v>
      </c>
      <c r="L58" s="14">
        <f>SUMIF(PIVOT_Demog_By_State_2014!A:A,A58&amp;"female",PIVOT_Demog_By_State_2014!D:D)</f>
        <v>153131</v>
      </c>
      <c r="M58" s="14">
        <f>SUMIF(PIVOT_Demog_By_State_2014!A:A,A58&amp;"male",PIVOT_Demog_By_State_2014!D:D)</f>
        <v>159545</v>
      </c>
      <c r="N58" s="14">
        <f>SUMIF(PIVOT_Demog_By_State_2014!A:A,A58&amp;"female",PIVOT_Demog_By_State_2014!E:E)</f>
        <v>2238592</v>
      </c>
      <c r="O58" s="14">
        <f>SUMIF(PIVOT_Demog_By_State_2014!A:A,A58&amp;"male",PIVOT_Demog_By_State_2014!E:E)</f>
        <v>2198383</v>
      </c>
      <c r="P58" s="14">
        <f>SUMIF(PIVOT_Demog_By_State_2014!A:A,A58&amp;"female",PIVOT_Demog_By_State_2014!U:U)</f>
        <v>133232</v>
      </c>
      <c r="Q58" s="14">
        <f>SUMIF(PIVOT_Demog_By_State_2014!A:A,A58&amp;"male",PIVOT_Demog_By_State_2014!U:U)</f>
        <v>144198</v>
      </c>
      <c r="R58" s="14">
        <f>SUMIF(PIVOT_Demog_By_State_2014!A:A,A58&amp;"female",PIVOT_Demog_By_State_2014!F:F)</f>
        <v>128839</v>
      </c>
      <c r="S58" s="14">
        <f>SUMIF(PIVOT_Demog_By_State_2014!A:A,A58&amp;"male",PIVOT_Demog_By_State_2014!F:F)</f>
        <v>122408</v>
      </c>
      <c r="T58" s="14">
        <f>SUMIF(PIVOT_Demog_By_State_2014!A:A,A58&amp;"female",PIVOT_Demog_By_State_2014!G:G)</f>
        <v>1151</v>
      </c>
      <c r="U58" s="14">
        <f>SUMIF(PIVOT_Demog_By_State_2014!A:A,A58&amp;"male",PIVOT_Demog_By_State_2014!G:G)</f>
        <v>1144</v>
      </c>
      <c r="V58" s="14">
        <f>SUMIF(PIVOT_Demog_By_State_2014!A:A,A58&amp;"female",PIVOT_Demog_By_State_2014!H:H)</f>
        <v>29451</v>
      </c>
      <c r="W58" s="14">
        <f>SUMIF(PIVOT_Demog_By_State_2014!A:A,A58&amp;"male",PIVOT_Demog_By_State_2014!H:H)</f>
        <v>28666</v>
      </c>
      <c r="X58" s="14">
        <f>SUMIF(PIVOT_Demog_By_State_2014!A:A,A58&amp;"female",PIVOT_Demog_By_State_2014!I:I)</f>
        <v>57142</v>
      </c>
      <c r="Y58" s="14">
        <f>SUMIF(PIVOT_Demog_By_State_2014!A:A,A58&amp;"male",PIVOT_Demog_By_State_2014!I:I)</f>
        <v>55640</v>
      </c>
      <c r="Z58" s="14">
        <f>L58+N58+P58+R58+T58+V58+X58</f>
        <v>2741538</v>
      </c>
      <c r="AA58" s="14">
        <f>M58+O58+Q58+S58+U58+W58+Y58</f>
        <v>2709984</v>
      </c>
      <c r="AB58" s="19">
        <f>D58/SUMIF(A:A,A58,D:D)</f>
        <v>0.20624668203241475</v>
      </c>
      <c r="AC58" s="19">
        <f>L58/$H58</f>
        <v>2.8091869517943145E-2</v>
      </c>
      <c r="AD58" s="19">
        <f>M58/$H58</f>
        <v>2.9268517297217671E-2</v>
      </c>
      <c r="AE58" s="19">
        <f>N58/$H58</f>
        <v>0.41066952065820361</v>
      </c>
      <c r="AF58" s="19">
        <f>O58/$H58</f>
        <v>0.40329318287260191</v>
      </c>
      <c r="AG58" s="19">
        <f>P58/$H58</f>
        <v>2.4441399583458614E-2</v>
      </c>
      <c r="AH58" s="19">
        <f>Q58/$H58</f>
        <v>2.6453111393175553E-2</v>
      </c>
      <c r="AI58" s="19">
        <f>R58/$H58</f>
        <v>2.3635504090107666E-2</v>
      </c>
      <c r="AJ58" s="19">
        <f>S58/$H58</f>
        <v>2.2455737662213298E-2</v>
      </c>
      <c r="AK58" s="19">
        <f>T58/$H58</f>
        <v>2.1115085655518844E-4</v>
      </c>
      <c r="AL58" s="19">
        <f>U58/$H58</f>
        <v>2.0986670712348876E-4</v>
      </c>
      <c r="AM58" s="19">
        <f>V58/$H58</f>
        <v>5.4027835589981364E-3</v>
      </c>
      <c r="AN58" s="19">
        <f>W58/$H58</f>
        <v>5.2587753727289591E-3</v>
      </c>
      <c r="AO58" s="19">
        <f>X58/$H58</f>
        <v>1.0482695260883213E-2</v>
      </c>
      <c r="AP58" s="19">
        <f>Y58/$H58</f>
        <v>1.0207153482824227E-2</v>
      </c>
      <c r="AQ58" s="21">
        <f>AC58+AE58+AI58+AK58+AM58+AO58+AG58</f>
        <v>0.50293492352614955</v>
      </c>
      <c r="AR58" s="21">
        <f>AD58+AF58+AJ58+AL58+AN58+AP58+AH58</f>
        <v>0.49714634478788516</v>
      </c>
    </row>
    <row r="59" spans="1:44" x14ac:dyDescent="0.2">
      <c r="A59" s="5" t="s">
        <v>219</v>
      </c>
      <c r="B59" s="5" t="s">
        <v>295</v>
      </c>
      <c r="C59" s="5" t="str">
        <f>VLOOKUP(B59,Treatments!A:B,2,FALSE)</f>
        <v>HIGH BLOOD PRESSURE</v>
      </c>
      <c r="D59" s="16">
        <v>692905</v>
      </c>
      <c r="E59" s="5">
        <v>1</v>
      </c>
      <c r="F59" s="7" t="str">
        <f>VLOOKUP(A59,Region_Pop!A:D,4,FALSE)</f>
        <v>Midwest</v>
      </c>
      <c r="G59" s="7" t="str">
        <f>IFERROR(VLOOKUP(A59,Region_Pop!A:F,6,FALSE),"NON DIVISION")</f>
        <v xml:space="preserve">West North Central </v>
      </c>
      <c r="H59" s="8">
        <f>VLOOKUP(A59,Region_Pop!A:P,16,FALSE)</f>
        <v>5451079</v>
      </c>
      <c r="I59" s="8">
        <f>VLOOKUP(A59,Region_Pop!A:Z,26,FALSE)</f>
        <v>37600</v>
      </c>
      <c r="J59" s="8">
        <f>VLOOKUP(A59,Region_Pop!A:AJ,36,FALSE)</f>
        <v>69903</v>
      </c>
      <c r="K59" s="8">
        <f>VLOOKUP(A59,Region_Pop!A:AT,46,FALSE)</f>
        <v>40795</v>
      </c>
      <c r="L59" s="14">
        <f>SUMIF(PIVOT_Demog_By_State_2014!A:A,A59&amp;"female",PIVOT_Demog_By_State_2014!D:D)</f>
        <v>153131</v>
      </c>
      <c r="M59" s="14">
        <f>SUMIF(PIVOT_Demog_By_State_2014!A:A,A59&amp;"male",PIVOT_Demog_By_State_2014!D:D)</f>
        <v>159545</v>
      </c>
      <c r="N59" s="14">
        <f>SUMIF(PIVOT_Demog_By_State_2014!A:A,A59&amp;"female",PIVOT_Demog_By_State_2014!E:E)</f>
        <v>2238592</v>
      </c>
      <c r="O59" s="14">
        <f>SUMIF(PIVOT_Demog_By_State_2014!A:A,A59&amp;"male",PIVOT_Demog_By_State_2014!E:E)</f>
        <v>2198383</v>
      </c>
      <c r="P59" s="14">
        <f>SUMIF(PIVOT_Demog_By_State_2014!A:A,A59&amp;"female",PIVOT_Demog_By_State_2014!U:U)</f>
        <v>133232</v>
      </c>
      <c r="Q59" s="14">
        <f>SUMIF(PIVOT_Demog_By_State_2014!A:A,A59&amp;"male",PIVOT_Demog_By_State_2014!U:U)</f>
        <v>144198</v>
      </c>
      <c r="R59" s="14">
        <f>SUMIF(PIVOT_Demog_By_State_2014!A:A,A59&amp;"female",PIVOT_Demog_By_State_2014!F:F)</f>
        <v>128839</v>
      </c>
      <c r="S59" s="14">
        <f>SUMIF(PIVOT_Demog_By_State_2014!A:A,A59&amp;"male",PIVOT_Demog_By_State_2014!F:F)</f>
        <v>122408</v>
      </c>
      <c r="T59" s="14">
        <f>SUMIF(PIVOT_Demog_By_State_2014!A:A,A59&amp;"female",PIVOT_Demog_By_State_2014!G:G)</f>
        <v>1151</v>
      </c>
      <c r="U59" s="14">
        <f>SUMIF(PIVOT_Demog_By_State_2014!A:A,A59&amp;"male",PIVOT_Demog_By_State_2014!G:G)</f>
        <v>1144</v>
      </c>
      <c r="V59" s="14">
        <f>SUMIF(PIVOT_Demog_By_State_2014!A:A,A59&amp;"female",PIVOT_Demog_By_State_2014!H:H)</f>
        <v>29451</v>
      </c>
      <c r="W59" s="14">
        <f>SUMIF(PIVOT_Demog_By_State_2014!A:A,A59&amp;"male",PIVOT_Demog_By_State_2014!H:H)</f>
        <v>28666</v>
      </c>
      <c r="X59" s="14">
        <f>SUMIF(PIVOT_Demog_By_State_2014!A:A,A59&amp;"female",PIVOT_Demog_By_State_2014!I:I)</f>
        <v>57142</v>
      </c>
      <c r="Y59" s="14">
        <f>SUMIF(PIVOT_Demog_By_State_2014!A:A,A59&amp;"male",PIVOT_Demog_By_State_2014!I:I)</f>
        <v>55640</v>
      </c>
      <c r="Z59" s="14">
        <f>L59+N59+P59+R59+T59+V59+X59</f>
        <v>2741538</v>
      </c>
      <c r="AA59" s="14">
        <f>M59+O59+Q59+S59+U59+W59+Y59</f>
        <v>2709984</v>
      </c>
      <c r="AB59" s="19">
        <f>D59/SUMIF(A:A,A59,D:D)</f>
        <v>0.22890218590264741</v>
      </c>
      <c r="AC59" s="19">
        <f>L59/$H59</f>
        <v>2.8091869517943145E-2</v>
      </c>
      <c r="AD59" s="19">
        <f>M59/$H59</f>
        <v>2.9268517297217671E-2</v>
      </c>
      <c r="AE59" s="19">
        <f>N59/$H59</f>
        <v>0.41066952065820361</v>
      </c>
      <c r="AF59" s="19">
        <f>O59/$H59</f>
        <v>0.40329318287260191</v>
      </c>
      <c r="AG59" s="19">
        <f>P59/$H59</f>
        <v>2.4441399583458614E-2</v>
      </c>
      <c r="AH59" s="19">
        <f>Q59/$H59</f>
        <v>2.6453111393175553E-2</v>
      </c>
      <c r="AI59" s="19">
        <f>R59/$H59</f>
        <v>2.3635504090107666E-2</v>
      </c>
      <c r="AJ59" s="19">
        <f>S59/$H59</f>
        <v>2.2455737662213298E-2</v>
      </c>
      <c r="AK59" s="19">
        <f>T59/$H59</f>
        <v>2.1115085655518844E-4</v>
      </c>
      <c r="AL59" s="19">
        <f>U59/$H59</f>
        <v>2.0986670712348876E-4</v>
      </c>
      <c r="AM59" s="19">
        <f>V59/$H59</f>
        <v>5.4027835589981364E-3</v>
      </c>
      <c r="AN59" s="19">
        <f>W59/$H59</f>
        <v>5.2587753727289591E-3</v>
      </c>
      <c r="AO59" s="19">
        <f>X59/$H59</f>
        <v>1.0482695260883213E-2</v>
      </c>
      <c r="AP59" s="19">
        <f>Y59/$H59</f>
        <v>1.0207153482824227E-2</v>
      </c>
      <c r="AQ59" s="21">
        <f>AC59+AE59+AI59+AK59+AM59+AO59+AG59</f>
        <v>0.50293492352614955</v>
      </c>
      <c r="AR59" s="21">
        <f>AD59+AF59+AJ59+AL59+AN59+AP59+AH59</f>
        <v>0.49714634478788516</v>
      </c>
    </row>
    <row r="60" spans="1:44" x14ac:dyDescent="0.2">
      <c r="A60" s="5" t="s">
        <v>219</v>
      </c>
      <c r="B60" s="5" t="s">
        <v>296</v>
      </c>
      <c r="C60" s="5" t="str">
        <f>VLOOKUP(B60,Treatments!A:B,2,FALSE)</f>
        <v>GASTROESOPHAGEAL REFLUX DISEASE</v>
      </c>
      <c r="D60" s="16">
        <v>592275</v>
      </c>
      <c r="E60" s="5">
        <v>4</v>
      </c>
      <c r="F60" s="7" t="str">
        <f>VLOOKUP(A60,Region_Pop!A:D,4,FALSE)</f>
        <v>Midwest</v>
      </c>
      <c r="G60" s="7" t="str">
        <f>IFERROR(VLOOKUP(A60,Region_Pop!A:F,6,FALSE),"NON DIVISION")</f>
        <v xml:space="preserve">West North Central </v>
      </c>
      <c r="H60" s="8">
        <f>VLOOKUP(A60,Region_Pop!A:P,16,FALSE)</f>
        <v>5451079</v>
      </c>
      <c r="I60" s="8">
        <f>VLOOKUP(A60,Region_Pop!A:Z,26,FALSE)</f>
        <v>37600</v>
      </c>
      <c r="J60" s="8">
        <f>VLOOKUP(A60,Region_Pop!A:AJ,36,FALSE)</f>
        <v>69903</v>
      </c>
      <c r="K60" s="8">
        <f>VLOOKUP(A60,Region_Pop!A:AT,46,FALSE)</f>
        <v>40795</v>
      </c>
      <c r="L60" s="14">
        <f>SUMIF(PIVOT_Demog_By_State_2014!A:A,A60&amp;"female",PIVOT_Demog_By_State_2014!D:D)</f>
        <v>153131</v>
      </c>
      <c r="M60" s="14">
        <f>SUMIF(PIVOT_Demog_By_State_2014!A:A,A60&amp;"male",PIVOT_Demog_By_State_2014!D:D)</f>
        <v>159545</v>
      </c>
      <c r="N60" s="14">
        <f>SUMIF(PIVOT_Demog_By_State_2014!A:A,A60&amp;"female",PIVOT_Demog_By_State_2014!E:E)</f>
        <v>2238592</v>
      </c>
      <c r="O60" s="14">
        <f>SUMIF(PIVOT_Demog_By_State_2014!A:A,A60&amp;"male",PIVOT_Demog_By_State_2014!E:E)</f>
        <v>2198383</v>
      </c>
      <c r="P60" s="14">
        <f>SUMIF(PIVOT_Demog_By_State_2014!A:A,A60&amp;"female",PIVOT_Demog_By_State_2014!U:U)</f>
        <v>133232</v>
      </c>
      <c r="Q60" s="14">
        <f>SUMIF(PIVOT_Demog_By_State_2014!A:A,A60&amp;"male",PIVOT_Demog_By_State_2014!U:U)</f>
        <v>144198</v>
      </c>
      <c r="R60" s="14">
        <f>SUMIF(PIVOT_Demog_By_State_2014!A:A,A60&amp;"female",PIVOT_Demog_By_State_2014!F:F)</f>
        <v>128839</v>
      </c>
      <c r="S60" s="14">
        <f>SUMIF(PIVOT_Demog_By_State_2014!A:A,A60&amp;"male",PIVOT_Demog_By_State_2014!F:F)</f>
        <v>122408</v>
      </c>
      <c r="T60" s="14">
        <f>SUMIF(PIVOT_Demog_By_State_2014!A:A,A60&amp;"female",PIVOT_Demog_By_State_2014!G:G)</f>
        <v>1151</v>
      </c>
      <c r="U60" s="14">
        <f>SUMIF(PIVOT_Demog_By_State_2014!A:A,A60&amp;"male",PIVOT_Demog_By_State_2014!G:G)</f>
        <v>1144</v>
      </c>
      <c r="V60" s="14">
        <f>SUMIF(PIVOT_Demog_By_State_2014!A:A,A60&amp;"female",PIVOT_Demog_By_State_2014!H:H)</f>
        <v>29451</v>
      </c>
      <c r="W60" s="14">
        <f>SUMIF(PIVOT_Demog_By_State_2014!A:A,A60&amp;"male",PIVOT_Demog_By_State_2014!H:H)</f>
        <v>28666</v>
      </c>
      <c r="X60" s="14">
        <f>SUMIF(PIVOT_Demog_By_State_2014!A:A,A60&amp;"female",PIVOT_Demog_By_State_2014!I:I)</f>
        <v>57142</v>
      </c>
      <c r="Y60" s="14">
        <f>SUMIF(PIVOT_Demog_By_State_2014!A:A,A60&amp;"male",PIVOT_Demog_By_State_2014!I:I)</f>
        <v>55640</v>
      </c>
      <c r="Z60" s="14">
        <f>L60+N60+P60+R60+T60+V60+X60</f>
        <v>2741538</v>
      </c>
      <c r="AA60" s="14">
        <f>M60+O60+Q60+S60+U60+W60+Y60</f>
        <v>2709984</v>
      </c>
      <c r="AB60" s="19">
        <f>D60/SUMIF(A:A,A60,D:D)</f>
        <v>0.19565891739198085</v>
      </c>
      <c r="AC60" s="19">
        <f>L60/$H60</f>
        <v>2.8091869517943145E-2</v>
      </c>
      <c r="AD60" s="19">
        <f>M60/$H60</f>
        <v>2.9268517297217671E-2</v>
      </c>
      <c r="AE60" s="19">
        <f>N60/$H60</f>
        <v>0.41066952065820361</v>
      </c>
      <c r="AF60" s="19">
        <f>O60/$H60</f>
        <v>0.40329318287260191</v>
      </c>
      <c r="AG60" s="19">
        <f>P60/$H60</f>
        <v>2.4441399583458614E-2</v>
      </c>
      <c r="AH60" s="19">
        <f>Q60/$H60</f>
        <v>2.6453111393175553E-2</v>
      </c>
      <c r="AI60" s="19">
        <f>R60/$H60</f>
        <v>2.3635504090107666E-2</v>
      </c>
      <c r="AJ60" s="19">
        <f>S60/$H60</f>
        <v>2.2455737662213298E-2</v>
      </c>
      <c r="AK60" s="19">
        <f>T60/$H60</f>
        <v>2.1115085655518844E-4</v>
      </c>
      <c r="AL60" s="19">
        <f>U60/$H60</f>
        <v>2.0986670712348876E-4</v>
      </c>
      <c r="AM60" s="19">
        <f>V60/$H60</f>
        <v>5.4027835589981364E-3</v>
      </c>
      <c r="AN60" s="19">
        <f>W60/$H60</f>
        <v>5.2587753727289591E-3</v>
      </c>
      <c r="AO60" s="19">
        <f>X60/$H60</f>
        <v>1.0482695260883213E-2</v>
      </c>
      <c r="AP60" s="19">
        <f>Y60/$H60</f>
        <v>1.0207153482824227E-2</v>
      </c>
      <c r="AQ60" s="21">
        <f>AC60+AE60+AI60+AK60+AM60+AO60+AG60</f>
        <v>0.50293492352614955</v>
      </c>
      <c r="AR60" s="21">
        <f>AD60+AF60+AJ60+AL60+AN60+AP60+AH60</f>
        <v>0.49714634478788516</v>
      </c>
    </row>
    <row r="61" spans="1:44" x14ac:dyDescent="0.2">
      <c r="A61" s="5" t="s">
        <v>219</v>
      </c>
      <c r="B61" s="5" t="s">
        <v>297</v>
      </c>
      <c r="C61" s="5" t="str">
        <f>VLOOKUP(B61,Treatments!A:B,2,FALSE)</f>
        <v>HIGH CHOLESTEROL</v>
      </c>
      <c r="D61" s="16">
        <v>658916</v>
      </c>
      <c r="E61" s="5">
        <v>2</v>
      </c>
      <c r="F61" s="7" t="str">
        <f>VLOOKUP(A61,Region_Pop!A:D,4,FALSE)</f>
        <v>Midwest</v>
      </c>
      <c r="G61" s="7" t="str">
        <f>IFERROR(VLOOKUP(A61,Region_Pop!A:F,6,FALSE),"NON DIVISION")</f>
        <v xml:space="preserve">West North Central </v>
      </c>
      <c r="H61" s="8">
        <f>VLOOKUP(A61,Region_Pop!A:P,16,FALSE)</f>
        <v>5451079</v>
      </c>
      <c r="I61" s="8">
        <f>VLOOKUP(A61,Region_Pop!A:Z,26,FALSE)</f>
        <v>37600</v>
      </c>
      <c r="J61" s="8">
        <f>VLOOKUP(A61,Region_Pop!A:AJ,36,FALSE)</f>
        <v>69903</v>
      </c>
      <c r="K61" s="8">
        <f>VLOOKUP(A61,Region_Pop!A:AT,46,FALSE)</f>
        <v>40795</v>
      </c>
      <c r="L61" s="14">
        <f>SUMIF(PIVOT_Demog_By_State_2014!A:A,A61&amp;"female",PIVOT_Demog_By_State_2014!D:D)</f>
        <v>153131</v>
      </c>
      <c r="M61" s="14">
        <f>SUMIF(PIVOT_Demog_By_State_2014!A:A,A61&amp;"male",PIVOT_Demog_By_State_2014!D:D)</f>
        <v>159545</v>
      </c>
      <c r="N61" s="14">
        <f>SUMIF(PIVOT_Demog_By_State_2014!A:A,A61&amp;"female",PIVOT_Demog_By_State_2014!E:E)</f>
        <v>2238592</v>
      </c>
      <c r="O61" s="14">
        <f>SUMIF(PIVOT_Demog_By_State_2014!A:A,A61&amp;"male",PIVOT_Demog_By_State_2014!E:E)</f>
        <v>2198383</v>
      </c>
      <c r="P61" s="14">
        <f>SUMIF(PIVOT_Demog_By_State_2014!A:A,A61&amp;"female",PIVOT_Demog_By_State_2014!U:U)</f>
        <v>133232</v>
      </c>
      <c r="Q61" s="14">
        <f>SUMIF(PIVOT_Demog_By_State_2014!A:A,A61&amp;"male",PIVOT_Demog_By_State_2014!U:U)</f>
        <v>144198</v>
      </c>
      <c r="R61" s="14">
        <f>SUMIF(PIVOT_Demog_By_State_2014!A:A,A61&amp;"female",PIVOT_Demog_By_State_2014!F:F)</f>
        <v>128839</v>
      </c>
      <c r="S61" s="14">
        <f>SUMIF(PIVOT_Demog_By_State_2014!A:A,A61&amp;"male",PIVOT_Demog_By_State_2014!F:F)</f>
        <v>122408</v>
      </c>
      <c r="T61" s="14">
        <f>SUMIF(PIVOT_Demog_By_State_2014!A:A,A61&amp;"female",PIVOT_Demog_By_State_2014!G:G)</f>
        <v>1151</v>
      </c>
      <c r="U61" s="14">
        <f>SUMIF(PIVOT_Demog_By_State_2014!A:A,A61&amp;"male",PIVOT_Demog_By_State_2014!G:G)</f>
        <v>1144</v>
      </c>
      <c r="V61" s="14">
        <f>SUMIF(PIVOT_Demog_By_State_2014!A:A,A61&amp;"female",PIVOT_Demog_By_State_2014!H:H)</f>
        <v>29451</v>
      </c>
      <c r="W61" s="14">
        <f>SUMIF(PIVOT_Demog_By_State_2014!A:A,A61&amp;"male",PIVOT_Demog_By_State_2014!H:H)</f>
        <v>28666</v>
      </c>
      <c r="X61" s="14">
        <f>SUMIF(PIVOT_Demog_By_State_2014!A:A,A61&amp;"female",PIVOT_Demog_By_State_2014!I:I)</f>
        <v>57142</v>
      </c>
      <c r="Y61" s="14">
        <f>SUMIF(PIVOT_Demog_By_State_2014!A:A,A61&amp;"male",PIVOT_Demog_By_State_2014!I:I)</f>
        <v>55640</v>
      </c>
      <c r="Z61" s="14">
        <f>L61+N61+P61+R61+T61+V61+X61</f>
        <v>2741538</v>
      </c>
      <c r="AA61" s="14">
        <f>M61+O61+Q61+S61+U61+W61+Y61</f>
        <v>2709984</v>
      </c>
      <c r="AB61" s="19">
        <f>D61/SUMIF(A:A,A61,D:D)</f>
        <v>0.21767386976025402</v>
      </c>
      <c r="AC61" s="19">
        <f>L61/$H61</f>
        <v>2.8091869517943145E-2</v>
      </c>
      <c r="AD61" s="19">
        <f>M61/$H61</f>
        <v>2.9268517297217671E-2</v>
      </c>
      <c r="AE61" s="19">
        <f>N61/$H61</f>
        <v>0.41066952065820361</v>
      </c>
      <c r="AF61" s="19">
        <f>O61/$H61</f>
        <v>0.40329318287260191</v>
      </c>
      <c r="AG61" s="19">
        <f>P61/$H61</f>
        <v>2.4441399583458614E-2</v>
      </c>
      <c r="AH61" s="19">
        <f>Q61/$H61</f>
        <v>2.6453111393175553E-2</v>
      </c>
      <c r="AI61" s="19">
        <f>R61/$H61</f>
        <v>2.3635504090107666E-2</v>
      </c>
      <c r="AJ61" s="19">
        <f>S61/$H61</f>
        <v>2.2455737662213298E-2</v>
      </c>
      <c r="AK61" s="19">
        <f>T61/$H61</f>
        <v>2.1115085655518844E-4</v>
      </c>
      <c r="AL61" s="19">
        <f>U61/$H61</f>
        <v>2.0986670712348876E-4</v>
      </c>
      <c r="AM61" s="19">
        <f>V61/$H61</f>
        <v>5.4027835589981364E-3</v>
      </c>
      <c r="AN61" s="19">
        <f>W61/$H61</f>
        <v>5.2587753727289591E-3</v>
      </c>
      <c r="AO61" s="19">
        <f>X61/$H61</f>
        <v>1.0482695260883213E-2</v>
      </c>
      <c r="AP61" s="19">
        <f>Y61/$H61</f>
        <v>1.0207153482824227E-2</v>
      </c>
      <c r="AQ61" s="21">
        <f>AC61+AE61+AI61+AK61+AM61+AO61+AG61</f>
        <v>0.50293492352614955</v>
      </c>
      <c r="AR61" s="21">
        <f>AD61+AF61+AJ61+AL61+AN61+AP61+AH61</f>
        <v>0.49714634478788516</v>
      </c>
    </row>
    <row r="62" spans="1:44" x14ac:dyDescent="0.2">
      <c r="A62" s="5" t="s">
        <v>260</v>
      </c>
      <c r="B62" s="5" t="s">
        <v>298</v>
      </c>
      <c r="C62" s="5" t="str">
        <f>VLOOKUP(B62,Treatments!A:B,2,FALSE)</f>
        <v>HIGH BLOOD PRESSURE</v>
      </c>
      <c r="D62" s="16">
        <v>2213136</v>
      </c>
      <c r="E62" s="5">
        <v>4</v>
      </c>
      <c r="F62" s="7" t="str">
        <f>VLOOKUP(A62,Region_Pop!A:D,4,FALSE)</f>
        <v>South</v>
      </c>
      <c r="G62" s="7" t="str">
        <f>IFERROR(VLOOKUP(A62,Region_Pop!A:F,6,FALSE),"NON DIVISION")</f>
        <v xml:space="preserve">West South Central </v>
      </c>
      <c r="H62" s="8">
        <f>VLOOKUP(A62,Region_Pop!A:P,16,FALSE)</f>
        <v>26964333</v>
      </c>
      <c r="I62" s="8">
        <f>VLOOKUP(A62,Region_Pop!A:Z,26,FALSE)</f>
        <v>484067</v>
      </c>
      <c r="J62" s="8">
        <f>VLOOKUP(A62,Region_Pop!A:AJ,36,FALSE)</f>
        <v>394346</v>
      </c>
      <c r="K62" s="8">
        <f>VLOOKUP(A62,Region_Pop!A:AT,46,FALSE)</f>
        <v>180737</v>
      </c>
      <c r="L62" s="14">
        <f>SUMIF(PIVOT_Demog_By_State_2014!A:A,A62&amp;"female",PIVOT_Demog_By_State_2014!D:D)</f>
        <v>1629836</v>
      </c>
      <c r="M62" s="14">
        <f>SUMIF(PIVOT_Demog_By_State_2014!A:A,A62&amp;"male",PIVOT_Demog_By_State_2014!D:D)</f>
        <v>1525011</v>
      </c>
      <c r="N62" s="14">
        <f>SUMIF(PIVOT_Demog_By_State_2014!A:A,A62&amp;"female",PIVOT_Demog_By_State_2014!E:E)</f>
        <v>5918673</v>
      </c>
      <c r="O62" s="14">
        <f>SUMIF(PIVOT_Demog_By_State_2014!A:A,A62&amp;"male",PIVOT_Demog_By_State_2014!E:E)</f>
        <v>5808841</v>
      </c>
      <c r="P62" s="14">
        <f>SUMIF(PIVOT_Demog_By_State_2014!A:A,A62&amp;"female",PIVOT_Demog_By_State_2014!U:U)</f>
        <v>5188971</v>
      </c>
      <c r="Q62" s="14">
        <f>SUMIF(PIVOT_Demog_By_State_2014!A:A,A62&amp;"male",PIVOT_Demog_By_State_2014!U:U)</f>
        <v>5251622</v>
      </c>
      <c r="R62" s="14">
        <f>SUMIF(PIVOT_Demog_By_State_2014!A:A,A62&amp;"female",PIVOT_Demog_By_State_2014!F:F)</f>
        <v>607612</v>
      </c>
      <c r="S62" s="14">
        <f>SUMIF(PIVOT_Demog_By_State_2014!A:A,A62&amp;"male",PIVOT_Demog_By_State_2014!F:F)</f>
        <v>576393</v>
      </c>
      <c r="T62" s="14">
        <f>SUMIF(PIVOT_Demog_By_State_2014!A:A,A62&amp;"female",PIVOT_Demog_By_State_2014!G:G)</f>
        <v>10741</v>
      </c>
      <c r="U62" s="14">
        <f>SUMIF(PIVOT_Demog_By_State_2014!A:A,A62&amp;"male",PIVOT_Demog_By_State_2014!G:G)</f>
        <v>10559</v>
      </c>
      <c r="V62" s="14">
        <f>SUMIF(PIVOT_Demog_By_State_2014!A:A,A62&amp;"female",PIVOT_Demog_By_State_2014!H:H)</f>
        <v>43903</v>
      </c>
      <c r="W62" s="14">
        <f>SUMIF(PIVOT_Demog_By_State_2014!A:A,A62&amp;"male",PIVOT_Demog_By_State_2014!H:H)</f>
        <v>43547</v>
      </c>
      <c r="X62" s="14">
        <f>SUMIF(PIVOT_Demog_By_State_2014!A:A,A62&amp;"female",PIVOT_Demog_By_State_2014!I:I)</f>
        <v>183738</v>
      </c>
      <c r="Y62" s="14">
        <f>SUMIF(PIVOT_Demog_By_State_2014!A:A,A62&amp;"male",PIVOT_Demog_By_State_2014!I:I)</f>
        <v>177695</v>
      </c>
      <c r="Z62" s="14">
        <f>L62+N62+P62+R62+T62+V62+X62</f>
        <v>13583474</v>
      </c>
      <c r="AA62" s="14">
        <f>M62+O62+Q62+S62+U62+W62+Y62</f>
        <v>13393668</v>
      </c>
      <c r="AB62" s="19">
        <f>D62/SUMIF(A:A,A62,D:D)</f>
        <v>0.18336229832215165</v>
      </c>
      <c r="AC62" s="19">
        <f>L62/$H62</f>
        <v>6.0444143009211464E-2</v>
      </c>
      <c r="AD62" s="19">
        <f>M62/$H62</f>
        <v>5.6556600157697208E-2</v>
      </c>
      <c r="AE62" s="19">
        <f>N62/$H62</f>
        <v>0.21950007070451177</v>
      </c>
      <c r="AF62" s="19">
        <f>O62/$H62</f>
        <v>0.21542683811240576</v>
      </c>
      <c r="AG62" s="19">
        <f>P62/$H62</f>
        <v>0.19243832213465098</v>
      </c>
      <c r="AH62" s="19">
        <f>Q62/$H62</f>
        <v>0.19476179885480571</v>
      </c>
      <c r="AI62" s="19">
        <f>R62/$H62</f>
        <v>2.2533915450458204E-2</v>
      </c>
      <c r="AJ62" s="19">
        <f>S62/$H62</f>
        <v>2.1376126752328715E-2</v>
      </c>
      <c r="AK62" s="19">
        <f>T62/$H62</f>
        <v>3.9834102330660282E-4</v>
      </c>
      <c r="AL62" s="19">
        <f>U62/$H62</f>
        <v>3.9159136626891532E-4</v>
      </c>
      <c r="AM62" s="19">
        <f>V62/$H62</f>
        <v>1.6281878732175574E-3</v>
      </c>
      <c r="AN62" s="19">
        <f>W62/$H62</f>
        <v>1.6149852473636192E-3</v>
      </c>
      <c r="AO62" s="19">
        <f>X62/$H62</f>
        <v>6.814112553794674E-3</v>
      </c>
      <c r="AP62" s="19">
        <f>Y62/$H62</f>
        <v>6.5900016885268404E-3</v>
      </c>
      <c r="AQ62" s="21">
        <f>AC62+AE62+AI62+AK62+AM62+AO62+AG62</f>
        <v>0.50375709274915126</v>
      </c>
      <c r="AR62" s="21">
        <f>AD62+AF62+AJ62+AL62+AN62+AP62+AH62</f>
        <v>0.4967179421793968</v>
      </c>
    </row>
    <row r="63" spans="1:44" x14ac:dyDescent="0.2">
      <c r="A63" s="5" t="s">
        <v>260</v>
      </c>
      <c r="B63" s="5" t="s">
        <v>303</v>
      </c>
      <c r="C63" s="5" t="str">
        <f>VLOOKUP(B63,Treatments!A:B,2,FALSE)</f>
        <v>HIGH CHOLESTEROL</v>
      </c>
      <c r="D63" s="16">
        <v>1882444</v>
      </c>
      <c r="E63" s="5">
        <v>5</v>
      </c>
      <c r="F63" s="7" t="str">
        <f>VLOOKUP(A63,Region_Pop!A:D,4,FALSE)</f>
        <v>South</v>
      </c>
      <c r="G63" s="7" t="str">
        <f>IFERROR(VLOOKUP(A63,Region_Pop!A:F,6,FALSE),"NON DIVISION")</f>
        <v xml:space="preserve">West South Central </v>
      </c>
      <c r="H63" s="8">
        <f>VLOOKUP(A63,Region_Pop!A:P,16,FALSE)</f>
        <v>26964333</v>
      </c>
      <c r="I63" s="8">
        <f>VLOOKUP(A63,Region_Pop!A:Z,26,FALSE)</f>
        <v>484067</v>
      </c>
      <c r="J63" s="8">
        <f>VLOOKUP(A63,Region_Pop!A:AJ,36,FALSE)</f>
        <v>394346</v>
      </c>
      <c r="K63" s="8">
        <f>VLOOKUP(A63,Region_Pop!A:AT,46,FALSE)</f>
        <v>180737</v>
      </c>
      <c r="L63" s="14">
        <f>SUMIF(PIVOT_Demog_By_State_2014!A:A,A63&amp;"female",PIVOT_Demog_By_State_2014!D:D)</f>
        <v>1629836</v>
      </c>
      <c r="M63" s="14">
        <f>SUMIF(PIVOT_Demog_By_State_2014!A:A,A63&amp;"male",PIVOT_Demog_By_State_2014!D:D)</f>
        <v>1525011</v>
      </c>
      <c r="N63" s="14">
        <f>SUMIF(PIVOT_Demog_By_State_2014!A:A,A63&amp;"female",PIVOT_Demog_By_State_2014!E:E)</f>
        <v>5918673</v>
      </c>
      <c r="O63" s="14">
        <f>SUMIF(PIVOT_Demog_By_State_2014!A:A,A63&amp;"male",PIVOT_Demog_By_State_2014!E:E)</f>
        <v>5808841</v>
      </c>
      <c r="P63" s="14">
        <f>SUMIF(PIVOT_Demog_By_State_2014!A:A,A63&amp;"female",PIVOT_Demog_By_State_2014!U:U)</f>
        <v>5188971</v>
      </c>
      <c r="Q63" s="14">
        <f>SUMIF(PIVOT_Demog_By_State_2014!A:A,A63&amp;"male",PIVOT_Demog_By_State_2014!U:U)</f>
        <v>5251622</v>
      </c>
      <c r="R63" s="14">
        <f>SUMIF(PIVOT_Demog_By_State_2014!A:A,A63&amp;"female",PIVOT_Demog_By_State_2014!F:F)</f>
        <v>607612</v>
      </c>
      <c r="S63" s="14">
        <f>SUMIF(PIVOT_Demog_By_State_2014!A:A,A63&amp;"male",PIVOT_Demog_By_State_2014!F:F)</f>
        <v>576393</v>
      </c>
      <c r="T63" s="14">
        <f>SUMIF(PIVOT_Demog_By_State_2014!A:A,A63&amp;"female",PIVOT_Demog_By_State_2014!G:G)</f>
        <v>10741</v>
      </c>
      <c r="U63" s="14">
        <f>SUMIF(PIVOT_Demog_By_State_2014!A:A,A63&amp;"male",PIVOT_Demog_By_State_2014!G:G)</f>
        <v>10559</v>
      </c>
      <c r="V63" s="14">
        <f>SUMIF(PIVOT_Demog_By_State_2014!A:A,A63&amp;"female",PIVOT_Demog_By_State_2014!H:H)</f>
        <v>43903</v>
      </c>
      <c r="W63" s="14">
        <f>SUMIF(PIVOT_Demog_By_State_2014!A:A,A63&amp;"male",PIVOT_Demog_By_State_2014!H:H)</f>
        <v>43547</v>
      </c>
      <c r="X63" s="14">
        <f>SUMIF(PIVOT_Demog_By_State_2014!A:A,A63&amp;"female",PIVOT_Demog_By_State_2014!I:I)</f>
        <v>183738</v>
      </c>
      <c r="Y63" s="14">
        <f>SUMIF(PIVOT_Demog_By_State_2014!A:A,A63&amp;"male",PIVOT_Demog_By_State_2014!I:I)</f>
        <v>177695</v>
      </c>
      <c r="Z63" s="14">
        <f>L63+N63+P63+R63+T63+V63+X63</f>
        <v>13583474</v>
      </c>
      <c r="AA63" s="14">
        <f>M63+O63+Q63+S63+U63+W63+Y63</f>
        <v>13393668</v>
      </c>
      <c r="AB63" s="19">
        <f>D63/SUMIF(A:A,A63,D:D)</f>
        <v>0.15596387131326067</v>
      </c>
      <c r="AC63" s="19">
        <f>L63/$H63</f>
        <v>6.0444143009211464E-2</v>
      </c>
      <c r="AD63" s="19">
        <f>M63/$H63</f>
        <v>5.6556600157697208E-2</v>
      </c>
      <c r="AE63" s="19">
        <f>N63/$H63</f>
        <v>0.21950007070451177</v>
      </c>
      <c r="AF63" s="19">
        <f>O63/$H63</f>
        <v>0.21542683811240576</v>
      </c>
      <c r="AG63" s="19">
        <f>P63/$H63</f>
        <v>0.19243832213465098</v>
      </c>
      <c r="AH63" s="19">
        <f>Q63/$H63</f>
        <v>0.19476179885480571</v>
      </c>
      <c r="AI63" s="19">
        <f>R63/$H63</f>
        <v>2.2533915450458204E-2</v>
      </c>
      <c r="AJ63" s="19">
        <f>S63/$H63</f>
        <v>2.1376126752328715E-2</v>
      </c>
      <c r="AK63" s="19">
        <f>T63/$H63</f>
        <v>3.9834102330660282E-4</v>
      </c>
      <c r="AL63" s="19">
        <f>U63/$H63</f>
        <v>3.9159136626891532E-4</v>
      </c>
      <c r="AM63" s="19">
        <f>V63/$H63</f>
        <v>1.6281878732175574E-3</v>
      </c>
      <c r="AN63" s="19">
        <f>W63/$H63</f>
        <v>1.6149852473636192E-3</v>
      </c>
      <c r="AO63" s="19">
        <f>X63/$H63</f>
        <v>6.814112553794674E-3</v>
      </c>
      <c r="AP63" s="19">
        <f>Y63/$H63</f>
        <v>6.5900016885268404E-3</v>
      </c>
      <c r="AQ63" s="21">
        <f>AC63+AE63+AI63+AK63+AM63+AO63+AG63</f>
        <v>0.50375709274915126</v>
      </c>
      <c r="AR63" s="21">
        <f>AD63+AF63+AJ63+AL63+AN63+AP63+AH63</f>
        <v>0.4967179421793968</v>
      </c>
    </row>
    <row r="64" spans="1:44" x14ac:dyDescent="0.2">
      <c r="A64" s="5" t="s">
        <v>260</v>
      </c>
      <c r="B64" s="5" t="s">
        <v>287</v>
      </c>
      <c r="C64" s="5" t="str">
        <f>VLOOKUP(B64,Treatments!A:B,2,FALSE)</f>
        <v>SEVERE PAIN RELIEF</v>
      </c>
      <c r="D64" s="16">
        <v>2833795</v>
      </c>
      <c r="E64" s="5">
        <v>1</v>
      </c>
      <c r="F64" s="7" t="str">
        <f>VLOOKUP(A64,Region_Pop!A:D,4,FALSE)</f>
        <v>South</v>
      </c>
      <c r="G64" s="7" t="str">
        <f>IFERROR(VLOOKUP(A64,Region_Pop!A:F,6,FALSE),"NON DIVISION")</f>
        <v xml:space="preserve">West South Central </v>
      </c>
      <c r="H64" s="8">
        <f>VLOOKUP(A64,Region_Pop!A:P,16,FALSE)</f>
        <v>26964333</v>
      </c>
      <c r="I64" s="8">
        <f>VLOOKUP(A64,Region_Pop!A:Z,26,FALSE)</f>
        <v>484067</v>
      </c>
      <c r="J64" s="8">
        <f>VLOOKUP(A64,Region_Pop!A:AJ,36,FALSE)</f>
        <v>394346</v>
      </c>
      <c r="K64" s="8">
        <f>VLOOKUP(A64,Region_Pop!A:AT,46,FALSE)</f>
        <v>180737</v>
      </c>
      <c r="L64" s="14">
        <f>SUMIF(PIVOT_Demog_By_State_2014!A:A,A64&amp;"female",PIVOT_Demog_By_State_2014!D:D)</f>
        <v>1629836</v>
      </c>
      <c r="M64" s="14">
        <f>SUMIF(PIVOT_Demog_By_State_2014!A:A,A64&amp;"male",PIVOT_Demog_By_State_2014!D:D)</f>
        <v>1525011</v>
      </c>
      <c r="N64" s="14">
        <f>SUMIF(PIVOT_Demog_By_State_2014!A:A,A64&amp;"female",PIVOT_Demog_By_State_2014!E:E)</f>
        <v>5918673</v>
      </c>
      <c r="O64" s="14">
        <f>SUMIF(PIVOT_Demog_By_State_2014!A:A,A64&amp;"male",PIVOT_Demog_By_State_2014!E:E)</f>
        <v>5808841</v>
      </c>
      <c r="P64" s="14">
        <f>SUMIF(PIVOT_Demog_By_State_2014!A:A,A64&amp;"female",PIVOT_Demog_By_State_2014!U:U)</f>
        <v>5188971</v>
      </c>
      <c r="Q64" s="14">
        <f>SUMIF(PIVOT_Demog_By_State_2014!A:A,A64&amp;"male",PIVOT_Demog_By_State_2014!U:U)</f>
        <v>5251622</v>
      </c>
      <c r="R64" s="14">
        <f>SUMIF(PIVOT_Demog_By_State_2014!A:A,A64&amp;"female",PIVOT_Demog_By_State_2014!F:F)</f>
        <v>607612</v>
      </c>
      <c r="S64" s="14">
        <f>SUMIF(PIVOT_Demog_By_State_2014!A:A,A64&amp;"male",PIVOT_Demog_By_State_2014!F:F)</f>
        <v>576393</v>
      </c>
      <c r="T64" s="14">
        <f>SUMIF(PIVOT_Demog_By_State_2014!A:A,A64&amp;"female",PIVOT_Demog_By_State_2014!G:G)</f>
        <v>10741</v>
      </c>
      <c r="U64" s="14">
        <f>SUMIF(PIVOT_Demog_By_State_2014!A:A,A64&amp;"male",PIVOT_Demog_By_State_2014!G:G)</f>
        <v>10559</v>
      </c>
      <c r="V64" s="14">
        <f>SUMIF(PIVOT_Demog_By_State_2014!A:A,A64&amp;"female",PIVOT_Demog_By_State_2014!H:H)</f>
        <v>43903</v>
      </c>
      <c r="W64" s="14">
        <f>SUMIF(PIVOT_Demog_By_State_2014!A:A,A64&amp;"male",PIVOT_Demog_By_State_2014!H:H)</f>
        <v>43547</v>
      </c>
      <c r="X64" s="14">
        <f>SUMIF(PIVOT_Demog_By_State_2014!A:A,A64&amp;"female",PIVOT_Demog_By_State_2014!I:I)</f>
        <v>183738</v>
      </c>
      <c r="Y64" s="14">
        <f>SUMIF(PIVOT_Demog_By_State_2014!A:A,A64&amp;"male",PIVOT_Demog_By_State_2014!I:I)</f>
        <v>177695</v>
      </c>
      <c r="Z64" s="14">
        <f>L64+N64+P64+R64+T64+V64+X64</f>
        <v>13583474</v>
      </c>
      <c r="AA64" s="14">
        <f>M64+O64+Q64+S64+U64+W64+Y64</f>
        <v>13393668</v>
      </c>
      <c r="AB64" s="19">
        <f>D64/SUMIF(A:A,A64,D:D)</f>
        <v>0.23478501283871472</v>
      </c>
      <c r="AC64" s="19">
        <f>L64/$H64</f>
        <v>6.0444143009211464E-2</v>
      </c>
      <c r="AD64" s="19">
        <f>M64/$H64</f>
        <v>5.6556600157697208E-2</v>
      </c>
      <c r="AE64" s="19">
        <f>N64/$H64</f>
        <v>0.21950007070451177</v>
      </c>
      <c r="AF64" s="19">
        <f>O64/$H64</f>
        <v>0.21542683811240576</v>
      </c>
      <c r="AG64" s="19">
        <f>P64/$H64</f>
        <v>0.19243832213465098</v>
      </c>
      <c r="AH64" s="19">
        <f>Q64/$H64</f>
        <v>0.19476179885480571</v>
      </c>
      <c r="AI64" s="19">
        <f>R64/$H64</f>
        <v>2.2533915450458204E-2</v>
      </c>
      <c r="AJ64" s="19">
        <f>S64/$H64</f>
        <v>2.1376126752328715E-2</v>
      </c>
      <c r="AK64" s="19">
        <f>T64/$H64</f>
        <v>3.9834102330660282E-4</v>
      </c>
      <c r="AL64" s="19">
        <f>U64/$H64</f>
        <v>3.9159136626891532E-4</v>
      </c>
      <c r="AM64" s="19">
        <f>V64/$H64</f>
        <v>1.6281878732175574E-3</v>
      </c>
      <c r="AN64" s="19">
        <f>W64/$H64</f>
        <v>1.6149852473636192E-3</v>
      </c>
      <c r="AO64" s="19">
        <f>X64/$H64</f>
        <v>6.814112553794674E-3</v>
      </c>
      <c r="AP64" s="19">
        <f>Y64/$H64</f>
        <v>6.5900016885268404E-3</v>
      </c>
      <c r="AQ64" s="21">
        <f>AC64+AE64+AI64+AK64+AM64+AO64+AG64</f>
        <v>0.50375709274915126</v>
      </c>
      <c r="AR64" s="21">
        <f>AD64+AF64+AJ64+AL64+AN64+AP64+AH64</f>
        <v>0.4967179421793968</v>
      </c>
    </row>
    <row r="65" spans="1:44" x14ac:dyDescent="0.2">
      <c r="A65" s="5" t="s">
        <v>260</v>
      </c>
      <c r="B65" s="5" t="s">
        <v>293</v>
      </c>
      <c r="C65" s="5" t="str">
        <f>VLOOKUP(B65,Treatments!A:B,2,FALSE)</f>
        <v>HYPOTHYROIDISM</v>
      </c>
      <c r="D65" s="16">
        <v>2788067</v>
      </c>
      <c r="E65" s="5">
        <v>2</v>
      </c>
      <c r="F65" s="7" t="str">
        <f>VLOOKUP(A65,Region_Pop!A:D,4,FALSE)</f>
        <v>South</v>
      </c>
      <c r="G65" s="7" t="str">
        <f>IFERROR(VLOOKUP(A65,Region_Pop!A:F,6,FALSE),"NON DIVISION")</f>
        <v xml:space="preserve">West South Central </v>
      </c>
      <c r="H65" s="8">
        <f>VLOOKUP(A65,Region_Pop!A:P,16,FALSE)</f>
        <v>26964333</v>
      </c>
      <c r="I65" s="8">
        <f>VLOOKUP(A65,Region_Pop!A:Z,26,FALSE)</f>
        <v>484067</v>
      </c>
      <c r="J65" s="8">
        <f>VLOOKUP(A65,Region_Pop!A:AJ,36,FALSE)</f>
        <v>394346</v>
      </c>
      <c r="K65" s="8">
        <f>VLOOKUP(A65,Region_Pop!A:AT,46,FALSE)</f>
        <v>180737</v>
      </c>
      <c r="L65" s="14">
        <f>SUMIF(PIVOT_Demog_By_State_2014!A:A,A65&amp;"female",PIVOT_Demog_By_State_2014!D:D)</f>
        <v>1629836</v>
      </c>
      <c r="M65" s="14">
        <f>SUMIF(PIVOT_Demog_By_State_2014!A:A,A65&amp;"male",PIVOT_Demog_By_State_2014!D:D)</f>
        <v>1525011</v>
      </c>
      <c r="N65" s="14">
        <f>SUMIF(PIVOT_Demog_By_State_2014!A:A,A65&amp;"female",PIVOT_Demog_By_State_2014!E:E)</f>
        <v>5918673</v>
      </c>
      <c r="O65" s="14">
        <f>SUMIF(PIVOT_Demog_By_State_2014!A:A,A65&amp;"male",PIVOT_Demog_By_State_2014!E:E)</f>
        <v>5808841</v>
      </c>
      <c r="P65" s="14">
        <f>SUMIF(PIVOT_Demog_By_State_2014!A:A,A65&amp;"female",PIVOT_Demog_By_State_2014!U:U)</f>
        <v>5188971</v>
      </c>
      <c r="Q65" s="14">
        <f>SUMIF(PIVOT_Demog_By_State_2014!A:A,A65&amp;"male",PIVOT_Demog_By_State_2014!U:U)</f>
        <v>5251622</v>
      </c>
      <c r="R65" s="14">
        <f>SUMIF(PIVOT_Demog_By_State_2014!A:A,A65&amp;"female",PIVOT_Demog_By_State_2014!F:F)</f>
        <v>607612</v>
      </c>
      <c r="S65" s="14">
        <f>SUMIF(PIVOT_Demog_By_State_2014!A:A,A65&amp;"male",PIVOT_Demog_By_State_2014!F:F)</f>
        <v>576393</v>
      </c>
      <c r="T65" s="14">
        <f>SUMIF(PIVOT_Demog_By_State_2014!A:A,A65&amp;"female",PIVOT_Demog_By_State_2014!G:G)</f>
        <v>10741</v>
      </c>
      <c r="U65" s="14">
        <f>SUMIF(PIVOT_Demog_By_State_2014!A:A,A65&amp;"male",PIVOT_Demog_By_State_2014!G:G)</f>
        <v>10559</v>
      </c>
      <c r="V65" s="14">
        <f>SUMIF(PIVOT_Demog_By_State_2014!A:A,A65&amp;"female",PIVOT_Demog_By_State_2014!H:H)</f>
        <v>43903</v>
      </c>
      <c r="W65" s="14">
        <f>SUMIF(PIVOT_Demog_By_State_2014!A:A,A65&amp;"male",PIVOT_Demog_By_State_2014!H:H)</f>
        <v>43547</v>
      </c>
      <c r="X65" s="14">
        <f>SUMIF(PIVOT_Demog_By_State_2014!A:A,A65&amp;"female",PIVOT_Demog_By_State_2014!I:I)</f>
        <v>183738</v>
      </c>
      <c r="Y65" s="14">
        <f>SUMIF(PIVOT_Demog_By_State_2014!A:A,A65&amp;"male",PIVOT_Demog_By_State_2014!I:I)</f>
        <v>177695</v>
      </c>
      <c r="Z65" s="14">
        <f>L65+N65+P65+R65+T65+V65+X65</f>
        <v>13583474</v>
      </c>
      <c r="AA65" s="14">
        <f>M65+O65+Q65+S65+U65+W65+Y65</f>
        <v>13393668</v>
      </c>
      <c r="AB65" s="19">
        <f>D65/SUMIF(A:A,A65,D:D)</f>
        <v>0.23099636578870272</v>
      </c>
      <c r="AC65" s="19">
        <f>L65/$H65</f>
        <v>6.0444143009211464E-2</v>
      </c>
      <c r="AD65" s="19">
        <f>M65/$H65</f>
        <v>5.6556600157697208E-2</v>
      </c>
      <c r="AE65" s="19">
        <f>N65/$H65</f>
        <v>0.21950007070451177</v>
      </c>
      <c r="AF65" s="19">
        <f>O65/$H65</f>
        <v>0.21542683811240576</v>
      </c>
      <c r="AG65" s="19">
        <f>P65/$H65</f>
        <v>0.19243832213465098</v>
      </c>
      <c r="AH65" s="19">
        <f>Q65/$H65</f>
        <v>0.19476179885480571</v>
      </c>
      <c r="AI65" s="19">
        <f>R65/$H65</f>
        <v>2.2533915450458204E-2</v>
      </c>
      <c r="AJ65" s="19">
        <f>S65/$H65</f>
        <v>2.1376126752328715E-2</v>
      </c>
      <c r="AK65" s="19">
        <f>T65/$H65</f>
        <v>3.9834102330660282E-4</v>
      </c>
      <c r="AL65" s="19">
        <f>U65/$H65</f>
        <v>3.9159136626891532E-4</v>
      </c>
      <c r="AM65" s="19">
        <f>V65/$H65</f>
        <v>1.6281878732175574E-3</v>
      </c>
      <c r="AN65" s="19">
        <f>W65/$H65</f>
        <v>1.6149852473636192E-3</v>
      </c>
      <c r="AO65" s="19">
        <f>X65/$H65</f>
        <v>6.814112553794674E-3</v>
      </c>
      <c r="AP65" s="19">
        <f>Y65/$H65</f>
        <v>6.5900016885268404E-3</v>
      </c>
      <c r="AQ65" s="21">
        <f>AC65+AE65+AI65+AK65+AM65+AO65+AG65</f>
        <v>0.50375709274915126</v>
      </c>
      <c r="AR65" s="21">
        <f>AD65+AF65+AJ65+AL65+AN65+AP65+AH65</f>
        <v>0.4967179421793968</v>
      </c>
    </row>
    <row r="66" spans="1:44" x14ac:dyDescent="0.2">
      <c r="A66" s="5" t="s">
        <v>260</v>
      </c>
      <c r="B66" s="5" t="s">
        <v>295</v>
      </c>
      <c r="C66" s="5" t="str">
        <f>VLOOKUP(B66,Treatments!A:B,2,FALSE)</f>
        <v>HIGH BLOOD PRESSURE</v>
      </c>
      <c r="D66" s="16">
        <v>2352302</v>
      </c>
      <c r="E66" s="5">
        <v>3</v>
      </c>
      <c r="F66" s="7" t="str">
        <f>VLOOKUP(A66,Region_Pop!A:D,4,FALSE)</f>
        <v>South</v>
      </c>
      <c r="G66" s="7" t="str">
        <f>IFERROR(VLOOKUP(A66,Region_Pop!A:F,6,FALSE),"NON DIVISION")</f>
        <v xml:space="preserve">West South Central </v>
      </c>
      <c r="H66" s="8">
        <f>VLOOKUP(A66,Region_Pop!A:P,16,FALSE)</f>
        <v>26964333</v>
      </c>
      <c r="I66" s="8">
        <f>VLOOKUP(A66,Region_Pop!A:Z,26,FALSE)</f>
        <v>484067</v>
      </c>
      <c r="J66" s="8">
        <f>VLOOKUP(A66,Region_Pop!A:AJ,36,FALSE)</f>
        <v>394346</v>
      </c>
      <c r="K66" s="8">
        <f>VLOOKUP(A66,Region_Pop!A:AT,46,FALSE)</f>
        <v>180737</v>
      </c>
      <c r="L66" s="14">
        <f>SUMIF(PIVOT_Demog_By_State_2014!A:A,A66&amp;"female",PIVOT_Demog_By_State_2014!D:D)</f>
        <v>1629836</v>
      </c>
      <c r="M66" s="14">
        <f>SUMIF(PIVOT_Demog_By_State_2014!A:A,A66&amp;"male",PIVOT_Demog_By_State_2014!D:D)</f>
        <v>1525011</v>
      </c>
      <c r="N66" s="14">
        <f>SUMIF(PIVOT_Demog_By_State_2014!A:A,A66&amp;"female",PIVOT_Demog_By_State_2014!E:E)</f>
        <v>5918673</v>
      </c>
      <c r="O66" s="14">
        <f>SUMIF(PIVOT_Demog_By_State_2014!A:A,A66&amp;"male",PIVOT_Demog_By_State_2014!E:E)</f>
        <v>5808841</v>
      </c>
      <c r="P66" s="14">
        <f>SUMIF(PIVOT_Demog_By_State_2014!A:A,A66&amp;"female",PIVOT_Demog_By_State_2014!U:U)</f>
        <v>5188971</v>
      </c>
      <c r="Q66" s="14">
        <f>SUMIF(PIVOT_Demog_By_State_2014!A:A,A66&amp;"male",PIVOT_Demog_By_State_2014!U:U)</f>
        <v>5251622</v>
      </c>
      <c r="R66" s="14">
        <f>SUMIF(PIVOT_Demog_By_State_2014!A:A,A66&amp;"female",PIVOT_Demog_By_State_2014!F:F)</f>
        <v>607612</v>
      </c>
      <c r="S66" s="14">
        <f>SUMIF(PIVOT_Demog_By_State_2014!A:A,A66&amp;"male",PIVOT_Demog_By_State_2014!F:F)</f>
        <v>576393</v>
      </c>
      <c r="T66" s="14">
        <f>SUMIF(PIVOT_Demog_By_State_2014!A:A,A66&amp;"female",PIVOT_Demog_By_State_2014!G:G)</f>
        <v>10741</v>
      </c>
      <c r="U66" s="14">
        <f>SUMIF(PIVOT_Demog_By_State_2014!A:A,A66&amp;"male",PIVOT_Demog_By_State_2014!G:G)</f>
        <v>10559</v>
      </c>
      <c r="V66" s="14">
        <f>SUMIF(PIVOT_Demog_By_State_2014!A:A,A66&amp;"female",PIVOT_Demog_By_State_2014!H:H)</f>
        <v>43903</v>
      </c>
      <c r="W66" s="14">
        <f>SUMIF(PIVOT_Demog_By_State_2014!A:A,A66&amp;"male",PIVOT_Demog_By_State_2014!H:H)</f>
        <v>43547</v>
      </c>
      <c r="X66" s="14">
        <f>SUMIF(PIVOT_Demog_By_State_2014!A:A,A66&amp;"female",PIVOT_Demog_By_State_2014!I:I)</f>
        <v>183738</v>
      </c>
      <c r="Y66" s="14">
        <f>SUMIF(PIVOT_Demog_By_State_2014!A:A,A66&amp;"male",PIVOT_Demog_By_State_2014!I:I)</f>
        <v>177695</v>
      </c>
      <c r="Z66" s="14">
        <f>L66+N66+P66+R66+T66+V66+X66</f>
        <v>13583474</v>
      </c>
      <c r="AA66" s="14">
        <f>M66+O66+Q66+S66+U66+W66+Y66</f>
        <v>13393668</v>
      </c>
      <c r="AB66" s="19">
        <f>D66/SUMIF(A:A,A66,D:D)</f>
        <v>0.19489245173717024</v>
      </c>
      <c r="AC66" s="19">
        <f>L66/$H66</f>
        <v>6.0444143009211464E-2</v>
      </c>
      <c r="AD66" s="19">
        <f>M66/$H66</f>
        <v>5.6556600157697208E-2</v>
      </c>
      <c r="AE66" s="19">
        <f>N66/$H66</f>
        <v>0.21950007070451177</v>
      </c>
      <c r="AF66" s="19">
        <f>O66/$H66</f>
        <v>0.21542683811240576</v>
      </c>
      <c r="AG66" s="19">
        <f>P66/$H66</f>
        <v>0.19243832213465098</v>
      </c>
      <c r="AH66" s="19">
        <f>Q66/$H66</f>
        <v>0.19476179885480571</v>
      </c>
      <c r="AI66" s="19">
        <f>R66/$H66</f>
        <v>2.2533915450458204E-2</v>
      </c>
      <c r="AJ66" s="19">
        <f>S66/$H66</f>
        <v>2.1376126752328715E-2</v>
      </c>
      <c r="AK66" s="19">
        <f>T66/$H66</f>
        <v>3.9834102330660282E-4</v>
      </c>
      <c r="AL66" s="19">
        <f>U66/$H66</f>
        <v>3.9159136626891532E-4</v>
      </c>
      <c r="AM66" s="19">
        <f>V66/$H66</f>
        <v>1.6281878732175574E-3</v>
      </c>
      <c r="AN66" s="19">
        <f>W66/$H66</f>
        <v>1.6149852473636192E-3</v>
      </c>
      <c r="AO66" s="19">
        <f>X66/$H66</f>
        <v>6.814112553794674E-3</v>
      </c>
      <c r="AP66" s="19">
        <f>Y66/$H66</f>
        <v>6.5900016885268404E-3</v>
      </c>
      <c r="AQ66" s="21">
        <f>AC66+AE66+AI66+AK66+AM66+AO66+AG66</f>
        <v>0.50375709274915126</v>
      </c>
      <c r="AR66" s="21">
        <f>AD66+AF66+AJ66+AL66+AN66+AP66+AH66</f>
        <v>0.4967179421793968</v>
      </c>
    </row>
    <row r="67" spans="1:44" x14ac:dyDescent="0.2">
      <c r="A67" s="5" t="s">
        <v>238</v>
      </c>
      <c r="B67" s="5" t="s">
        <v>298</v>
      </c>
      <c r="C67" s="5" t="str">
        <f>VLOOKUP(B67,Treatments!A:B,2,FALSE)</f>
        <v>HIGH BLOOD PRESSURE</v>
      </c>
      <c r="D67" s="16">
        <v>2609790</v>
      </c>
      <c r="E67" s="5">
        <v>1</v>
      </c>
      <c r="F67" s="7" t="str">
        <f>VLOOKUP(A67,Region_Pop!A:D,4,FALSE)</f>
        <v>Northeast</v>
      </c>
      <c r="G67" s="7" t="str">
        <f>IFERROR(VLOOKUP(A67,Region_Pop!A:F,6,FALSE),"NON DIVISION")</f>
        <v>Middle Atlantic</v>
      </c>
      <c r="H67" s="8">
        <f>VLOOKUP(A67,Region_Pop!A:P,16,FALSE)</f>
        <v>19651049</v>
      </c>
      <c r="I67" s="8">
        <f>VLOOKUP(A67,Region_Pop!A:Z,26,FALSE)</f>
        <v>26602</v>
      </c>
      <c r="J67" s="8">
        <f>VLOOKUP(A67,Region_Pop!A:AJ,36,FALSE)</f>
        <v>237017</v>
      </c>
      <c r="K67" s="8">
        <f>VLOOKUP(A67,Region_Pop!A:AT,46,FALSE)</f>
        <v>148838</v>
      </c>
      <c r="L67" s="14">
        <f>SUMIF(PIVOT_Demog_By_State_2014!A:A,A67&amp;"female",PIVOT_Demog_By_State_2014!D:D)</f>
        <v>1533844</v>
      </c>
      <c r="M67" s="14">
        <f>SUMIF(PIVOT_Demog_By_State_2014!A:A,A67&amp;"male",PIVOT_Demog_By_State_2014!D:D)</f>
        <v>1327379</v>
      </c>
      <c r="N67" s="14">
        <f>SUMIF(PIVOT_Demog_By_State_2014!A:A,A67&amp;"female",PIVOT_Demog_By_State_2014!E:E)</f>
        <v>5708583</v>
      </c>
      <c r="O67" s="14">
        <f>SUMIF(PIVOT_Demog_By_State_2014!A:A,A67&amp;"male",PIVOT_Demog_By_State_2014!E:E)</f>
        <v>5457377</v>
      </c>
      <c r="P67" s="14">
        <f>SUMIF(PIVOT_Demog_By_State_2014!A:A,A67&amp;"female",PIVOT_Demog_By_State_2014!U:U)</f>
        <v>1848202</v>
      </c>
      <c r="Q67" s="14">
        <f>SUMIF(PIVOT_Demog_By_State_2014!A:A,A67&amp;"male",PIVOT_Demog_By_State_2014!U:U)</f>
        <v>1796946</v>
      </c>
      <c r="R67" s="14">
        <f>SUMIF(PIVOT_Demog_By_State_2014!A:A,A67&amp;"female",PIVOT_Demog_By_State_2014!F:F)</f>
        <v>834438</v>
      </c>
      <c r="S67" s="14">
        <f>SUMIF(PIVOT_Demog_By_State_2014!A:A,A67&amp;"male",PIVOT_Demog_By_State_2014!F:F)</f>
        <v>765441</v>
      </c>
      <c r="T67" s="14">
        <f>SUMIF(PIVOT_Demog_By_State_2014!A:A,A67&amp;"female",PIVOT_Demog_By_State_2014!G:G)</f>
        <v>4403</v>
      </c>
      <c r="U67" s="14">
        <f>SUMIF(PIVOT_Demog_By_State_2014!A:A,A67&amp;"male",PIVOT_Demog_By_State_2014!G:G)</f>
        <v>4045</v>
      </c>
      <c r="V67" s="14">
        <f>SUMIF(PIVOT_Demog_By_State_2014!A:A,A67&amp;"female",PIVOT_Demog_By_State_2014!H:H)</f>
        <v>29583</v>
      </c>
      <c r="W67" s="14">
        <f>SUMIF(PIVOT_Demog_By_State_2014!A:A,A67&amp;"male",PIVOT_Demog_By_State_2014!H:H)</f>
        <v>27626</v>
      </c>
      <c r="X67" s="14">
        <f>SUMIF(PIVOT_Demog_By_State_2014!A:A,A67&amp;"female",PIVOT_Demog_By_State_2014!I:I)</f>
        <v>164749</v>
      </c>
      <c r="Y67" s="14">
        <f>SUMIF(PIVOT_Demog_By_State_2014!A:A,A67&amp;"male",PIVOT_Demog_By_State_2014!I:I)</f>
        <v>153714</v>
      </c>
      <c r="Z67" s="14">
        <f>L67+N67+P67+R67+T67+V67+X67</f>
        <v>10123802</v>
      </c>
      <c r="AA67" s="14">
        <f>M67+O67+Q67+S67+U67+W67+Y67</f>
        <v>9532528</v>
      </c>
      <c r="AB67" s="19">
        <f>D67/SUMIF(A:A,A67,D:D)</f>
        <v>0.21471839432347486</v>
      </c>
      <c r="AC67" s="19">
        <f>L67/$H67</f>
        <v>7.805405197452818E-2</v>
      </c>
      <c r="AD67" s="19">
        <f>M67/$H67</f>
        <v>6.7547488177348694E-2</v>
      </c>
      <c r="AE67" s="19">
        <f>N67/$H67</f>
        <v>0.29049762178090338</v>
      </c>
      <c r="AF67" s="19">
        <f>O67/$H67</f>
        <v>0.27771428385324365</v>
      </c>
      <c r="AG67" s="19">
        <f>P67/$H67</f>
        <v>9.4051060582058491E-2</v>
      </c>
      <c r="AH67" s="19">
        <f>Q67/$H67</f>
        <v>9.1442751987438425E-2</v>
      </c>
      <c r="AI67" s="19">
        <f>R67/$H67</f>
        <v>4.246277132584627E-2</v>
      </c>
      <c r="AJ67" s="19">
        <f>S67/$H67</f>
        <v>3.8951661053819572E-2</v>
      </c>
      <c r="AK67" s="19">
        <f>T67/$H67</f>
        <v>2.2405928558826555E-4</v>
      </c>
      <c r="AL67" s="19">
        <f>U67/$H67</f>
        <v>2.0584142861788192E-4</v>
      </c>
      <c r="AM67" s="19">
        <f>V67/$H67</f>
        <v>1.5054158177510014E-3</v>
      </c>
      <c r="AN67" s="19">
        <f>W67/$H67</f>
        <v>1.4058282588374799E-3</v>
      </c>
      <c r="AO67" s="19">
        <f>X67/$H67</f>
        <v>8.383725469312096E-3</v>
      </c>
      <c r="AP67" s="19">
        <f>Y67/$H67</f>
        <v>7.822177838954043E-3</v>
      </c>
      <c r="AQ67" s="21">
        <f>AC67+AE67+AI67+AK67+AM67+AO67+AG67</f>
        <v>0.51517870623598772</v>
      </c>
      <c r="AR67" s="21">
        <f>AD67+AF67+AJ67+AL67+AN67+AP67+AH67</f>
        <v>0.48509003259825978</v>
      </c>
    </row>
    <row r="68" spans="1:44" x14ac:dyDescent="0.2">
      <c r="A68" s="5" t="s">
        <v>238</v>
      </c>
      <c r="B68" s="5" t="s">
        <v>303</v>
      </c>
      <c r="C68" s="5" t="str">
        <f>VLOOKUP(B68,Treatments!A:B,2,FALSE)</f>
        <v>HIGH CHOLESTEROL</v>
      </c>
      <c r="D68" s="16">
        <v>2352946</v>
      </c>
      <c r="E68" s="5">
        <v>4</v>
      </c>
      <c r="F68" s="7" t="str">
        <f>VLOOKUP(A68,Region_Pop!A:D,4,FALSE)</f>
        <v>Northeast</v>
      </c>
      <c r="G68" s="7" t="str">
        <f>IFERROR(VLOOKUP(A68,Region_Pop!A:F,6,FALSE),"NON DIVISION")</f>
        <v>Middle Atlantic</v>
      </c>
      <c r="H68" s="8">
        <f>VLOOKUP(A68,Region_Pop!A:P,16,FALSE)</f>
        <v>19651049</v>
      </c>
      <c r="I68" s="8">
        <f>VLOOKUP(A68,Region_Pop!A:Z,26,FALSE)</f>
        <v>26602</v>
      </c>
      <c r="J68" s="8">
        <f>VLOOKUP(A68,Region_Pop!A:AJ,36,FALSE)</f>
        <v>237017</v>
      </c>
      <c r="K68" s="8">
        <f>VLOOKUP(A68,Region_Pop!A:AT,46,FALSE)</f>
        <v>148838</v>
      </c>
      <c r="L68" s="14">
        <f>SUMIF(PIVOT_Demog_By_State_2014!A:A,A68&amp;"female",PIVOT_Demog_By_State_2014!D:D)</f>
        <v>1533844</v>
      </c>
      <c r="M68" s="14">
        <f>SUMIF(PIVOT_Demog_By_State_2014!A:A,A68&amp;"male",PIVOT_Demog_By_State_2014!D:D)</f>
        <v>1327379</v>
      </c>
      <c r="N68" s="14">
        <f>SUMIF(PIVOT_Demog_By_State_2014!A:A,A68&amp;"female",PIVOT_Demog_By_State_2014!E:E)</f>
        <v>5708583</v>
      </c>
      <c r="O68" s="14">
        <f>SUMIF(PIVOT_Demog_By_State_2014!A:A,A68&amp;"male",PIVOT_Demog_By_State_2014!E:E)</f>
        <v>5457377</v>
      </c>
      <c r="P68" s="14">
        <f>SUMIF(PIVOT_Demog_By_State_2014!A:A,A68&amp;"female",PIVOT_Demog_By_State_2014!U:U)</f>
        <v>1848202</v>
      </c>
      <c r="Q68" s="14">
        <f>SUMIF(PIVOT_Demog_By_State_2014!A:A,A68&amp;"male",PIVOT_Demog_By_State_2014!U:U)</f>
        <v>1796946</v>
      </c>
      <c r="R68" s="14">
        <f>SUMIF(PIVOT_Demog_By_State_2014!A:A,A68&amp;"female",PIVOT_Demog_By_State_2014!F:F)</f>
        <v>834438</v>
      </c>
      <c r="S68" s="14">
        <f>SUMIF(PIVOT_Demog_By_State_2014!A:A,A68&amp;"male",PIVOT_Demog_By_State_2014!F:F)</f>
        <v>765441</v>
      </c>
      <c r="T68" s="14">
        <f>SUMIF(PIVOT_Demog_By_State_2014!A:A,A68&amp;"female",PIVOT_Demog_By_State_2014!G:G)</f>
        <v>4403</v>
      </c>
      <c r="U68" s="14">
        <f>SUMIF(PIVOT_Demog_By_State_2014!A:A,A68&amp;"male",PIVOT_Demog_By_State_2014!G:G)</f>
        <v>4045</v>
      </c>
      <c r="V68" s="14">
        <f>SUMIF(PIVOT_Demog_By_State_2014!A:A,A68&amp;"female",PIVOT_Demog_By_State_2014!H:H)</f>
        <v>29583</v>
      </c>
      <c r="W68" s="14">
        <f>SUMIF(PIVOT_Demog_By_State_2014!A:A,A68&amp;"male",PIVOT_Demog_By_State_2014!H:H)</f>
        <v>27626</v>
      </c>
      <c r="X68" s="14">
        <f>SUMIF(PIVOT_Demog_By_State_2014!A:A,A68&amp;"female",PIVOT_Demog_By_State_2014!I:I)</f>
        <v>164749</v>
      </c>
      <c r="Y68" s="14">
        <f>SUMIF(PIVOT_Demog_By_State_2014!A:A,A68&amp;"male",PIVOT_Demog_By_State_2014!I:I)</f>
        <v>153714</v>
      </c>
      <c r="Z68" s="14">
        <f>L68+N68+P68+R68+T68+V68+X68</f>
        <v>10123802</v>
      </c>
      <c r="AA68" s="14">
        <f>M68+O68+Q68+S68+U68+W68+Y68</f>
        <v>9532528</v>
      </c>
      <c r="AB68" s="19">
        <f>D68/SUMIF(A:A,A68,D:D)</f>
        <v>0.19358675872382178</v>
      </c>
      <c r="AC68" s="19">
        <f>L68/$H68</f>
        <v>7.805405197452818E-2</v>
      </c>
      <c r="AD68" s="19">
        <f>M68/$H68</f>
        <v>6.7547488177348694E-2</v>
      </c>
      <c r="AE68" s="19">
        <f>N68/$H68</f>
        <v>0.29049762178090338</v>
      </c>
      <c r="AF68" s="19">
        <f>O68/$H68</f>
        <v>0.27771428385324365</v>
      </c>
      <c r="AG68" s="19">
        <f>P68/$H68</f>
        <v>9.4051060582058491E-2</v>
      </c>
      <c r="AH68" s="19">
        <f>Q68/$H68</f>
        <v>9.1442751987438425E-2</v>
      </c>
      <c r="AI68" s="19">
        <f>R68/$H68</f>
        <v>4.246277132584627E-2</v>
      </c>
      <c r="AJ68" s="19">
        <f>S68/$H68</f>
        <v>3.8951661053819572E-2</v>
      </c>
      <c r="AK68" s="19">
        <f>T68/$H68</f>
        <v>2.2405928558826555E-4</v>
      </c>
      <c r="AL68" s="19">
        <f>U68/$H68</f>
        <v>2.0584142861788192E-4</v>
      </c>
      <c r="AM68" s="19">
        <f>V68/$H68</f>
        <v>1.5054158177510014E-3</v>
      </c>
      <c r="AN68" s="19">
        <f>W68/$H68</f>
        <v>1.4058282588374799E-3</v>
      </c>
      <c r="AO68" s="19">
        <f>X68/$H68</f>
        <v>8.383725469312096E-3</v>
      </c>
      <c r="AP68" s="19">
        <f>Y68/$H68</f>
        <v>7.822177838954043E-3</v>
      </c>
      <c r="AQ68" s="21">
        <f>AC68+AE68+AI68+AK68+AM68+AO68+AG68</f>
        <v>0.51517870623598772</v>
      </c>
      <c r="AR68" s="21">
        <f>AD68+AF68+AJ68+AL68+AN68+AP68+AH68</f>
        <v>0.48509003259825978</v>
      </c>
    </row>
    <row r="69" spans="1:44" x14ac:dyDescent="0.2">
      <c r="A69" s="5" t="s">
        <v>238</v>
      </c>
      <c r="B69" s="5" t="s">
        <v>293</v>
      </c>
      <c r="C69" s="5" t="str">
        <f>VLOOKUP(B69,Treatments!A:B,2,FALSE)</f>
        <v>HYPOTHYROIDISM</v>
      </c>
      <c r="D69" s="16">
        <v>2548186</v>
      </c>
      <c r="E69" s="5">
        <v>2</v>
      </c>
      <c r="F69" s="7" t="str">
        <f>VLOOKUP(A69,Region_Pop!A:D,4,FALSE)</f>
        <v>Northeast</v>
      </c>
      <c r="G69" s="7" t="str">
        <f>IFERROR(VLOOKUP(A69,Region_Pop!A:F,6,FALSE),"NON DIVISION")</f>
        <v>Middle Atlantic</v>
      </c>
      <c r="H69" s="8">
        <f>VLOOKUP(A69,Region_Pop!A:P,16,FALSE)</f>
        <v>19651049</v>
      </c>
      <c r="I69" s="8">
        <f>VLOOKUP(A69,Region_Pop!A:Z,26,FALSE)</f>
        <v>26602</v>
      </c>
      <c r="J69" s="8">
        <f>VLOOKUP(A69,Region_Pop!A:AJ,36,FALSE)</f>
        <v>237017</v>
      </c>
      <c r="K69" s="8">
        <f>VLOOKUP(A69,Region_Pop!A:AT,46,FALSE)</f>
        <v>148838</v>
      </c>
      <c r="L69" s="14">
        <f>SUMIF(PIVOT_Demog_By_State_2014!A:A,A69&amp;"female",PIVOT_Demog_By_State_2014!D:D)</f>
        <v>1533844</v>
      </c>
      <c r="M69" s="14">
        <f>SUMIF(PIVOT_Demog_By_State_2014!A:A,A69&amp;"male",PIVOT_Demog_By_State_2014!D:D)</f>
        <v>1327379</v>
      </c>
      <c r="N69" s="14">
        <f>SUMIF(PIVOT_Demog_By_State_2014!A:A,A69&amp;"female",PIVOT_Demog_By_State_2014!E:E)</f>
        <v>5708583</v>
      </c>
      <c r="O69" s="14">
        <f>SUMIF(PIVOT_Demog_By_State_2014!A:A,A69&amp;"male",PIVOT_Demog_By_State_2014!E:E)</f>
        <v>5457377</v>
      </c>
      <c r="P69" s="14">
        <f>SUMIF(PIVOT_Demog_By_State_2014!A:A,A69&amp;"female",PIVOT_Demog_By_State_2014!U:U)</f>
        <v>1848202</v>
      </c>
      <c r="Q69" s="14">
        <f>SUMIF(PIVOT_Demog_By_State_2014!A:A,A69&amp;"male",PIVOT_Demog_By_State_2014!U:U)</f>
        <v>1796946</v>
      </c>
      <c r="R69" s="14">
        <f>SUMIF(PIVOT_Demog_By_State_2014!A:A,A69&amp;"female",PIVOT_Demog_By_State_2014!F:F)</f>
        <v>834438</v>
      </c>
      <c r="S69" s="14">
        <f>SUMIF(PIVOT_Demog_By_State_2014!A:A,A69&amp;"male",PIVOT_Demog_By_State_2014!F:F)</f>
        <v>765441</v>
      </c>
      <c r="T69" s="14">
        <f>SUMIF(PIVOT_Demog_By_State_2014!A:A,A69&amp;"female",PIVOT_Demog_By_State_2014!G:G)</f>
        <v>4403</v>
      </c>
      <c r="U69" s="14">
        <f>SUMIF(PIVOT_Demog_By_State_2014!A:A,A69&amp;"male",PIVOT_Demog_By_State_2014!G:G)</f>
        <v>4045</v>
      </c>
      <c r="V69" s="14">
        <f>SUMIF(PIVOT_Demog_By_State_2014!A:A,A69&amp;"female",PIVOT_Demog_By_State_2014!H:H)</f>
        <v>29583</v>
      </c>
      <c r="W69" s="14">
        <f>SUMIF(PIVOT_Demog_By_State_2014!A:A,A69&amp;"male",PIVOT_Demog_By_State_2014!H:H)</f>
        <v>27626</v>
      </c>
      <c r="X69" s="14">
        <f>SUMIF(PIVOT_Demog_By_State_2014!A:A,A69&amp;"female",PIVOT_Demog_By_State_2014!I:I)</f>
        <v>164749</v>
      </c>
      <c r="Y69" s="14">
        <f>SUMIF(PIVOT_Demog_By_State_2014!A:A,A69&amp;"male",PIVOT_Demog_By_State_2014!I:I)</f>
        <v>153714</v>
      </c>
      <c r="Z69" s="14">
        <f>L69+N69+P69+R69+T69+V69+X69</f>
        <v>10123802</v>
      </c>
      <c r="AA69" s="14">
        <f>M69+O69+Q69+S69+U69+W69+Y69</f>
        <v>9532528</v>
      </c>
      <c r="AB69" s="19">
        <f>D69/SUMIF(A:A,A69,D:D)</f>
        <v>0.20964997427285648</v>
      </c>
      <c r="AC69" s="19">
        <f>L69/$H69</f>
        <v>7.805405197452818E-2</v>
      </c>
      <c r="AD69" s="19">
        <f>M69/$H69</f>
        <v>6.7547488177348694E-2</v>
      </c>
      <c r="AE69" s="19">
        <f>N69/$H69</f>
        <v>0.29049762178090338</v>
      </c>
      <c r="AF69" s="19">
        <f>O69/$H69</f>
        <v>0.27771428385324365</v>
      </c>
      <c r="AG69" s="19">
        <f>P69/$H69</f>
        <v>9.4051060582058491E-2</v>
      </c>
      <c r="AH69" s="19">
        <f>Q69/$H69</f>
        <v>9.1442751987438425E-2</v>
      </c>
      <c r="AI69" s="19">
        <f>R69/$H69</f>
        <v>4.246277132584627E-2</v>
      </c>
      <c r="AJ69" s="19">
        <f>S69/$H69</f>
        <v>3.8951661053819572E-2</v>
      </c>
      <c r="AK69" s="19">
        <f>T69/$H69</f>
        <v>2.2405928558826555E-4</v>
      </c>
      <c r="AL69" s="19">
        <f>U69/$H69</f>
        <v>2.0584142861788192E-4</v>
      </c>
      <c r="AM69" s="19">
        <f>V69/$H69</f>
        <v>1.5054158177510014E-3</v>
      </c>
      <c r="AN69" s="19">
        <f>W69/$H69</f>
        <v>1.4058282588374799E-3</v>
      </c>
      <c r="AO69" s="19">
        <f>X69/$H69</f>
        <v>8.383725469312096E-3</v>
      </c>
      <c r="AP69" s="19">
        <f>Y69/$H69</f>
        <v>7.822177838954043E-3</v>
      </c>
      <c r="AQ69" s="21">
        <f>AC69+AE69+AI69+AK69+AM69+AO69+AG69</f>
        <v>0.51517870623598772</v>
      </c>
      <c r="AR69" s="21">
        <f>AD69+AF69+AJ69+AL69+AN69+AP69+AH69</f>
        <v>0.48509003259825978</v>
      </c>
    </row>
    <row r="70" spans="1:44" x14ac:dyDescent="0.2">
      <c r="A70" s="5" t="s">
        <v>238</v>
      </c>
      <c r="B70" s="5" t="s">
        <v>296</v>
      </c>
      <c r="C70" s="5" t="str">
        <f>VLOOKUP(B70,Treatments!A:B,2,FALSE)</f>
        <v>GASTROESOPHAGEAL REFLUX DISEASE</v>
      </c>
      <c r="D70" s="16">
        <v>2159111</v>
      </c>
      <c r="E70" s="5">
        <v>5</v>
      </c>
      <c r="F70" s="7" t="str">
        <f>VLOOKUP(A70,Region_Pop!A:D,4,FALSE)</f>
        <v>Northeast</v>
      </c>
      <c r="G70" s="7" t="str">
        <f>IFERROR(VLOOKUP(A70,Region_Pop!A:F,6,FALSE),"NON DIVISION")</f>
        <v>Middle Atlantic</v>
      </c>
      <c r="H70" s="8">
        <f>VLOOKUP(A70,Region_Pop!A:P,16,FALSE)</f>
        <v>19651049</v>
      </c>
      <c r="I70" s="8">
        <f>VLOOKUP(A70,Region_Pop!A:Z,26,FALSE)</f>
        <v>26602</v>
      </c>
      <c r="J70" s="8">
        <f>VLOOKUP(A70,Region_Pop!A:AJ,36,FALSE)</f>
        <v>237017</v>
      </c>
      <c r="K70" s="8">
        <f>VLOOKUP(A70,Region_Pop!A:AT,46,FALSE)</f>
        <v>148838</v>
      </c>
      <c r="L70" s="14">
        <f>SUMIF(PIVOT_Demog_By_State_2014!A:A,A70&amp;"female",PIVOT_Demog_By_State_2014!D:D)</f>
        <v>1533844</v>
      </c>
      <c r="M70" s="14">
        <f>SUMIF(PIVOT_Demog_By_State_2014!A:A,A70&amp;"male",PIVOT_Demog_By_State_2014!D:D)</f>
        <v>1327379</v>
      </c>
      <c r="N70" s="14">
        <f>SUMIF(PIVOT_Demog_By_State_2014!A:A,A70&amp;"female",PIVOT_Demog_By_State_2014!E:E)</f>
        <v>5708583</v>
      </c>
      <c r="O70" s="14">
        <f>SUMIF(PIVOT_Demog_By_State_2014!A:A,A70&amp;"male",PIVOT_Demog_By_State_2014!E:E)</f>
        <v>5457377</v>
      </c>
      <c r="P70" s="14">
        <f>SUMIF(PIVOT_Demog_By_State_2014!A:A,A70&amp;"female",PIVOT_Demog_By_State_2014!U:U)</f>
        <v>1848202</v>
      </c>
      <c r="Q70" s="14">
        <f>SUMIF(PIVOT_Demog_By_State_2014!A:A,A70&amp;"male",PIVOT_Demog_By_State_2014!U:U)</f>
        <v>1796946</v>
      </c>
      <c r="R70" s="14">
        <f>SUMIF(PIVOT_Demog_By_State_2014!A:A,A70&amp;"female",PIVOT_Demog_By_State_2014!F:F)</f>
        <v>834438</v>
      </c>
      <c r="S70" s="14">
        <f>SUMIF(PIVOT_Demog_By_State_2014!A:A,A70&amp;"male",PIVOT_Demog_By_State_2014!F:F)</f>
        <v>765441</v>
      </c>
      <c r="T70" s="14">
        <f>SUMIF(PIVOT_Demog_By_State_2014!A:A,A70&amp;"female",PIVOT_Demog_By_State_2014!G:G)</f>
        <v>4403</v>
      </c>
      <c r="U70" s="14">
        <f>SUMIF(PIVOT_Demog_By_State_2014!A:A,A70&amp;"male",PIVOT_Demog_By_State_2014!G:G)</f>
        <v>4045</v>
      </c>
      <c r="V70" s="14">
        <f>SUMIF(PIVOT_Demog_By_State_2014!A:A,A70&amp;"female",PIVOT_Demog_By_State_2014!H:H)</f>
        <v>29583</v>
      </c>
      <c r="W70" s="14">
        <f>SUMIF(PIVOT_Demog_By_State_2014!A:A,A70&amp;"male",PIVOT_Demog_By_State_2014!H:H)</f>
        <v>27626</v>
      </c>
      <c r="X70" s="14">
        <f>SUMIF(PIVOT_Demog_By_State_2014!A:A,A70&amp;"female",PIVOT_Demog_By_State_2014!I:I)</f>
        <v>164749</v>
      </c>
      <c r="Y70" s="14">
        <f>SUMIF(PIVOT_Demog_By_State_2014!A:A,A70&amp;"male",PIVOT_Demog_By_State_2014!I:I)</f>
        <v>153714</v>
      </c>
      <c r="Z70" s="14">
        <f>L70+N70+P70+R70+T70+V70+X70</f>
        <v>10123802</v>
      </c>
      <c r="AA70" s="14">
        <f>M70+O70+Q70+S70+U70+W70+Y70</f>
        <v>9532528</v>
      </c>
      <c r="AB70" s="19">
        <f>D70/SUMIF(A:A,A70,D:D)</f>
        <v>0.17763913843111978</v>
      </c>
      <c r="AC70" s="19">
        <f>L70/$H70</f>
        <v>7.805405197452818E-2</v>
      </c>
      <c r="AD70" s="19">
        <f>M70/$H70</f>
        <v>6.7547488177348694E-2</v>
      </c>
      <c r="AE70" s="19">
        <f>N70/$H70</f>
        <v>0.29049762178090338</v>
      </c>
      <c r="AF70" s="19">
        <f>O70/$H70</f>
        <v>0.27771428385324365</v>
      </c>
      <c r="AG70" s="19">
        <f>P70/$H70</f>
        <v>9.4051060582058491E-2</v>
      </c>
      <c r="AH70" s="19">
        <f>Q70/$H70</f>
        <v>9.1442751987438425E-2</v>
      </c>
      <c r="AI70" s="19">
        <f>R70/$H70</f>
        <v>4.246277132584627E-2</v>
      </c>
      <c r="AJ70" s="19">
        <f>S70/$H70</f>
        <v>3.8951661053819572E-2</v>
      </c>
      <c r="AK70" s="19">
        <f>T70/$H70</f>
        <v>2.2405928558826555E-4</v>
      </c>
      <c r="AL70" s="19">
        <f>U70/$H70</f>
        <v>2.0584142861788192E-4</v>
      </c>
      <c r="AM70" s="19">
        <f>V70/$H70</f>
        <v>1.5054158177510014E-3</v>
      </c>
      <c r="AN70" s="19">
        <f>W70/$H70</f>
        <v>1.4058282588374799E-3</v>
      </c>
      <c r="AO70" s="19">
        <f>X70/$H70</f>
        <v>8.383725469312096E-3</v>
      </c>
      <c r="AP70" s="19">
        <f>Y70/$H70</f>
        <v>7.822177838954043E-3</v>
      </c>
      <c r="AQ70" s="21">
        <f>AC70+AE70+AI70+AK70+AM70+AO70+AG70</f>
        <v>0.51517870623598772</v>
      </c>
      <c r="AR70" s="21">
        <f>AD70+AF70+AJ70+AL70+AN70+AP70+AH70</f>
        <v>0.48509003259825978</v>
      </c>
    </row>
    <row r="71" spans="1:44" x14ac:dyDescent="0.2">
      <c r="A71" s="5" t="s">
        <v>238</v>
      </c>
      <c r="B71" s="5" t="s">
        <v>297</v>
      </c>
      <c r="C71" s="5" t="str">
        <f>VLOOKUP(B71,Treatments!A:B,2,FALSE)</f>
        <v>HIGH CHOLESTEROL</v>
      </c>
      <c r="D71" s="16">
        <v>2484445</v>
      </c>
      <c r="E71" s="5">
        <v>3</v>
      </c>
      <c r="F71" s="7" t="str">
        <f>VLOOKUP(A71,Region_Pop!A:D,4,FALSE)</f>
        <v>Northeast</v>
      </c>
      <c r="G71" s="7" t="str">
        <f>IFERROR(VLOOKUP(A71,Region_Pop!A:F,6,FALSE),"NON DIVISION")</f>
        <v>Middle Atlantic</v>
      </c>
      <c r="H71" s="8">
        <f>VLOOKUP(A71,Region_Pop!A:P,16,FALSE)</f>
        <v>19651049</v>
      </c>
      <c r="I71" s="8">
        <f>VLOOKUP(A71,Region_Pop!A:Z,26,FALSE)</f>
        <v>26602</v>
      </c>
      <c r="J71" s="8">
        <f>VLOOKUP(A71,Region_Pop!A:AJ,36,FALSE)</f>
        <v>237017</v>
      </c>
      <c r="K71" s="8">
        <f>VLOOKUP(A71,Region_Pop!A:AT,46,FALSE)</f>
        <v>148838</v>
      </c>
      <c r="L71" s="14">
        <f>SUMIF(PIVOT_Demog_By_State_2014!A:A,A71&amp;"female",PIVOT_Demog_By_State_2014!D:D)</f>
        <v>1533844</v>
      </c>
      <c r="M71" s="14">
        <f>SUMIF(PIVOT_Demog_By_State_2014!A:A,A71&amp;"male",PIVOT_Demog_By_State_2014!D:D)</f>
        <v>1327379</v>
      </c>
      <c r="N71" s="14">
        <f>SUMIF(PIVOT_Demog_By_State_2014!A:A,A71&amp;"female",PIVOT_Demog_By_State_2014!E:E)</f>
        <v>5708583</v>
      </c>
      <c r="O71" s="14">
        <f>SUMIF(PIVOT_Demog_By_State_2014!A:A,A71&amp;"male",PIVOT_Demog_By_State_2014!E:E)</f>
        <v>5457377</v>
      </c>
      <c r="P71" s="14">
        <f>SUMIF(PIVOT_Demog_By_State_2014!A:A,A71&amp;"female",PIVOT_Demog_By_State_2014!U:U)</f>
        <v>1848202</v>
      </c>
      <c r="Q71" s="14">
        <f>SUMIF(PIVOT_Demog_By_State_2014!A:A,A71&amp;"male",PIVOT_Demog_By_State_2014!U:U)</f>
        <v>1796946</v>
      </c>
      <c r="R71" s="14">
        <f>SUMIF(PIVOT_Demog_By_State_2014!A:A,A71&amp;"female",PIVOT_Demog_By_State_2014!F:F)</f>
        <v>834438</v>
      </c>
      <c r="S71" s="14">
        <f>SUMIF(PIVOT_Demog_By_State_2014!A:A,A71&amp;"male",PIVOT_Demog_By_State_2014!F:F)</f>
        <v>765441</v>
      </c>
      <c r="T71" s="14">
        <f>SUMIF(PIVOT_Demog_By_State_2014!A:A,A71&amp;"female",PIVOT_Demog_By_State_2014!G:G)</f>
        <v>4403</v>
      </c>
      <c r="U71" s="14">
        <f>SUMIF(PIVOT_Demog_By_State_2014!A:A,A71&amp;"male",PIVOT_Demog_By_State_2014!G:G)</f>
        <v>4045</v>
      </c>
      <c r="V71" s="14">
        <f>SUMIF(PIVOT_Demog_By_State_2014!A:A,A71&amp;"female",PIVOT_Demog_By_State_2014!H:H)</f>
        <v>29583</v>
      </c>
      <c r="W71" s="14">
        <f>SUMIF(PIVOT_Demog_By_State_2014!A:A,A71&amp;"male",PIVOT_Demog_By_State_2014!H:H)</f>
        <v>27626</v>
      </c>
      <c r="X71" s="14">
        <f>SUMIF(PIVOT_Demog_By_State_2014!A:A,A71&amp;"female",PIVOT_Demog_By_State_2014!I:I)</f>
        <v>164749</v>
      </c>
      <c r="Y71" s="14">
        <f>SUMIF(PIVOT_Demog_By_State_2014!A:A,A71&amp;"male",PIVOT_Demog_By_State_2014!I:I)</f>
        <v>153714</v>
      </c>
      <c r="Z71" s="14">
        <f>L71+N71+P71+R71+T71+V71+X71</f>
        <v>10123802</v>
      </c>
      <c r="AA71" s="14">
        <f>M71+O71+Q71+S71+U71+W71+Y71</f>
        <v>9532528</v>
      </c>
      <c r="AB71" s="19">
        <f>D71/SUMIF(A:A,A71,D:D)</f>
        <v>0.2044057342487271</v>
      </c>
      <c r="AC71" s="19">
        <f>L71/$H71</f>
        <v>7.805405197452818E-2</v>
      </c>
      <c r="AD71" s="19">
        <f>M71/$H71</f>
        <v>6.7547488177348694E-2</v>
      </c>
      <c r="AE71" s="19">
        <f>N71/$H71</f>
        <v>0.29049762178090338</v>
      </c>
      <c r="AF71" s="19">
        <f>O71/$H71</f>
        <v>0.27771428385324365</v>
      </c>
      <c r="AG71" s="19">
        <f>P71/$H71</f>
        <v>9.4051060582058491E-2</v>
      </c>
      <c r="AH71" s="19">
        <f>Q71/$H71</f>
        <v>9.1442751987438425E-2</v>
      </c>
      <c r="AI71" s="19">
        <f>R71/$H71</f>
        <v>4.246277132584627E-2</v>
      </c>
      <c r="AJ71" s="19">
        <f>S71/$H71</f>
        <v>3.8951661053819572E-2</v>
      </c>
      <c r="AK71" s="19">
        <f>T71/$H71</f>
        <v>2.2405928558826555E-4</v>
      </c>
      <c r="AL71" s="19">
        <f>U71/$H71</f>
        <v>2.0584142861788192E-4</v>
      </c>
      <c r="AM71" s="19">
        <f>V71/$H71</f>
        <v>1.5054158177510014E-3</v>
      </c>
      <c r="AN71" s="19">
        <f>W71/$H71</f>
        <v>1.4058282588374799E-3</v>
      </c>
      <c r="AO71" s="19">
        <f>X71/$H71</f>
        <v>8.383725469312096E-3</v>
      </c>
      <c r="AP71" s="19">
        <f>Y71/$H71</f>
        <v>7.822177838954043E-3</v>
      </c>
      <c r="AQ71" s="21">
        <f>AC71+AE71+AI71+AK71+AM71+AO71+AG71</f>
        <v>0.51517870623598772</v>
      </c>
      <c r="AR71" s="21">
        <f>AD71+AF71+AJ71+AL71+AN71+AP71+AH71</f>
        <v>0.48509003259825978</v>
      </c>
    </row>
    <row r="72" spans="1:44" x14ac:dyDescent="0.2">
      <c r="A72" s="5" t="s">
        <v>248</v>
      </c>
      <c r="B72" s="5" t="s">
        <v>303</v>
      </c>
      <c r="C72" s="5" t="str">
        <f>VLOOKUP(B72,Treatments!A:B,2,FALSE)</f>
        <v>HIGH CHOLESTEROL</v>
      </c>
      <c r="D72" s="16">
        <v>372918</v>
      </c>
      <c r="E72" s="5">
        <v>5</v>
      </c>
      <c r="F72" s="7" t="str">
        <f>VLOOKUP(A72,Region_Pop!A:D,4,FALSE)</f>
        <v>West</v>
      </c>
      <c r="G72" s="7" t="str">
        <f>IFERROR(VLOOKUP(A72,Region_Pop!A:F,6,FALSE),"NON DIVISION")</f>
        <v xml:space="preserve">Pacific </v>
      </c>
      <c r="H72" s="8">
        <f>VLOOKUP(A72,Region_Pop!A:P,16,FALSE)</f>
        <v>3963244</v>
      </c>
      <c r="I72" s="8">
        <f>VLOOKUP(A72,Region_Pop!A:Z,26,FALSE)</f>
        <v>40776</v>
      </c>
      <c r="J72" s="8">
        <f>VLOOKUP(A72,Region_Pop!A:AJ,36,FALSE)</f>
        <v>45452</v>
      </c>
      <c r="K72" s="8">
        <f>VLOOKUP(A72,Region_Pop!A:AT,46,FALSE)</f>
        <v>33804</v>
      </c>
      <c r="L72" s="14">
        <f>SUMIF(PIVOT_Demog_By_State_2014!A:A,A72&amp;"female",PIVOT_Demog_By_State_2014!D:D)</f>
        <v>33100</v>
      </c>
      <c r="M72" s="14">
        <f>SUMIF(PIVOT_Demog_By_State_2014!A:A,A72&amp;"male",PIVOT_Demog_By_State_2014!D:D)</f>
        <v>38750</v>
      </c>
      <c r="N72" s="14">
        <f>SUMIF(PIVOT_Demog_By_State_2014!A:A,A72&amp;"female",PIVOT_Demog_By_State_2014!E:E)</f>
        <v>1551937</v>
      </c>
      <c r="O72" s="14">
        <f>SUMIF(PIVOT_Demog_By_State_2014!A:A,A72&amp;"male",PIVOT_Demog_By_State_2014!E:E)</f>
        <v>1503716</v>
      </c>
      <c r="P72" s="14">
        <f>SUMIF(PIVOT_Demog_By_State_2014!A:A,A72&amp;"female",PIVOT_Demog_By_State_2014!U:U)</f>
        <v>237400</v>
      </c>
      <c r="Q72" s="14">
        <f>SUMIF(PIVOT_Demog_By_State_2014!A:A,A72&amp;"male",PIVOT_Demog_By_State_2014!U:U)</f>
        <v>255887</v>
      </c>
      <c r="R72" s="14">
        <f>SUMIF(PIVOT_Demog_By_State_2014!A:A,A72&amp;"female",PIVOT_Demog_By_State_2014!F:F)</f>
        <v>89219</v>
      </c>
      <c r="S72" s="14">
        <f>SUMIF(PIVOT_Demog_By_State_2014!A:A,A72&amp;"male",PIVOT_Demog_By_State_2014!F:F)</f>
        <v>75991</v>
      </c>
      <c r="T72" s="14">
        <f>SUMIF(PIVOT_Demog_By_State_2014!A:A,A72&amp;"female",PIVOT_Demog_By_State_2014!G:G)</f>
        <v>7270</v>
      </c>
      <c r="U72" s="14">
        <f>SUMIF(PIVOT_Demog_By_State_2014!A:A,A72&amp;"male",PIVOT_Demog_By_State_2014!G:G)</f>
        <v>7477</v>
      </c>
      <c r="V72" s="14">
        <f>SUMIF(PIVOT_Demog_By_State_2014!A:A,A72&amp;"female",PIVOT_Demog_By_State_2014!H:H)</f>
        <v>22296</v>
      </c>
      <c r="W72" s="14">
        <f>SUMIF(PIVOT_Demog_By_State_2014!A:A,A72&amp;"male",PIVOT_Demog_By_State_2014!H:H)</f>
        <v>22170</v>
      </c>
      <c r="X72" s="14">
        <f>SUMIF(PIVOT_Demog_By_State_2014!A:A,A72&amp;"female",PIVOT_Demog_By_State_2014!I:I)</f>
        <v>60484</v>
      </c>
      <c r="Y72" s="14">
        <f>SUMIF(PIVOT_Demog_By_State_2014!A:A,A72&amp;"male",PIVOT_Demog_By_State_2014!I:I)</f>
        <v>58409</v>
      </c>
      <c r="Z72" s="14">
        <f>L72+N72+P72+R72+T72+V72+X72</f>
        <v>2001706</v>
      </c>
      <c r="AA72" s="14">
        <f>M72+O72+Q72+S72+U72+W72+Y72</f>
        <v>1962400</v>
      </c>
      <c r="AB72" s="19">
        <f>D72/SUMIF(A:A,A72,D:D)</f>
        <v>0.15541209305271877</v>
      </c>
      <c r="AC72" s="19">
        <f>L72/$H72</f>
        <v>8.351744177244701E-3</v>
      </c>
      <c r="AD72" s="19">
        <f>M72/$H72</f>
        <v>9.7773440141459868E-3</v>
      </c>
      <c r="AE72" s="19">
        <f>N72/$H72</f>
        <v>0.39158250160726921</v>
      </c>
      <c r="AF72" s="19">
        <f>O72/$H72</f>
        <v>0.37941544855678833</v>
      </c>
      <c r="AG72" s="19">
        <f>P72/$H72</f>
        <v>5.9900425005374389E-2</v>
      </c>
      <c r="AH72" s="19">
        <f>Q72/$H72</f>
        <v>6.4565038135426439E-2</v>
      </c>
      <c r="AI72" s="19">
        <f>R72/$H72</f>
        <v>2.2511609176724925E-2</v>
      </c>
      <c r="AJ72" s="19">
        <f>S72/$H72</f>
        <v>1.917393932848949E-2</v>
      </c>
      <c r="AK72" s="19">
        <f>T72/$H72</f>
        <v>1.8343558963313891E-3</v>
      </c>
      <c r="AL72" s="19">
        <f>U72/$H72</f>
        <v>1.886585837258569E-3</v>
      </c>
      <c r="AM72" s="19">
        <f>V72/$H72</f>
        <v>5.6256945068231985E-3</v>
      </c>
      <c r="AN72" s="19">
        <f>W72/$H72</f>
        <v>5.5939023688675238E-3</v>
      </c>
      <c r="AO72" s="19">
        <f>X72/$H72</f>
        <v>1.5261235492944669E-2</v>
      </c>
      <c r="AP72" s="19">
        <f>Y72/$H72</f>
        <v>1.4737674490896852E-2</v>
      </c>
      <c r="AQ72" s="21">
        <f>AC72+AE72+AI72+AK72+AM72+AO72+AG72</f>
        <v>0.50506756586271251</v>
      </c>
      <c r="AR72" s="21">
        <f>AD72+AF72+AJ72+AL72+AN72+AP72+AH72</f>
        <v>0.49514993273187324</v>
      </c>
    </row>
    <row r="73" spans="1:44" x14ac:dyDescent="0.2">
      <c r="A73" s="5" t="s">
        <v>248</v>
      </c>
      <c r="B73" s="5" t="s">
        <v>287</v>
      </c>
      <c r="C73" s="5" t="str">
        <f>VLOOKUP(B73,Treatments!A:B,2,FALSE)</f>
        <v>SEVERE PAIN RELIEF</v>
      </c>
      <c r="D73" s="16">
        <v>474492</v>
      </c>
      <c r="E73" s="5">
        <v>3</v>
      </c>
      <c r="F73" s="7" t="str">
        <f>VLOOKUP(A73,Region_Pop!A:D,4,FALSE)</f>
        <v>West</v>
      </c>
      <c r="G73" s="7" t="str">
        <f>IFERROR(VLOOKUP(A73,Region_Pop!A:F,6,FALSE),"NON DIVISION")</f>
        <v xml:space="preserve">Pacific </v>
      </c>
      <c r="H73" s="8">
        <f>VLOOKUP(A73,Region_Pop!A:P,16,FALSE)</f>
        <v>3963244</v>
      </c>
      <c r="I73" s="8">
        <f>VLOOKUP(A73,Region_Pop!A:Z,26,FALSE)</f>
        <v>40776</v>
      </c>
      <c r="J73" s="8">
        <f>VLOOKUP(A73,Region_Pop!A:AJ,36,FALSE)</f>
        <v>45452</v>
      </c>
      <c r="K73" s="8">
        <f>VLOOKUP(A73,Region_Pop!A:AT,46,FALSE)</f>
        <v>33804</v>
      </c>
      <c r="L73" s="14">
        <f>SUMIF(PIVOT_Demog_By_State_2014!A:A,A73&amp;"female",PIVOT_Demog_By_State_2014!D:D)</f>
        <v>33100</v>
      </c>
      <c r="M73" s="14">
        <f>SUMIF(PIVOT_Demog_By_State_2014!A:A,A73&amp;"male",PIVOT_Demog_By_State_2014!D:D)</f>
        <v>38750</v>
      </c>
      <c r="N73" s="14">
        <f>SUMIF(PIVOT_Demog_By_State_2014!A:A,A73&amp;"female",PIVOT_Demog_By_State_2014!E:E)</f>
        <v>1551937</v>
      </c>
      <c r="O73" s="14">
        <f>SUMIF(PIVOT_Demog_By_State_2014!A:A,A73&amp;"male",PIVOT_Demog_By_State_2014!E:E)</f>
        <v>1503716</v>
      </c>
      <c r="P73" s="14">
        <f>SUMIF(PIVOT_Demog_By_State_2014!A:A,A73&amp;"female",PIVOT_Demog_By_State_2014!U:U)</f>
        <v>237400</v>
      </c>
      <c r="Q73" s="14">
        <f>SUMIF(PIVOT_Demog_By_State_2014!A:A,A73&amp;"male",PIVOT_Demog_By_State_2014!U:U)</f>
        <v>255887</v>
      </c>
      <c r="R73" s="14">
        <f>SUMIF(PIVOT_Demog_By_State_2014!A:A,A73&amp;"female",PIVOT_Demog_By_State_2014!F:F)</f>
        <v>89219</v>
      </c>
      <c r="S73" s="14">
        <f>SUMIF(PIVOT_Demog_By_State_2014!A:A,A73&amp;"male",PIVOT_Demog_By_State_2014!F:F)</f>
        <v>75991</v>
      </c>
      <c r="T73" s="14">
        <f>SUMIF(PIVOT_Demog_By_State_2014!A:A,A73&amp;"female",PIVOT_Demog_By_State_2014!G:G)</f>
        <v>7270</v>
      </c>
      <c r="U73" s="14">
        <f>SUMIF(PIVOT_Demog_By_State_2014!A:A,A73&amp;"male",PIVOT_Demog_By_State_2014!G:G)</f>
        <v>7477</v>
      </c>
      <c r="V73" s="14">
        <f>SUMIF(PIVOT_Demog_By_State_2014!A:A,A73&amp;"female",PIVOT_Demog_By_State_2014!H:H)</f>
        <v>22296</v>
      </c>
      <c r="W73" s="14">
        <f>SUMIF(PIVOT_Demog_By_State_2014!A:A,A73&amp;"male",PIVOT_Demog_By_State_2014!H:H)</f>
        <v>22170</v>
      </c>
      <c r="X73" s="14">
        <f>SUMIF(PIVOT_Demog_By_State_2014!A:A,A73&amp;"female",PIVOT_Demog_By_State_2014!I:I)</f>
        <v>60484</v>
      </c>
      <c r="Y73" s="14">
        <f>SUMIF(PIVOT_Demog_By_State_2014!A:A,A73&amp;"male",PIVOT_Demog_By_State_2014!I:I)</f>
        <v>58409</v>
      </c>
      <c r="Z73" s="14">
        <f>L73+N73+P73+R73+T73+V73+X73</f>
        <v>2001706</v>
      </c>
      <c r="AA73" s="14">
        <f>M73+O73+Q73+S73+U73+W73+Y73</f>
        <v>1962400</v>
      </c>
      <c r="AB73" s="19">
        <f>D73/SUMIF(A:A,A73,D:D)</f>
        <v>0.1977426534969367</v>
      </c>
      <c r="AC73" s="19">
        <f>L73/$H73</f>
        <v>8.351744177244701E-3</v>
      </c>
      <c r="AD73" s="19">
        <f>M73/$H73</f>
        <v>9.7773440141459868E-3</v>
      </c>
      <c r="AE73" s="19">
        <f>N73/$H73</f>
        <v>0.39158250160726921</v>
      </c>
      <c r="AF73" s="19">
        <f>O73/$H73</f>
        <v>0.37941544855678833</v>
      </c>
      <c r="AG73" s="19">
        <f>P73/$H73</f>
        <v>5.9900425005374389E-2</v>
      </c>
      <c r="AH73" s="19">
        <f>Q73/$H73</f>
        <v>6.4565038135426439E-2</v>
      </c>
      <c r="AI73" s="19">
        <f>R73/$H73</f>
        <v>2.2511609176724925E-2</v>
      </c>
      <c r="AJ73" s="19">
        <f>S73/$H73</f>
        <v>1.917393932848949E-2</v>
      </c>
      <c r="AK73" s="19">
        <f>T73/$H73</f>
        <v>1.8343558963313891E-3</v>
      </c>
      <c r="AL73" s="19">
        <f>U73/$H73</f>
        <v>1.886585837258569E-3</v>
      </c>
      <c r="AM73" s="19">
        <f>V73/$H73</f>
        <v>5.6256945068231985E-3</v>
      </c>
      <c r="AN73" s="19">
        <f>W73/$H73</f>
        <v>5.5939023688675238E-3</v>
      </c>
      <c r="AO73" s="19">
        <f>X73/$H73</f>
        <v>1.5261235492944669E-2</v>
      </c>
      <c r="AP73" s="19">
        <f>Y73/$H73</f>
        <v>1.4737674490896852E-2</v>
      </c>
      <c r="AQ73" s="21">
        <f>AC73+AE73+AI73+AK73+AM73+AO73+AG73</f>
        <v>0.50506756586271251</v>
      </c>
      <c r="AR73" s="21">
        <f>AD73+AF73+AJ73+AL73+AN73+AP73+AH73</f>
        <v>0.49514993273187324</v>
      </c>
    </row>
    <row r="74" spans="1:44" x14ac:dyDescent="0.2">
      <c r="A74" s="5" t="s">
        <v>248</v>
      </c>
      <c r="B74" s="5" t="s">
        <v>293</v>
      </c>
      <c r="C74" s="5" t="str">
        <f>VLOOKUP(B74,Treatments!A:B,2,FALSE)</f>
        <v>HYPOTHYROIDISM</v>
      </c>
      <c r="D74" s="16">
        <v>571237</v>
      </c>
      <c r="E74" s="5">
        <v>1</v>
      </c>
      <c r="F74" s="7" t="str">
        <f>VLOOKUP(A74,Region_Pop!A:D,4,FALSE)</f>
        <v>West</v>
      </c>
      <c r="G74" s="7" t="str">
        <f>IFERROR(VLOOKUP(A74,Region_Pop!A:F,6,FALSE),"NON DIVISION")</f>
        <v xml:space="preserve">Pacific </v>
      </c>
      <c r="H74" s="8">
        <f>VLOOKUP(A74,Region_Pop!A:P,16,FALSE)</f>
        <v>3963244</v>
      </c>
      <c r="I74" s="8">
        <f>VLOOKUP(A74,Region_Pop!A:Z,26,FALSE)</f>
        <v>40776</v>
      </c>
      <c r="J74" s="8">
        <f>VLOOKUP(A74,Region_Pop!A:AJ,36,FALSE)</f>
        <v>45452</v>
      </c>
      <c r="K74" s="8">
        <f>VLOOKUP(A74,Region_Pop!A:AT,46,FALSE)</f>
        <v>33804</v>
      </c>
      <c r="L74" s="14">
        <f>SUMIF(PIVOT_Demog_By_State_2014!A:A,A74&amp;"female",PIVOT_Demog_By_State_2014!D:D)</f>
        <v>33100</v>
      </c>
      <c r="M74" s="14">
        <f>SUMIF(PIVOT_Demog_By_State_2014!A:A,A74&amp;"male",PIVOT_Demog_By_State_2014!D:D)</f>
        <v>38750</v>
      </c>
      <c r="N74" s="14">
        <f>SUMIF(PIVOT_Demog_By_State_2014!A:A,A74&amp;"female",PIVOT_Demog_By_State_2014!E:E)</f>
        <v>1551937</v>
      </c>
      <c r="O74" s="14">
        <f>SUMIF(PIVOT_Demog_By_State_2014!A:A,A74&amp;"male",PIVOT_Demog_By_State_2014!E:E)</f>
        <v>1503716</v>
      </c>
      <c r="P74" s="14">
        <f>SUMIF(PIVOT_Demog_By_State_2014!A:A,A74&amp;"female",PIVOT_Demog_By_State_2014!U:U)</f>
        <v>237400</v>
      </c>
      <c r="Q74" s="14">
        <f>SUMIF(PIVOT_Demog_By_State_2014!A:A,A74&amp;"male",PIVOT_Demog_By_State_2014!U:U)</f>
        <v>255887</v>
      </c>
      <c r="R74" s="14">
        <f>SUMIF(PIVOT_Demog_By_State_2014!A:A,A74&amp;"female",PIVOT_Demog_By_State_2014!F:F)</f>
        <v>89219</v>
      </c>
      <c r="S74" s="14">
        <f>SUMIF(PIVOT_Demog_By_State_2014!A:A,A74&amp;"male",PIVOT_Demog_By_State_2014!F:F)</f>
        <v>75991</v>
      </c>
      <c r="T74" s="14">
        <f>SUMIF(PIVOT_Demog_By_State_2014!A:A,A74&amp;"female",PIVOT_Demog_By_State_2014!G:G)</f>
        <v>7270</v>
      </c>
      <c r="U74" s="14">
        <f>SUMIF(PIVOT_Demog_By_State_2014!A:A,A74&amp;"male",PIVOT_Demog_By_State_2014!G:G)</f>
        <v>7477</v>
      </c>
      <c r="V74" s="14">
        <f>SUMIF(PIVOT_Demog_By_State_2014!A:A,A74&amp;"female",PIVOT_Demog_By_State_2014!H:H)</f>
        <v>22296</v>
      </c>
      <c r="W74" s="14">
        <f>SUMIF(PIVOT_Demog_By_State_2014!A:A,A74&amp;"male",PIVOT_Demog_By_State_2014!H:H)</f>
        <v>22170</v>
      </c>
      <c r="X74" s="14">
        <f>SUMIF(PIVOT_Demog_By_State_2014!A:A,A74&amp;"female",PIVOT_Demog_By_State_2014!I:I)</f>
        <v>60484</v>
      </c>
      <c r="Y74" s="14">
        <f>SUMIF(PIVOT_Demog_By_State_2014!A:A,A74&amp;"male",PIVOT_Demog_By_State_2014!I:I)</f>
        <v>58409</v>
      </c>
      <c r="Z74" s="14">
        <f>L74+N74+P74+R74+T74+V74+X74</f>
        <v>2001706</v>
      </c>
      <c r="AA74" s="14">
        <f>M74+O74+Q74+S74+U74+W74+Y74</f>
        <v>1962400</v>
      </c>
      <c r="AB74" s="19">
        <f>D74/SUMIF(A:A,A74,D:D)</f>
        <v>0.23806074740065086</v>
      </c>
      <c r="AC74" s="19">
        <f>L74/$H74</f>
        <v>8.351744177244701E-3</v>
      </c>
      <c r="AD74" s="19">
        <f>M74/$H74</f>
        <v>9.7773440141459868E-3</v>
      </c>
      <c r="AE74" s="19">
        <f>N74/$H74</f>
        <v>0.39158250160726921</v>
      </c>
      <c r="AF74" s="19">
        <f>O74/$H74</f>
        <v>0.37941544855678833</v>
      </c>
      <c r="AG74" s="19">
        <f>P74/$H74</f>
        <v>5.9900425005374389E-2</v>
      </c>
      <c r="AH74" s="19">
        <f>Q74/$H74</f>
        <v>6.4565038135426439E-2</v>
      </c>
      <c r="AI74" s="19">
        <f>R74/$H74</f>
        <v>2.2511609176724925E-2</v>
      </c>
      <c r="AJ74" s="19">
        <f>S74/$H74</f>
        <v>1.917393932848949E-2</v>
      </c>
      <c r="AK74" s="19">
        <f>T74/$H74</f>
        <v>1.8343558963313891E-3</v>
      </c>
      <c r="AL74" s="19">
        <f>U74/$H74</f>
        <v>1.886585837258569E-3</v>
      </c>
      <c r="AM74" s="19">
        <f>V74/$H74</f>
        <v>5.6256945068231985E-3</v>
      </c>
      <c r="AN74" s="19">
        <f>W74/$H74</f>
        <v>5.5939023688675238E-3</v>
      </c>
      <c r="AO74" s="19">
        <f>X74/$H74</f>
        <v>1.5261235492944669E-2</v>
      </c>
      <c r="AP74" s="19">
        <f>Y74/$H74</f>
        <v>1.4737674490896852E-2</v>
      </c>
      <c r="AQ74" s="21">
        <f>AC74+AE74+AI74+AK74+AM74+AO74+AG74</f>
        <v>0.50506756586271251</v>
      </c>
      <c r="AR74" s="21">
        <f>AD74+AF74+AJ74+AL74+AN74+AP74+AH74</f>
        <v>0.49514993273187324</v>
      </c>
    </row>
    <row r="75" spans="1:44" x14ac:dyDescent="0.2">
      <c r="A75" s="5" t="s">
        <v>248</v>
      </c>
      <c r="B75" s="5" t="s">
        <v>295</v>
      </c>
      <c r="C75" s="5" t="str">
        <f>VLOOKUP(B75,Treatments!A:B,2,FALSE)</f>
        <v>HIGH BLOOD PRESSURE</v>
      </c>
      <c r="D75" s="16">
        <v>541077</v>
      </c>
      <c r="E75" s="5">
        <v>2</v>
      </c>
      <c r="F75" s="7" t="str">
        <f>VLOOKUP(A75,Region_Pop!A:D,4,FALSE)</f>
        <v>West</v>
      </c>
      <c r="G75" s="7" t="str">
        <f>IFERROR(VLOOKUP(A75,Region_Pop!A:F,6,FALSE),"NON DIVISION")</f>
        <v xml:space="preserve">Pacific </v>
      </c>
      <c r="H75" s="8">
        <f>VLOOKUP(A75,Region_Pop!A:P,16,FALSE)</f>
        <v>3963244</v>
      </c>
      <c r="I75" s="8">
        <f>VLOOKUP(A75,Region_Pop!A:Z,26,FALSE)</f>
        <v>40776</v>
      </c>
      <c r="J75" s="8">
        <f>VLOOKUP(A75,Region_Pop!A:AJ,36,FALSE)</f>
        <v>45452</v>
      </c>
      <c r="K75" s="8">
        <f>VLOOKUP(A75,Region_Pop!A:AT,46,FALSE)</f>
        <v>33804</v>
      </c>
      <c r="L75" s="14">
        <f>SUMIF(PIVOT_Demog_By_State_2014!A:A,A75&amp;"female",PIVOT_Demog_By_State_2014!D:D)</f>
        <v>33100</v>
      </c>
      <c r="M75" s="14">
        <f>SUMIF(PIVOT_Demog_By_State_2014!A:A,A75&amp;"male",PIVOT_Demog_By_State_2014!D:D)</f>
        <v>38750</v>
      </c>
      <c r="N75" s="14">
        <f>SUMIF(PIVOT_Demog_By_State_2014!A:A,A75&amp;"female",PIVOT_Demog_By_State_2014!E:E)</f>
        <v>1551937</v>
      </c>
      <c r="O75" s="14">
        <f>SUMIF(PIVOT_Demog_By_State_2014!A:A,A75&amp;"male",PIVOT_Demog_By_State_2014!E:E)</f>
        <v>1503716</v>
      </c>
      <c r="P75" s="14">
        <f>SUMIF(PIVOT_Demog_By_State_2014!A:A,A75&amp;"female",PIVOT_Demog_By_State_2014!U:U)</f>
        <v>237400</v>
      </c>
      <c r="Q75" s="14">
        <f>SUMIF(PIVOT_Demog_By_State_2014!A:A,A75&amp;"male",PIVOT_Demog_By_State_2014!U:U)</f>
        <v>255887</v>
      </c>
      <c r="R75" s="14">
        <f>SUMIF(PIVOT_Demog_By_State_2014!A:A,A75&amp;"female",PIVOT_Demog_By_State_2014!F:F)</f>
        <v>89219</v>
      </c>
      <c r="S75" s="14">
        <f>SUMIF(PIVOT_Demog_By_State_2014!A:A,A75&amp;"male",PIVOT_Demog_By_State_2014!F:F)</f>
        <v>75991</v>
      </c>
      <c r="T75" s="14">
        <f>SUMIF(PIVOT_Demog_By_State_2014!A:A,A75&amp;"female",PIVOT_Demog_By_State_2014!G:G)</f>
        <v>7270</v>
      </c>
      <c r="U75" s="14">
        <f>SUMIF(PIVOT_Demog_By_State_2014!A:A,A75&amp;"male",PIVOT_Demog_By_State_2014!G:G)</f>
        <v>7477</v>
      </c>
      <c r="V75" s="14">
        <f>SUMIF(PIVOT_Demog_By_State_2014!A:A,A75&amp;"female",PIVOT_Demog_By_State_2014!H:H)</f>
        <v>22296</v>
      </c>
      <c r="W75" s="14">
        <f>SUMIF(PIVOT_Demog_By_State_2014!A:A,A75&amp;"male",PIVOT_Demog_By_State_2014!H:H)</f>
        <v>22170</v>
      </c>
      <c r="X75" s="14">
        <f>SUMIF(PIVOT_Demog_By_State_2014!A:A,A75&amp;"female",PIVOT_Demog_By_State_2014!I:I)</f>
        <v>60484</v>
      </c>
      <c r="Y75" s="14">
        <f>SUMIF(PIVOT_Demog_By_State_2014!A:A,A75&amp;"male",PIVOT_Demog_By_State_2014!I:I)</f>
        <v>58409</v>
      </c>
      <c r="Z75" s="14">
        <f>L75+N75+P75+R75+T75+V75+X75</f>
        <v>2001706</v>
      </c>
      <c r="AA75" s="14">
        <f>M75+O75+Q75+S75+U75+W75+Y75</f>
        <v>1962400</v>
      </c>
      <c r="AB75" s="19">
        <f>D75/SUMIF(A:A,A75,D:D)</f>
        <v>0.22549168737547107</v>
      </c>
      <c r="AC75" s="19">
        <f>L75/$H75</f>
        <v>8.351744177244701E-3</v>
      </c>
      <c r="AD75" s="19">
        <f>M75/$H75</f>
        <v>9.7773440141459868E-3</v>
      </c>
      <c r="AE75" s="19">
        <f>N75/$H75</f>
        <v>0.39158250160726921</v>
      </c>
      <c r="AF75" s="19">
        <f>O75/$H75</f>
        <v>0.37941544855678833</v>
      </c>
      <c r="AG75" s="19">
        <f>P75/$H75</f>
        <v>5.9900425005374389E-2</v>
      </c>
      <c r="AH75" s="19">
        <f>Q75/$H75</f>
        <v>6.4565038135426439E-2</v>
      </c>
      <c r="AI75" s="19">
        <f>R75/$H75</f>
        <v>2.2511609176724925E-2</v>
      </c>
      <c r="AJ75" s="19">
        <f>S75/$H75</f>
        <v>1.917393932848949E-2</v>
      </c>
      <c r="AK75" s="19">
        <f>T75/$H75</f>
        <v>1.8343558963313891E-3</v>
      </c>
      <c r="AL75" s="19">
        <f>U75/$H75</f>
        <v>1.886585837258569E-3</v>
      </c>
      <c r="AM75" s="19">
        <f>V75/$H75</f>
        <v>5.6256945068231985E-3</v>
      </c>
      <c r="AN75" s="19">
        <f>W75/$H75</f>
        <v>5.5939023688675238E-3</v>
      </c>
      <c r="AO75" s="19">
        <f>X75/$H75</f>
        <v>1.5261235492944669E-2</v>
      </c>
      <c r="AP75" s="19">
        <f>Y75/$H75</f>
        <v>1.4737674490896852E-2</v>
      </c>
      <c r="AQ75" s="21">
        <f>AC75+AE75+AI75+AK75+AM75+AO75+AG75</f>
        <v>0.50506756586271251</v>
      </c>
      <c r="AR75" s="21">
        <f>AD75+AF75+AJ75+AL75+AN75+AP75+AH75</f>
        <v>0.49514993273187324</v>
      </c>
    </row>
    <row r="76" spans="1:44" x14ac:dyDescent="0.2">
      <c r="A76" s="5" t="s">
        <v>248</v>
      </c>
      <c r="B76" s="5" t="s">
        <v>296</v>
      </c>
      <c r="C76" s="5" t="str">
        <f>VLOOKUP(B76,Treatments!A:B,2,FALSE)</f>
        <v>GASTROESOPHAGEAL REFLUX DISEASE</v>
      </c>
      <c r="D76" s="16">
        <v>439819</v>
      </c>
      <c r="E76" s="5">
        <v>4</v>
      </c>
      <c r="F76" s="7" t="str">
        <f>VLOOKUP(A76,Region_Pop!A:D,4,FALSE)</f>
        <v>West</v>
      </c>
      <c r="G76" s="7" t="str">
        <f>IFERROR(VLOOKUP(A76,Region_Pop!A:F,6,FALSE),"NON DIVISION")</f>
        <v xml:space="preserve">Pacific </v>
      </c>
      <c r="H76" s="8">
        <f>VLOOKUP(A76,Region_Pop!A:P,16,FALSE)</f>
        <v>3963244</v>
      </c>
      <c r="I76" s="8">
        <f>VLOOKUP(A76,Region_Pop!A:Z,26,FALSE)</f>
        <v>40776</v>
      </c>
      <c r="J76" s="8">
        <f>VLOOKUP(A76,Region_Pop!A:AJ,36,FALSE)</f>
        <v>45452</v>
      </c>
      <c r="K76" s="8">
        <f>VLOOKUP(A76,Region_Pop!A:AT,46,FALSE)</f>
        <v>33804</v>
      </c>
      <c r="L76" s="14">
        <f>SUMIF(PIVOT_Demog_By_State_2014!A:A,A76&amp;"female",PIVOT_Demog_By_State_2014!D:D)</f>
        <v>33100</v>
      </c>
      <c r="M76" s="14">
        <f>SUMIF(PIVOT_Demog_By_State_2014!A:A,A76&amp;"male",PIVOT_Demog_By_State_2014!D:D)</f>
        <v>38750</v>
      </c>
      <c r="N76" s="14">
        <f>SUMIF(PIVOT_Demog_By_State_2014!A:A,A76&amp;"female",PIVOT_Demog_By_State_2014!E:E)</f>
        <v>1551937</v>
      </c>
      <c r="O76" s="14">
        <f>SUMIF(PIVOT_Demog_By_State_2014!A:A,A76&amp;"male",PIVOT_Demog_By_State_2014!E:E)</f>
        <v>1503716</v>
      </c>
      <c r="P76" s="14">
        <f>SUMIF(PIVOT_Demog_By_State_2014!A:A,A76&amp;"female",PIVOT_Demog_By_State_2014!U:U)</f>
        <v>237400</v>
      </c>
      <c r="Q76" s="14">
        <f>SUMIF(PIVOT_Demog_By_State_2014!A:A,A76&amp;"male",PIVOT_Demog_By_State_2014!U:U)</f>
        <v>255887</v>
      </c>
      <c r="R76" s="14">
        <f>SUMIF(PIVOT_Demog_By_State_2014!A:A,A76&amp;"female",PIVOT_Demog_By_State_2014!F:F)</f>
        <v>89219</v>
      </c>
      <c r="S76" s="14">
        <f>SUMIF(PIVOT_Demog_By_State_2014!A:A,A76&amp;"male",PIVOT_Demog_By_State_2014!F:F)</f>
        <v>75991</v>
      </c>
      <c r="T76" s="14">
        <f>SUMIF(PIVOT_Demog_By_State_2014!A:A,A76&amp;"female",PIVOT_Demog_By_State_2014!G:G)</f>
        <v>7270</v>
      </c>
      <c r="U76" s="14">
        <f>SUMIF(PIVOT_Demog_By_State_2014!A:A,A76&amp;"male",PIVOT_Demog_By_State_2014!G:G)</f>
        <v>7477</v>
      </c>
      <c r="V76" s="14">
        <f>SUMIF(PIVOT_Demog_By_State_2014!A:A,A76&amp;"female",PIVOT_Demog_By_State_2014!H:H)</f>
        <v>22296</v>
      </c>
      <c r="W76" s="14">
        <f>SUMIF(PIVOT_Demog_By_State_2014!A:A,A76&amp;"male",PIVOT_Demog_By_State_2014!H:H)</f>
        <v>22170</v>
      </c>
      <c r="X76" s="14">
        <f>SUMIF(PIVOT_Demog_By_State_2014!A:A,A76&amp;"female",PIVOT_Demog_By_State_2014!I:I)</f>
        <v>60484</v>
      </c>
      <c r="Y76" s="14">
        <f>SUMIF(PIVOT_Demog_By_State_2014!A:A,A76&amp;"male",PIVOT_Demog_By_State_2014!I:I)</f>
        <v>58409</v>
      </c>
      <c r="Z76" s="14">
        <f>L76+N76+P76+R76+T76+V76+X76</f>
        <v>2001706</v>
      </c>
      <c r="AA76" s="14">
        <f>M76+O76+Q76+S76+U76+W76+Y76</f>
        <v>1962400</v>
      </c>
      <c r="AB76" s="19">
        <f>D76/SUMIF(A:A,A76,D:D)</f>
        <v>0.18329281867422256</v>
      </c>
      <c r="AC76" s="19">
        <f>L76/$H76</f>
        <v>8.351744177244701E-3</v>
      </c>
      <c r="AD76" s="19">
        <f>M76/$H76</f>
        <v>9.7773440141459868E-3</v>
      </c>
      <c r="AE76" s="19">
        <f>N76/$H76</f>
        <v>0.39158250160726921</v>
      </c>
      <c r="AF76" s="19">
        <f>O76/$H76</f>
        <v>0.37941544855678833</v>
      </c>
      <c r="AG76" s="19">
        <f>P76/$H76</f>
        <v>5.9900425005374389E-2</v>
      </c>
      <c r="AH76" s="19">
        <f>Q76/$H76</f>
        <v>6.4565038135426439E-2</v>
      </c>
      <c r="AI76" s="19">
        <f>R76/$H76</f>
        <v>2.2511609176724925E-2</v>
      </c>
      <c r="AJ76" s="19">
        <f>S76/$H76</f>
        <v>1.917393932848949E-2</v>
      </c>
      <c r="AK76" s="19">
        <f>T76/$H76</f>
        <v>1.8343558963313891E-3</v>
      </c>
      <c r="AL76" s="19">
        <f>U76/$H76</f>
        <v>1.886585837258569E-3</v>
      </c>
      <c r="AM76" s="19">
        <f>V76/$H76</f>
        <v>5.6256945068231985E-3</v>
      </c>
      <c r="AN76" s="19">
        <f>W76/$H76</f>
        <v>5.5939023688675238E-3</v>
      </c>
      <c r="AO76" s="19">
        <f>X76/$H76</f>
        <v>1.5261235492944669E-2</v>
      </c>
      <c r="AP76" s="19">
        <f>Y76/$H76</f>
        <v>1.4737674490896852E-2</v>
      </c>
      <c r="AQ76" s="21">
        <f>AC76+AE76+AI76+AK76+AM76+AO76+AG76</f>
        <v>0.50506756586271251</v>
      </c>
      <c r="AR76" s="21">
        <f>AD76+AF76+AJ76+AL76+AN76+AP76+AH76</f>
        <v>0.49514993273187324</v>
      </c>
    </row>
    <row r="77" spans="1:44" x14ac:dyDescent="0.2">
      <c r="A77" s="5" t="s">
        <v>252</v>
      </c>
      <c r="B77" s="5" t="s">
        <v>298</v>
      </c>
      <c r="C77" s="5" t="str">
        <f>VLOOKUP(B77,Treatments!A:B,2,FALSE)</f>
        <v>HIGH BLOOD PRESSURE</v>
      </c>
      <c r="D77" s="16">
        <v>179348</v>
      </c>
      <c r="E77" s="5">
        <v>4</v>
      </c>
      <c r="F77" s="7" t="str">
        <f>VLOOKUP(A77,Region_Pop!A:D,4,FALSE)</f>
        <v>Northeast</v>
      </c>
      <c r="G77" s="7" t="str">
        <f>IFERROR(VLOOKUP(A77,Region_Pop!A:F,6,FALSE),"NON DIVISION")</f>
        <v xml:space="preserve">New England </v>
      </c>
      <c r="H77" s="8">
        <f>VLOOKUP(A77,Region_Pop!A:P,16,FALSE)</f>
        <v>1055936</v>
      </c>
      <c r="I77" s="8">
        <f>VLOOKUP(A77,Region_Pop!A:Z,26,FALSE)</f>
        <v>855</v>
      </c>
      <c r="J77" s="8">
        <f>VLOOKUP(A77,Region_Pop!A:AJ,36,FALSE)</f>
        <v>10731</v>
      </c>
      <c r="K77" s="8">
        <f>VLOOKUP(A77,Region_Pop!A:AT,46,FALSE)</f>
        <v>9697</v>
      </c>
      <c r="L77" s="14">
        <f>SUMIF(PIVOT_Demog_By_State_2014!A:A,A77&amp;"female",PIVOT_Demog_By_State_2014!D:D)</f>
        <v>30072</v>
      </c>
      <c r="M77" s="14">
        <f>SUMIF(PIVOT_Demog_By_State_2014!A:A,A77&amp;"male",PIVOT_Demog_By_State_2014!D:D)</f>
        <v>30004</v>
      </c>
      <c r="N77" s="14">
        <f>SUMIF(PIVOT_Demog_By_State_2014!A:A,A77&amp;"female",PIVOT_Demog_By_State_2014!E:E)</f>
        <v>407543</v>
      </c>
      <c r="O77" s="14">
        <f>SUMIF(PIVOT_Demog_By_State_2014!A:A,A77&amp;"male",PIVOT_Demog_By_State_2014!E:E)</f>
        <v>378401</v>
      </c>
      <c r="P77" s="14">
        <f>SUMIF(PIVOT_Demog_By_State_2014!A:A,A77&amp;"female",PIVOT_Demog_By_State_2014!U:U)</f>
        <v>74651</v>
      </c>
      <c r="Q77" s="14">
        <f>SUMIF(PIVOT_Demog_By_State_2014!A:A,A77&amp;"male",PIVOT_Demog_By_State_2014!U:U)</f>
        <v>74762</v>
      </c>
      <c r="R77" s="14">
        <f>SUMIF(PIVOT_Demog_By_State_2014!A:A,A77&amp;"female",PIVOT_Demog_By_State_2014!F:F)</f>
        <v>18355</v>
      </c>
      <c r="S77" s="14">
        <f>SUMIF(PIVOT_Demog_By_State_2014!A:A,A77&amp;"male",PIVOT_Demog_By_State_2014!F:F)</f>
        <v>16540</v>
      </c>
      <c r="T77" s="14">
        <f>SUMIF(PIVOT_Demog_By_State_2014!A:A,A77&amp;"female",PIVOT_Demog_By_State_2014!G:G)</f>
        <v>332</v>
      </c>
      <c r="U77" s="14">
        <f>SUMIF(PIVOT_Demog_By_State_2014!A:A,A77&amp;"male",PIVOT_Demog_By_State_2014!G:G)</f>
        <v>333</v>
      </c>
      <c r="V77" s="14">
        <f>SUMIF(PIVOT_Demog_By_State_2014!A:A,A77&amp;"female",PIVOT_Demog_By_State_2014!H:H)</f>
        <v>2318</v>
      </c>
      <c r="W77" s="14">
        <f>SUMIF(PIVOT_Demog_By_State_2014!A:A,A77&amp;"male",PIVOT_Demog_By_State_2014!H:H)</f>
        <v>2199</v>
      </c>
      <c r="X77" s="14">
        <f>SUMIF(PIVOT_Demog_By_State_2014!A:A,A77&amp;"female",PIVOT_Demog_By_State_2014!I:I)</f>
        <v>10521</v>
      </c>
      <c r="Y77" s="14">
        <f>SUMIF(PIVOT_Demog_By_State_2014!A:A,A77&amp;"male",PIVOT_Demog_By_State_2014!I:I)</f>
        <v>9986</v>
      </c>
      <c r="Z77" s="14">
        <f>L77+N77+P77+R77+T77+V77+X77</f>
        <v>543792</v>
      </c>
      <c r="AA77" s="14">
        <f>M77+O77+Q77+S77+U77+W77+Y77</f>
        <v>512225</v>
      </c>
      <c r="AB77" s="19">
        <f>D77/SUMIF(A:A,A77,D:D)</f>
        <v>0.18732622387482897</v>
      </c>
      <c r="AC77" s="19">
        <f>L77/$H77</f>
        <v>2.8478998727195587E-2</v>
      </c>
      <c r="AD77" s="19">
        <f>M77/$H77</f>
        <v>2.8414600884902115E-2</v>
      </c>
      <c r="AE77" s="19">
        <f>N77/$H77</f>
        <v>0.38595426237953817</v>
      </c>
      <c r="AF77" s="19">
        <f>O77/$H77</f>
        <v>0.35835599884841507</v>
      </c>
      <c r="AG77" s="19">
        <f>P77/$H77</f>
        <v>7.0696519486029452E-2</v>
      </c>
      <c r="AH77" s="19">
        <f>Q77/$H77</f>
        <v>7.0801639493302621E-2</v>
      </c>
      <c r="AI77" s="19">
        <f>R77/$H77</f>
        <v>1.7382682283774775E-2</v>
      </c>
      <c r="AJ77" s="19">
        <f>S77/$H77</f>
        <v>1.5663828110794593E-2</v>
      </c>
      <c r="AK77" s="19">
        <f>T77/$H77</f>
        <v>3.1441299472695312E-4</v>
      </c>
      <c r="AL77" s="19">
        <f>U77/$H77</f>
        <v>3.153600218195042E-4</v>
      </c>
      <c r="AM77" s="19">
        <f>V77/$H77</f>
        <v>2.1952088005333659E-3</v>
      </c>
      <c r="AN77" s="19">
        <f>W77/$H77</f>
        <v>2.0825125765197893E-3</v>
      </c>
      <c r="AO77" s="19">
        <f>X77/$H77</f>
        <v>9.9636720407297406E-3</v>
      </c>
      <c r="AP77" s="19">
        <f>Y77/$H77</f>
        <v>9.4570125462149213E-3</v>
      </c>
      <c r="AQ77" s="21">
        <f>AC77+AE77+AI77+AK77+AM77+AO77+AG77</f>
        <v>0.514985756712528</v>
      </c>
      <c r="AR77" s="21">
        <f>AD77+AF77+AJ77+AL77+AN77+AP77+AH77</f>
        <v>0.48509095248196865</v>
      </c>
    </row>
    <row r="78" spans="1:44" x14ac:dyDescent="0.2">
      <c r="A78" s="5" t="s">
        <v>252</v>
      </c>
      <c r="B78" s="5" t="s">
        <v>303</v>
      </c>
      <c r="C78" s="5" t="str">
        <f>VLOOKUP(B78,Treatments!A:B,2,FALSE)</f>
        <v>HIGH CHOLESTEROL</v>
      </c>
      <c r="D78" s="16">
        <v>193971</v>
      </c>
      <c r="E78" s="5">
        <v>3</v>
      </c>
      <c r="F78" s="7" t="str">
        <f>VLOOKUP(A78,Region_Pop!A:D,4,FALSE)</f>
        <v>Northeast</v>
      </c>
      <c r="G78" s="7" t="str">
        <f>IFERROR(VLOOKUP(A78,Region_Pop!A:F,6,FALSE),"NON DIVISION")</f>
        <v xml:space="preserve">New England </v>
      </c>
      <c r="H78" s="8">
        <f>VLOOKUP(A78,Region_Pop!A:P,16,FALSE)</f>
        <v>1055936</v>
      </c>
      <c r="I78" s="8">
        <f>VLOOKUP(A78,Region_Pop!A:Z,26,FALSE)</f>
        <v>855</v>
      </c>
      <c r="J78" s="8">
        <f>VLOOKUP(A78,Region_Pop!A:AJ,36,FALSE)</f>
        <v>10731</v>
      </c>
      <c r="K78" s="8">
        <f>VLOOKUP(A78,Region_Pop!A:AT,46,FALSE)</f>
        <v>9697</v>
      </c>
      <c r="L78" s="14">
        <f>SUMIF(PIVOT_Demog_By_State_2014!A:A,A78&amp;"female",PIVOT_Demog_By_State_2014!D:D)</f>
        <v>30072</v>
      </c>
      <c r="M78" s="14">
        <f>SUMIF(PIVOT_Demog_By_State_2014!A:A,A78&amp;"male",PIVOT_Demog_By_State_2014!D:D)</f>
        <v>30004</v>
      </c>
      <c r="N78" s="14">
        <f>SUMIF(PIVOT_Demog_By_State_2014!A:A,A78&amp;"female",PIVOT_Demog_By_State_2014!E:E)</f>
        <v>407543</v>
      </c>
      <c r="O78" s="14">
        <f>SUMIF(PIVOT_Demog_By_State_2014!A:A,A78&amp;"male",PIVOT_Demog_By_State_2014!E:E)</f>
        <v>378401</v>
      </c>
      <c r="P78" s="14">
        <f>SUMIF(PIVOT_Demog_By_State_2014!A:A,A78&amp;"female",PIVOT_Demog_By_State_2014!U:U)</f>
        <v>74651</v>
      </c>
      <c r="Q78" s="14">
        <f>SUMIF(PIVOT_Demog_By_State_2014!A:A,A78&amp;"male",PIVOT_Demog_By_State_2014!U:U)</f>
        <v>74762</v>
      </c>
      <c r="R78" s="14">
        <f>SUMIF(PIVOT_Demog_By_State_2014!A:A,A78&amp;"female",PIVOT_Demog_By_State_2014!F:F)</f>
        <v>18355</v>
      </c>
      <c r="S78" s="14">
        <f>SUMIF(PIVOT_Demog_By_State_2014!A:A,A78&amp;"male",PIVOT_Demog_By_State_2014!F:F)</f>
        <v>16540</v>
      </c>
      <c r="T78" s="14">
        <f>SUMIF(PIVOT_Demog_By_State_2014!A:A,A78&amp;"female",PIVOT_Demog_By_State_2014!G:G)</f>
        <v>332</v>
      </c>
      <c r="U78" s="14">
        <f>SUMIF(PIVOT_Demog_By_State_2014!A:A,A78&amp;"male",PIVOT_Demog_By_State_2014!G:G)</f>
        <v>333</v>
      </c>
      <c r="V78" s="14">
        <f>SUMIF(PIVOT_Demog_By_State_2014!A:A,A78&amp;"female",PIVOT_Demog_By_State_2014!H:H)</f>
        <v>2318</v>
      </c>
      <c r="W78" s="14">
        <f>SUMIF(PIVOT_Demog_By_State_2014!A:A,A78&amp;"male",PIVOT_Demog_By_State_2014!H:H)</f>
        <v>2199</v>
      </c>
      <c r="X78" s="14">
        <f>SUMIF(PIVOT_Demog_By_State_2014!A:A,A78&amp;"female",PIVOT_Demog_By_State_2014!I:I)</f>
        <v>10521</v>
      </c>
      <c r="Y78" s="14">
        <f>SUMIF(PIVOT_Demog_By_State_2014!A:A,A78&amp;"male",PIVOT_Demog_By_State_2014!I:I)</f>
        <v>9986</v>
      </c>
      <c r="Z78" s="14">
        <f>L78+N78+P78+R78+T78+V78+X78</f>
        <v>543792</v>
      </c>
      <c r="AA78" s="14">
        <f>M78+O78+Q78+S78+U78+W78+Y78</f>
        <v>512225</v>
      </c>
      <c r="AB78" s="19">
        <f>D78/SUMIF(A:A,A78,D:D)</f>
        <v>0.20259972216709665</v>
      </c>
      <c r="AC78" s="19">
        <f>L78/$H78</f>
        <v>2.8478998727195587E-2</v>
      </c>
      <c r="AD78" s="19">
        <f>M78/$H78</f>
        <v>2.8414600884902115E-2</v>
      </c>
      <c r="AE78" s="19">
        <f>N78/$H78</f>
        <v>0.38595426237953817</v>
      </c>
      <c r="AF78" s="19">
        <f>O78/$H78</f>
        <v>0.35835599884841507</v>
      </c>
      <c r="AG78" s="19">
        <f>P78/$H78</f>
        <v>7.0696519486029452E-2</v>
      </c>
      <c r="AH78" s="19">
        <f>Q78/$H78</f>
        <v>7.0801639493302621E-2</v>
      </c>
      <c r="AI78" s="19">
        <f>R78/$H78</f>
        <v>1.7382682283774775E-2</v>
      </c>
      <c r="AJ78" s="19">
        <f>S78/$H78</f>
        <v>1.5663828110794593E-2</v>
      </c>
      <c r="AK78" s="19">
        <f>T78/$H78</f>
        <v>3.1441299472695312E-4</v>
      </c>
      <c r="AL78" s="19">
        <f>U78/$H78</f>
        <v>3.153600218195042E-4</v>
      </c>
      <c r="AM78" s="19">
        <f>V78/$H78</f>
        <v>2.1952088005333659E-3</v>
      </c>
      <c r="AN78" s="19">
        <f>W78/$H78</f>
        <v>2.0825125765197893E-3</v>
      </c>
      <c r="AO78" s="19">
        <f>X78/$H78</f>
        <v>9.9636720407297406E-3</v>
      </c>
      <c r="AP78" s="19">
        <f>Y78/$H78</f>
        <v>9.4570125462149213E-3</v>
      </c>
      <c r="AQ78" s="21">
        <f>AC78+AE78+AI78+AK78+AM78+AO78+AG78</f>
        <v>0.514985756712528</v>
      </c>
      <c r="AR78" s="21">
        <f>AD78+AF78+AJ78+AL78+AN78+AP78+AH78</f>
        <v>0.48509095248196865</v>
      </c>
    </row>
    <row r="79" spans="1:44" x14ac:dyDescent="0.2">
      <c r="A79" s="5" t="s">
        <v>252</v>
      </c>
      <c r="B79" s="5" t="s">
        <v>293</v>
      </c>
      <c r="C79" s="5" t="str">
        <f>VLOOKUP(B79,Treatments!A:B,2,FALSE)</f>
        <v>HYPOTHYROIDISM</v>
      </c>
      <c r="D79" s="16">
        <v>174245</v>
      </c>
      <c r="E79" s="5">
        <v>5</v>
      </c>
      <c r="F79" s="7" t="str">
        <f>VLOOKUP(A79,Region_Pop!A:D,4,FALSE)</f>
        <v>Northeast</v>
      </c>
      <c r="G79" s="7" t="str">
        <f>IFERROR(VLOOKUP(A79,Region_Pop!A:F,6,FALSE),"NON DIVISION")</f>
        <v xml:space="preserve">New England </v>
      </c>
      <c r="H79" s="8">
        <f>VLOOKUP(A79,Region_Pop!A:P,16,FALSE)</f>
        <v>1055936</v>
      </c>
      <c r="I79" s="8">
        <f>VLOOKUP(A79,Region_Pop!A:Z,26,FALSE)</f>
        <v>855</v>
      </c>
      <c r="J79" s="8">
        <f>VLOOKUP(A79,Region_Pop!A:AJ,36,FALSE)</f>
        <v>10731</v>
      </c>
      <c r="K79" s="8">
        <f>VLOOKUP(A79,Region_Pop!A:AT,46,FALSE)</f>
        <v>9697</v>
      </c>
      <c r="L79" s="14">
        <f>SUMIF(PIVOT_Demog_By_State_2014!A:A,A79&amp;"female",PIVOT_Demog_By_State_2014!D:D)</f>
        <v>30072</v>
      </c>
      <c r="M79" s="14">
        <f>SUMIF(PIVOT_Demog_By_State_2014!A:A,A79&amp;"male",PIVOT_Demog_By_State_2014!D:D)</f>
        <v>30004</v>
      </c>
      <c r="N79" s="14">
        <f>SUMIF(PIVOT_Demog_By_State_2014!A:A,A79&amp;"female",PIVOT_Demog_By_State_2014!E:E)</f>
        <v>407543</v>
      </c>
      <c r="O79" s="14">
        <f>SUMIF(PIVOT_Demog_By_State_2014!A:A,A79&amp;"male",PIVOT_Demog_By_State_2014!E:E)</f>
        <v>378401</v>
      </c>
      <c r="P79" s="14">
        <f>SUMIF(PIVOT_Demog_By_State_2014!A:A,A79&amp;"female",PIVOT_Demog_By_State_2014!U:U)</f>
        <v>74651</v>
      </c>
      <c r="Q79" s="14">
        <f>SUMIF(PIVOT_Demog_By_State_2014!A:A,A79&amp;"male",PIVOT_Demog_By_State_2014!U:U)</f>
        <v>74762</v>
      </c>
      <c r="R79" s="14">
        <f>SUMIF(PIVOT_Demog_By_State_2014!A:A,A79&amp;"female",PIVOT_Demog_By_State_2014!F:F)</f>
        <v>18355</v>
      </c>
      <c r="S79" s="14">
        <f>SUMIF(PIVOT_Demog_By_State_2014!A:A,A79&amp;"male",PIVOT_Demog_By_State_2014!F:F)</f>
        <v>16540</v>
      </c>
      <c r="T79" s="14">
        <f>SUMIF(PIVOT_Demog_By_State_2014!A:A,A79&amp;"female",PIVOT_Demog_By_State_2014!G:G)</f>
        <v>332</v>
      </c>
      <c r="U79" s="14">
        <f>SUMIF(PIVOT_Demog_By_State_2014!A:A,A79&amp;"male",PIVOT_Demog_By_State_2014!G:G)</f>
        <v>333</v>
      </c>
      <c r="V79" s="14">
        <f>SUMIF(PIVOT_Demog_By_State_2014!A:A,A79&amp;"female",PIVOT_Demog_By_State_2014!H:H)</f>
        <v>2318</v>
      </c>
      <c r="W79" s="14">
        <f>SUMIF(PIVOT_Demog_By_State_2014!A:A,A79&amp;"male",PIVOT_Demog_By_State_2014!H:H)</f>
        <v>2199</v>
      </c>
      <c r="X79" s="14">
        <f>SUMIF(PIVOT_Demog_By_State_2014!A:A,A79&amp;"female",PIVOT_Demog_By_State_2014!I:I)</f>
        <v>10521</v>
      </c>
      <c r="Y79" s="14">
        <f>SUMIF(PIVOT_Demog_By_State_2014!A:A,A79&amp;"male",PIVOT_Demog_By_State_2014!I:I)</f>
        <v>9986</v>
      </c>
      <c r="Z79" s="14">
        <f>L79+N79+P79+R79+T79+V79+X79</f>
        <v>543792</v>
      </c>
      <c r="AA79" s="14">
        <f>M79+O79+Q79+S79+U79+W79+Y79</f>
        <v>512225</v>
      </c>
      <c r="AB79" s="19">
        <f>D79/SUMIF(A:A,A79,D:D)</f>
        <v>0.18199621896575136</v>
      </c>
      <c r="AC79" s="19">
        <f>L79/$H79</f>
        <v>2.8478998727195587E-2</v>
      </c>
      <c r="AD79" s="19">
        <f>M79/$H79</f>
        <v>2.8414600884902115E-2</v>
      </c>
      <c r="AE79" s="19">
        <f>N79/$H79</f>
        <v>0.38595426237953817</v>
      </c>
      <c r="AF79" s="19">
        <f>O79/$H79</f>
        <v>0.35835599884841507</v>
      </c>
      <c r="AG79" s="19">
        <f>P79/$H79</f>
        <v>7.0696519486029452E-2</v>
      </c>
      <c r="AH79" s="19">
        <f>Q79/$H79</f>
        <v>7.0801639493302621E-2</v>
      </c>
      <c r="AI79" s="19">
        <f>R79/$H79</f>
        <v>1.7382682283774775E-2</v>
      </c>
      <c r="AJ79" s="19">
        <f>S79/$H79</f>
        <v>1.5663828110794593E-2</v>
      </c>
      <c r="AK79" s="19">
        <f>T79/$H79</f>
        <v>3.1441299472695312E-4</v>
      </c>
      <c r="AL79" s="19">
        <f>U79/$H79</f>
        <v>3.153600218195042E-4</v>
      </c>
      <c r="AM79" s="19">
        <f>V79/$H79</f>
        <v>2.1952088005333659E-3</v>
      </c>
      <c r="AN79" s="19">
        <f>W79/$H79</f>
        <v>2.0825125765197893E-3</v>
      </c>
      <c r="AO79" s="19">
        <f>X79/$H79</f>
        <v>9.9636720407297406E-3</v>
      </c>
      <c r="AP79" s="19">
        <f>Y79/$H79</f>
        <v>9.4570125462149213E-3</v>
      </c>
      <c r="AQ79" s="21">
        <f>AC79+AE79+AI79+AK79+AM79+AO79+AG79</f>
        <v>0.514985756712528</v>
      </c>
      <c r="AR79" s="21">
        <f>AD79+AF79+AJ79+AL79+AN79+AP79+AH79</f>
        <v>0.48509095248196865</v>
      </c>
    </row>
    <row r="80" spans="1:44" x14ac:dyDescent="0.2">
      <c r="A80" s="5" t="s">
        <v>252</v>
      </c>
      <c r="B80" s="5" t="s">
        <v>295</v>
      </c>
      <c r="C80" s="5" t="str">
        <f>VLOOKUP(B80,Treatments!A:B,2,FALSE)</f>
        <v>HIGH BLOOD PRESSURE</v>
      </c>
      <c r="D80" s="16">
        <v>212772</v>
      </c>
      <c r="E80" s="5">
        <v>1</v>
      </c>
      <c r="F80" s="7" t="str">
        <f>VLOOKUP(A80,Region_Pop!A:D,4,FALSE)</f>
        <v>Northeast</v>
      </c>
      <c r="G80" s="7" t="str">
        <f>IFERROR(VLOOKUP(A80,Region_Pop!A:F,6,FALSE),"NON DIVISION")</f>
        <v xml:space="preserve">New England </v>
      </c>
      <c r="H80" s="8">
        <f>VLOOKUP(A80,Region_Pop!A:P,16,FALSE)</f>
        <v>1055936</v>
      </c>
      <c r="I80" s="8">
        <f>VLOOKUP(A80,Region_Pop!A:Z,26,FALSE)</f>
        <v>855</v>
      </c>
      <c r="J80" s="8">
        <f>VLOOKUP(A80,Region_Pop!A:AJ,36,FALSE)</f>
        <v>10731</v>
      </c>
      <c r="K80" s="8">
        <f>VLOOKUP(A80,Region_Pop!A:AT,46,FALSE)</f>
        <v>9697</v>
      </c>
      <c r="L80" s="14">
        <f>SUMIF(PIVOT_Demog_By_State_2014!A:A,A80&amp;"female",PIVOT_Demog_By_State_2014!D:D)</f>
        <v>30072</v>
      </c>
      <c r="M80" s="14">
        <f>SUMIF(PIVOT_Demog_By_State_2014!A:A,A80&amp;"male",PIVOT_Demog_By_State_2014!D:D)</f>
        <v>30004</v>
      </c>
      <c r="N80" s="14">
        <f>SUMIF(PIVOT_Demog_By_State_2014!A:A,A80&amp;"female",PIVOT_Demog_By_State_2014!E:E)</f>
        <v>407543</v>
      </c>
      <c r="O80" s="14">
        <f>SUMIF(PIVOT_Demog_By_State_2014!A:A,A80&amp;"male",PIVOT_Demog_By_State_2014!E:E)</f>
        <v>378401</v>
      </c>
      <c r="P80" s="14">
        <f>SUMIF(PIVOT_Demog_By_State_2014!A:A,A80&amp;"female",PIVOT_Demog_By_State_2014!U:U)</f>
        <v>74651</v>
      </c>
      <c r="Q80" s="14">
        <f>SUMIF(PIVOT_Demog_By_State_2014!A:A,A80&amp;"male",PIVOT_Demog_By_State_2014!U:U)</f>
        <v>74762</v>
      </c>
      <c r="R80" s="14">
        <f>SUMIF(PIVOT_Demog_By_State_2014!A:A,A80&amp;"female",PIVOT_Demog_By_State_2014!F:F)</f>
        <v>18355</v>
      </c>
      <c r="S80" s="14">
        <f>SUMIF(PIVOT_Demog_By_State_2014!A:A,A80&amp;"male",PIVOT_Demog_By_State_2014!F:F)</f>
        <v>16540</v>
      </c>
      <c r="T80" s="14">
        <f>SUMIF(PIVOT_Demog_By_State_2014!A:A,A80&amp;"female",PIVOT_Demog_By_State_2014!G:G)</f>
        <v>332</v>
      </c>
      <c r="U80" s="14">
        <f>SUMIF(PIVOT_Demog_By_State_2014!A:A,A80&amp;"male",PIVOT_Demog_By_State_2014!G:G)</f>
        <v>333</v>
      </c>
      <c r="V80" s="14">
        <f>SUMIF(PIVOT_Demog_By_State_2014!A:A,A80&amp;"female",PIVOT_Demog_By_State_2014!H:H)</f>
        <v>2318</v>
      </c>
      <c r="W80" s="14">
        <f>SUMIF(PIVOT_Demog_By_State_2014!A:A,A80&amp;"male",PIVOT_Demog_By_State_2014!H:H)</f>
        <v>2199</v>
      </c>
      <c r="X80" s="14">
        <f>SUMIF(PIVOT_Demog_By_State_2014!A:A,A80&amp;"female",PIVOT_Demog_By_State_2014!I:I)</f>
        <v>10521</v>
      </c>
      <c r="Y80" s="14">
        <f>SUMIF(PIVOT_Demog_By_State_2014!A:A,A80&amp;"male",PIVOT_Demog_By_State_2014!I:I)</f>
        <v>9986</v>
      </c>
      <c r="Z80" s="14">
        <f>L80+N80+P80+R80+T80+V80+X80</f>
        <v>543792</v>
      </c>
      <c r="AA80" s="14">
        <f>M80+O80+Q80+S80+U80+W80+Y80</f>
        <v>512225</v>
      </c>
      <c r="AB80" s="19">
        <f>D80/SUMIF(A:A,A80,D:D)</f>
        <v>0.22223707711429794</v>
      </c>
      <c r="AC80" s="19">
        <f>L80/$H80</f>
        <v>2.8478998727195587E-2</v>
      </c>
      <c r="AD80" s="19">
        <f>M80/$H80</f>
        <v>2.8414600884902115E-2</v>
      </c>
      <c r="AE80" s="19">
        <f>N80/$H80</f>
        <v>0.38595426237953817</v>
      </c>
      <c r="AF80" s="19">
        <f>O80/$H80</f>
        <v>0.35835599884841507</v>
      </c>
      <c r="AG80" s="19">
        <f>P80/$H80</f>
        <v>7.0696519486029452E-2</v>
      </c>
      <c r="AH80" s="19">
        <f>Q80/$H80</f>
        <v>7.0801639493302621E-2</v>
      </c>
      <c r="AI80" s="19">
        <f>R80/$H80</f>
        <v>1.7382682283774775E-2</v>
      </c>
      <c r="AJ80" s="19">
        <f>S80/$H80</f>
        <v>1.5663828110794593E-2</v>
      </c>
      <c r="AK80" s="19">
        <f>T80/$H80</f>
        <v>3.1441299472695312E-4</v>
      </c>
      <c r="AL80" s="19">
        <f>U80/$H80</f>
        <v>3.153600218195042E-4</v>
      </c>
      <c r="AM80" s="19">
        <f>V80/$H80</f>
        <v>2.1952088005333659E-3</v>
      </c>
      <c r="AN80" s="19">
        <f>W80/$H80</f>
        <v>2.0825125765197893E-3</v>
      </c>
      <c r="AO80" s="19">
        <f>X80/$H80</f>
        <v>9.9636720407297406E-3</v>
      </c>
      <c r="AP80" s="19">
        <f>Y80/$H80</f>
        <v>9.4570125462149213E-3</v>
      </c>
      <c r="AQ80" s="21">
        <f>AC80+AE80+AI80+AK80+AM80+AO80+AG80</f>
        <v>0.514985756712528</v>
      </c>
      <c r="AR80" s="21">
        <f>AD80+AF80+AJ80+AL80+AN80+AP80+AH80</f>
        <v>0.48509095248196865</v>
      </c>
    </row>
    <row r="81" spans="1:44" x14ac:dyDescent="0.2">
      <c r="A81" s="5" t="s">
        <v>252</v>
      </c>
      <c r="B81" s="5" t="s">
        <v>296</v>
      </c>
      <c r="C81" s="5" t="str">
        <f>VLOOKUP(B81,Treatments!A:B,2,FALSE)</f>
        <v>GASTROESOPHAGEAL REFLUX DISEASE</v>
      </c>
      <c r="D81" s="16">
        <v>197074</v>
      </c>
      <c r="E81" s="5">
        <v>2</v>
      </c>
      <c r="F81" s="7" t="str">
        <f>VLOOKUP(A81,Region_Pop!A:D,4,FALSE)</f>
        <v>Northeast</v>
      </c>
      <c r="G81" s="7" t="str">
        <f>IFERROR(VLOOKUP(A81,Region_Pop!A:F,6,FALSE),"NON DIVISION")</f>
        <v xml:space="preserve">New England </v>
      </c>
      <c r="H81" s="8">
        <f>VLOOKUP(A81,Region_Pop!A:P,16,FALSE)</f>
        <v>1055936</v>
      </c>
      <c r="I81" s="8">
        <f>VLOOKUP(A81,Region_Pop!A:Z,26,FALSE)</f>
        <v>855</v>
      </c>
      <c r="J81" s="8">
        <f>VLOOKUP(A81,Region_Pop!A:AJ,36,FALSE)</f>
        <v>10731</v>
      </c>
      <c r="K81" s="8">
        <f>VLOOKUP(A81,Region_Pop!A:AT,46,FALSE)</f>
        <v>9697</v>
      </c>
      <c r="L81" s="14">
        <f>SUMIF(PIVOT_Demog_By_State_2014!A:A,A81&amp;"female",PIVOT_Demog_By_State_2014!D:D)</f>
        <v>30072</v>
      </c>
      <c r="M81" s="14">
        <f>SUMIF(PIVOT_Demog_By_State_2014!A:A,A81&amp;"male",PIVOT_Demog_By_State_2014!D:D)</f>
        <v>30004</v>
      </c>
      <c r="N81" s="14">
        <f>SUMIF(PIVOT_Demog_By_State_2014!A:A,A81&amp;"female",PIVOT_Demog_By_State_2014!E:E)</f>
        <v>407543</v>
      </c>
      <c r="O81" s="14">
        <f>SUMIF(PIVOT_Demog_By_State_2014!A:A,A81&amp;"male",PIVOT_Demog_By_State_2014!E:E)</f>
        <v>378401</v>
      </c>
      <c r="P81" s="14">
        <f>SUMIF(PIVOT_Demog_By_State_2014!A:A,A81&amp;"female",PIVOT_Demog_By_State_2014!U:U)</f>
        <v>74651</v>
      </c>
      <c r="Q81" s="14">
        <f>SUMIF(PIVOT_Demog_By_State_2014!A:A,A81&amp;"male",PIVOT_Demog_By_State_2014!U:U)</f>
        <v>74762</v>
      </c>
      <c r="R81" s="14">
        <f>SUMIF(PIVOT_Demog_By_State_2014!A:A,A81&amp;"female",PIVOT_Demog_By_State_2014!F:F)</f>
        <v>18355</v>
      </c>
      <c r="S81" s="14">
        <f>SUMIF(PIVOT_Demog_By_State_2014!A:A,A81&amp;"male",PIVOT_Demog_By_State_2014!F:F)</f>
        <v>16540</v>
      </c>
      <c r="T81" s="14">
        <f>SUMIF(PIVOT_Demog_By_State_2014!A:A,A81&amp;"female",PIVOT_Demog_By_State_2014!G:G)</f>
        <v>332</v>
      </c>
      <c r="U81" s="14">
        <f>SUMIF(PIVOT_Demog_By_State_2014!A:A,A81&amp;"male",PIVOT_Demog_By_State_2014!G:G)</f>
        <v>333</v>
      </c>
      <c r="V81" s="14">
        <f>SUMIF(PIVOT_Demog_By_State_2014!A:A,A81&amp;"female",PIVOT_Demog_By_State_2014!H:H)</f>
        <v>2318</v>
      </c>
      <c r="W81" s="14">
        <f>SUMIF(PIVOT_Demog_By_State_2014!A:A,A81&amp;"male",PIVOT_Demog_By_State_2014!H:H)</f>
        <v>2199</v>
      </c>
      <c r="X81" s="14">
        <f>SUMIF(PIVOT_Demog_By_State_2014!A:A,A81&amp;"female",PIVOT_Demog_By_State_2014!I:I)</f>
        <v>10521</v>
      </c>
      <c r="Y81" s="14">
        <f>SUMIF(PIVOT_Demog_By_State_2014!A:A,A81&amp;"male",PIVOT_Demog_By_State_2014!I:I)</f>
        <v>9986</v>
      </c>
      <c r="Z81" s="14">
        <f>L81+N81+P81+R81+T81+V81+X81</f>
        <v>543792</v>
      </c>
      <c r="AA81" s="14">
        <f>M81+O81+Q81+S81+U81+W81+Y81</f>
        <v>512225</v>
      </c>
      <c r="AB81" s="19">
        <f>D81/SUMIF(A:A,A81,D:D)</f>
        <v>0.20584075787802508</v>
      </c>
      <c r="AC81" s="19">
        <f>L81/$H81</f>
        <v>2.8478998727195587E-2</v>
      </c>
      <c r="AD81" s="19">
        <f>M81/$H81</f>
        <v>2.8414600884902115E-2</v>
      </c>
      <c r="AE81" s="19">
        <f>N81/$H81</f>
        <v>0.38595426237953817</v>
      </c>
      <c r="AF81" s="19">
        <f>O81/$H81</f>
        <v>0.35835599884841507</v>
      </c>
      <c r="AG81" s="19">
        <f>P81/$H81</f>
        <v>7.0696519486029452E-2</v>
      </c>
      <c r="AH81" s="19">
        <f>Q81/$H81</f>
        <v>7.0801639493302621E-2</v>
      </c>
      <c r="AI81" s="19">
        <f>R81/$H81</f>
        <v>1.7382682283774775E-2</v>
      </c>
      <c r="AJ81" s="19">
        <f>S81/$H81</f>
        <v>1.5663828110794593E-2</v>
      </c>
      <c r="AK81" s="19">
        <f>T81/$H81</f>
        <v>3.1441299472695312E-4</v>
      </c>
      <c r="AL81" s="19">
        <f>U81/$H81</f>
        <v>3.153600218195042E-4</v>
      </c>
      <c r="AM81" s="19">
        <f>V81/$H81</f>
        <v>2.1952088005333659E-3</v>
      </c>
      <c r="AN81" s="19">
        <f>W81/$H81</f>
        <v>2.0825125765197893E-3</v>
      </c>
      <c r="AO81" s="19">
        <f>X81/$H81</f>
        <v>9.9636720407297406E-3</v>
      </c>
      <c r="AP81" s="19">
        <f>Y81/$H81</f>
        <v>9.4570125462149213E-3</v>
      </c>
      <c r="AQ81" s="21">
        <f>AC81+AE81+AI81+AK81+AM81+AO81+AG81</f>
        <v>0.514985756712528</v>
      </c>
      <c r="AR81" s="21">
        <f>AD81+AF81+AJ81+AL81+AN81+AP81+AH81</f>
        <v>0.48509095248196865</v>
      </c>
    </row>
    <row r="82" spans="1:44" x14ac:dyDescent="0.2">
      <c r="A82" s="5" t="s">
        <v>221</v>
      </c>
      <c r="B82" s="5" t="s">
        <v>298</v>
      </c>
      <c r="C82" s="5" t="str">
        <f>VLOOKUP(B82,Treatments!A:B,2,FALSE)</f>
        <v>HIGH BLOOD PRESSURE</v>
      </c>
      <c r="D82" s="16">
        <v>536543</v>
      </c>
      <c r="E82" s="5">
        <v>2</v>
      </c>
      <c r="F82" s="7" t="str">
        <f>VLOOKUP(A82,Region_Pop!A:D,4,FALSE)</f>
        <v>South</v>
      </c>
      <c r="G82" s="7" t="str">
        <f>IFERROR(VLOOKUP(A82,Region_Pop!A:F,6,FALSE),"NON DIVISION")</f>
        <v xml:space="preserve">East South Central </v>
      </c>
      <c r="H82" s="8">
        <f>VLOOKUP(A82,Region_Pop!A:P,16,FALSE)</f>
        <v>2990468</v>
      </c>
      <c r="I82" s="8">
        <f>VLOOKUP(A82,Region_Pop!A:Z,26,FALSE)</f>
        <v>1757</v>
      </c>
      <c r="J82" s="8">
        <f>VLOOKUP(A82,Region_Pop!A:AJ,36,FALSE)</f>
        <v>38723</v>
      </c>
      <c r="K82" s="8">
        <f>VLOOKUP(A82,Region_Pop!A:AT,46,FALSE)</f>
        <v>30592</v>
      </c>
      <c r="L82" s="14">
        <f>SUMIF(PIVOT_Demog_By_State_2014!A:A,A82&amp;"female",PIVOT_Demog_By_State_2014!D:D)</f>
        <v>589279</v>
      </c>
      <c r="M82" s="14">
        <f>SUMIF(PIVOT_Demog_By_State_2014!A:A,A82&amp;"male",PIVOT_Demog_By_State_2014!D:D)</f>
        <v>524040</v>
      </c>
      <c r="N82" s="14">
        <f>SUMIF(PIVOT_Demog_By_State_2014!A:A,A82&amp;"female",PIVOT_Demog_By_State_2014!E:E)</f>
        <v>870512</v>
      </c>
      <c r="O82" s="14">
        <f>SUMIF(PIVOT_Demog_By_State_2014!A:A,A82&amp;"male",PIVOT_Demog_By_State_2014!E:E)</f>
        <v>841334</v>
      </c>
      <c r="P82" s="14">
        <f>SUMIF(PIVOT_Demog_By_State_2014!A:A,A82&amp;"female",PIVOT_Demog_By_State_2014!U:U)</f>
        <v>38651</v>
      </c>
      <c r="Q82" s="14">
        <f>SUMIF(PIVOT_Demog_By_State_2014!A:A,A82&amp;"male",PIVOT_Demog_By_State_2014!U:U)</f>
        <v>50214</v>
      </c>
      <c r="R82" s="14">
        <f>SUMIF(PIVOT_Demog_By_State_2014!A:A,A82&amp;"female",PIVOT_Demog_By_State_2014!F:F)</f>
        <v>15623</v>
      </c>
      <c r="S82" s="14">
        <f>SUMIF(PIVOT_Demog_By_State_2014!A:A,A82&amp;"male",PIVOT_Demog_By_State_2014!F:F)</f>
        <v>13883</v>
      </c>
      <c r="T82" s="14">
        <f>SUMIF(PIVOT_Demog_By_State_2014!A:A,A82&amp;"female",PIVOT_Demog_By_State_2014!G:G)</f>
        <v>482</v>
      </c>
      <c r="U82" s="14">
        <f>SUMIF(PIVOT_Demog_By_State_2014!A:A,A82&amp;"male",PIVOT_Demog_By_State_2014!G:G)</f>
        <v>538</v>
      </c>
      <c r="V82" s="14">
        <f>SUMIF(PIVOT_Demog_By_State_2014!A:A,A82&amp;"female",PIVOT_Demog_By_State_2014!H:H)</f>
        <v>7500</v>
      </c>
      <c r="W82" s="14">
        <f>SUMIF(PIVOT_Demog_By_State_2014!A:A,A82&amp;"male",PIVOT_Demog_By_State_2014!H:H)</f>
        <v>7013</v>
      </c>
      <c r="X82" s="14">
        <f>SUMIF(PIVOT_Demog_By_State_2014!A:A,A82&amp;"female",PIVOT_Demog_By_State_2014!I:I)</f>
        <v>16172</v>
      </c>
      <c r="Y82" s="14">
        <f>SUMIF(PIVOT_Demog_By_State_2014!A:A,A82&amp;"male",PIVOT_Demog_By_State_2014!I:I)</f>
        <v>15382</v>
      </c>
      <c r="Z82" s="14">
        <f>L82+N82+P82+R82+T82+V82+X82</f>
        <v>1538219</v>
      </c>
      <c r="AA82" s="14">
        <f>M82+O82+Q82+S82+U82+W82+Y82</f>
        <v>1452404</v>
      </c>
      <c r="AB82" s="19">
        <f>D82/SUMIF(A:A,A82,D:D)</f>
        <v>0.21978865113017204</v>
      </c>
      <c r="AC82" s="19">
        <f>L82/$H82</f>
        <v>0.19705243460220942</v>
      </c>
      <c r="AD82" s="19">
        <f>M82/$H82</f>
        <v>0.17523678568036843</v>
      </c>
      <c r="AE82" s="19">
        <f>N82/$H82</f>
        <v>0.29109557433819722</v>
      </c>
      <c r="AF82" s="19">
        <f>O82/$H82</f>
        <v>0.28133857309290722</v>
      </c>
      <c r="AG82" s="19">
        <f>P82/$H82</f>
        <v>1.2924732851179146E-2</v>
      </c>
      <c r="AH82" s="19">
        <f>Q82/$H82</f>
        <v>1.6791351721536563E-2</v>
      </c>
      <c r="AI82" s="19">
        <f>R82/$H82</f>
        <v>5.2242659008556519E-3</v>
      </c>
      <c r="AJ82" s="19">
        <f>S82/$H82</f>
        <v>4.6424171734992647E-3</v>
      </c>
      <c r="AK82" s="19">
        <f>T82/$H82</f>
        <v>1.611787853941256E-4</v>
      </c>
      <c r="AL82" s="19">
        <f>U82/$H82</f>
        <v>1.7990495133203232E-4</v>
      </c>
      <c r="AM82" s="19">
        <f>V82/$H82</f>
        <v>2.5079686523982198E-3</v>
      </c>
      <c r="AN82" s="19">
        <f>W82/$H82</f>
        <v>2.3451178879024953E-3</v>
      </c>
      <c r="AO82" s="19">
        <f>X82/$H82</f>
        <v>5.4078492062112019E-3</v>
      </c>
      <c r="AP82" s="19">
        <f>Y82/$H82</f>
        <v>5.1436765081585888E-3</v>
      </c>
      <c r="AQ82" s="21">
        <f>AC82+AE82+AI82+AK82+AM82+AO82+AG82</f>
        <v>0.51437400433644498</v>
      </c>
      <c r="AR82" s="21">
        <f>AD82+AF82+AJ82+AL82+AN82+AP82+AH82</f>
        <v>0.48567782701570461</v>
      </c>
    </row>
    <row r="83" spans="1:44" x14ac:dyDescent="0.2">
      <c r="A83" s="5" t="s">
        <v>221</v>
      </c>
      <c r="B83" s="5" t="s">
        <v>287</v>
      </c>
      <c r="C83" s="5" t="str">
        <f>VLOOKUP(B83,Treatments!A:B,2,FALSE)</f>
        <v>SEVERE PAIN RELIEF</v>
      </c>
      <c r="D83" s="16">
        <v>623289</v>
      </c>
      <c r="E83" s="5">
        <v>1</v>
      </c>
      <c r="F83" s="7" t="str">
        <f>VLOOKUP(A83,Region_Pop!A:D,4,FALSE)</f>
        <v>South</v>
      </c>
      <c r="G83" s="7" t="str">
        <f>IFERROR(VLOOKUP(A83,Region_Pop!A:F,6,FALSE),"NON DIVISION")</f>
        <v xml:space="preserve">East South Central </v>
      </c>
      <c r="H83" s="8">
        <f>VLOOKUP(A83,Region_Pop!A:P,16,FALSE)</f>
        <v>2990468</v>
      </c>
      <c r="I83" s="8">
        <f>VLOOKUP(A83,Region_Pop!A:Z,26,FALSE)</f>
        <v>1757</v>
      </c>
      <c r="J83" s="8">
        <f>VLOOKUP(A83,Region_Pop!A:AJ,36,FALSE)</f>
        <v>38723</v>
      </c>
      <c r="K83" s="8">
        <f>VLOOKUP(A83,Region_Pop!A:AT,46,FALSE)</f>
        <v>30592</v>
      </c>
      <c r="L83" s="14">
        <f>SUMIF(PIVOT_Demog_By_State_2014!A:A,A83&amp;"female",PIVOT_Demog_By_State_2014!D:D)</f>
        <v>589279</v>
      </c>
      <c r="M83" s="14">
        <f>SUMIF(PIVOT_Demog_By_State_2014!A:A,A83&amp;"male",PIVOT_Demog_By_State_2014!D:D)</f>
        <v>524040</v>
      </c>
      <c r="N83" s="14">
        <f>SUMIF(PIVOT_Demog_By_State_2014!A:A,A83&amp;"female",PIVOT_Demog_By_State_2014!E:E)</f>
        <v>870512</v>
      </c>
      <c r="O83" s="14">
        <f>SUMIF(PIVOT_Demog_By_State_2014!A:A,A83&amp;"male",PIVOT_Demog_By_State_2014!E:E)</f>
        <v>841334</v>
      </c>
      <c r="P83" s="14">
        <f>SUMIF(PIVOT_Demog_By_State_2014!A:A,A83&amp;"female",PIVOT_Demog_By_State_2014!U:U)</f>
        <v>38651</v>
      </c>
      <c r="Q83" s="14">
        <f>SUMIF(PIVOT_Demog_By_State_2014!A:A,A83&amp;"male",PIVOT_Demog_By_State_2014!U:U)</f>
        <v>50214</v>
      </c>
      <c r="R83" s="14">
        <f>SUMIF(PIVOT_Demog_By_State_2014!A:A,A83&amp;"female",PIVOT_Demog_By_State_2014!F:F)</f>
        <v>15623</v>
      </c>
      <c r="S83" s="14">
        <f>SUMIF(PIVOT_Demog_By_State_2014!A:A,A83&amp;"male",PIVOT_Demog_By_State_2014!F:F)</f>
        <v>13883</v>
      </c>
      <c r="T83" s="14">
        <f>SUMIF(PIVOT_Demog_By_State_2014!A:A,A83&amp;"female",PIVOT_Demog_By_State_2014!G:G)</f>
        <v>482</v>
      </c>
      <c r="U83" s="14">
        <f>SUMIF(PIVOT_Demog_By_State_2014!A:A,A83&amp;"male",PIVOT_Demog_By_State_2014!G:G)</f>
        <v>538</v>
      </c>
      <c r="V83" s="14">
        <f>SUMIF(PIVOT_Demog_By_State_2014!A:A,A83&amp;"female",PIVOT_Demog_By_State_2014!H:H)</f>
        <v>7500</v>
      </c>
      <c r="W83" s="14">
        <f>SUMIF(PIVOT_Demog_By_State_2014!A:A,A83&amp;"male",PIVOT_Demog_By_State_2014!H:H)</f>
        <v>7013</v>
      </c>
      <c r="X83" s="14">
        <f>SUMIF(PIVOT_Demog_By_State_2014!A:A,A83&amp;"female",PIVOT_Demog_By_State_2014!I:I)</f>
        <v>16172</v>
      </c>
      <c r="Y83" s="14">
        <f>SUMIF(PIVOT_Demog_By_State_2014!A:A,A83&amp;"male",PIVOT_Demog_By_State_2014!I:I)</f>
        <v>15382</v>
      </c>
      <c r="Z83" s="14">
        <f>L83+N83+P83+R83+T83+V83+X83</f>
        <v>1538219</v>
      </c>
      <c r="AA83" s="14">
        <f>M83+O83+Q83+S83+U83+W83+Y83</f>
        <v>1452404</v>
      </c>
      <c r="AB83" s="19">
        <f>D83/SUMIF(A:A,A83,D:D)</f>
        <v>0.25532314944799167</v>
      </c>
      <c r="AC83" s="19">
        <f>L83/$H83</f>
        <v>0.19705243460220942</v>
      </c>
      <c r="AD83" s="19">
        <f>M83/$H83</f>
        <v>0.17523678568036843</v>
      </c>
      <c r="AE83" s="19">
        <f>N83/$H83</f>
        <v>0.29109557433819722</v>
      </c>
      <c r="AF83" s="19">
        <f>O83/$H83</f>
        <v>0.28133857309290722</v>
      </c>
      <c r="AG83" s="19">
        <f>P83/$H83</f>
        <v>1.2924732851179146E-2</v>
      </c>
      <c r="AH83" s="19">
        <f>Q83/$H83</f>
        <v>1.6791351721536563E-2</v>
      </c>
      <c r="AI83" s="19">
        <f>R83/$H83</f>
        <v>5.2242659008556519E-3</v>
      </c>
      <c r="AJ83" s="19">
        <f>S83/$H83</f>
        <v>4.6424171734992647E-3</v>
      </c>
      <c r="AK83" s="19">
        <f>T83/$H83</f>
        <v>1.611787853941256E-4</v>
      </c>
      <c r="AL83" s="19">
        <f>U83/$H83</f>
        <v>1.7990495133203232E-4</v>
      </c>
      <c r="AM83" s="19">
        <f>V83/$H83</f>
        <v>2.5079686523982198E-3</v>
      </c>
      <c r="AN83" s="19">
        <f>W83/$H83</f>
        <v>2.3451178879024953E-3</v>
      </c>
      <c r="AO83" s="19">
        <f>X83/$H83</f>
        <v>5.4078492062112019E-3</v>
      </c>
      <c r="AP83" s="19">
        <f>Y83/$H83</f>
        <v>5.1436765081585888E-3</v>
      </c>
      <c r="AQ83" s="21">
        <f>AC83+AE83+AI83+AK83+AM83+AO83+AG83</f>
        <v>0.51437400433644498</v>
      </c>
      <c r="AR83" s="21">
        <f>AD83+AF83+AJ83+AL83+AN83+AP83+AH83</f>
        <v>0.48567782701570461</v>
      </c>
    </row>
    <row r="84" spans="1:44" x14ac:dyDescent="0.2">
      <c r="A84" s="5" t="s">
        <v>221</v>
      </c>
      <c r="B84" s="5" t="s">
        <v>293</v>
      </c>
      <c r="C84" s="5" t="str">
        <f>VLOOKUP(B84,Treatments!A:B,2,FALSE)</f>
        <v>HYPOTHYROIDISM</v>
      </c>
      <c r="D84" s="16">
        <v>419670</v>
      </c>
      <c r="E84" s="5">
        <v>4</v>
      </c>
      <c r="F84" s="7" t="str">
        <f>VLOOKUP(A84,Region_Pop!A:D,4,FALSE)</f>
        <v>South</v>
      </c>
      <c r="G84" s="7" t="str">
        <f>IFERROR(VLOOKUP(A84,Region_Pop!A:F,6,FALSE),"NON DIVISION")</f>
        <v xml:space="preserve">East South Central </v>
      </c>
      <c r="H84" s="8">
        <f>VLOOKUP(A84,Region_Pop!A:P,16,FALSE)</f>
        <v>2990468</v>
      </c>
      <c r="I84" s="8">
        <f>VLOOKUP(A84,Region_Pop!A:Z,26,FALSE)</f>
        <v>1757</v>
      </c>
      <c r="J84" s="8">
        <f>VLOOKUP(A84,Region_Pop!A:AJ,36,FALSE)</f>
        <v>38723</v>
      </c>
      <c r="K84" s="8">
        <f>VLOOKUP(A84,Region_Pop!A:AT,46,FALSE)</f>
        <v>30592</v>
      </c>
      <c r="L84" s="14">
        <f>SUMIF(PIVOT_Demog_By_State_2014!A:A,A84&amp;"female",PIVOT_Demog_By_State_2014!D:D)</f>
        <v>589279</v>
      </c>
      <c r="M84" s="14">
        <f>SUMIF(PIVOT_Demog_By_State_2014!A:A,A84&amp;"male",PIVOT_Demog_By_State_2014!D:D)</f>
        <v>524040</v>
      </c>
      <c r="N84" s="14">
        <f>SUMIF(PIVOT_Demog_By_State_2014!A:A,A84&amp;"female",PIVOT_Demog_By_State_2014!E:E)</f>
        <v>870512</v>
      </c>
      <c r="O84" s="14">
        <f>SUMIF(PIVOT_Demog_By_State_2014!A:A,A84&amp;"male",PIVOT_Demog_By_State_2014!E:E)</f>
        <v>841334</v>
      </c>
      <c r="P84" s="14">
        <f>SUMIF(PIVOT_Demog_By_State_2014!A:A,A84&amp;"female",PIVOT_Demog_By_State_2014!U:U)</f>
        <v>38651</v>
      </c>
      <c r="Q84" s="14">
        <f>SUMIF(PIVOT_Demog_By_State_2014!A:A,A84&amp;"male",PIVOT_Demog_By_State_2014!U:U)</f>
        <v>50214</v>
      </c>
      <c r="R84" s="14">
        <f>SUMIF(PIVOT_Demog_By_State_2014!A:A,A84&amp;"female",PIVOT_Demog_By_State_2014!F:F)</f>
        <v>15623</v>
      </c>
      <c r="S84" s="14">
        <f>SUMIF(PIVOT_Demog_By_State_2014!A:A,A84&amp;"male",PIVOT_Demog_By_State_2014!F:F)</f>
        <v>13883</v>
      </c>
      <c r="T84" s="14">
        <f>SUMIF(PIVOT_Demog_By_State_2014!A:A,A84&amp;"female",PIVOT_Demog_By_State_2014!G:G)</f>
        <v>482</v>
      </c>
      <c r="U84" s="14">
        <f>SUMIF(PIVOT_Demog_By_State_2014!A:A,A84&amp;"male",PIVOT_Demog_By_State_2014!G:G)</f>
        <v>538</v>
      </c>
      <c r="V84" s="14">
        <f>SUMIF(PIVOT_Demog_By_State_2014!A:A,A84&amp;"female",PIVOT_Demog_By_State_2014!H:H)</f>
        <v>7500</v>
      </c>
      <c r="W84" s="14">
        <f>SUMIF(PIVOT_Demog_By_State_2014!A:A,A84&amp;"male",PIVOT_Demog_By_State_2014!H:H)</f>
        <v>7013</v>
      </c>
      <c r="X84" s="14">
        <f>SUMIF(PIVOT_Demog_By_State_2014!A:A,A84&amp;"female",PIVOT_Demog_By_State_2014!I:I)</f>
        <v>16172</v>
      </c>
      <c r="Y84" s="14">
        <f>SUMIF(PIVOT_Demog_By_State_2014!A:A,A84&amp;"male",PIVOT_Demog_By_State_2014!I:I)</f>
        <v>15382</v>
      </c>
      <c r="Z84" s="14">
        <f>L84+N84+P84+R84+T84+V84+X84</f>
        <v>1538219</v>
      </c>
      <c r="AA84" s="14">
        <f>M84+O84+Q84+S84+U84+W84+Y84</f>
        <v>1452404</v>
      </c>
      <c r="AB84" s="19">
        <f>D84/SUMIF(A:A,A84,D:D)</f>
        <v>0.1719129747658609</v>
      </c>
      <c r="AC84" s="19">
        <f>L84/$H84</f>
        <v>0.19705243460220942</v>
      </c>
      <c r="AD84" s="19">
        <f>M84/$H84</f>
        <v>0.17523678568036843</v>
      </c>
      <c r="AE84" s="19">
        <f>N84/$H84</f>
        <v>0.29109557433819722</v>
      </c>
      <c r="AF84" s="19">
        <f>O84/$H84</f>
        <v>0.28133857309290722</v>
      </c>
      <c r="AG84" s="19">
        <f>P84/$H84</f>
        <v>1.2924732851179146E-2</v>
      </c>
      <c r="AH84" s="19">
        <f>Q84/$H84</f>
        <v>1.6791351721536563E-2</v>
      </c>
      <c r="AI84" s="19">
        <f>R84/$H84</f>
        <v>5.2242659008556519E-3</v>
      </c>
      <c r="AJ84" s="19">
        <f>S84/$H84</f>
        <v>4.6424171734992647E-3</v>
      </c>
      <c r="AK84" s="19">
        <f>T84/$H84</f>
        <v>1.611787853941256E-4</v>
      </c>
      <c r="AL84" s="19">
        <f>U84/$H84</f>
        <v>1.7990495133203232E-4</v>
      </c>
      <c r="AM84" s="19">
        <f>V84/$H84</f>
        <v>2.5079686523982198E-3</v>
      </c>
      <c r="AN84" s="19">
        <f>W84/$H84</f>
        <v>2.3451178879024953E-3</v>
      </c>
      <c r="AO84" s="19">
        <f>X84/$H84</f>
        <v>5.4078492062112019E-3</v>
      </c>
      <c r="AP84" s="19">
        <f>Y84/$H84</f>
        <v>5.1436765081585888E-3</v>
      </c>
      <c r="AQ84" s="21">
        <f>AC84+AE84+AI84+AK84+AM84+AO84+AG84</f>
        <v>0.51437400433644498</v>
      </c>
      <c r="AR84" s="21">
        <f>AD84+AF84+AJ84+AL84+AN84+AP84+AH84</f>
        <v>0.48567782701570461</v>
      </c>
    </row>
    <row r="85" spans="1:44" x14ac:dyDescent="0.2">
      <c r="A85" s="5" t="s">
        <v>221</v>
      </c>
      <c r="B85" s="5" t="s">
        <v>295</v>
      </c>
      <c r="C85" s="5" t="str">
        <f>VLOOKUP(B85,Treatments!A:B,2,FALSE)</f>
        <v>HIGH BLOOD PRESSURE</v>
      </c>
      <c r="D85" s="16">
        <v>406364</v>
      </c>
      <c r="E85" s="5">
        <v>5</v>
      </c>
      <c r="F85" s="7" t="str">
        <f>VLOOKUP(A85,Region_Pop!A:D,4,FALSE)</f>
        <v>South</v>
      </c>
      <c r="G85" s="7" t="str">
        <f>IFERROR(VLOOKUP(A85,Region_Pop!A:F,6,FALSE),"NON DIVISION")</f>
        <v xml:space="preserve">East South Central </v>
      </c>
      <c r="H85" s="8">
        <f>VLOOKUP(A85,Region_Pop!A:P,16,FALSE)</f>
        <v>2990468</v>
      </c>
      <c r="I85" s="8">
        <f>VLOOKUP(A85,Region_Pop!A:Z,26,FALSE)</f>
        <v>1757</v>
      </c>
      <c r="J85" s="8">
        <f>VLOOKUP(A85,Region_Pop!A:AJ,36,FALSE)</f>
        <v>38723</v>
      </c>
      <c r="K85" s="8">
        <f>VLOOKUP(A85,Region_Pop!A:AT,46,FALSE)</f>
        <v>30592</v>
      </c>
      <c r="L85" s="14">
        <f>SUMIF(PIVOT_Demog_By_State_2014!A:A,A85&amp;"female",PIVOT_Demog_By_State_2014!D:D)</f>
        <v>589279</v>
      </c>
      <c r="M85" s="14">
        <f>SUMIF(PIVOT_Demog_By_State_2014!A:A,A85&amp;"male",PIVOT_Demog_By_State_2014!D:D)</f>
        <v>524040</v>
      </c>
      <c r="N85" s="14">
        <f>SUMIF(PIVOT_Demog_By_State_2014!A:A,A85&amp;"female",PIVOT_Demog_By_State_2014!E:E)</f>
        <v>870512</v>
      </c>
      <c r="O85" s="14">
        <f>SUMIF(PIVOT_Demog_By_State_2014!A:A,A85&amp;"male",PIVOT_Demog_By_State_2014!E:E)</f>
        <v>841334</v>
      </c>
      <c r="P85" s="14">
        <f>SUMIF(PIVOT_Demog_By_State_2014!A:A,A85&amp;"female",PIVOT_Demog_By_State_2014!U:U)</f>
        <v>38651</v>
      </c>
      <c r="Q85" s="14">
        <f>SUMIF(PIVOT_Demog_By_State_2014!A:A,A85&amp;"male",PIVOT_Demog_By_State_2014!U:U)</f>
        <v>50214</v>
      </c>
      <c r="R85" s="14">
        <f>SUMIF(PIVOT_Demog_By_State_2014!A:A,A85&amp;"female",PIVOT_Demog_By_State_2014!F:F)</f>
        <v>15623</v>
      </c>
      <c r="S85" s="14">
        <f>SUMIF(PIVOT_Demog_By_State_2014!A:A,A85&amp;"male",PIVOT_Demog_By_State_2014!F:F)</f>
        <v>13883</v>
      </c>
      <c r="T85" s="14">
        <f>SUMIF(PIVOT_Demog_By_State_2014!A:A,A85&amp;"female",PIVOT_Demog_By_State_2014!G:G)</f>
        <v>482</v>
      </c>
      <c r="U85" s="14">
        <f>SUMIF(PIVOT_Demog_By_State_2014!A:A,A85&amp;"male",PIVOT_Demog_By_State_2014!G:G)</f>
        <v>538</v>
      </c>
      <c r="V85" s="14">
        <f>SUMIF(PIVOT_Demog_By_State_2014!A:A,A85&amp;"female",PIVOT_Demog_By_State_2014!H:H)</f>
        <v>7500</v>
      </c>
      <c r="W85" s="14">
        <f>SUMIF(PIVOT_Demog_By_State_2014!A:A,A85&amp;"male",PIVOT_Demog_By_State_2014!H:H)</f>
        <v>7013</v>
      </c>
      <c r="X85" s="14">
        <f>SUMIF(PIVOT_Demog_By_State_2014!A:A,A85&amp;"female",PIVOT_Demog_By_State_2014!I:I)</f>
        <v>16172</v>
      </c>
      <c r="Y85" s="14">
        <f>SUMIF(PIVOT_Demog_By_State_2014!A:A,A85&amp;"male",PIVOT_Demog_By_State_2014!I:I)</f>
        <v>15382</v>
      </c>
      <c r="Z85" s="14">
        <f>L85+N85+P85+R85+T85+V85+X85</f>
        <v>1538219</v>
      </c>
      <c r="AA85" s="14">
        <f>M85+O85+Q85+S85+U85+W85+Y85</f>
        <v>1452404</v>
      </c>
      <c r="AB85" s="19">
        <f>D85/SUMIF(A:A,A85,D:D)</f>
        <v>0.1664623253455198</v>
      </c>
      <c r="AC85" s="19">
        <f>L85/$H85</f>
        <v>0.19705243460220942</v>
      </c>
      <c r="AD85" s="19">
        <f>M85/$H85</f>
        <v>0.17523678568036843</v>
      </c>
      <c r="AE85" s="19">
        <f>N85/$H85</f>
        <v>0.29109557433819722</v>
      </c>
      <c r="AF85" s="19">
        <f>O85/$H85</f>
        <v>0.28133857309290722</v>
      </c>
      <c r="AG85" s="19">
        <f>P85/$H85</f>
        <v>1.2924732851179146E-2</v>
      </c>
      <c r="AH85" s="19">
        <f>Q85/$H85</f>
        <v>1.6791351721536563E-2</v>
      </c>
      <c r="AI85" s="19">
        <f>R85/$H85</f>
        <v>5.2242659008556519E-3</v>
      </c>
      <c r="AJ85" s="19">
        <f>S85/$H85</f>
        <v>4.6424171734992647E-3</v>
      </c>
      <c r="AK85" s="19">
        <f>T85/$H85</f>
        <v>1.611787853941256E-4</v>
      </c>
      <c r="AL85" s="19">
        <f>U85/$H85</f>
        <v>1.7990495133203232E-4</v>
      </c>
      <c r="AM85" s="19">
        <f>V85/$H85</f>
        <v>2.5079686523982198E-3</v>
      </c>
      <c r="AN85" s="19">
        <f>W85/$H85</f>
        <v>2.3451178879024953E-3</v>
      </c>
      <c r="AO85" s="19">
        <f>X85/$H85</f>
        <v>5.4078492062112019E-3</v>
      </c>
      <c r="AP85" s="19">
        <f>Y85/$H85</f>
        <v>5.1436765081585888E-3</v>
      </c>
      <c r="AQ85" s="21">
        <f>AC85+AE85+AI85+AK85+AM85+AO85+AG85</f>
        <v>0.51437400433644498</v>
      </c>
      <c r="AR85" s="21">
        <f>AD85+AF85+AJ85+AL85+AN85+AP85+AH85</f>
        <v>0.48567782701570461</v>
      </c>
    </row>
    <row r="86" spans="1:44" x14ac:dyDescent="0.2">
      <c r="A86" s="5" t="s">
        <v>221</v>
      </c>
      <c r="B86" s="5" t="s">
        <v>296</v>
      </c>
      <c r="C86" s="5" t="str">
        <f>VLOOKUP(B86,Treatments!A:B,2,FALSE)</f>
        <v>GASTROESOPHAGEAL REFLUX DISEASE</v>
      </c>
      <c r="D86" s="16">
        <v>455311</v>
      </c>
      <c r="E86" s="5">
        <v>3</v>
      </c>
      <c r="F86" s="7" t="str">
        <f>VLOOKUP(A86,Region_Pop!A:D,4,FALSE)</f>
        <v>South</v>
      </c>
      <c r="G86" s="7" t="str">
        <f>IFERROR(VLOOKUP(A86,Region_Pop!A:F,6,FALSE),"NON DIVISION")</f>
        <v xml:space="preserve">East South Central </v>
      </c>
      <c r="H86" s="8">
        <f>VLOOKUP(A86,Region_Pop!A:P,16,FALSE)</f>
        <v>2990468</v>
      </c>
      <c r="I86" s="8">
        <f>VLOOKUP(A86,Region_Pop!A:Z,26,FALSE)</f>
        <v>1757</v>
      </c>
      <c r="J86" s="8">
        <f>VLOOKUP(A86,Region_Pop!A:AJ,36,FALSE)</f>
        <v>38723</v>
      </c>
      <c r="K86" s="8">
        <f>VLOOKUP(A86,Region_Pop!A:AT,46,FALSE)</f>
        <v>30592</v>
      </c>
      <c r="L86" s="14">
        <f>SUMIF(PIVOT_Demog_By_State_2014!A:A,A86&amp;"female",PIVOT_Demog_By_State_2014!D:D)</f>
        <v>589279</v>
      </c>
      <c r="M86" s="14">
        <f>SUMIF(PIVOT_Demog_By_State_2014!A:A,A86&amp;"male",PIVOT_Demog_By_State_2014!D:D)</f>
        <v>524040</v>
      </c>
      <c r="N86" s="14">
        <f>SUMIF(PIVOT_Demog_By_State_2014!A:A,A86&amp;"female",PIVOT_Demog_By_State_2014!E:E)</f>
        <v>870512</v>
      </c>
      <c r="O86" s="14">
        <f>SUMIF(PIVOT_Demog_By_State_2014!A:A,A86&amp;"male",PIVOT_Demog_By_State_2014!E:E)</f>
        <v>841334</v>
      </c>
      <c r="P86" s="14">
        <f>SUMIF(PIVOT_Demog_By_State_2014!A:A,A86&amp;"female",PIVOT_Demog_By_State_2014!U:U)</f>
        <v>38651</v>
      </c>
      <c r="Q86" s="14">
        <f>SUMIF(PIVOT_Demog_By_State_2014!A:A,A86&amp;"male",PIVOT_Demog_By_State_2014!U:U)</f>
        <v>50214</v>
      </c>
      <c r="R86" s="14">
        <f>SUMIF(PIVOT_Demog_By_State_2014!A:A,A86&amp;"female",PIVOT_Demog_By_State_2014!F:F)</f>
        <v>15623</v>
      </c>
      <c r="S86" s="14">
        <f>SUMIF(PIVOT_Demog_By_State_2014!A:A,A86&amp;"male",PIVOT_Demog_By_State_2014!F:F)</f>
        <v>13883</v>
      </c>
      <c r="T86" s="14">
        <f>SUMIF(PIVOT_Demog_By_State_2014!A:A,A86&amp;"female",PIVOT_Demog_By_State_2014!G:G)</f>
        <v>482</v>
      </c>
      <c r="U86" s="14">
        <f>SUMIF(PIVOT_Demog_By_State_2014!A:A,A86&amp;"male",PIVOT_Demog_By_State_2014!G:G)</f>
        <v>538</v>
      </c>
      <c r="V86" s="14">
        <f>SUMIF(PIVOT_Demog_By_State_2014!A:A,A86&amp;"female",PIVOT_Demog_By_State_2014!H:H)</f>
        <v>7500</v>
      </c>
      <c r="W86" s="14">
        <f>SUMIF(PIVOT_Demog_By_State_2014!A:A,A86&amp;"male",PIVOT_Demog_By_State_2014!H:H)</f>
        <v>7013</v>
      </c>
      <c r="X86" s="14">
        <f>SUMIF(PIVOT_Demog_By_State_2014!A:A,A86&amp;"female",PIVOT_Demog_By_State_2014!I:I)</f>
        <v>16172</v>
      </c>
      <c r="Y86" s="14">
        <f>SUMIF(PIVOT_Demog_By_State_2014!A:A,A86&amp;"male",PIVOT_Demog_By_State_2014!I:I)</f>
        <v>15382</v>
      </c>
      <c r="Z86" s="14">
        <f>L86+N86+P86+R86+T86+V86+X86</f>
        <v>1538219</v>
      </c>
      <c r="AA86" s="14">
        <f>M86+O86+Q86+S86+U86+W86+Y86</f>
        <v>1452404</v>
      </c>
      <c r="AB86" s="19">
        <f>D86/SUMIF(A:A,A86,D:D)</f>
        <v>0.18651289931045556</v>
      </c>
      <c r="AC86" s="19">
        <f>L86/$H86</f>
        <v>0.19705243460220942</v>
      </c>
      <c r="AD86" s="19">
        <f>M86/$H86</f>
        <v>0.17523678568036843</v>
      </c>
      <c r="AE86" s="19">
        <f>N86/$H86</f>
        <v>0.29109557433819722</v>
      </c>
      <c r="AF86" s="19">
        <f>O86/$H86</f>
        <v>0.28133857309290722</v>
      </c>
      <c r="AG86" s="19">
        <f>P86/$H86</f>
        <v>1.2924732851179146E-2</v>
      </c>
      <c r="AH86" s="19">
        <f>Q86/$H86</f>
        <v>1.6791351721536563E-2</v>
      </c>
      <c r="AI86" s="19">
        <f>R86/$H86</f>
        <v>5.2242659008556519E-3</v>
      </c>
      <c r="AJ86" s="19">
        <f>S86/$H86</f>
        <v>4.6424171734992647E-3</v>
      </c>
      <c r="AK86" s="19">
        <f>T86/$H86</f>
        <v>1.611787853941256E-4</v>
      </c>
      <c r="AL86" s="19">
        <f>U86/$H86</f>
        <v>1.7990495133203232E-4</v>
      </c>
      <c r="AM86" s="19">
        <f>V86/$H86</f>
        <v>2.5079686523982198E-3</v>
      </c>
      <c r="AN86" s="19">
        <f>W86/$H86</f>
        <v>2.3451178879024953E-3</v>
      </c>
      <c r="AO86" s="19">
        <f>X86/$H86</f>
        <v>5.4078492062112019E-3</v>
      </c>
      <c r="AP86" s="19">
        <f>Y86/$H86</f>
        <v>5.1436765081585888E-3</v>
      </c>
      <c r="AQ86" s="21">
        <f>AC86+AE86+AI86+AK86+AM86+AO86+AG86</f>
        <v>0.51437400433644498</v>
      </c>
      <c r="AR86" s="21">
        <f>AD86+AF86+AJ86+AL86+AN86+AP86+AH86</f>
        <v>0.48567782701570461</v>
      </c>
    </row>
    <row r="87" spans="1:44" x14ac:dyDescent="0.2">
      <c r="A87" s="5" t="s">
        <v>254</v>
      </c>
      <c r="B87" s="5" t="s">
        <v>298</v>
      </c>
      <c r="C87" s="5" t="str">
        <f>VLOOKUP(B87,Treatments!A:B,2,FALSE)</f>
        <v>HIGH BLOOD PRESSURE</v>
      </c>
      <c r="D87" s="16">
        <v>690833</v>
      </c>
      <c r="E87" s="5">
        <v>2</v>
      </c>
      <c r="F87" s="7" t="str">
        <f>VLOOKUP(A87,Region_Pop!A:D,4,FALSE)</f>
        <v>South</v>
      </c>
      <c r="G87" s="7" t="str">
        <f>IFERROR(VLOOKUP(A87,Region_Pop!A:F,6,FALSE),"NON DIVISION")</f>
        <v>South Atlantic</v>
      </c>
      <c r="H87" s="8">
        <f>VLOOKUP(A87,Region_Pop!A:P,16,FALSE)</f>
        <v>4823617</v>
      </c>
      <c r="I87" s="8">
        <f>VLOOKUP(A87,Region_Pop!A:Z,26,FALSE)</f>
        <v>59537</v>
      </c>
      <c r="J87" s="8">
        <f>VLOOKUP(A87,Region_Pop!A:AJ,36,FALSE)</f>
        <v>57287</v>
      </c>
      <c r="K87" s="8">
        <f>VLOOKUP(A87,Region_Pop!A:AT,46,FALSE)</f>
        <v>44538</v>
      </c>
      <c r="L87" s="14">
        <f>SUMIF(PIVOT_Demog_By_State_2014!A:A,A87&amp;"female",PIVOT_Demog_By_State_2014!D:D)</f>
        <v>700600</v>
      </c>
      <c r="M87" s="14">
        <f>SUMIF(PIVOT_Demog_By_State_2014!A:A,A87&amp;"male",PIVOT_Demog_By_State_2014!D:D)</f>
        <v>616866</v>
      </c>
      <c r="N87" s="14">
        <f>SUMIF(PIVOT_Demog_By_State_2014!A:A,A87&amp;"female",PIVOT_Demog_By_State_2014!E:E)</f>
        <v>1575100</v>
      </c>
      <c r="O87" s="14">
        <f>SUMIF(PIVOT_Demog_By_State_2014!A:A,A87&amp;"male",PIVOT_Demog_By_State_2014!E:E)</f>
        <v>1508421</v>
      </c>
      <c r="P87" s="14">
        <f>SUMIF(PIVOT_Demog_By_State_2014!A:A,A87&amp;"female",PIVOT_Demog_By_State_2014!U:U)</f>
        <v>119019</v>
      </c>
      <c r="Q87" s="14">
        <f>SUMIF(PIVOT_Demog_By_State_2014!A:A,A87&amp;"male",PIVOT_Demog_By_State_2014!U:U)</f>
        <v>138339</v>
      </c>
      <c r="R87" s="14">
        <f>SUMIF(PIVOT_Demog_By_State_2014!A:A,A87&amp;"female",PIVOT_Demog_By_State_2014!F:F)</f>
        <v>37999</v>
      </c>
      <c r="S87" s="14">
        <f>SUMIF(PIVOT_Demog_By_State_2014!A:A,A87&amp;"male",PIVOT_Demog_By_State_2014!F:F)</f>
        <v>33239</v>
      </c>
      <c r="T87" s="14">
        <f>SUMIF(PIVOT_Demog_By_State_2014!A:A,A87&amp;"female",PIVOT_Demog_By_State_2014!G:G)</f>
        <v>1230</v>
      </c>
      <c r="U87" s="14">
        <f>SUMIF(PIVOT_Demog_By_State_2014!A:A,A87&amp;"male",PIVOT_Demog_By_State_2014!G:G)</f>
        <v>1433</v>
      </c>
      <c r="V87" s="14">
        <f>SUMIF(PIVOT_Demog_By_State_2014!A:A,A87&amp;"female",PIVOT_Demog_By_State_2014!H:H)</f>
        <v>8853</v>
      </c>
      <c r="W87" s="14">
        <f>SUMIF(PIVOT_Demog_By_State_2014!A:A,A87&amp;"male",PIVOT_Demog_By_State_2014!H:H)</f>
        <v>8813</v>
      </c>
      <c r="X87" s="14">
        <f>SUMIF(PIVOT_Demog_By_State_2014!A:A,A87&amp;"female",PIVOT_Demog_By_State_2014!I:I)</f>
        <v>37937</v>
      </c>
      <c r="Y87" s="14">
        <f>SUMIF(PIVOT_Demog_By_State_2014!A:A,A87&amp;"male",PIVOT_Demog_By_State_2014!I:I)</f>
        <v>35944</v>
      </c>
      <c r="Z87" s="14">
        <f>L87+N87+P87+R87+T87+V87+X87</f>
        <v>2480738</v>
      </c>
      <c r="AA87" s="14">
        <f>M87+O87+Q87+S87+U87+W87+Y87</f>
        <v>2343055</v>
      </c>
      <c r="AB87" s="19">
        <f>D87/SUMIF(A:A,A87,D:D)</f>
        <v>0.21733418442384811</v>
      </c>
      <c r="AC87" s="19">
        <f>L87/$H87</f>
        <v>0.14524370405030085</v>
      </c>
      <c r="AD87" s="19">
        <f>M87/$H87</f>
        <v>0.12788453146259332</v>
      </c>
      <c r="AE87" s="19">
        <f>N87/$H87</f>
        <v>0.32653919247734636</v>
      </c>
      <c r="AF87" s="19">
        <f>O87/$H87</f>
        <v>0.3127157483689107</v>
      </c>
      <c r="AG87" s="19">
        <f>P87/$H87</f>
        <v>2.4674222683931997E-2</v>
      </c>
      <c r="AH87" s="19">
        <f>Q87/$H87</f>
        <v>2.8679515807328814E-2</v>
      </c>
      <c r="AI87" s="19">
        <f>R87/$H87</f>
        <v>7.8776984159397399E-3</v>
      </c>
      <c r="AJ87" s="19">
        <f>S87/$H87</f>
        <v>6.8908870666970446E-3</v>
      </c>
      <c r="AK87" s="19">
        <f>T87/$H87</f>
        <v>2.5499536965725098E-4</v>
      </c>
      <c r="AL87" s="19">
        <f>U87/$H87</f>
        <v>2.9707997131613061E-4</v>
      </c>
      <c r="AM87" s="19">
        <f>V87/$H87</f>
        <v>1.8353447216062138E-3</v>
      </c>
      <c r="AN87" s="19">
        <f>W87/$H87</f>
        <v>1.8270521892596364E-3</v>
      </c>
      <c r="AO87" s="19">
        <f>X87/$H87</f>
        <v>7.8648449908025452E-3</v>
      </c>
      <c r="AP87" s="19">
        <f>Y87/$H87</f>
        <v>7.4516695666343325E-3</v>
      </c>
      <c r="AQ87" s="21">
        <f>AC87+AE87+AI87+AK87+AM87+AO87+AG87</f>
        <v>0.51429000270958491</v>
      </c>
      <c r="AR87" s="21">
        <f>AD87+AF87+AJ87+AL87+AN87+AP87+AH87</f>
        <v>0.48574648443273999</v>
      </c>
    </row>
    <row r="88" spans="1:44" x14ac:dyDescent="0.2">
      <c r="A88" s="5" t="s">
        <v>254</v>
      </c>
      <c r="B88" s="5" t="s">
        <v>303</v>
      </c>
      <c r="C88" s="5" t="str">
        <f>VLOOKUP(B88,Treatments!A:B,2,FALSE)</f>
        <v>HIGH CHOLESTEROL</v>
      </c>
      <c r="D88" s="16">
        <v>546084</v>
      </c>
      <c r="E88" s="5">
        <v>5</v>
      </c>
      <c r="F88" s="7" t="str">
        <f>VLOOKUP(A88,Region_Pop!A:D,4,FALSE)</f>
        <v>South</v>
      </c>
      <c r="G88" s="7" t="str">
        <f>IFERROR(VLOOKUP(A88,Region_Pop!A:F,6,FALSE),"NON DIVISION")</f>
        <v>South Atlantic</v>
      </c>
      <c r="H88" s="8">
        <f>VLOOKUP(A88,Region_Pop!A:P,16,FALSE)</f>
        <v>4823617</v>
      </c>
      <c r="I88" s="8">
        <f>VLOOKUP(A88,Region_Pop!A:Z,26,FALSE)</f>
        <v>59537</v>
      </c>
      <c r="J88" s="8">
        <f>VLOOKUP(A88,Region_Pop!A:AJ,36,FALSE)</f>
        <v>57287</v>
      </c>
      <c r="K88" s="8">
        <f>VLOOKUP(A88,Region_Pop!A:AT,46,FALSE)</f>
        <v>44538</v>
      </c>
      <c r="L88" s="14">
        <f>SUMIF(PIVOT_Demog_By_State_2014!A:A,A88&amp;"female",PIVOT_Demog_By_State_2014!D:D)</f>
        <v>700600</v>
      </c>
      <c r="M88" s="14">
        <f>SUMIF(PIVOT_Demog_By_State_2014!A:A,A88&amp;"male",PIVOT_Demog_By_State_2014!D:D)</f>
        <v>616866</v>
      </c>
      <c r="N88" s="14">
        <f>SUMIF(PIVOT_Demog_By_State_2014!A:A,A88&amp;"female",PIVOT_Demog_By_State_2014!E:E)</f>
        <v>1575100</v>
      </c>
      <c r="O88" s="14">
        <f>SUMIF(PIVOT_Demog_By_State_2014!A:A,A88&amp;"male",PIVOT_Demog_By_State_2014!E:E)</f>
        <v>1508421</v>
      </c>
      <c r="P88" s="14">
        <f>SUMIF(PIVOT_Demog_By_State_2014!A:A,A88&amp;"female",PIVOT_Demog_By_State_2014!U:U)</f>
        <v>119019</v>
      </c>
      <c r="Q88" s="14">
        <f>SUMIF(PIVOT_Demog_By_State_2014!A:A,A88&amp;"male",PIVOT_Demog_By_State_2014!U:U)</f>
        <v>138339</v>
      </c>
      <c r="R88" s="14">
        <f>SUMIF(PIVOT_Demog_By_State_2014!A:A,A88&amp;"female",PIVOT_Demog_By_State_2014!F:F)</f>
        <v>37999</v>
      </c>
      <c r="S88" s="14">
        <f>SUMIF(PIVOT_Demog_By_State_2014!A:A,A88&amp;"male",PIVOT_Demog_By_State_2014!F:F)</f>
        <v>33239</v>
      </c>
      <c r="T88" s="14">
        <f>SUMIF(PIVOT_Demog_By_State_2014!A:A,A88&amp;"female",PIVOT_Demog_By_State_2014!G:G)</f>
        <v>1230</v>
      </c>
      <c r="U88" s="14">
        <f>SUMIF(PIVOT_Demog_By_State_2014!A:A,A88&amp;"male",PIVOT_Demog_By_State_2014!G:G)</f>
        <v>1433</v>
      </c>
      <c r="V88" s="14">
        <f>SUMIF(PIVOT_Demog_By_State_2014!A:A,A88&amp;"female",PIVOT_Demog_By_State_2014!H:H)</f>
        <v>8853</v>
      </c>
      <c r="W88" s="14">
        <f>SUMIF(PIVOT_Demog_By_State_2014!A:A,A88&amp;"male",PIVOT_Demog_By_State_2014!H:H)</f>
        <v>8813</v>
      </c>
      <c r="X88" s="14">
        <f>SUMIF(PIVOT_Demog_By_State_2014!A:A,A88&amp;"female",PIVOT_Demog_By_State_2014!I:I)</f>
        <v>37937</v>
      </c>
      <c r="Y88" s="14">
        <f>SUMIF(PIVOT_Demog_By_State_2014!A:A,A88&amp;"male",PIVOT_Demog_By_State_2014!I:I)</f>
        <v>35944</v>
      </c>
      <c r="Z88" s="14">
        <f>L88+N88+P88+R88+T88+V88+X88</f>
        <v>2480738</v>
      </c>
      <c r="AA88" s="14">
        <f>M88+O88+Q88+S88+U88+W88+Y88</f>
        <v>2343055</v>
      </c>
      <c r="AB88" s="19">
        <f>D88/SUMIF(A:A,A88,D:D)</f>
        <v>0.17179654238710756</v>
      </c>
      <c r="AC88" s="19">
        <f>L88/$H88</f>
        <v>0.14524370405030085</v>
      </c>
      <c r="AD88" s="19">
        <f>M88/$H88</f>
        <v>0.12788453146259332</v>
      </c>
      <c r="AE88" s="19">
        <f>N88/$H88</f>
        <v>0.32653919247734636</v>
      </c>
      <c r="AF88" s="19">
        <f>O88/$H88</f>
        <v>0.3127157483689107</v>
      </c>
      <c r="AG88" s="19">
        <f>P88/$H88</f>
        <v>2.4674222683931997E-2</v>
      </c>
      <c r="AH88" s="19">
        <f>Q88/$H88</f>
        <v>2.8679515807328814E-2</v>
      </c>
      <c r="AI88" s="19">
        <f>R88/$H88</f>
        <v>7.8776984159397399E-3</v>
      </c>
      <c r="AJ88" s="19">
        <f>S88/$H88</f>
        <v>6.8908870666970446E-3</v>
      </c>
      <c r="AK88" s="19">
        <f>T88/$H88</f>
        <v>2.5499536965725098E-4</v>
      </c>
      <c r="AL88" s="19">
        <f>U88/$H88</f>
        <v>2.9707997131613061E-4</v>
      </c>
      <c r="AM88" s="19">
        <f>V88/$H88</f>
        <v>1.8353447216062138E-3</v>
      </c>
      <c r="AN88" s="19">
        <f>W88/$H88</f>
        <v>1.8270521892596364E-3</v>
      </c>
      <c r="AO88" s="19">
        <f>X88/$H88</f>
        <v>7.8648449908025452E-3</v>
      </c>
      <c r="AP88" s="19">
        <f>Y88/$H88</f>
        <v>7.4516695666343325E-3</v>
      </c>
      <c r="AQ88" s="21">
        <f>AC88+AE88+AI88+AK88+AM88+AO88+AG88</f>
        <v>0.51429000270958491</v>
      </c>
      <c r="AR88" s="21">
        <f>AD88+AF88+AJ88+AL88+AN88+AP88+AH88</f>
        <v>0.48574648443273999</v>
      </c>
    </row>
    <row r="89" spans="1:44" x14ac:dyDescent="0.2">
      <c r="A89" s="5" t="s">
        <v>254</v>
      </c>
      <c r="B89" s="5" t="s">
        <v>287</v>
      </c>
      <c r="C89" s="5" t="str">
        <f>VLOOKUP(B89,Treatments!A:B,2,FALSE)</f>
        <v>SEVERE PAIN RELIEF</v>
      </c>
      <c r="D89" s="16">
        <v>705275</v>
      </c>
      <c r="E89" s="5">
        <v>1</v>
      </c>
      <c r="F89" s="7" t="str">
        <f>VLOOKUP(A89,Region_Pop!A:D,4,FALSE)</f>
        <v>South</v>
      </c>
      <c r="G89" s="7" t="str">
        <f>IFERROR(VLOOKUP(A89,Region_Pop!A:F,6,FALSE),"NON DIVISION")</f>
        <v>South Atlantic</v>
      </c>
      <c r="H89" s="8">
        <f>VLOOKUP(A89,Region_Pop!A:P,16,FALSE)</f>
        <v>4823617</v>
      </c>
      <c r="I89" s="8">
        <f>VLOOKUP(A89,Region_Pop!A:Z,26,FALSE)</f>
        <v>59537</v>
      </c>
      <c r="J89" s="8">
        <f>VLOOKUP(A89,Region_Pop!A:AJ,36,FALSE)</f>
        <v>57287</v>
      </c>
      <c r="K89" s="8">
        <f>VLOOKUP(A89,Region_Pop!A:AT,46,FALSE)</f>
        <v>44538</v>
      </c>
      <c r="L89" s="14">
        <f>SUMIF(PIVOT_Demog_By_State_2014!A:A,A89&amp;"female",PIVOT_Demog_By_State_2014!D:D)</f>
        <v>700600</v>
      </c>
      <c r="M89" s="14">
        <f>SUMIF(PIVOT_Demog_By_State_2014!A:A,A89&amp;"male",PIVOT_Demog_By_State_2014!D:D)</f>
        <v>616866</v>
      </c>
      <c r="N89" s="14">
        <f>SUMIF(PIVOT_Demog_By_State_2014!A:A,A89&amp;"female",PIVOT_Demog_By_State_2014!E:E)</f>
        <v>1575100</v>
      </c>
      <c r="O89" s="14">
        <f>SUMIF(PIVOT_Demog_By_State_2014!A:A,A89&amp;"male",PIVOT_Demog_By_State_2014!E:E)</f>
        <v>1508421</v>
      </c>
      <c r="P89" s="14">
        <f>SUMIF(PIVOT_Demog_By_State_2014!A:A,A89&amp;"female",PIVOT_Demog_By_State_2014!U:U)</f>
        <v>119019</v>
      </c>
      <c r="Q89" s="14">
        <f>SUMIF(PIVOT_Demog_By_State_2014!A:A,A89&amp;"male",PIVOT_Demog_By_State_2014!U:U)</f>
        <v>138339</v>
      </c>
      <c r="R89" s="14">
        <f>SUMIF(PIVOT_Demog_By_State_2014!A:A,A89&amp;"female",PIVOT_Demog_By_State_2014!F:F)</f>
        <v>37999</v>
      </c>
      <c r="S89" s="14">
        <f>SUMIF(PIVOT_Demog_By_State_2014!A:A,A89&amp;"male",PIVOT_Demog_By_State_2014!F:F)</f>
        <v>33239</v>
      </c>
      <c r="T89" s="14">
        <f>SUMIF(PIVOT_Demog_By_State_2014!A:A,A89&amp;"female",PIVOT_Demog_By_State_2014!G:G)</f>
        <v>1230</v>
      </c>
      <c r="U89" s="14">
        <f>SUMIF(PIVOT_Demog_By_State_2014!A:A,A89&amp;"male",PIVOT_Demog_By_State_2014!G:G)</f>
        <v>1433</v>
      </c>
      <c r="V89" s="14">
        <f>SUMIF(PIVOT_Demog_By_State_2014!A:A,A89&amp;"female",PIVOT_Demog_By_State_2014!H:H)</f>
        <v>8853</v>
      </c>
      <c r="W89" s="14">
        <f>SUMIF(PIVOT_Demog_By_State_2014!A:A,A89&amp;"male",PIVOT_Demog_By_State_2014!H:H)</f>
        <v>8813</v>
      </c>
      <c r="X89" s="14">
        <f>SUMIF(PIVOT_Demog_By_State_2014!A:A,A89&amp;"female",PIVOT_Demog_By_State_2014!I:I)</f>
        <v>37937</v>
      </c>
      <c r="Y89" s="14">
        <f>SUMIF(PIVOT_Demog_By_State_2014!A:A,A89&amp;"male",PIVOT_Demog_By_State_2014!I:I)</f>
        <v>35944</v>
      </c>
      <c r="Z89" s="14">
        <f>L89+N89+P89+R89+T89+V89+X89</f>
        <v>2480738</v>
      </c>
      <c r="AA89" s="14">
        <f>M89+O89+Q89+S89+U89+W89+Y89</f>
        <v>2343055</v>
      </c>
      <c r="AB89" s="19">
        <f>D89/SUMIF(A:A,A89,D:D)</f>
        <v>0.22187759837692969</v>
      </c>
      <c r="AC89" s="19">
        <f>L89/$H89</f>
        <v>0.14524370405030085</v>
      </c>
      <c r="AD89" s="19">
        <f>M89/$H89</f>
        <v>0.12788453146259332</v>
      </c>
      <c r="AE89" s="19">
        <f>N89/$H89</f>
        <v>0.32653919247734636</v>
      </c>
      <c r="AF89" s="19">
        <f>O89/$H89</f>
        <v>0.3127157483689107</v>
      </c>
      <c r="AG89" s="19">
        <f>P89/$H89</f>
        <v>2.4674222683931997E-2</v>
      </c>
      <c r="AH89" s="19">
        <f>Q89/$H89</f>
        <v>2.8679515807328814E-2</v>
      </c>
      <c r="AI89" s="19">
        <f>R89/$H89</f>
        <v>7.8776984159397399E-3</v>
      </c>
      <c r="AJ89" s="19">
        <f>S89/$H89</f>
        <v>6.8908870666970446E-3</v>
      </c>
      <c r="AK89" s="19">
        <f>T89/$H89</f>
        <v>2.5499536965725098E-4</v>
      </c>
      <c r="AL89" s="19">
        <f>U89/$H89</f>
        <v>2.9707997131613061E-4</v>
      </c>
      <c r="AM89" s="19">
        <f>V89/$H89</f>
        <v>1.8353447216062138E-3</v>
      </c>
      <c r="AN89" s="19">
        <f>W89/$H89</f>
        <v>1.8270521892596364E-3</v>
      </c>
      <c r="AO89" s="19">
        <f>X89/$H89</f>
        <v>7.8648449908025452E-3</v>
      </c>
      <c r="AP89" s="19">
        <f>Y89/$H89</f>
        <v>7.4516695666343325E-3</v>
      </c>
      <c r="AQ89" s="21">
        <f>AC89+AE89+AI89+AK89+AM89+AO89+AG89</f>
        <v>0.51429000270958491</v>
      </c>
      <c r="AR89" s="21">
        <f>AD89+AF89+AJ89+AL89+AN89+AP89+AH89</f>
        <v>0.48574648443273999</v>
      </c>
    </row>
    <row r="90" spans="1:44" x14ac:dyDescent="0.2">
      <c r="A90" s="5" t="s">
        <v>254</v>
      </c>
      <c r="B90" s="5" t="s">
        <v>293</v>
      </c>
      <c r="C90" s="5" t="str">
        <f>VLOOKUP(B90,Treatments!A:B,2,FALSE)</f>
        <v>HYPOTHYROIDISM</v>
      </c>
      <c r="D90" s="16">
        <v>679421</v>
      </c>
      <c r="E90" s="5">
        <v>3</v>
      </c>
      <c r="F90" s="7" t="str">
        <f>VLOOKUP(A90,Region_Pop!A:D,4,FALSE)</f>
        <v>South</v>
      </c>
      <c r="G90" s="7" t="str">
        <f>IFERROR(VLOOKUP(A90,Region_Pop!A:F,6,FALSE),"NON DIVISION")</f>
        <v>South Atlantic</v>
      </c>
      <c r="H90" s="8">
        <f>VLOOKUP(A90,Region_Pop!A:P,16,FALSE)</f>
        <v>4823617</v>
      </c>
      <c r="I90" s="8">
        <f>VLOOKUP(A90,Region_Pop!A:Z,26,FALSE)</f>
        <v>59537</v>
      </c>
      <c r="J90" s="8">
        <f>VLOOKUP(A90,Region_Pop!A:AJ,36,FALSE)</f>
        <v>57287</v>
      </c>
      <c r="K90" s="8">
        <f>VLOOKUP(A90,Region_Pop!A:AT,46,FALSE)</f>
        <v>44538</v>
      </c>
      <c r="L90" s="14">
        <f>SUMIF(PIVOT_Demog_By_State_2014!A:A,A90&amp;"female",PIVOT_Demog_By_State_2014!D:D)</f>
        <v>700600</v>
      </c>
      <c r="M90" s="14">
        <f>SUMIF(PIVOT_Demog_By_State_2014!A:A,A90&amp;"male",PIVOT_Demog_By_State_2014!D:D)</f>
        <v>616866</v>
      </c>
      <c r="N90" s="14">
        <f>SUMIF(PIVOT_Demog_By_State_2014!A:A,A90&amp;"female",PIVOT_Demog_By_State_2014!E:E)</f>
        <v>1575100</v>
      </c>
      <c r="O90" s="14">
        <f>SUMIF(PIVOT_Demog_By_State_2014!A:A,A90&amp;"male",PIVOT_Demog_By_State_2014!E:E)</f>
        <v>1508421</v>
      </c>
      <c r="P90" s="14">
        <f>SUMIF(PIVOT_Demog_By_State_2014!A:A,A90&amp;"female",PIVOT_Demog_By_State_2014!U:U)</f>
        <v>119019</v>
      </c>
      <c r="Q90" s="14">
        <f>SUMIF(PIVOT_Demog_By_State_2014!A:A,A90&amp;"male",PIVOT_Demog_By_State_2014!U:U)</f>
        <v>138339</v>
      </c>
      <c r="R90" s="14">
        <f>SUMIF(PIVOT_Demog_By_State_2014!A:A,A90&amp;"female",PIVOT_Demog_By_State_2014!F:F)</f>
        <v>37999</v>
      </c>
      <c r="S90" s="14">
        <f>SUMIF(PIVOT_Demog_By_State_2014!A:A,A90&amp;"male",PIVOT_Demog_By_State_2014!F:F)</f>
        <v>33239</v>
      </c>
      <c r="T90" s="14">
        <f>SUMIF(PIVOT_Demog_By_State_2014!A:A,A90&amp;"female",PIVOT_Demog_By_State_2014!G:G)</f>
        <v>1230</v>
      </c>
      <c r="U90" s="14">
        <f>SUMIF(PIVOT_Demog_By_State_2014!A:A,A90&amp;"male",PIVOT_Demog_By_State_2014!G:G)</f>
        <v>1433</v>
      </c>
      <c r="V90" s="14">
        <f>SUMIF(PIVOT_Demog_By_State_2014!A:A,A90&amp;"female",PIVOT_Demog_By_State_2014!H:H)</f>
        <v>8853</v>
      </c>
      <c r="W90" s="14">
        <f>SUMIF(PIVOT_Demog_By_State_2014!A:A,A90&amp;"male",PIVOT_Demog_By_State_2014!H:H)</f>
        <v>8813</v>
      </c>
      <c r="X90" s="14">
        <f>SUMIF(PIVOT_Demog_By_State_2014!A:A,A90&amp;"female",PIVOT_Demog_By_State_2014!I:I)</f>
        <v>37937</v>
      </c>
      <c r="Y90" s="14">
        <f>SUMIF(PIVOT_Demog_By_State_2014!A:A,A90&amp;"male",PIVOT_Demog_By_State_2014!I:I)</f>
        <v>35944</v>
      </c>
      <c r="Z90" s="14">
        <f>L90+N90+P90+R90+T90+V90+X90</f>
        <v>2480738</v>
      </c>
      <c r="AA90" s="14">
        <f>M90+O90+Q90+S90+U90+W90+Y90</f>
        <v>2343055</v>
      </c>
      <c r="AB90" s="19">
        <f>D90/SUMIF(A:A,A90,D:D)</f>
        <v>0.21374400023657716</v>
      </c>
      <c r="AC90" s="19">
        <f>L90/$H90</f>
        <v>0.14524370405030085</v>
      </c>
      <c r="AD90" s="19">
        <f>M90/$H90</f>
        <v>0.12788453146259332</v>
      </c>
      <c r="AE90" s="19">
        <f>N90/$H90</f>
        <v>0.32653919247734636</v>
      </c>
      <c r="AF90" s="19">
        <f>O90/$H90</f>
        <v>0.3127157483689107</v>
      </c>
      <c r="AG90" s="19">
        <f>P90/$H90</f>
        <v>2.4674222683931997E-2</v>
      </c>
      <c r="AH90" s="19">
        <f>Q90/$H90</f>
        <v>2.8679515807328814E-2</v>
      </c>
      <c r="AI90" s="19">
        <f>R90/$H90</f>
        <v>7.8776984159397399E-3</v>
      </c>
      <c r="AJ90" s="19">
        <f>S90/$H90</f>
        <v>6.8908870666970446E-3</v>
      </c>
      <c r="AK90" s="19">
        <f>T90/$H90</f>
        <v>2.5499536965725098E-4</v>
      </c>
      <c r="AL90" s="19">
        <f>U90/$H90</f>
        <v>2.9707997131613061E-4</v>
      </c>
      <c r="AM90" s="19">
        <f>V90/$H90</f>
        <v>1.8353447216062138E-3</v>
      </c>
      <c r="AN90" s="19">
        <f>W90/$H90</f>
        <v>1.8270521892596364E-3</v>
      </c>
      <c r="AO90" s="19">
        <f>X90/$H90</f>
        <v>7.8648449908025452E-3</v>
      </c>
      <c r="AP90" s="19">
        <f>Y90/$H90</f>
        <v>7.4516695666343325E-3</v>
      </c>
      <c r="AQ90" s="21">
        <f>AC90+AE90+AI90+AK90+AM90+AO90+AG90</f>
        <v>0.51429000270958491</v>
      </c>
      <c r="AR90" s="21">
        <f>AD90+AF90+AJ90+AL90+AN90+AP90+AH90</f>
        <v>0.48574648443273999</v>
      </c>
    </row>
    <row r="91" spans="1:44" x14ac:dyDescent="0.2">
      <c r="A91" s="5" t="s">
        <v>254</v>
      </c>
      <c r="B91" s="5" t="s">
        <v>295</v>
      </c>
      <c r="C91" s="5" t="str">
        <f>VLOOKUP(B91,Treatments!A:B,2,FALSE)</f>
        <v>HIGH BLOOD PRESSURE</v>
      </c>
      <c r="D91" s="16">
        <v>557054</v>
      </c>
      <c r="E91" s="5">
        <v>4</v>
      </c>
      <c r="F91" s="7" t="str">
        <f>VLOOKUP(A91,Region_Pop!A:D,4,FALSE)</f>
        <v>South</v>
      </c>
      <c r="G91" s="7" t="str">
        <f>IFERROR(VLOOKUP(A91,Region_Pop!A:F,6,FALSE),"NON DIVISION")</f>
        <v>South Atlantic</v>
      </c>
      <c r="H91" s="8">
        <f>VLOOKUP(A91,Region_Pop!A:P,16,FALSE)</f>
        <v>4823617</v>
      </c>
      <c r="I91" s="8">
        <f>VLOOKUP(A91,Region_Pop!A:Z,26,FALSE)</f>
        <v>59537</v>
      </c>
      <c r="J91" s="8">
        <f>VLOOKUP(A91,Region_Pop!A:AJ,36,FALSE)</f>
        <v>57287</v>
      </c>
      <c r="K91" s="8">
        <f>VLOOKUP(A91,Region_Pop!A:AT,46,FALSE)</f>
        <v>44538</v>
      </c>
      <c r="L91" s="14">
        <f>SUMIF(PIVOT_Demog_By_State_2014!A:A,A91&amp;"female",PIVOT_Demog_By_State_2014!D:D)</f>
        <v>700600</v>
      </c>
      <c r="M91" s="14">
        <f>SUMIF(PIVOT_Demog_By_State_2014!A:A,A91&amp;"male",PIVOT_Demog_By_State_2014!D:D)</f>
        <v>616866</v>
      </c>
      <c r="N91" s="14">
        <f>SUMIF(PIVOT_Demog_By_State_2014!A:A,A91&amp;"female",PIVOT_Demog_By_State_2014!E:E)</f>
        <v>1575100</v>
      </c>
      <c r="O91" s="14">
        <f>SUMIF(PIVOT_Demog_By_State_2014!A:A,A91&amp;"male",PIVOT_Demog_By_State_2014!E:E)</f>
        <v>1508421</v>
      </c>
      <c r="P91" s="14">
        <f>SUMIF(PIVOT_Demog_By_State_2014!A:A,A91&amp;"female",PIVOT_Demog_By_State_2014!U:U)</f>
        <v>119019</v>
      </c>
      <c r="Q91" s="14">
        <f>SUMIF(PIVOT_Demog_By_State_2014!A:A,A91&amp;"male",PIVOT_Demog_By_State_2014!U:U)</f>
        <v>138339</v>
      </c>
      <c r="R91" s="14">
        <f>SUMIF(PIVOT_Demog_By_State_2014!A:A,A91&amp;"female",PIVOT_Demog_By_State_2014!F:F)</f>
        <v>37999</v>
      </c>
      <c r="S91" s="14">
        <f>SUMIF(PIVOT_Demog_By_State_2014!A:A,A91&amp;"male",PIVOT_Demog_By_State_2014!F:F)</f>
        <v>33239</v>
      </c>
      <c r="T91" s="14">
        <f>SUMIF(PIVOT_Demog_By_State_2014!A:A,A91&amp;"female",PIVOT_Demog_By_State_2014!G:G)</f>
        <v>1230</v>
      </c>
      <c r="U91" s="14">
        <f>SUMIF(PIVOT_Demog_By_State_2014!A:A,A91&amp;"male",PIVOT_Demog_By_State_2014!G:G)</f>
        <v>1433</v>
      </c>
      <c r="V91" s="14">
        <f>SUMIF(PIVOT_Demog_By_State_2014!A:A,A91&amp;"female",PIVOT_Demog_By_State_2014!H:H)</f>
        <v>8853</v>
      </c>
      <c r="W91" s="14">
        <f>SUMIF(PIVOT_Demog_By_State_2014!A:A,A91&amp;"male",PIVOT_Demog_By_State_2014!H:H)</f>
        <v>8813</v>
      </c>
      <c r="X91" s="14">
        <f>SUMIF(PIVOT_Demog_By_State_2014!A:A,A91&amp;"female",PIVOT_Demog_By_State_2014!I:I)</f>
        <v>37937</v>
      </c>
      <c r="Y91" s="14">
        <f>SUMIF(PIVOT_Demog_By_State_2014!A:A,A91&amp;"male",PIVOT_Demog_By_State_2014!I:I)</f>
        <v>35944</v>
      </c>
      <c r="Z91" s="14">
        <f>L91+N91+P91+R91+T91+V91+X91</f>
        <v>2480738</v>
      </c>
      <c r="AA91" s="14">
        <f>M91+O91+Q91+S91+U91+W91+Y91</f>
        <v>2343055</v>
      </c>
      <c r="AB91" s="19">
        <f>D91/SUMIF(A:A,A91,D:D)</f>
        <v>0.17524767457553747</v>
      </c>
      <c r="AC91" s="19">
        <f>L91/$H91</f>
        <v>0.14524370405030085</v>
      </c>
      <c r="AD91" s="19">
        <f>M91/$H91</f>
        <v>0.12788453146259332</v>
      </c>
      <c r="AE91" s="19">
        <f>N91/$H91</f>
        <v>0.32653919247734636</v>
      </c>
      <c r="AF91" s="19">
        <f>O91/$H91</f>
        <v>0.3127157483689107</v>
      </c>
      <c r="AG91" s="19">
        <f>P91/$H91</f>
        <v>2.4674222683931997E-2</v>
      </c>
      <c r="AH91" s="19">
        <f>Q91/$H91</f>
        <v>2.8679515807328814E-2</v>
      </c>
      <c r="AI91" s="19">
        <f>R91/$H91</f>
        <v>7.8776984159397399E-3</v>
      </c>
      <c r="AJ91" s="19">
        <f>S91/$H91</f>
        <v>6.8908870666970446E-3</v>
      </c>
      <c r="AK91" s="19">
        <f>T91/$H91</f>
        <v>2.5499536965725098E-4</v>
      </c>
      <c r="AL91" s="19">
        <f>U91/$H91</f>
        <v>2.9707997131613061E-4</v>
      </c>
      <c r="AM91" s="19">
        <f>V91/$H91</f>
        <v>1.8353447216062138E-3</v>
      </c>
      <c r="AN91" s="19">
        <f>W91/$H91</f>
        <v>1.8270521892596364E-3</v>
      </c>
      <c r="AO91" s="19">
        <f>X91/$H91</f>
        <v>7.8648449908025452E-3</v>
      </c>
      <c r="AP91" s="19">
        <f>Y91/$H91</f>
        <v>7.4516695666343325E-3</v>
      </c>
      <c r="AQ91" s="21">
        <f>AC91+AE91+AI91+AK91+AM91+AO91+AG91</f>
        <v>0.51429000270958491</v>
      </c>
      <c r="AR91" s="21">
        <f>AD91+AF91+AJ91+AL91+AN91+AP91+AH91</f>
        <v>0.48574648443273999</v>
      </c>
    </row>
    <row r="92" spans="1:44" x14ac:dyDescent="0.2">
      <c r="A92" s="5" t="s">
        <v>172</v>
      </c>
      <c r="B92" s="5" t="s">
        <v>298</v>
      </c>
      <c r="C92" s="5" t="str">
        <f>VLOOKUP(B92,Treatments!A:B,2,FALSE)</f>
        <v>HIGH BLOOD PRESSURE</v>
      </c>
      <c r="D92" s="16">
        <v>547849</v>
      </c>
      <c r="E92" s="5">
        <v>4</v>
      </c>
      <c r="F92" s="7" t="str">
        <f>VLOOKUP(A92,Region_Pop!A:D,4,FALSE)</f>
        <v>West</v>
      </c>
      <c r="G92" s="7" t="str">
        <f>IFERROR(VLOOKUP(A92,Region_Pop!A:F,6,FALSE),"NON DIVISION")</f>
        <v>Mountain</v>
      </c>
      <c r="H92" s="8">
        <f>VLOOKUP(A92,Region_Pop!A:P,16,FALSE)</f>
        <v>6730413</v>
      </c>
      <c r="I92" s="8">
        <f>VLOOKUP(A92,Region_Pop!A:Z,26,FALSE)</f>
        <v>97649</v>
      </c>
      <c r="J92" s="8">
        <f>VLOOKUP(A92,Region_Pop!A:AJ,36,FALSE)</f>
        <v>86129</v>
      </c>
      <c r="K92" s="8">
        <f>VLOOKUP(A92,Region_Pop!A:AT,46,FALSE)</f>
        <v>50236</v>
      </c>
      <c r="L92" s="14">
        <f>SUMIF(PIVOT_Demog_By_State_2014!A:A,A92&amp;"female",PIVOT_Demog_By_State_2014!D:D)</f>
        <v>129635</v>
      </c>
      <c r="M92" s="14">
        <f>SUMIF(PIVOT_Demog_By_State_2014!A:A,A92&amp;"male",PIVOT_Demog_By_State_2014!D:D)</f>
        <v>142740</v>
      </c>
      <c r="N92" s="14">
        <f>SUMIF(PIVOT_Demog_By_State_2014!A:A,A92&amp;"female",PIVOT_Demog_By_State_2014!E:E)</f>
        <v>1909096</v>
      </c>
      <c r="O92" s="14">
        <f>SUMIF(PIVOT_Demog_By_State_2014!A:A,A92&amp;"male",PIVOT_Demog_By_State_2014!E:E)</f>
        <v>1867224</v>
      </c>
      <c r="P92" s="14">
        <f>SUMIF(PIVOT_Demog_By_State_2014!A:A,A92&amp;"female",PIVOT_Demog_By_State_2014!U:U)</f>
        <v>1025413</v>
      </c>
      <c r="Q92" s="14">
        <f>SUMIF(PIVOT_Demog_By_State_2014!A:A,A92&amp;"male",PIVOT_Demog_By_State_2014!U:U)</f>
        <v>1036775</v>
      </c>
      <c r="R92" s="14">
        <f>SUMIF(PIVOT_Demog_By_State_2014!A:A,A92&amp;"female",PIVOT_Demog_By_State_2014!F:F)</f>
        <v>111690</v>
      </c>
      <c r="S92" s="14">
        <f>SUMIF(PIVOT_Demog_By_State_2014!A:A,A92&amp;"male",PIVOT_Demog_By_State_2014!F:F)</f>
        <v>98559</v>
      </c>
      <c r="T92" s="14">
        <f>SUMIF(PIVOT_Demog_By_State_2014!A:A,A92&amp;"female",PIVOT_Demog_By_State_2014!G:G)</f>
        <v>5448</v>
      </c>
      <c r="U92" s="14">
        <f>SUMIF(PIVOT_Demog_By_State_2014!A:A,A92&amp;"male",PIVOT_Demog_By_State_2014!G:G)</f>
        <v>6656</v>
      </c>
      <c r="V92" s="14">
        <f>SUMIF(PIVOT_Demog_By_State_2014!A:A,A92&amp;"female",PIVOT_Demog_By_State_2014!H:H)</f>
        <v>140170</v>
      </c>
      <c r="W92" s="14">
        <f>SUMIF(PIVOT_Demog_By_State_2014!A:A,A92&amp;"male",PIVOT_Demog_By_State_2014!H:H)</f>
        <v>132865</v>
      </c>
      <c r="X92" s="14">
        <f>SUMIF(PIVOT_Demog_By_State_2014!A:A,A92&amp;"female",PIVOT_Demog_By_State_2014!I:I)</f>
        <v>64308</v>
      </c>
      <c r="Y92" s="14">
        <f>SUMIF(PIVOT_Demog_By_State_2014!A:A,A92&amp;"male",PIVOT_Demog_By_State_2014!I:I)</f>
        <v>63261</v>
      </c>
      <c r="Z92" s="14">
        <f>L92+N92+P92+R92+T92+V92+X92</f>
        <v>3385760</v>
      </c>
      <c r="AA92" s="14">
        <f>M92+O92+Q92+S92+U92+W92+Y92</f>
        <v>3348080</v>
      </c>
      <c r="AB92" s="19">
        <f>D92/SUMIF(A:A,A92,D:D)</f>
        <v>0.16734764570436428</v>
      </c>
      <c r="AC92" s="19">
        <f>L92/$H92</f>
        <v>1.9261076549091417E-2</v>
      </c>
      <c r="AD92" s="19">
        <f>M92/$H92</f>
        <v>2.1208208173852036E-2</v>
      </c>
      <c r="AE92" s="19">
        <f>N92/$H92</f>
        <v>0.28365213249172078</v>
      </c>
      <c r="AF92" s="19">
        <f>O92/$H92</f>
        <v>0.27743082036718997</v>
      </c>
      <c r="AG92" s="19">
        <f>P92/$H92</f>
        <v>0.15235513779020693</v>
      </c>
      <c r="AH92" s="19">
        <f>Q92/$H92</f>
        <v>0.15404329570859915</v>
      </c>
      <c r="AI92" s="19">
        <f>R92/$H92</f>
        <v>1.659482114990566E-2</v>
      </c>
      <c r="AJ92" s="19">
        <f>S92/$H92</f>
        <v>1.4643826463546887E-2</v>
      </c>
      <c r="AK92" s="19">
        <f>T92/$H92</f>
        <v>8.0945998410498728E-4</v>
      </c>
      <c r="AL92" s="19">
        <f>U92/$H92</f>
        <v>9.88943769126798E-4</v>
      </c>
      <c r="AM92" s="19">
        <f>V92/$H92</f>
        <v>2.0826359392803979E-2</v>
      </c>
      <c r="AN92" s="19">
        <f>W92/$H92</f>
        <v>1.9740987663015627E-2</v>
      </c>
      <c r="AO92" s="19">
        <f>X92/$H92</f>
        <v>9.5548371251511603E-3</v>
      </c>
      <c r="AP92" s="19">
        <f>Y92/$H92</f>
        <v>9.3992746061794426E-3</v>
      </c>
      <c r="AQ92" s="21">
        <f>AC92+AE92+AI92+AK92+AM92+AO92+AG92</f>
        <v>0.50305382448298497</v>
      </c>
      <c r="AR92" s="21">
        <f>AD92+AF92+AJ92+AL92+AN92+AP92+AH92</f>
        <v>0.49745535675150993</v>
      </c>
    </row>
    <row r="93" spans="1:44" x14ac:dyDescent="0.2">
      <c r="A93" s="5" t="s">
        <v>172</v>
      </c>
      <c r="B93" s="5" t="s">
        <v>293</v>
      </c>
      <c r="C93" s="5" t="str">
        <f>VLOOKUP(B93,Treatments!A:B,2,FALSE)</f>
        <v>HYPOTHYROIDISM</v>
      </c>
      <c r="D93" s="16">
        <v>866240</v>
      </c>
      <c r="E93" s="5">
        <v>1</v>
      </c>
      <c r="F93" s="7" t="str">
        <f>VLOOKUP(A93,Region_Pop!A:D,4,FALSE)</f>
        <v>West</v>
      </c>
      <c r="G93" s="7" t="str">
        <f>IFERROR(VLOOKUP(A93,Region_Pop!A:F,6,FALSE),"NON DIVISION")</f>
        <v>Mountain</v>
      </c>
      <c r="H93" s="8">
        <f>VLOOKUP(A93,Region_Pop!A:P,16,FALSE)</f>
        <v>6730413</v>
      </c>
      <c r="I93" s="8">
        <f>VLOOKUP(A93,Region_Pop!A:Z,26,FALSE)</f>
        <v>97649</v>
      </c>
      <c r="J93" s="8">
        <f>VLOOKUP(A93,Region_Pop!A:AJ,36,FALSE)</f>
        <v>86129</v>
      </c>
      <c r="K93" s="8">
        <f>VLOOKUP(A93,Region_Pop!A:AT,46,FALSE)</f>
        <v>50236</v>
      </c>
      <c r="L93" s="14">
        <f>SUMIF(PIVOT_Demog_By_State_2014!A:A,A93&amp;"female",PIVOT_Demog_By_State_2014!D:D)</f>
        <v>129635</v>
      </c>
      <c r="M93" s="14">
        <f>SUMIF(PIVOT_Demog_By_State_2014!A:A,A93&amp;"male",PIVOT_Demog_By_State_2014!D:D)</f>
        <v>142740</v>
      </c>
      <c r="N93" s="14">
        <f>SUMIF(PIVOT_Demog_By_State_2014!A:A,A93&amp;"female",PIVOT_Demog_By_State_2014!E:E)</f>
        <v>1909096</v>
      </c>
      <c r="O93" s="14">
        <f>SUMIF(PIVOT_Demog_By_State_2014!A:A,A93&amp;"male",PIVOT_Demog_By_State_2014!E:E)</f>
        <v>1867224</v>
      </c>
      <c r="P93" s="14">
        <f>SUMIF(PIVOT_Demog_By_State_2014!A:A,A93&amp;"female",PIVOT_Demog_By_State_2014!U:U)</f>
        <v>1025413</v>
      </c>
      <c r="Q93" s="14">
        <f>SUMIF(PIVOT_Demog_By_State_2014!A:A,A93&amp;"male",PIVOT_Demog_By_State_2014!U:U)</f>
        <v>1036775</v>
      </c>
      <c r="R93" s="14">
        <f>SUMIF(PIVOT_Demog_By_State_2014!A:A,A93&amp;"female",PIVOT_Demog_By_State_2014!F:F)</f>
        <v>111690</v>
      </c>
      <c r="S93" s="14">
        <f>SUMIF(PIVOT_Demog_By_State_2014!A:A,A93&amp;"male",PIVOT_Demog_By_State_2014!F:F)</f>
        <v>98559</v>
      </c>
      <c r="T93" s="14">
        <f>SUMIF(PIVOT_Demog_By_State_2014!A:A,A93&amp;"female",PIVOT_Demog_By_State_2014!G:G)</f>
        <v>5448</v>
      </c>
      <c r="U93" s="14">
        <f>SUMIF(PIVOT_Demog_By_State_2014!A:A,A93&amp;"male",PIVOT_Demog_By_State_2014!G:G)</f>
        <v>6656</v>
      </c>
      <c r="V93" s="14">
        <f>SUMIF(PIVOT_Demog_By_State_2014!A:A,A93&amp;"female",PIVOT_Demog_By_State_2014!H:H)</f>
        <v>140170</v>
      </c>
      <c r="W93" s="14">
        <f>SUMIF(PIVOT_Demog_By_State_2014!A:A,A93&amp;"male",PIVOT_Demog_By_State_2014!H:H)</f>
        <v>132865</v>
      </c>
      <c r="X93" s="14">
        <f>SUMIF(PIVOT_Demog_By_State_2014!A:A,A93&amp;"female",PIVOT_Demog_By_State_2014!I:I)</f>
        <v>64308</v>
      </c>
      <c r="Y93" s="14">
        <f>SUMIF(PIVOT_Demog_By_State_2014!A:A,A93&amp;"male",PIVOT_Demog_By_State_2014!I:I)</f>
        <v>63261</v>
      </c>
      <c r="Z93" s="14">
        <f>L93+N93+P93+R93+T93+V93+X93</f>
        <v>3385760</v>
      </c>
      <c r="AA93" s="14">
        <f>M93+O93+Q93+S93+U93+W93+Y93</f>
        <v>3348080</v>
      </c>
      <c r="AB93" s="19">
        <f>D93/SUMIF(A:A,A93,D:D)</f>
        <v>0.26460434282977335</v>
      </c>
      <c r="AC93" s="19">
        <f>L93/$H93</f>
        <v>1.9261076549091417E-2</v>
      </c>
      <c r="AD93" s="19">
        <f>M93/$H93</f>
        <v>2.1208208173852036E-2</v>
      </c>
      <c r="AE93" s="19">
        <f>N93/$H93</f>
        <v>0.28365213249172078</v>
      </c>
      <c r="AF93" s="19">
        <f>O93/$H93</f>
        <v>0.27743082036718997</v>
      </c>
      <c r="AG93" s="19">
        <f>P93/$H93</f>
        <v>0.15235513779020693</v>
      </c>
      <c r="AH93" s="19">
        <f>Q93/$H93</f>
        <v>0.15404329570859915</v>
      </c>
      <c r="AI93" s="19">
        <f>R93/$H93</f>
        <v>1.659482114990566E-2</v>
      </c>
      <c r="AJ93" s="19">
        <f>S93/$H93</f>
        <v>1.4643826463546887E-2</v>
      </c>
      <c r="AK93" s="19">
        <f>T93/$H93</f>
        <v>8.0945998410498728E-4</v>
      </c>
      <c r="AL93" s="19">
        <f>U93/$H93</f>
        <v>9.88943769126798E-4</v>
      </c>
      <c r="AM93" s="19">
        <f>V93/$H93</f>
        <v>2.0826359392803979E-2</v>
      </c>
      <c r="AN93" s="19">
        <f>W93/$H93</f>
        <v>1.9740987663015627E-2</v>
      </c>
      <c r="AO93" s="19">
        <f>X93/$H93</f>
        <v>9.5548371251511603E-3</v>
      </c>
      <c r="AP93" s="19">
        <f>Y93/$H93</f>
        <v>9.3992746061794426E-3</v>
      </c>
      <c r="AQ93" s="21">
        <f>AC93+AE93+AI93+AK93+AM93+AO93+AG93</f>
        <v>0.50305382448298497</v>
      </c>
      <c r="AR93" s="21">
        <f>AD93+AF93+AJ93+AL93+AN93+AP93+AH93</f>
        <v>0.49745535675150993</v>
      </c>
    </row>
    <row r="94" spans="1:44" x14ac:dyDescent="0.2">
      <c r="A94" s="5" t="s">
        <v>172</v>
      </c>
      <c r="B94" s="5" t="s">
        <v>295</v>
      </c>
      <c r="C94" s="5" t="str">
        <f>VLOOKUP(B94,Treatments!A:B,2,FALSE)</f>
        <v>HIGH BLOOD PRESSURE</v>
      </c>
      <c r="D94" s="16">
        <v>828921</v>
      </c>
      <c r="E94" s="5">
        <v>2</v>
      </c>
      <c r="F94" s="7" t="str">
        <f>VLOOKUP(A94,Region_Pop!A:D,4,FALSE)</f>
        <v>West</v>
      </c>
      <c r="G94" s="7" t="str">
        <f>IFERROR(VLOOKUP(A94,Region_Pop!A:F,6,FALSE),"NON DIVISION")</f>
        <v>Mountain</v>
      </c>
      <c r="H94" s="8">
        <f>VLOOKUP(A94,Region_Pop!A:P,16,FALSE)</f>
        <v>6730413</v>
      </c>
      <c r="I94" s="8">
        <f>VLOOKUP(A94,Region_Pop!A:Z,26,FALSE)</f>
        <v>97649</v>
      </c>
      <c r="J94" s="8">
        <f>VLOOKUP(A94,Region_Pop!A:AJ,36,FALSE)</f>
        <v>86129</v>
      </c>
      <c r="K94" s="8">
        <f>VLOOKUP(A94,Region_Pop!A:AT,46,FALSE)</f>
        <v>50236</v>
      </c>
      <c r="L94" s="14">
        <f>SUMIF(PIVOT_Demog_By_State_2014!A:A,A94&amp;"female",PIVOT_Demog_By_State_2014!D:D)</f>
        <v>129635</v>
      </c>
      <c r="M94" s="14">
        <f>SUMIF(PIVOT_Demog_By_State_2014!A:A,A94&amp;"male",PIVOT_Demog_By_State_2014!D:D)</f>
        <v>142740</v>
      </c>
      <c r="N94" s="14">
        <f>SUMIF(PIVOT_Demog_By_State_2014!A:A,A94&amp;"female",PIVOT_Demog_By_State_2014!E:E)</f>
        <v>1909096</v>
      </c>
      <c r="O94" s="14">
        <f>SUMIF(PIVOT_Demog_By_State_2014!A:A,A94&amp;"male",PIVOT_Demog_By_State_2014!E:E)</f>
        <v>1867224</v>
      </c>
      <c r="P94" s="14">
        <f>SUMIF(PIVOT_Demog_By_State_2014!A:A,A94&amp;"female",PIVOT_Demog_By_State_2014!U:U)</f>
        <v>1025413</v>
      </c>
      <c r="Q94" s="14">
        <f>SUMIF(PIVOT_Demog_By_State_2014!A:A,A94&amp;"male",PIVOT_Demog_By_State_2014!U:U)</f>
        <v>1036775</v>
      </c>
      <c r="R94" s="14">
        <f>SUMIF(PIVOT_Demog_By_State_2014!A:A,A94&amp;"female",PIVOT_Demog_By_State_2014!F:F)</f>
        <v>111690</v>
      </c>
      <c r="S94" s="14">
        <f>SUMIF(PIVOT_Demog_By_State_2014!A:A,A94&amp;"male",PIVOT_Demog_By_State_2014!F:F)</f>
        <v>98559</v>
      </c>
      <c r="T94" s="14">
        <f>SUMIF(PIVOT_Demog_By_State_2014!A:A,A94&amp;"female",PIVOT_Demog_By_State_2014!G:G)</f>
        <v>5448</v>
      </c>
      <c r="U94" s="14">
        <f>SUMIF(PIVOT_Demog_By_State_2014!A:A,A94&amp;"male",PIVOT_Demog_By_State_2014!G:G)</f>
        <v>6656</v>
      </c>
      <c r="V94" s="14">
        <f>SUMIF(PIVOT_Demog_By_State_2014!A:A,A94&amp;"female",PIVOT_Demog_By_State_2014!H:H)</f>
        <v>140170</v>
      </c>
      <c r="W94" s="14">
        <f>SUMIF(PIVOT_Demog_By_State_2014!A:A,A94&amp;"male",PIVOT_Demog_By_State_2014!H:H)</f>
        <v>132865</v>
      </c>
      <c r="X94" s="14">
        <f>SUMIF(PIVOT_Demog_By_State_2014!A:A,A94&amp;"female",PIVOT_Demog_By_State_2014!I:I)</f>
        <v>64308</v>
      </c>
      <c r="Y94" s="14">
        <f>SUMIF(PIVOT_Demog_By_State_2014!A:A,A94&amp;"male",PIVOT_Demog_By_State_2014!I:I)</f>
        <v>63261</v>
      </c>
      <c r="Z94" s="14">
        <f>L94+N94+P94+R94+T94+V94+X94</f>
        <v>3385760</v>
      </c>
      <c r="AA94" s="14">
        <f>M94+O94+Q94+S94+U94+W94+Y94</f>
        <v>3348080</v>
      </c>
      <c r="AB94" s="19">
        <f>D94/SUMIF(A:A,A94,D:D)</f>
        <v>0.25320476595723884</v>
      </c>
      <c r="AC94" s="19">
        <f>L94/$H94</f>
        <v>1.9261076549091417E-2</v>
      </c>
      <c r="AD94" s="19">
        <f>M94/$H94</f>
        <v>2.1208208173852036E-2</v>
      </c>
      <c r="AE94" s="19">
        <f>N94/$H94</f>
        <v>0.28365213249172078</v>
      </c>
      <c r="AF94" s="19">
        <f>O94/$H94</f>
        <v>0.27743082036718997</v>
      </c>
      <c r="AG94" s="19">
        <f>P94/$H94</f>
        <v>0.15235513779020693</v>
      </c>
      <c r="AH94" s="19">
        <f>Q94/$H94</f>
        <v>0.15404329570859915</v>
      </c>
      <c r="AI94" s="19">
        <f>R94/$H94</f>
        <v>1.659482114990566E-2</v>
      </c>
      <c r="AJ94" s="19">
        <f>S94/$H94</f>
        <v>1.4643826463546887E-2</v>
      </c>
      <c r="AK94" s="19">
        <f>T94/$H94</f>
        <v>8.0945998410498728E-4</v>
      </c>
      <c r="AL94" s="19">
        <f>U94/$H94</f>
        <v>9.88943769126798E-4</v>
      </c>
      <c r="AM94" s="19">
        <f>V94/$H94</f>
        <v>2.0826359392803979E-2</v>
      </c>
      <c r="AN94" s="19">
        <f>W94/$H94</f>
        <v>1.9740987663015627E-2</v>
      </c>
      <c r="AO94" s="19">
        <f>X94/$H94</f>
        <v>9.5548371251511603E-3</v>
      </c>
      <c r="AP94" s="19">
        <f>Y94/$H94</f>
        <v>9.3992746061794426E-3</v>
      </c>
      <c r="AQ94" s="21">
        <f>AC94+AE94+AI94+AK94+AM94+AO94+AG94</f>
        <v>0.50305382448298497</v>
      </c>
      <c r="AR94" s="21">
        <f>AD94+AF94+AJ94+AL94+AN94+AP94+AH94</f>
        <v>0.49745535675150993</v>
      </c>
    </row>
    <row r="95" spans="1:44" x14ac:dyDescent="0.2">
      <c r="A95" s="5" t="s">
        <v>172</v>
      </c>
      <c r="B95" s="5" t="s">
        <v>296</v>
      </c>
      <c r="C95" s="5" t="str">
        <f>VLOOKUP(B95,Treatments!A:B,2,FALSE)</f>
        <v>GASTROESOPHAGEAL REFLUX DISEASE</v>
      </c>
      <c r="D95" s="16">
        <v>469252</v>
      </c>
      <c r="E95" s="5">
        <v>5</v>
      </c>
      <c r="F95" s="7" t="str">
        <f>VLOOKUP(A95,Region_Pop!A:D,4,FALSE)</f>
        <v>West</v>
      </c>
      <c r="G95" s="7" t="str">
        <f>IFERROR(VLOOKUP(A95,Region_Pop!A:F,6,FALSE),"NON DIVISION")</f>
        <v>Mountain</v>
      </c>
      <c r="H95" s="8">
        <f>VLOOKUP(A95,Region_Pop!A:P,16,FALSE)</f>
        <v>6730413</v>
      </c>
      <c r="I95" s="8">
        <f>VLOOKUP(A95,Region_Pop!A:Z,26,FALSE)</f>
        <v>97649</v>
      </c>
      <c r="J95" s="8">
        <f>VLOOKUP(A95,Region_Pop!A:AJ,36,FALSE)</f>
        <v>86129</v>
      </c>
      <c r="K95" s="8">
        <f>VLOOKUP(A95,Region_Pop!A:AT,46,FALSE)</f>
        <v>50236</v>
      </c>
      <c r="L95" s="14">
        <f>SUMIF(PIVOT_Demog_By_State_2014!A:A,A95&amp;"female",PIVOT_Demog_By_State_2014!D:D)</f>
        <v>129635</v>
      </c>
      <c r="M95" s="14">
        <f>SUMIF(PIVOT_Demog_By_State_2014!A:A,A95&amp;"male",PIVOT_Demog_By_State_2014!D:D)</f>
        <v>142740</v>
      </c>
      <c r="N95" s="14">
        <f>SUMIF(PIVOT_Demog_By_State_2014!A:A,A95&amp;"female",PIVOT_Demog_By_State_2014!E:E)</f>
        <v>1909096</v>
      </c>
      <c r="O95" s="14">
        <f>SUMIF(PIVOT_Demog_By_State_2014!A:A,A95&amp;"male",PIVOT_Demog_By_State_2014!E:E)</f>
        <v>1867224</v>
      </c>
      <c r="P95" s="14">
        <f>SUMIF(PIVOT_Demog_By_State_2014!A:A,A95&amp;"female",PIVOT_Demog_By_State_2014!U:U)</f>
        <v>1025413</v>
      </c>
      <c r="Q95" s="14">
        <f>SUMIF(PIVOT_Demog_By_State_2014!A:A,A95&amp;"male",PIVOT_Demog_By_State_2014!U:U)</f>
        <v>1036775</v>
      </c>
      <c r="R95" s="14">
        <f>SUMIF(PIVOT_Demog_By_State_2014!A:A,A95&amp;"female",PIVOT_Demog_By_State_2014!F:F)</f>
        <v>111690</v>
      </c>
      <c r="S95" s="14">
        <f>SUMIF(PIVOT_Demog_By_State_2014!A:A,A95&amp;"male",PIVOT_Demog_By_State_2014!F:F)</f>
        <v>98559</v>
      </c>
      <c r="T95" s="14">
        <f>SUMIF(PIVOT_Demog_By_State_2014!A:A,A95&amp;"female",PIVOT_Demog_By_State_2014!G:G)</f>
        <v>5448</v>
      </c>
      <c r="U95" s="14">
        <f>SUMIF(PIVOT_Demog_By_State_2014!A:A,A95&amp;"male",PIVOT_Demog_By_State_2014!G:G)</f>
        <v>6656</v>
      </c>
      <c r="V95" s="14">
        <f>SUMIF(PIVOT_Demog_By_State_2014!A:A,A95&amp;"female",PIVOT_Demog_By_State_2014!H:H)</f>
        <v>140170</v>
      </c>
      <c r="W95" s="14">
        <f>SUMIF(PIVOT_Demog_By_State_2014!A:A,A95&amp;"male",PIVOT_Demog_By_State_2014!H:H)</f>
        <v>132865</v>
      </c>
      <c r="X95" s="14">
        <f>SUMIF(PIVOT_Demog_By_State_2014!A:A,A95&amp;"female",PIVOT_Demog_By_State_2014!I:I)</f>
        <v>64308</v>
      </c>
      <c r="Y95" s="14">
        <f>SUMIF(PIVOT_Demog_By_State_2014!A:A,A95&amp;"male",PIVOT_Demog_By_State_2014!I:I)</f>
        <v>63261</v>
      </c>
      <c r="Z95" s="14">
        <f>L95+N95+P95+R95+T95+V95+X95</f>
        <v>3385760</v>
      </c>
      <c r="AA95" s="14">
        <f>M95+O95+Q95+S95+U95+W95+Y95</f>
        <v>3348080</v>
      </c>
      <c r="AB95" s="19">
        <f>D95/SUMIF(A:A,A95,D:D)</f>
        <v>0.14333916360541746</v>
      </c>
      <c r="AC95" s="19">
        <f>L95/$H95</f>
        <v>1.9261076549091417E-2</v>
      </c>
      <c r="AD95" s="19">
        <f>M95/$H95</f>
        <v>2.1208208173852036E-2</v>
      </c>
      <c r="AE95" s="19">
        <f>N95/$H95</f>
        <v>0.28365213249172078</v>
      </c>
      <c r="AF95" s="19">
        <f>O95/$H95</f>
        <v>0.27743082036718997</v>
      </c>
      <c r="AG95" s="19">
        <f>P95/$H95</f>
        <v>0.15235513779020693</v>
      </c>
      <c r="AH95" s="19">
        <f>Q95/$H95</f>
        <v>0.15404329570859915</v>
      </c>
      <c r="AI95" s="19">
        <f>R95/$H95</f>
        <v>1.659482114990566E-2</v>
      </c>
      <c r="AJ95" s="19">
        <f>S95/$H95</f>
        <v>1.4643826463546887E-2</v>
      </c>
      <c r="AK95" s="19">
        <f>T95/$H95</f>
        <v>8.0945998410498728E-4</v>
      </c>
      <c r="AL95" s="19">
        <f>U95/$H95</f>
        <v>9.88943769126798E-4</v>
      </c>
      <c r="AM95" s="19">
        <f>V95/$H95</f>
        <v>2.0826359392803979E-2</v>
      </c>
      <c r="AN95" s="19">
        <f>W95/$H95</f>
        <v>1.9740987663015627E-2</v>
      </c>
      <c r="AO95" s="19">
        <f>X95/$H95</f>
        <v>9.5548371251511603E-3</v>
      </c>
      <c r="AP95" s="19">
        <f>Y95/$H95</f>
        <v>9.3992746061794426E-3</v>
      </c>
      <c r="AQ95" s="21">
        <f>AC95+AE95+AI95+AK95+AM95+AO95+AG95</f>
        <v>0.50305382448298497</v>
      </c>
      <c r="AR95" s="21">
        <f>AD95+AF95+AJ95+AL95+AN95+AP95+AH95</f>
        <v>0.49745535675150993</v>
      </c>
    </row>
    <row r="96" spans="1:44" x14ac:dyDescent="0.2">
      <c r="A96" s="5" t="s">
        <v>172</v>
      </c>
      <c r="B96" s="5" t="s">
        <v>297</v>
      </c>
      <c r="C96" s="5" t="str">
        <f>VLOOKUP(B96,Treatments!A:B,2,FALSE)</f>
        <v>HIGH CHOLESTEROL</v>
      </c>
      <c r="D96" s="16">
        <v>561456</v>
      </c>
      <c r="E96" s="5">
        <v>3</v>
      </c>
      <c r="F96" s="7" t="str">
        <f>VLOOKUP(A96,Region_Pop!A:D,4,FALSE)</f>
        <v>West</v>
      </c>
      <c r="G96" s="7" t="str">
        <f>IFERROR(VLOOKUP(A96,Region_Pop!A:F,6,FALSE),"NON DIVISION")</f>
        <v>Mountain</v>
      </c>
      <c r="H96" s="8">
        <f>VLOOKUP(A96,Region_Pop!A:P,16,FALSE)</f>
        <v>6730413</v>
      </c>
      <c r="I96" s="8">
        <f>VLOOKUP(A96,Region_Pop!A:Z,26,FALSE)</f>
        <v>97649</v>
      </c>
      <c r="J96" s="8">
        <f>VLOOKUP(A96,Region_Pop!A:AJ,36,FALSE)</f>
        <v>86129</v>
      </c>
      <c r="K96" s="8">
        <f>VLOOKUP(A96,Region_Pop!A:AT,46,FALSE)</f>
        <v>50236</v>
      </c>
      <c r="L96" s="14">
        <f>SUMIF(PIVOT_Demog_By_State_2014!A:A,A96&amp;"female",PIVOT_Demog_By_State_2014!D:D)</f>
        <v>129635</v>
      </c>
      <c r="M96" s="14">
        <f>SUMIF(PIVOT_Demog_By_State_2014!A:A,A96&amp;"male",PIVOT_Demog_By_State_2014!D:D)</f>
        <v>142740</v>
      </c>
      <c r="N96" s="14">
        <f>SUMIF(PIVOT_Demog_By_State_2014!A:A,A96&amp;"female",PIVOT_Demog_By_State_2014!E:E)</f>
        <v>1909096</v>
      </c>
      <c r="O96" s="14">
        <f>SUMIF(PIVOT_Demog_By_State_2014!A:A,A96&amp;"male",PIVOT_Demog_By_State_2014!E:E)</f>
        <v>1867224</v>
      </c>
      <c r="P96" s="14">
        <f>SUMIF(PIVOT_Demog_By_State_2014!A:A,A96&amp;"female",PIVOT_Demog_By_State_2014!U:U)</f>
        <v>1025413</v>
      </c>
      <c r="Q96" s="14">
        <f>SUMIF(PIVOT_Demog_By_State_2014!A:A,A96&amp;"male",PIVOT_Demog_By_State_2014!U:U)</f>
        <v>1036775</v>
      </c>
      <c r="R96" s="14">
        <f>SUMIF(PIVOT_Demog_By_State_2014!A:A,A96&amp;"female",PIVOT_Demog_By_State_2014!F:F)</f>
        <v>111690</v>
      </c>
      <c r="S96" s="14">
        <f>SUMIF(PIVOT_Demog_By_State_2014!A:A,A96&amp;"male",PIVOT_Demog_By_State_2014!F:F)</f>
        <v>98559</v>
      </c>
      <c r="T96" s="14">
        <f>SUMIF(PIVOT_Demog_By_State_2014!A:A,A96&amp;"female",PIVOT_Demog_By_State_2014!G:G)</f>
        <v>5448</v>
      </c>
      <c r="U96" s="14">
        <f>SUMIF(PIVOT_Demog_By_State_2014!A:A,A96&amp;"male",PIVOT_Demog_By_State_2014!G:G)</f>
        <v>6656</v>
      </c>
      <c r="V96" s="14">
        <f>SUMIF(PIVOT_Demog_By_State_2014!A:A,A96&amp;"female",PIVOT_Demog_By_State_2014!H:H)</f>
        <v>140170</v>
      </c>
      <c r="W96" s="14">
        <f>SUMIF(PIVOT_Demog_By_State_2014!A:A,A96&amp;"male",PIVOT_Demog_By_State_2014!H:H)</f>
        <v>132865</v>
      </c>
      <c r="X96" s="14">
        <f>SUMIF(PIVOT_Demog_By_State_2014!A:A,A96&amp;"female",PIVOT_Demog_By_State_2014!I:I)</f>
        <v>64308</v>
      </c>
      <c r="Y96" s="14">
        <f>SUMIF(PIVOT_Demog_By_State_2014!A:A,A96&amp;"male",PIVOT_Demog_By_State_2014!I:I)</f>
        <v>63261</v>
      </c>
      <c r="Z96" s="14">
        <f>L96+N96+P96+R96+T96+V96+X96</f>
        <v>3385760</v>
      </c>
      <c r="AA96" s="14">
        <f>M96+O96+Q96+S96+U96+W96+Y96</f>
        <v>3348080</v>
      </c>
      <c r="AB96" s="19">
        <f>D96/SUMIF(A:A,A96,D:D)</f>
        <v>0.17150408190320607</v>
      </c>
      <c r="AC96" s="19">
        <f>L96/$H96</f>
        <v>1.9261076549091417E-2</v>
      </c>
      <c r="AD96" s="19">
        <f>M96/$H96</f>
        <v>2.1208208173852036E-2</v>
      </c>
      <c r="AE96" s="19">
        <f>N96/$H96</f>
        <v>0.28365213249172078</v>
      </c>
      <c r="AF96" s="19">
        <f>O96/$H96</f>
        <v>0.27743082036718997</v>
      </c>
      <c r="AG96" s="19">
        <f>P96/$H96</f>
        <v>0.15235513779020693</v>
      </c>
      <c r="AH96" s="19">
        <f>Q96/$H96</f>
        <v>0.15404329570859915</v>
      </c>
      <c r="AI96" s="19">
        <f>R96/$H96</f>
        <v>1.659482114990566E-2</v>
      </c>
      <c r="AJ96" s="19">
        <f>S96/$H96</f>
        <v>1.4643826463546887E-2</v>
      </c>
      <c r="AK96" s="19">
        <f>T96/$H96</f>
        <v>8.0945998410498728E-4</v>
      </c>
      <c r="AL96" s="19">
        <f>U96/$H96</f>
        <v>9.88943769126798E-4</v>
      </c>
      <c r="AM96" s="19">
        <f>V96/$H96</f>
        <v>2.0826359392803979E-2</v>
      </c>
      <c r="AN96" s="19">
        <f>W96/$H96</f>
        <v>1.9740987663015627E-2</v>
      </c>
      <c r="AO96" s="19">
        <f>X96/$H96</f>
        <v>9.5548371251511603E-3</v>
      </c>
      <c r="AP96" s="19">
        <f>Y96/$H96</f>
        <v>9.3992746061794426E-3</v>
      </c>
      <c r="AQ96" s="21">
        <f>AC96+AE96+AI96+AK96+AM96+AO96+AG96</f>
        <v>0.50305382448298497</v>
      </c>
      <c r="AR96" s="21">
        <f>AD96+AF96+AJ96+AL96+AN96+AP96+AH96</f>
        <v>0.49745535675150993</v>
      </c>
    </row>
    <row r="97" spans="1:44" x14ac:dyDescent="0.2">
      <c r="A97" s="5" t="s">
        <v>240</v>
      </c>
      <c r="B97" s="5" t="s">
        <v>298</v>
      </c>
      <c r="C97" s="5" t="str">
        <f>VLOOKUP(B97,Treatments!A:B,2,FALSE)</f>
        <v>HIGH BLOOD PRESSURE</v>
      </c>
      <c r="D97" s="16">
        <v>1389942</v>
      </c>
      <c r="E97" s="5">
        <v>2</v>
      </c>
      <c r="F97" s="7" t="str">
        <f>VLOOKUP(A97,Region_Pop!A:D,4,FALSE)</f>
        <v>South</v>
      </c>
      <c r="G97" s="7" t="str">
        <f>IFERROR(VLOOKUP(A97,Region_Pop!A:F,6,FALSE),"NON DIVISION")</f>
        <v>South Atlantic</v>
      </c>
      <c r="H97" s="8">
        <f>VLOOKUP(A97,Region_Pop!A:P,16,FALSE)</f>
        <v>9932887</v>
      </c>
      <c r="I97" s="8">
        <f>VLOOKUP(A97,Region_Pop!A:Z,26,FALSE)</f>
        <v>89551</v>
      </c>
      <c r="J97" s="8">
        <f>VLOOKUP(A97,Region_Pop!A:AJ,36,FALSE)</f>
        <v>120207</v>
      </c>
      <c r="K97" s="8">
        <f>VLOOKUP(A97,Region_Pop!A:AT,46,FALSE)</f>
        <v>83523</v>
      </c>
      <c r="L97" s="14">
        <f>SUMIF(PIVOT_Demog_By_State_2014!A:A,A97&amp;"female",PIVOT_Demog_By_State_2014!D:D)</f>
        <v>1132734</v>
      </c>
      <c r="M97" s="14">
        <f>SUMIF(PIVOT_Demog_By_State_2014!A:A,A97&amp;"male",PIVOT_Demog_By_State_2014!D:D)</f>
        <v>994849</v>
      </c>
      <c r="N97" s="14">
        <f>SUMIF(PIVOT_Demog_By_State_2014!A:A,A97&amp;"female",PIVOT_Demog_By_State_2014!E:E)</f>
        <v>3258837</v>
      </c>
      <c r="O97" s="14">
        <f>SUMIF(PIVOT_Demog_By_State_2014!A:A,A97&amp;"male",PIVOT_Demog_By_State_2014!E:E)</f>
        <v>3114219</v>
      </c>
      <c r="P97" s="14">
        <f>SUMIF(PIVOT_Demog_By_State_2014!A:A,A97&amp;"female",PIVOT_Demog_By_State_2014!U:U)</f>
        <v>419391</v>
      </c>
      <c r="Q97" s="14">
        <f>SUMIF(PIVOT_Demog_By_State_2014!A:A,A97&amp;"male",PIVOT_Demog_By_State_2014!U:U)</f>
        <v>459670</v>
      </c>
      <c r="R97" s="14">
        <f>SUMIF(PIVOT_Demog_By_State_2014!A:A,A97&amp;"female",PIVOT_Demog_By_State_2014!F:F)</f>
        <v>135361</v>
      </c>
      <c r="S97" s="14">
        <f>SUMIF(PIVOT_Demog_By_State_2014!A:A,A97&amp;"male",PIVOT_Demog_By_State_2014!F:F)</f>
        <v>125109</v>
      </c>
      <c r="T97" s="14">
        <f>SUMIF(PIVOT_Demog_By_State_2014!A:A,A97&amp;"female",PIVOT_Demog_By_State_2014!G:G)</f>
        <v>3067</v>
      </c>
      <c r="U97" s="14">
        <f>SUMIF(PIVOT_Demog_By_State_2014!A:A,A97&amp;"male",PIVOT_Demog_By_State_2014!G:G)</f>
        <v>3155</v>
      </c>
      <c r="V97" s="14">
        <f>SUMIF(PIVOT_Demog_By_State_2014!A:A,A97&amp;"female",PIVOT_Demog_By_State_2014!H:H)</f>
        <v>58594</v>
      </c>
      <c r="W97" s="14">
        <f>SUMIF(PIVOT_Demog_By_State_2014!A:A,A97&amp;"male",PIVOT_Demog_By_State_2014!H:H)</f>
        <v>54723</v>
      </c>
      <c r="X97" s="14">
        <f>SUMIF(PIVOT_Demog_By_State_2014!A:A,A97&amp;"female",PIVOT_Demog_By_State_2014!I:I)</f>
        <v>89753</v>
      </c>
      <c r="Y97" s="14">
        <f>SUMIF(PIVOT_Demog_By_State_2014!A:A,A97&amp;"male",PIVOT_Demog_By_State_2014!I:I)</f>
        <v>84482</v>
      </c>
      <c r="Z97" s="14">
        <f>L97+N97+P97+R97+T97+V97+X97</f>
        <v>5097737</v>
      </c>
      <c r="AA97" s="14">
        <f>M97+O97+Q97+S97+U97+W97+Y97</f>
        <v>4836207</v>
      </c>
      <c r="AB97" s="19">
        <f>D97/SUMIF(A:A,A97,D:D)</f>
        <v>0.20829176690189632</v>
      </c>
      <c r="AC97" s="19">
        <f>L97/$H97</f>
        <v>0.11403874825113786</v>
      </c>
      <c r="AD97" s="19">
        <f>M97/$H97</f>
        <v>0.10015708423945627</v>
      </c>
      <c r="AE97" s="19">
        <f>N97/$H97</f>
        <v>0.32808558075814209</v>
      </c>
      <c r="AF97" s="19">
        <f>O97/$H97</f>
        <v>0.31352606749679124</v>
      </c>
      <c r="AG97" s="19">
        <f>P97/$H97</f>
        <v>4.2222467647120114E-2</v>
      </c>
      <c r="AH97" s="19">
        <f>Q97/$H97</f>
        <v>4.6277582741050011E-2</v>
      </c>
      <c r="AI97" s="19">
        <f>R97/$H97</f>
        <v>1.3627558634262123E-2</v>
      </c>
      <c r="AJ97" s="19">
        <f>S97/$H97</f>
        <v>1.2595431720908533E-2</v>
      </c>
      <c r="AK97" s="19">
        <f>T97/$H97</f>
        <v>3.0877226329062234E-4</v>
      </c>
      <c r="AL97" s="19">
        <f>U97/$H97</f>
        <v>3.1763172177434414E-4</v>
      </c>
      <c r="AM97" s="19">
        <f>V97/$H97</f>
        <v>5.8989898908544921E-3</v>
      </c>
      <c r="AN97" s="19">
        <f>W97/$H97</f>
        <v>5.5092743932353199E-3</v>
      </c>
      <c r="AO97" s="19">
        <f>X97/$H97</f>
        <v>9.0359429237441245E-3</v>
      </c>
      <c r="AP97" s="19">
        <f>Y97/$H97</f>
        <v>8.5052814957021061E-3</v>
      </c>
      <c r="AQ97" s="21">
        <f>AC97+AE97+AI97+AK97+AM97+AO97+AG97</f>
        <v>0.51321806036855133</v>
      </c>
      <c r="AR97" s="21">
        <f>AD97+AF97+AJ97+AL97+AN97+AP97+AH97</f>
        <v>0.48688835380891782</v>
      </c>
    </row>
    <row r="98" spans="1:44" x14ac:dyDescent="0.2">
      <c r="A98" s="5" t="s">
        <v>240</v>
      </c>
      <c r="B98" s="5" t="s">
        <v>303</v>
      </c>
      <c r="C98" s="5" t="str">
        <f>VLOOKUP(B98,Treatments!A:B,2,FALSE)</f>
        <v>HIGH CHOLESTEROL</v>
      </c>
      <c r="D98" s="16">
        <v>1120744</v>
      </c>
      <c r="E98" s="5">
        <v>5</v>
      </c>
      <c r="F98" s="7" t="str">
        <f>VLOOKUP(A98,Region_Pop!A:D,4,FALSE)</f>
        <v>South</v>
      </c>
      <c r="G98" s="7" t="str">
        <f>IFERROR(VLOOKUP(A98,Region_Pop!A:F,6,FALSE),"NON DIVISION")</f>
        <v>South Atlantic</v>
      </c>
      <c r="H98" s="8">
        <f>VLOOKUP(A98,Region_Pop!A:P,16,FALSE)</f>
        <v>9932887</v>
      </c>
      <c r="I98" s="8">
        <f>VLOOKUP(A98,Region_Pop!A:Z,26,FALSE)</f>
        <v>89551</v>
      </c>
      <c r="J98" s="8">
        <f>VLOOKUP(A98,Region_Pop!A:AJ,36,FALSE)</f>
        <v>120207</v>
      </c>
      <c r="K98" s="8">
        <f>VLOOKUP(A98,Region_Pop!A:AT,46,FALSE)</f>
        <v>83523</v>
      </c>
      <c r="L98" s="14">
        <f>SUMIF(PIVOT_Demog_By_State_2014!A:A,A98&amp;"female",PIVOT_Demog_By_State_2014!D:D)</f>
        <v>1132734</v>
      </c>
      <c r="M98" s="14">
        <f>SUMIF(PIVOT_Demog_By_State_2014!A:A,A98&amp;"male",PIVOT_Demog_By_State_2014!D:D)</f>
        <v>994849</v>
      </c>
      <c r="N98" s="14">
        <f>SUMIF(PIVOT_Demog_By_State_2014!A:A,A98&amp;"female",PIVOT_Demog_By_State_2014!E:E)</f>
        <v>3258837</v>
      </c>
      <c r="O98" s="14">
        <f>SUMIF(PIVOT_Demog_By_State_2014!A:A,A98&amp;"male",PIVOT_Demog_By_State_2014!E:E)</f>
        <v>3114219</v>
      </c>
      <c r="P98" s="14">
        <f>SUMIF(PIVOT_Demog_By_State_2014!A:A,A98&amp;"female",PIVOT_Demog_By_State_2014!U:U)</f>
        <v>419391</v>
      </c>
      <c r="Q98" s="14">
        <f>SUMIF(PIVOT_Demog_By_State_2014!A:A,A98&amp;"male",PIVOT_Demog_By_State_2014!U:U)</f>
        <v>459670</v>
      </c>
      <c r="R98" s="14">
        <f>SUMIF(PIVOT_Demog_By_State_2014!A:A,A98&amp;"female",PIVOT_Demog_By_State_2014!F:F)</f>
        <v>135361</v>
      </c>
      <c r="S98" s="14">
        <f>SUMIF(PIVOT_Demog_By_State_2014!A:A,A98&amp;"male",PIVOT_Demog_By_State_2014!F:F)</f>
        <v>125109</v>
      </c>
      <c r="T98" s="14">
        <f>SUMIF(PIVOT_Demog_By_State_2014!A:A,A98&amp;"female",PIVOT_Demog_By_State_2014!G:G)</f>
        <v>3067</v>
      </c>
      <c r="U98" s="14">
        <f>SUMIF(PIVOT_Demog_By_State_2014!A:A,A98&amp;"male",PIVOT_Demog_By_State_2014!G:G)</f>
        <v>3155</v>
      </c>
      <c r="V98" s="14">
        <f>SUMIF(PIVOT_Demog_By_State_2014!A:A,A98&amp;"female",PIVOT_Demog_By_State_2014!H:H)</f>
        <v>58594</v>
      </c>
      <c r="W98" s="14">
        <f>SUMIF(PIVOT_Demog_By_State_2014!A:A,A98&amp;"male",PIVOT_Demog_By_State_2014!H:H)</f>
        <v>54723</v>
      </c>
      <c r="X98" s="14">
        <f>SUMIF(PIVOT_Demog_By_State_2014!A:A,A98&amp;"female",PIVOT_Demog_By_State_2014!I:I)</f>
        <v>89753</v>
      </c>
      <c r="Y98" s="14">
        <f>SUMIF(PIVOT_Demog_By_State_2014!A:A,A98&amp;"male",PIVOT_Demog_By_State_2014!I:I)</f>
        <v>84482</v>
      </c>
      <c r="Z98" s="14">
        <f>L98+N98+P98+R98+T98+V98+X98</f>
        <v>5097737</v>
      </c>
      <c r="AA98" s="14">
        <f>M98+O98+Q98+S98+U98+W98+Y98</f>
        <v>4836207</v>
      </c>
      <c r="AB98" s="19">
        <f>D98/SUMIF(A:A,A98,D:D)</f>
        <v>0.16795071161580763</v>
      </c>
      <c r="AC98" s="19">
        <f>L98/$H98</f>
        <v>0.11403874825113786</v>
      </c>
      <c r="AD98" s="19">
        <f>M98/$H98</f>
        <v>0.10015708423945627</v>
      </c>
      <c r="AE98" s="19">
        <f>N98/$H98</f>
        <v>0.32808558075814209</v>
      </c>
      <c r="AF98" s="19">
        <f>O98/$H98</f>
        <v>0.31352606749679124</v>
      </c>
      <c r="AG98" s="19">
        <f>P98/$H98</f>
        <v>4.2222467647120114E-2</v>
      </c>
      <c r="AH98" s="19">
        <f>Q98/$H98</f>
        <v>4.6277582741050011E-2</v>
      </c>
      <c r="AI98" s="19">
        <f>R98/$H98</f>
        <v>1.3627558634262123E-2</v>
      </c>
      <c r="AJ98" s="19">
        <f>S98/$H98</f>
        <v>1.2595431720908533E-2</v>
      </c>
      <c r="AK98" s="19">
        <f>T98/$H98</f>
        <v>3.0877226329062234E-4</v>
      </c>
      <c r="AL98" s="19">
        <f>U98/$H98</f>
        <v>3.1763172177434414E-4</v>
      </c>
      <c r="AM98" s="19">
        <f>V98/$H98</f>
        <v>5.8989898908544921E-3</v>
      </c>
      <c r="AN98" s="19">
        <f>W98/$H98</f>
        <v>5.5092743932353199E-3</v>
      </c>
      <c r="AO98" s="19">
        <f>X98/$H98</f>
        <v>9.0359429237441245E-3</v>
      </c>
      <c r="AP98" s="19">
        <f>Y98/$H98</f>
        <v>8.5052814957021061E-3</v>
      </c>
      <c r="AQ98" s="21">
        <f>AC98+AE98+AI98+AK98+AM98+AO98+AG98</f>
        <v>0.51321806036855133</v>
      </c>
      <c r="AR98" s="21">
        <f>AD98+AF98+AJ98+AL98+AN98+AP98+AH98</f>
        <v>0.48688835380891782</v>
      </c>
    </row>
    <row r="99" spans="1:44" x14ac:dyDescent="0.2">
      <c r="A99" s="5" t="s">
        <v>240</v>
      </c>
      <c r="B99" s="5" t="s">
        <v>293</v>
      </c>
      <c r="C99" s="5" t="str">
        <f>VLOOKUP(B99,Treatments!A:B,2,FALSE)</f>
        <v>HYPOTHYROIDISM</v>
      </c>
      <c r="D99" s="16">
        <v>1513777</v>
      </c>
      <c r="E99" s="5">
        <v>1</v>
      </c>
      <c r="F99" s="7" t="str">
        <f>VLOOKUP(A99,Region_Pop!A:D,4,FALSE)</f>
        <v>South</v>
      </c>
      <c r="G99" s="7" t="str">
        <f>IFERROR(VLOOKUP(A99,Region_Pop!A:F,6,FALSE),"NON DIVISION")</f>
        <v>South Atlantic</v>
      </c>
      <c r="H99" s="8">
        <f>VLOOKUP(A99,Region_Pop!A:P,16,FALSE)</f>
        <v>9932887</v>
      </c>
      <c r="I99" s="8">
        <f>VLOOKUP(A99,Region_Pop!A:Z,26,FALSE)</f>
        <v>89551</v>
      </c>
      <c r="J99" s="8">
        <f>VLOOKUP(A99,Region_Pop!A:AJ,36,FALSE)</f>
        <v>120207</v>
      </c>
      <c r="K99" s="8">
        <f>VLOOKUP(A99,Region_Pop!A:AT,46,FALSE)</f>
        <v>83523</v>
      </c>
      <c r="L99" s="14">
        <f>SUMIF(PIVOT_Demog_By_State_2014!A:A,A99&amp;"female",PIVOT_Demog_By_State_2014!D:D)</f>
        <v>1132734</v>
      </c>
      <c r="M99" s="14">
        <f>SUMIF(PIVOT_Demog_By_State_2014!A:A,A99&amp;"male",PIVOT_Demog_By_State_2014!D:D)</f>
        <v>994849</v>
      </c>
      <c r="N99" s="14">
        <f>SUMIF(PIVOT_Demog_By_State_2014!A:A,A99&amp;"female",PIVOT_Demog_By_State_2014!E:E)</f>
        <v>3258837</v>
      </c>
      <c r="O99" s="14">
        <f>SUMIF(PIVOT_Demog_By_State_2014!A:A,A99&amp;"male",PIVOT_Demog_By_State_2014!E:E)</f>
        <v>3114219</v>
      </c>
      <c r="P99" s="14">
        <f>SUMIF(PIVOT_Demog_By_State_2014!A:A,A99&amp;"female",PIVOT_Demog_By_State_2014!U:U)</f>
        <v>419391</v>
      </c>
      <c r="Q99" s="14">
        <f>SUMIF(PIVOT_Demog_By_State_2014!A:A,A99&amp;"male",PIVOT_Demog_By_State_2014!U:U)</f>
        <v>459670</v>
      </c>
      <c r="R99" s="14">
        <f>SUMIF(PIVOT_Demog_By_State_2014!A:A,A99&amp;"female",PIVOT_Demog_By_State_2014!F:F)</f>
        <v>135361</v>
      </c>
      <c r="S99" s="14">
        <f>SUMIF(PIVOT_Demog_By_State_2014!A:A,A99&amp;"male",PIVOT_Demog_By_State_2014!F:F)</f>
        <v>125109</v>
      </c>
      <c r="T99" s="14">
        <f>SUMIF(PIVOT_Demog_By_State_2014!A:A,A99&amp;"female",PIVOT_Demog_By_State_2014!G:G)</f>
        <v>3067</v>
      </c>
      <c r="U99" s="14">
        <f>SUMIF(PIVOT_Demog_By_State_2014!A:A,A99&amp;"male",PIVOT_Demog_By_State_2014!G:G)</f>
        <v>3155</v>
      </c>
      <c r="V99" s="14">
        <f>SUMIF(PIVOT_Demog_By_State_2014!A:A,A99&amp;"female",PIVOT_Demog_By_State_2014!H:H)</f>
        <v>58594</v>
      </c>
      <c r="W99" s="14">
        <f>SUMIF(PIVOT_Demog_By_State_2014!A:A,A99&amp;"male",PIVOT_Demog_By_State_2014!H:H)</f>
        <v>54723</v>
      </c>
      <c r="X99" s="14">
        <f>SUMIF(PIVOT_Demog_By_State_2014!A:A,A99&amp;"female",PIVOT_Demog_By_State_2014!I:I)</f>
        <v>89753</v>
      </c>
      <c r="Y99" s="14">
        <f>SUMIF(PIVOT_Demog_By_State_2014!A:A,A99&amp;"male",PIVOT_Demog_By_State_2014!I:I)</f>
        <v>84482</v>
      </c>
      <c r="Z99" s="14">
        <f>L99+N99+P99+R99+T99+V99+X99</f>
        <v>5097737</v>
      </c>
      <c r="AA99" s="14">
        <f>M99+O99+Q99+S99+U99+W99+Y99</f>
        <v>4836207</v>
      </c>
      <c r="AB99" s="19">
        <f>D99/SUMIF(A:A,A99,D:D)</f>
        <v>0.2268492397707616</v>
      </c>
      <c r="AC99" s="19">
        <f>L99/$H99</f>
        <v>0.11403874825113786</v>
      </c>
      <c r="AD99" s="19">
        <f>M99/$H99</f>
        <v>0.10015708423945627</v>
      </c>
      <c r="AE99" s="19">
        <f>N99/$H99</f>
        <v>0.32808558075814209</v>
      </c>
      <c r="AF99" s="19">
        <f>O99/$H99</f>
        <v>0.31352606749679124</v>
      </c>
      <c r="AG99" s="19">
        <f>P99/$H99</f>
        <v>4.2222467647120114E-2</v>
      </c>
      <c r="AH99" s="19">
        <f>Q99/$H99</f>
        <v>4.6277582741050011E-2</v>
      </c>
      <c r="AI99" s="19">
        <f>R99/$H99</f>
        <v>1.3627558634262123E-2</v>
      </c>
      <c r="AJ99" s="19">
        <f>S99/$H99</f>
        <v>1.2595431720908533E-2</v>
      </c>
      <c r="AK99" s="19">
        <f>T99/$H99</f>
        <v>3.0877226329062234E-4</v>
      </c>
      <c r="AL99" s="19">
        <f>U99/$H99</f>
        <v>3.1763172177434414E-4</v>
      </c>
      <c r="AM99" s="19">
        <f>V99/$H99</f>
        <v>5.8989898908544921E-3</v>
      </c>
      <c r="AN99" s="19">
        <f>W99/$H99</f>
        <v>5.5092743932353199E-3</v>
      </c>
      <c r="AO99" s="19">
        <f>X99/$H99</f>
        <v>9.0359429237441245E-3</v>
      </c>
      <c r="AP99" s="19">
        <f>Y99/$H99</f>
        <v>8.5052814957021061E-3</v>
      </c>
      <c r="AQ99" s="21">
        <f>AC99+AE99+AI99+AK99+AM99+AO99+AG99</f>
        <v>0.51321806036855133</v>
      </c>
      <c r="AR99" s="21">
        <f>AD99+AF99+AJ99+AL99+AN99+AP99+AH99</f>
        <v>0.48688835380891782</v>
      </c>
    </row>
    <row r="100" spans="1:44" x14ac:dyDescent="0.2">
      <c r="A100" s="5" t="s">
        <v>240</v>
      </c>
      <c r="B100" s="5" t="s">
        <v>295</v>
      </c>
      <c r="C100" s="5" t="str">
        <f>VLOOKUP(B100,Treatments!A:B,2,FALSE)</f>
        <v>HIGH BLOOD PRESSURE</v>
      </c>
      <c r="D100" s="16">
        <v>1281045</v>
      </c>
      <c r="E100" s="5">
        <v>4</v>
      </c>
      <c r="F100" s="7" t="str">
        <f>VLOOKUP(A100,Region_Pop!A:D,4,FALSE)</f>
        <v>South</v>
      </c>
      <c r="G100" s="7" t="str">
        <f>IFERROR(VLOOKUP(A100,Region_Pop!A:F,6,FALSE),"NON DIVISION")</f>
        <v>South Atlantic</v>
      </c>
      <c r="H100" s="8">
        <f>VLOOKUP(A100,Region_Pop!A:P,16,FALSE)</f>
        <v>9932887</v>
      </c>
      <c r="I100" s="8">
        <f>VLOOKUP(A100,Region_Pop!A:Z,26,FALSE)</f>
        <v>89551</v>
      </c>
      <c r="J100" s="8">
        <f>VLOOKUP(A100,Region_Pop!A:AJ,36,FALSE)</f>
        <v>120207</v>
      </c>
      <c r="K100" s="8">
        <f>VLOOKUP(A100,Region_Pop!A:AT,46,FALSE)</f>
        <v>83523</v>
      </c>
      <c r="L100" s="14">
        <f>SUMIF(PIVOT_Demog_By_State_2014!A:A,A100&amp;"female",PIVOT_Demog_By_State_2014!D:D)</f>
        <v>1132734</v>
      </c>
      <c r="M100" s="14">
        <f>SUMIF(PIVOT_Demog_By_State_2014!A:A,A100&amp;"male",PIVOT_Demog_By_State_2014!D:D)</f>
        <v>994849</v>
      </c>
      <c r="N100" s="14">
        <f>SUMIF(PIVOT_Demog_By_State_2014!A:A,A100&amp;"female",PIVOT_Demog_By_State_2014!E:E)</f>
        <v>3258837</v>
      </c>
      <c r="O100" s="14">
        <f>SUMIF(PIVOT_Demog_By_State_2014!A:A,A100&amp;"male",PIVOT_Demog_By_State_2014!E:E)</f>
        <v>3114219</v>
      </c>
      <c r="P100" s="14">
        <f>SUMIF(PIVOT_Demog_By_State_2014!A:A,A100&amp;"female",PIVOT_Demog_By_State_2014!U:U)</f>
        <v>419391</v>
      </c>
      <c r="Q100" s="14">
        <f>SUMIF(PIVOT_Demog_By_State_2014!A:A,A100&amp;"male",PIVOT_Demog_By_State_2014!U:U)</f>
        <v>459670</v>
      </c>
      <c r="R100" s="14">
        <f>SUMIF(PIVOT_Demog_By_State_2014!A:A,A100&amp;"female",PIVOT_Demog_By_State_2014!F:F)</f>
        <v>135361</v>
      </c>
      <c r="S100" s="14">
        <f>SUMIF(PIVOT_Demog_By_State_2014!A:A,A100&amp;"male",PIVOT_Demog_By_State_2014!F:F)</f>
        <v>125109</v>
      </c>
      <c r="T100" s="14">
        <f>SUMIF(PIVOT_Demog_By_State_2014!A:A,A100&amp;"female",PIVOT_Demog_By_State_2014!G:G)</f>
        <v>3067</v>
      </c>
      <c r="U100" s="14">
        <f>SUMIF(PIVOT_Demog_By_State_2014!A:A,A100&amp;"male",PIVOT_Demog_By_State_2014!G:G)</f>
        <v>3155</v>
      </c>
      <c r="V100" s="14">
        <f>SUMIF(PIVOT_Demog_By_State_2014!A:A,A100&amp;"female",PIVOT_Demog_By_State_2014!H:H)</f>
        <v>58594</v>
      </c>
      <c r="W100" s="14">
        <f>SUMIF(PIVOT_Demog_By_State_2014!A:A,A100&amp;"male",PIVOT_Demog_By_State_2014!H:H)</f>
        <v>54723</v>
      </c>
      <c r="X100" s="14">
        <f>SUMIF(PIVOT_Demog_By_State_2014!A:A,A100&amp;"female",PIVOT_Demog_By_State_2014!I:I)</f>
        <v>89753</v>
      </c>
      <c r="Y100" s="14">
        <f>SUMIF(PIVOT_Demog_By_State_2014!A:A,A100&amp;"male",PIVOT_Demog_By_State_2014!I:I)</f>
        <v>84482</v>
      </c>
      <c r="Z100" s="14">
        <f>L100+N100+P100+R100+T100+V100+X100</f>
        <v>5097737</v>
      </c>
      <c r="AA100" s="14">
        <f>M100+O100+Q100+S100+U100+W100+Y100</f>
        <v>4836207</v>
      </c>
      <c r="AB100" s="19">
        <f>D100/SUMIF(A:A,A100,D:D)</f>
        <v>0.19197284960871733</v>
      </c>
      <c r="AC100" s="19">
        <f>L100/$H100</f>
        <v>0.11403874825113786</v>
      </c>
      <c r="AD100" s="19">
        <f>M100/$H100</f>
        <v>0.10015708423945627</v>
      </c>
      <c r="AE100" s="19">
        <f>N100/$H100</f>
        <v>0.32808558075814209</v>
      </c>
      <c r="AF100" s="19">
        <f>O100/$H100</f>
        <v>0.31352606749679124</v>
      </c>
      <c r="AG100" s="19">
        <f>P100/$H100</f>
        <v>4.2222467647120114E-2</v>
      </c>
      <c r="AH100" s="19">
        <f>Q100/$H100</f>
        <v>4.6277582741050011E-2</v>
      </c>
      <c r="AI100" s="19">
        <f>R100/$H100</f>
        <v>1.3627558634262123E-2</v>
      </c>
      <c r="AJ100" s="19">
        <f>S100/$H100</f>
        <v>1.2595431720908533E-2</v>
      </c>
      <c r="AK100" s="19">
        <f>T100/$H100</f>
        <v>3.0877226329062234E-4</v>
      </c>
      <c r="AL100" s="19">
        <f>U100/$H100</f>
        <v>3.1763172177434414E-4</v>
      </c>
      <c r="AM100" s="19">
        <f>V100/$H100</f>
        <v>5.8989898908544921E-3</v>
      </c>
      <c r="AN100" s="19">
        <f>W100/$H100</f>
        <v>5.5092743932353199E-3</v>
      </c>
      <c r="AO100" s="19">
        <f>X100/$H100</f>
        <v>9.0359429237441245E-3</v>
      </c>
      <c r="AP100" s="19">
        <f>Y100/$H100</f>
        <v>8.5052814957021061E-3</v>
      </c>
      <c r="AQ100" s="21">
        <f>AC100+AE100+AI100+AK100+AM100+AO100+AG100</f>
        <v>0.51321806036855133</v>
      </c>
      <c r="AR100" s="21">
        <f>AD100+AF100+AJ100+AL100+AN100+AP100+AH100</f>
        <v>0.48688835380891782</v>
      </c>
    </row>
    <row r="101" spans="1:44" x14ac:dyDescent="0.2">
      <c r="A101" s="5" t="s">
        <v>240</v>
      </c>
      <c r="B101" s="5" t="s">
        <v>296</v>
      </c>
      <c r="C101" s="5" t="str">
        <f>VLOOKUP(B101,Treatments!A:B,2,FALSE)</f>
        <v>GASTROESOPHAGEAL REFLUX DISEASE</v>
      </c>
      <c r="D101" s="16">
        <v>1367545</v>
      </c>
      <c r="E101" s="5">
        <v>3</v>
      </c>
      <c r="F101" s="7" t="str">
        <f>VLOOKUP(A101,Region_Pop!A:D,4,FALSE)</f>
        <v>South</v>
      </c>
      <c r="G101" s="7" t="str">
        <f>IFERROR(VLOOKUP(A101,Region_Pop!A:F,6,FALSE),"NON DIVISION")</f>
        <v>South Atlantic</v>
      </c>
      <c r="H101" s="8">
        <f>VLOOKUP(A101,Region_Pop!A:P,16,FALSE)</f>
        <v>9932887</v>
      </c>
      <c r="I101" s="8">
        <f>VLOOKUP(A101,Region_Pop!A:Z,26,FALSE)</f>
        <v>89551</v>
      </c>
      <c r="J101" s="8">
        <f>VLOOKUP(A101,Region_Pop!A:AJ,36,FALSE)</f>
        <v>120207</v>
      </c>
      <c r="K101" s="8">
        <f>VLOOKUP(A101,Region_Pop!A:AT,46,FALSE)</f>
        <v>83523</v>
      </c>
      <c r="L101" s="14">
        <f>SUMIF(PIVOT_Demog_By_State_2014!A:A,A101&amp;"female",PIVOT_Demog_By_State_2014!D:D)</f>
        <v>1132734</v>
      </c>
      <c r="M101" s="14">
        <f>SUMIF(PIVOT_Demog_By_State_2014!A:A,A101&amp;"male",PIVOT_Demog_By_State_2014!D:D)</f>
        <v>994849</v>
      </c>
      <c r="N101" s="14">
        <f>SUMIF(PIVOT_Demog_By_State_2014!A:A,A101&amp;"female",PIVOT_Demog_By_State_2014!E:E)</f>
        <v>3258837</v>
      </c>
      <c r="O101" s="14">
        <f>SUMIF(PIVOT_Demog_By_State_2014!A:A,A101&amp;"male",PIVOT_Demog_By_State_2014!E:E)</f>
        <v>3114219</v>
      </c>
      <c r="P101" s="14">
        <f>SUMIF(PIVOT_Demog_By_State_2014!A:A,A101&amp;"female",PIVOT_Demog_By_State_2014!U:U)</f>
        <v>419391</v>
      </c>
      <c r="Q101" s="14">
        <f>SUMIF(PIVOT_Demog_By_State_2014!A:A,A101&amp;"male",PIVOT_Demog_By_State_2014!U:U)</f>
        <v>459670</v>
      </c>
      <c r="R101" s="14">
        <f>SUMIF(PIVOT_Demog_By_State_2014!A:A,A101&amp;"female",PIVOT_Demog_By_State_2014!F:F)</f>
        <v>135361</v>
      </c>
      <c r="S101" s="14">
        <f>SUMIF(PIVOT_Demog_By_State_2014!A:A,A101&amp;"male",PIVOT_Demog_By_State_2014!F:F)</f>
        <v>125109</v>
      </c>
      <c r="T101" s="14">
        <f>SUMIF(PIVOT_Demog_By_State_2014!A:A,A101&amp;"female",PIVOT_Demog_By_State_2014!G:G)</f>
        <v>3067</v>
      </c>
      <c r="U101" s="14">
        <f>SUMIF(PIVOT_Demog_By_State_2014!A:A,A101&amp;"male",PIVOT_Demog_By_State_2014!G:G)</f>
        <v>3155</v>
      </c>
      <c r="V101" s="14">
        <f>SUMIF(PIVOT_Demog_By_State_2014!A:A,A101&amp;"female",PIVOT_Demog_By_State_2014!H:H)</f>
        <v>58594</v>
      </c>
      <c r="W101" s="14">
        <f>SUMIF(PIVOT_Demog_By_State_2014!A:A,A101&amp;"male",PIVOT_Demog_By_State_2014!H:H)</f>
        <v>54723</v>
      </c>
      <c r="X101" s="14">
        <f>SUMIF(PIVOT_Demog_By_State_2014!A:A,A101&amp;"female",PIVOT_Demog_By_State_2014!I:I)</f>
        <v>89753</v>
      </c>
      <c r="Y101" s="14">
        <f>SUMIF(PIVOT_Demog_By_State_2014!A:A,A101&amp;"male",PIVOT_Demog_By_State_2014!I:I)</f>
        <v>84482</v>
      </c>
      <c r="Z101" s="14">
        <f>L101+N101+P101+R101+T101+V101+X101</f>
        <v>5097737</v>
      </c>
      <c r="AA101" s="14">
        <f>M101+O101+Q101+S101+U101+W101+Y101</f>
        <v>4836207</v>
      </c>
      <c r="AB101" s="19">
        <f>D101/SUMIF(A:A,A101,D:D)</f>
        <v>0.20493543210281712</v>
      </c>
      <c r="AC101" s="19">
        <f>L101/$H101</f>
        <v>0.11403874825113786</v>
      </c>
      <c r="AD101" s="19">
        <f>M101/$H101</f>
        <v>0.10015708423945627</v>
      </c>
      <c r="AE101" s="19">
        <f>N101/$H101</f>
        <v>0.32808558075814209</v>
      </c>
      <c r="AF101" s="19">
        <f>O101/$H101</f>
        <v>0.31352606749679124</v>
      </c>
      <c r="AG101" s="19">
        <f>P101/$H101</f>
        <v>4.2222467647120114E-2</v>
      </c>
      <c r="AH101" s="19">
        <f>Q101/$H101</f>
        <v>4.6277582741050011E-2</v>
      </c>
      <c r="AI101" s="19">
        <f>R101/$H101</f>
        <v>1.3627558634262123E-2</v>
      </c>
      <c r="AJ101" s="19">
        <f>S101/$H101</f>
        <v>1.2595431720908533E-2</v>
      </c>
      <c r="AK101" s="19">
        <f>T101/$H101</f>
        <v>3.0877226329062234E-4</v>
      </c>
      <c r="AL101" s="19">
        <f>U101/$H101</f>
        <v>3.1763172177434414E-4</v>
      </c>
      <c r="AM101" s="19">
        <f>V101/$H101</f>
        <v>5.8989898908544921E-3</v>
      </c>
      <c r="AN101" s="19">
        <f>W101/$H101</f>
        <v>5.5092743932353199E-3</v>
      </c>
      <c r="AO101" s="19">
        <f>X101/$H101</f>
        <v>9.0359429237441245E-3</v>
      </c>
      <c r="AP101" s="19">
        <f>Y101/$H101</f>
        <v>8.5052814957021061E-3</v>
      </c>
      <c r="AQ101" s="21">
        <f>AC101+AE101+AI101+AK101+AM101+AO101+AG101</f>
        <v>0.51321806036855133</v>
      </c>
      <c r="AR101" s="21">
        <f>AD101+AF101+AJ101+AL101+AN101+AP101+AH101</f>
        <v>0.48688835380891782</v>
      </c>
    </row>
    <row r="102" spans="1:44" x14ac:dyDescent="0.2">
      <c r="A102" s="5" t="s">
        <v>179</v>
      </c>
      <c r="B102" s="5" t="s">
        <v>303</v>
      </c>
      <c r="C102" s="5" t="str">
        <f>VLOOKUP(B102,Treatments!A:B,2,FALSE)</f>
        <v>HIGH CHOLESTEROL</v>
      </c>
      <c r="D102" s="16">
        <v>351804</v>
      </c>
      <c r="E102" s="5">
        <v>4</v>
      </c>
      <c r="F102" s="7" t="str">
        <f>VLOOKUP(A102,Region_Pop!A:D,4,FALSE)</f>
        <v>West</v>
      </c>
      <c r="G102" s="7" t="str">
        <f>IFERROR(VLOOKUP(A102,Region_Pop!A:F,6,FALSE),"NON DIVISION")</f>
        <v>Mountain</v>
      </c>
      <c r="H102" s="8">
        <f>VLOOKUP(A102,Region_Pop!A:P,16,FALSE)</f>
        <v>5350101</v>
      </c>
      <c r="I102" s="8">
        <f>VLOOKUP(A102,Region_Pop!A:Z,26,FALSE)</f>
        <v>81066</v>
      </c>
      <c r="J102" s="8">
        <f>VLOOKUP(A102,Region_Pop!A:AJ,36,FALSE)</f>
        <v>65702</v>
      </c>
      <c r="K102" s="8">
        <f>VLOOKUP(A102,Region_Pop!A:AT,46,FALSE)</f>
        <v>33935</v>
      </c>
      <c r="L102" s="14">
        <f>SUMIF(PIVOT_Demog_By_State_2014!A:A,A102&amp;"female",PIVOT_Demog_By_State_2014!D:D)</f>
        <v>98368</v>
      </c>
      <c r="M102" s="14">
        <f>SUMIF(PIVOT_Demog_By_State_2014!A:A,A102&amp;"male",PIVOT_Demog_By_State_2014!D:D)</f>
        <v>112282</v>
      </c>
      <c r="N102" s="14">
        <f>SUMIF(PIVOT_Demog_By_State_2014!A:A,A102&amp;"female",PIVOT_Demog_By_State_2014!E:E)</f>
        <v>1845946</v>
      </c>
      <c r="O102" s="14">
        <f>SUMIF(PIVOT_Demog_By_State_2014!A:A,A102&amp;"male",PIVOT_Demog_By_State_2014!E:E)</f>
        <v>1848212</v>
      </c>
      <c r="P102" s="14">
        <f>SUMIF(PIVOT_Demog_By_State_2014!A:A,A102&amp;"female",PIVOT_Demog_By_State_2014!U:U)</f>
        <v>556349</v>
      </c>
      <c r="Q102" s="14">
        <f>SUMIF(PIVOT_Demog_By_State_2014!A:A,A102&amp;"male",PIVOT_Demog_By_State_2014!U:U)</f>
        <v>576310</v>
      </c>
      <c r="R102" s="14">
        <f>SUMIF(PIVOT_Demog_By_State_2014!A:A,A102&amp;"female",PIVOT_Demog_By_State_2014!F:F)</f>
        <v>87528</v>
      </c>
      <c r="S102" s="14">
        <f>SUMIF(PIVOT_Demog_By_State_2014!A:A,A102&amp;"male",PIVOT_Demog_By_State_2014!F:F)</f>
        <v>73202</v>
      </c>
      <c r="T102" s="14">
        <f>SUMIF(PIVOT_Demog_By_State_2014!A:A,A102&amp;"female",PIVOT_Demog_By_State_2014!G:G)</f>
        <v>3265</v>
      </c>
      <c r="U102" s="14">
        <f>SUMIF(PIVOT_Demog_By_State_2014!A:A,A102&amp;"male",PIVOT_Demog_By_State_2014!G:G)</f>
        <v>3481</v>
      </c>
      <c r="V102" s="14">
        <f>SUMIF(PIVOT_Demog_By_State_2014!A:A,A102&amp;"female",PIVOT_Demog_By_State_2014!H:H)</f>
        <v>16662</v>
      </c>
      <c r="W102" s="14">
        <f>SUMIF(PIVOT_Demog_By_State_2014!A:A,A102&amp;"male",PIVOT_Demog_By_State_2014!H:H)</f>
        <v>16974</v>
      </c>
      <c r="X102" s="14">
        <f>SUMIF(PIVOT_Demog_By_State_2014!A:A,A102&amp;"female",PIVOT_Demog_By_State_2014!I:I)</f>
        <v>56741</v>
      </c>
      <c r="Y102" s="14">
        <f>SUMIF(PIVOT_Demog_By_State_2014!A:A,A102&amp;"male",PIVOT_Demog_By_State_2014!I:I)</f>
        <v>55898</v>
      </c>
      <c r="Z102" s="14">
        <f>L102+N102+P102+R102+T102+V102+X102</f>
        <v>2664859</v>
      </c>
      <c r="AA102" s="14">
        <f>M102+O102+Q102+S102+U102+W102+Y102</f>
        <v>2686359</v>
      </c>
      <c r="AB102" s="19">
        <f>D102/SUMIF(A:A,A102,D:D)</f>
        <v>0.15462246922858858</v>
      </c>
      <c r="AC102" s="19">
        <f>L102/$H102</f>
        <v>1.8386194952207443E-2</v>
      </c>
      <c r="AD102" s="19">
        <f>M102/$H102</f>
        <v>2.098689351845881E-2</v>
      </c>
      <c r="AE102" s="19">
        <f>N102/$H102</f>
        <v>0.34503012186125087</v>
      </c>
      <c r="AF102" s="19">
        <f>O102/$H102</f>
        <v>0.34545366526725385</v>
      </c>
      <c r="AG102" s="19">
        <f>P102/$H102</f>
        <v>0.10398850414225824</v>
      </c>
      <c r="AH102" s="19">
        <f>Q102/$H102</f>
        <v>0.1077194617447409</v>
      </c>
      <c r="AI102" s="19">
        <f>R102/$H102</f>
        <v>1.636006497821256E-2</v>
      </c>
      <c r="AJ102" s="19">
        <f>S102/$H102</f>
        <v>1.3682358519960651E-2</v>
      </c>
      <c r="AK102" s="19">
        <f>T102/$H102</f>
        <v>6.1026885286838515E-4</v>
      </c>
      <c r="AL102" s="19">
        <f>U102/$H102</f>
        <v>6.5064192246090311E-4</v>
      </c>
      <c r="AM102" s="19">
        <f>V102/$H102</f>
        <v>3.1143337294006227E-3</v>
      </c>
      <c r="AN102" s="19">
        <f>W102/$H102</f>
        <v>3.172650385478704E-3</v>
      </c>
      <c r="AO102" s="19">
        <f>X102/$H102</f>
        <v>1.0605594174764177E-2</v>
      </c>
      <c r="AP102" s="19">
        <f>Y102/$H102</f>
        <v>1.0448027055937822E-2</v>
      </c>
      <c r="AQ102" s="21">
        <f>AC102+AE102+AI102+AK102+AM102+AO102+AG102</f>
        <v>0.49809508269096237</v>
      </c>
      <c r="AR102" s="21">
        <f>AD102+AF102+AJ102+AL102+AN102+AP102+AH102</f>
        <v>0.50211369841429165</v>
      </c>
    </row>
    <row r="103" spans="1:44" x14ac:dyDescent="0.2">
      <c r="A103" s="5" t="s">
        <v>179</v>
      </c>
      <c r="B103" s="5" t="s">
        <v>293</v>
      </c>
      <c r="C103" s="5" t="str">
        <f>VLOOKUP(B103,Treatments!A:B,2,FALSE)</f>
        <v>HYPOTHYROIDISM</v>
      </c>
      <c r="D103" s="16">
        <v>644433</v>
      </c>
      <c r="E103" s="5">
        <v>1</v>
      </c>
      <c r="F103" s="7" t="str">
        <f>VLOOKUP(A103,Region_Pop!A:D,4,FALSE)</f>
        <v>West</v>
      </c>
      <c r="G103" s="7" t="str">
        <f>IFERROR(VLOOKUP(A103,Region_Pop!A:F,6,FALSE),"NON DIVISION")</f>
        <v>Mountain</v>
      </c>
      <c r="H103" s="8">
        <f>VLOOKUP(A103,Region_Pop!A:P,16,FALSE)</f>
        <v>5350101</v>
      </c>
      <c r="I103" s="8">
        <f>VLOOKUP(A103,Region_Pop!A:Z,26,FALSE)</f>
        <v>81066</v>
      </c>
      <c r="J103" s="8">
        <f>VLOOKUP(A103,Region_Pop!A:AJ,36,FALSE)</f>
        <v>65702</v>
      </c>
      <c r="K103" s="8">
        <f>VLOOKUP(A103,Region_Pop!A:AT,46,FALSE)</f>
        <v>33935</v>
      </c>
      <c r="L103" s="14">
        <f>SUMIF(PIVOT_Demog_By_State_2014!A:A,A103&amp;"female",PIVOT_Demog_By_State_2014!D:D)</f>
        <v>98368</v>
      </c>
      <c r="M103" s="14">
        <f>SUMIF(PIVOT_Demog_By_State_2014!A:A,A103&amp;"male",PIVOT_Demog_By_State_2014!D:D)</f>
        <v>112282</v>
      </c>
      <c r="N103" s="14">
        <f>SUMIF(PIVOT_Demog_By_State_2014!A:A,A103&amp;"female",PIVOT_Demog_By_State_2014!E:E)</f>
        <v>1845946</v>
      </c>
      <c r="O103" s="14">
        <f>SUMIF(PIVOT_Demog_By_State_2014!A:A,A103&amp;"male",PIVOT_Demog_By_State_2014!E:E)</f>
        <v>1848212</v>
      </c>
      <c r="P103" s="14">
        <f>SUMIF(PIVOT_Demog_By_State_2014!A:A,A103&amp;"female",PIVOT_Demog_By_State_2014!U:U)</f>
        <v>556349</v>
      </c>
      <c r="Q103" s="14">
        <f>SUMIF(PIVOT_Demog_By_State_2014!A:A,A103&amp;"male",PIVOT_Demog_By_State_2014!U:U)</f>
        <v>576310</v>
      </c>
      <c r="R103" s="14">
        <f>SUMIF(PIVOT_Demog_By_State_2014!A:A,A103&amp;"female",PIVOT_Demog_By_State_2014!F:F)</f>
        <v>87528</v>
      </c>
      <c r="S103" s="14">
        <f>SUMIF(PIVOT_Demog_By_State_2014!A:A,A103&amp;"male",PIVOT_Demog_By_State_2014!F:F)</f>
        <v>73202</v>
      </c>
      <c r="T103" s="14">
        <f>SUMIF(PIVOT_Demog_By_State_2014!A:A,A103&amp;"female",PIVOT_Demog_By_State_2014!G:G)</f>
        <v>3265</v>
      </c>
      <c r="U103" s="14">
        <f>SUMIF(PIVOT_Demog_By_State_2014!A:A,A103&amp;"male",PIVOT_Demog_By_State_2014!G:G)</f>
        <v>3481</v>
      </c>
      <c r="V103" s="14">
        <f>SUMIF(PIVOT_Demog_By_State_2014!A:A,A103&amp;"female",PIVOT_Demog_By_State_2014!H:H)</f>
        <v>16662</v>
      </c>
      <c r="W103" s="14">
        <f>SUMIF(PIVOT_Demog_By_State_2014!A:A,A103&amp;"male",PIVOT_Demog_By_State_2014!H:H)</f>
        <v>16974</v>
      </c>
      <c r="X103" s="14">
        <f>SUMIF(PIVOT_Demog_By_State_2014!A:A,A103&amp;"female",PIVOT_Demog_By_State_2014!I:I)</f>
        <v>56741</v>
      </c>
      <c r="Y103" s="14">
        <f>SUMIF(PIVOT_Demog_By_State_2014!A:A,A103&amp;"male",PIVOT_Demog_By_State_2014!I:I)</f>
        <v>55898</v>
      </c>
      <c r="Z103" s="14">
        <f>L103+N103+P103+R103+T103+V103+X103</f>
        <v>2664859</v>
      </c>
      <c r="AA103" s="14">
        <f>M103+O103+Q103+S103+U103+W103+Y103</f>
        <v>2686359</v>
      </c>
      <c r="AB103" s="19">
        <f>D103/SUMIF(A:A,A103,D:D)</f>
        <v>0.28323675032798667</v>
      </c>
      <c r="AC103" s="19">
        <f>L103/$H103</f>
        <v>1.8386194952207443E-2</v>
      </c>
      <c r="AD103" s="19">
        <f>M103/$H103</f>
        <v>2.098689351845881E-2</v>
      </c>
      <c r="AE103" s="19">
        <f>N103/$H103</f>
        <v>0.34503012186125087</v>
      </c>
      <c r="AF103" s="19">
        <f>O103/$H103</f>
        <v>0.34545366526725385</v>
      </c>
      <c r="AG103" s="19">
        <f>P103/$H103</f>
        <v>0.10398850414225824</v>
      </c>
      <c r="AH103" s="19">
        <f>Q103/$H103</f>
        <v>0.1077194617447409</v>
      </c>
      <c r="AI103" s="19">
        <f>R103/$H103</f>
        <v>1.636006497821256E-2</v>
      </c>
      <c r="AJ103" s="19">
        <f>S103/$H103</f>
        <v>1.3682358519960651E-2</v>
      </c>
      <c r="AK103" s="19">
        <f>T103/$H103</f>
        <v>6.1026885286838515E-4</v>
      </c>
      <c r="AL103" s="19">
        <f>U103/$H103</f>
        <v>6.5064192246090311E-4</v>
      </c>
      <c r="AM103" s="19">
        <f>V103/$H103</f>
        <v>3.1143337294006227E-3</v>
      </c>
      <c r="AN103" s="19">
        <f>W103/$H103</f>
        <v>3.172650385478704E-3</v>
      </c>
      <c r="AO103" s="19">
        <f>X103/$H103</f>
        <v>1.0605594174764177E-2</v>
      </c>
      <c r="AP103" s="19">
        <f>Y103/$H103</f>
        <v>1.0448027055937822E-2</v>
      </c>
      <c r="AQ103" s="21">
        <f>AC103+AE103+AI103+AK103+AM103+AO103+AG103</f>
        <v>0.49809508269096237</v>
      </c>
      <c r="AR103" s="21">
        <f>AD103+AF103+AJ103+AL103+AN103+AP103+AH103</f>
        <v>0.50211369841429165</v>
      </c>
    </row>
    <row r="104" spans="1:44" x14ac:dyDescent="0.2">
      <c r="A104" s="5" t="s">
        <v>179</v>
      </c>
      <c r="B104" s="5" t="s">
        <v>295</v>
      </c>
      <c r="C104" s="5" t="str">
        <f>VLOOKUP(B104,Treatments!A:B,2,FALSE)</f>
        <v>HIGH BLOOD PRESSURE</v>
      </c>
      <c r="D104" s="16">
        <v>511517</v>
      </c>
      <c r="E104" s="5">
        <v>2</v>
      </c>
      <c r="F104" s="7" t="str">
        <f>VLOOKUP(A104,Region_Pop!A:D,4,FALSE)</f>
        <v>West</v>
      </c>
      <c r="G104" s="7" t="str">
        <f>IFERROR(VLOOKUP(A104,Region_Pop!A:F,6,FALSE),"NON DIVISION")</f>
        <v>Mountain</v>
      </c>
      <c r="H104" s="8">
        <f>VLOOKUP(A104,Region_Pop!A:P,16,FALSE)</f>
        <v>5350101</v>
      </c>
      <c r="I104" s="8">
        <f>VLOOKUP(A104,Region_Pop!A:Z,26,FALSE)</f>
        <v>81066</v>
      </c>
      <c r="J104" s="8">
        <f>VLOOKUP(A104,Region_Pop!A:AJ,36,FALSE)</f>
        <v>65702</v>
      </c>
      <c r="K104" s="8">
        <f>VLOOKUP(A104,Region_Pop!A:AT,46,FALSE)</f>
        <v>33935</v>
      </c>
      <c r="L104" s="14">
        <f>SUMIF(PIVOT_Demog_By_State_2014!A:A,A104&amp;"female",PIVOT_Demog_By_State_2014!D:D)</f>
        <v>98368</v>
      </c>
      <c r="M104" s="14">
        <f>SUMIF(PIVOT_Demog_By_State_2014!A:A,A104&amp;"male",PIVOT_Demog_By_State_2014!D:D)</f>
        <v>112282</v>
      </c>
      <c r="N104" s="14">
        <f>SUMIF(PIVOT_Demog_By_State_2014!A:A,A104&amp;"female",PIVOT_Demog_By_State_2014!E:E)</f>
        <v>1845946</v>
      </c>
      <c r="O104" s="14">
        <f>SUMIF(PIVOT_Demog_By_State_2014!A:A,A104&amp;"male",PIVOT_Demog_By_State_2014!E:E)</f>
        <v>1848212</v>
      </c>
      <c r="P104" s="14">
        <f>SUMIF(PIVOT_Demog_By_State_2014!A:A,A104&amp;"female",PIVOT_Demog_By_State_2014!U:U)</f>
        <v>556349</v>
      </c>
      <c r="Q104" s="14">
        <f>SUMIF(PIVOT_Demog_By_State_2014!A:A,A104&amp;"male",PIVOT_Demog_By_State_2014!U:U)</f>
        <v>576310</v>
      </c>
      <c r="R104" s="14">
        <f>SUMIF(PIVOT_Demog_By_State_2014!A:A,A104&amp;"female",PIVOT_Demog_By_State_2014!F:F)</f>
        <v>87528</v>
      </c>
      <c r="S104" s="14">
        <f>SUMIF(PIVOT_Demog_By_State_2014!A:A,A104&amp;"male",PIVOT_Demog_By_State_2014!F:F)</f>
        <v>73202</v>
      </c>
      <c r="T104" s="14">
        <f>SUMIF(PIVOT_Demog_By_State_2014!A:A,A104&amp;"female",PIVOT_Demog_By_State_2014!G:G)</f>
        <v>3265</v>
      </c>
      <c r="U104" s="14">
        <f>SUMIF(PIVOT_Demog_By_State_2014!A:A,A104&amp;"male",PIVOT_Demog_By_State_2014!G:G)</f>
        <v>3481</v>
      </c>
      <c r="V104" s="14">
        <f>SUMIF(PIVOT_Demog_By_State_2014!A:A,A104&amp;"female",PIVOT_Demog_By_State_2014!H:H)</f>
        <v>16662</v>
      </c>
      <c r="W104" s="14">
        <f>SUMIF(PIVOT_Demog_By_State_2014!A:A,A104&amp;"male",PIVOT_Demog_By_State_2014!H:H)</f>
        <v>16974</v>
      </c>
      <c r="X104" s="14">
        <f>SUMIF(PIVOT_Demog_By_State_2014!A:A,A104&amp;"female",PIVOT_Demog_By_State_2014!I:I)</f>
        <v>56741</v>
      </c>
      <c r="Y104" s="14">
        <f>SUMIF(PIVOT_Demog_By_State_2014!A:A,A104&amp;"male",PIVOT_Demog_By_State_2014!I:I)</f>
        <v>55898</v>
      </c>
      <c r="Z104" s="14">
        <f>L104+N104+P104+R104+T104+V104+X104</f>
        <v>2664859</v>
      </c>
      <c r="AA104" s="14">
        <f>M104+O104+Q104+S104+U104+W104+Y104</f>
        <v>2686359</v>
      </c>
      <c r="AB104" s="19">
        <f>D104/SUMIF(A:A,A104,D:D)</f>
        <v>0.22481842614751379</v>
      </c>
      <c r="AC104" s="19">
        <f>L104/$H104</f>
        <v>1.8386194952207443E-2</v>
      </c>
      <c r="AD104" s="19">
        <f>M104/$H104</f>
        <v>2.098689351845881E-2</v>
      </c>
      <c r="AE104" s="19">
        <f>N104/$H104</f>
        <v>0.34503012186125087</v>
      </c>
      <c r="AF104" s="19">
        <f>O104/$H104</f>
        <v>0.34545366526725385</v>
      </c>
      <c r="AG104" s="19">
        <f>P104/$H104</f>
        <v>0.10398850414225824</v>
      </c>
      <c r="AH104" s="19">
        <f>Q104/$H104</f>
        <v>0.1077194617447409</v>
      </c>
      <c r="AI104" s="19">
        <f>R104/$H104</f>
        <v>1.636006497821256E-2</v>
      </c>
      <c r="AJ104" s="19">
        <f>S104/$H104</f>
        <v>1.3682358519960651E-2</v>
      </c>
      <c r="AK104" s="19">
        <f>T104/$H104</f>
        <v>6.1026885286838515E-4</v>
      </c>
      <c r="AL104" s="19">
        <f>U104/$H104</f>
        <v>6.5064192246090311E-4</v>
      </c>
      <c r="AM104" s="19">
        <f>V104/$H104</f>
        <v>3.1143337294006227E-3</v>
      </c>
      <c r="AN104" s="19">
        <f>W104/$H104</f>
        <v>3.172650385478704E-3</v>
      </c>
      <c r="AO104" s="19">
        <f>X104/$H104</f>
        <v>1.0605594174764177E-2</v>
      </c>
      <c r="AP104" s="19">
        <f>Y104/$H104</f>
        <v>1.0448027055937822E-2</v>
      </c>
      <c r="AQ104" s="21">
        <f>AC104+AE104+AI104+AK104+AM104+AO104+AG104</f>
        <v>0.49809508269096237</v>
      </c>
      <c r="AR104" s="21">
        <f>AD104+AF104+AJ104+AL104+AN104+AP104+AH104</f>
        <v>0.50211369841429165</v>
      </c>
    </row>
    <row r="105" spans="1:44" x14ac:dyDescent="0.2">
      <c r="A105" s="5" t="s">
        <v>179</v>
      </c>
      <c r="B105" s="5" t="s">
        <v>296</v>
      </c>
      <c r="C105" s="5" t="str">
        <f>VLOOKUP(B105,Treatments!A:B,2,FALSE)</f>
        <v>GASTROESOPHAGEAL REFLUX DISEASE</v>
      </c>
      <c r="D105" s="16">
        <v>351481</v>
      </c>
      <c r="E105" s="5">
        <v>5</v>
      </c>
      <c r="F105" s="7" t="str">
        <f>VLOOKUP(A105,Region_Pop!A:D,4,FALSE)</f>
        <v>West</v>
      </c>
      <c r="G105" s="7" t="str">
        <f>IFERROR(VLOOKUP(A105,Region_Pop!A:F,6,FALSE),"NON DIVISION")</f>
        <v>Mountain</v>
      </c>
      <c r="H105" s="8">
        <f>VLOOKUP(A105,Region_Pop!A:P,16,FALSE)</f>
        <v>5350101</v>
      </c>
      <c r="I105" s="8">
        <f>VLOOKUP(A105,Region_Pop!A:Z,26,FALSE)</f>
        <v>81066</v>
      </c>
      <c r="J105" s="8">
        <f>VLOOKUP(A105,Region_Pop!A:AJ,36,FALSE)</f>
        <v>65702</v>
      </c>
      <c r="K105" s="8">
        <f>VLOOKUP(A105,Region_Pop!A:AT,46,FALSE)</f>
        <v>33935</v>
      </c>
      <c r="L105" s="14">
        <f>SUMIF(PIVOT_Demog_By_State_2014!A:A,A105&amp;"female",PIVOT_Demog_By_State_2014!D:D)</f>
        <v>98368</v>
      </c>
      <c r="M105" s="14">
        <f>SUMIF(PIVOT_Demog_By_State_2014!A:A,A105&amp;"male",PIVOT_Demog_By_State_2014!D:D)</f>
        <v>112282</v>
      </c>
      <c r="N105" s="14">
        <f>SUMIF(PIVOT_Demog_By_State_2014!A:A,A105&amp;"female",PIVOT_Demog_By_State_2014!E:E)</f>
        <v>1845946</v>
      </c>
      <c r="O105" s="14">
        <f>SUMIF(PIVOT_Demog_By_State_2014!A:A,A105&amp;"male",PIVOT_Demog_By_State_2014!E:E)</f>
        <v>1848212</v>
      </c>
      <c r="P105" s="14">
        <f>SUMIF(PIVOT_Demog_By_State_2014!A:A,A105&amp;"female",PIVOT_Demog_By_State_2014!U:U)</f>
        <v>556349</v>
      </c>
      <c r="Q105" s="14">
        <f>SUMIF(PIVOT_Demog_By_State_2014!A:A,A105&amp;"male",PIVOT_Demog_By_State_2014!U:U)</f>
        <v>576310</v>
      </c>
      <c r="R105" s="14">
        <f>SUMIF(PIVOT_Demog_By_State_2014!A:A,A105&amp;"female",PIVOT_Demog_By_State_2014!F:F)</f>
        <v>87528</v>
      </c>
      <c r="S105" s="14">
        <f>SUMIF(PIVOT_Demog_By_State_2014!A:A,A105&amp;"male",PIVOT_Demog_By_State_2014!F:F)</f>
        <v>73202</v>
      </c>
      <c r="T105" s="14">
        <f>SUMIF(PIVOT_Demog_By_State_2014!A:A,A105&amp;"female",PIVOT_Demog_By_State_2014!G:G)</f>
        <v>3265</v>
      </c>
      <c r="U105" s="14">
        <f>SUMIF(PIVOT_Demog_By_State_2014!A:A,A105&amp;"male",PIVOT_Demog_By_State_2014!G:G)</f>
        <v>3481</v>
      </c>
      <c r="V105" s="14">
        <f>SUMIF(PIVOT_Demog_By_State_2014!A:A,A105&amp;"female",PIVOT_Demog_By_State_2014!H:H)</f>
        <v>16662</v>
      </c>
      <c r="W105" s="14">
        <f>SUMIF(PIVOT_Demog_By_State_2014!A:A,A105&amp;"male",PIVOT_Demog_By_State_2014!H:H)</f>
        <v>16974</v>
      </c>
      <c r="X105" s="14">
        <f>SUMIF(PIVOT_Demog_By_State_2014!A:A,A105&amp;"female",PIVOT_Demog_By_State_2014!I:I)</f>
        <v>56741</v>
      </c>
      <c r="Y105" s="14">
        <f>SUMIF(PIVOT_Demog_By_State_2014!A:A,A105&amp;"male",PIVOT_Demog_By_State_2014!I:I)</f>
        <v>55898</v>
      </c>
      <c r="Z105" s="14">
        <f>L105+N105+P105+R105+T105+V105+X105</f>
        <v>2664859</v>
      </c>
      <c r="AA105" s="14">
        <f>M105+O105+Q105+S105+U105+W105+Y105</f>
        <v>2686359</v>
      </c>
      <c r="AB105" s="19">
        <f>D105/SUMIF(A:A,A105,D:D)</f>
        <v>0.15448050649490494</v>
      </c>
      <c r="AC105" s="19">
        <f>L105/$H105</f>
        <v>1.8386194952207443E-2</v>
      </c>
      <c r="AD105" s="19">
        <f>M105/$H105</f>
        <v>2.098689351845881E-2</v>
      </c>
      <c r="AE105" s="19">
        <f>N105/$H105</f>
        <v>0.34503012186125087</v>
      </c>
      <c r="AF105" s="19">
        <f>O105/$H105</f>
        <v>0.34545366526725385</v>
      </c>
      <c r="AG105" s="19">
        <f>P105/$H105</f>
        <v>0.10398850414225824</v>
      </c>
      <c r="AH105" s="19">
        <f>Q105/$H105</f>
        <v>0.1077194617447409</v>
      </c>
      <c r="AI105" s="19">
        <f>R105/$H105</f>
        <v>1.636006497821256E-2</v>
      </c>
      <c r="AJ105" s="19">
        <f>S105/$H105</f>
        <v>1.3682358519960651E-2</v>
      </c>
      <c r="AK105" s="19">
        <f>T105/$H105</f>
        <v>6.1026885286838515E-4</v>
      </c>
      <c r="AL105" s="19">
        <f>U105/$H105</f>
        <v>6.5064192246090311E-4</v>
      </c>
      <c r="AM105" s="19">
        <f>V105/$H105</f>
        <v>3.1143337294006227E-3</v>
      </c>
      <c r="AN105" s="19">
        <f>W105/$H105</f>
        <v>3.172650385478704E-3</v>
      </c>
      <c r="AO105" s="19">
        <f>X105/$H105</f>
        <v>1.0605594174764177E-2</v>
      </c>
      <c r="AP105" s="19">
        <f>Y105/$H105</f>
        <v>1.0448027055937822E-2</v>
      </c>
      <c r="AQ105" s="21">
        <f>AC105+AE105+AI105+AK105+AM105+AO105+AG105</f>
        <v>0.49809508269096237</v>
      </c>
      <c r="AR105" s="21">
        <f>AD105+AF105+AJ105+AL105+AN105+AP105+AH105</f>
        <v>0.50211369841429165</v>
      </c>
    </row>
    <row r="106" spans="1:44" x14ac:dyDescent="0.2">
      <c r="A106" s="5" t="s">
        <v>179</v>
      </c>
      <c r="B106" s="5" t="s">
        <v>297</v>
      </c>
      <c r="C106" s="5" t="str">
        <f>VLOOKUP(B106,Treatments!A:B,2,FALSE)</f>
        <v>HIGH CHOLESTEROL</v>
      </c>
      <c r="D106" s="16">
        <v>416010</v>
      </c>
      <c r="E106" s="5">
        <v>3</v>
      </c>
      <c r="F106" s="7" t="str">
        <f>VLOOKUP(A106,Region_Pop!A:D,4,FALSE)</f>
        <v>West</v>
      </c>
      <c r="G106" s="7" t="str">
        <f>IFERROR(VLOOKUP(A106,Region_Pop!A:F,6,FALSE),"NON DIVISION")</f>
        <v>Mountain</v>
      </c>
      <c r="H106" s="8">
        <f>VLOOKUP(A106,Region_Pop!A:P,16,FALSE)</f>
        <v>5350101</v>
      </c>
      <c r="I106" s="8">
        <f>VLOOKUP(A106,Region_Pop!A:Z,26,FALSE)</f>
        <v>81066</v>
      </c>
      <c r="J106" s="8">
        <f>VLOOKUP(A106,Region_Pop!A:AJ,36,FALSE)</f>
        <v>65702</v>
      </c>
      <c r="K106" s="8">
        <f>VLOOKUP(A106,Region_Pop!A:AT,46,FALSE)</f>
        <v>33935</v>
      </c>
      <c r="L106" s="14">
        <f>SUMIF(PIVOT_Demog_By_State_2014!A:A,A106&amp;"female",PIVOT_Demog_By_State_2014!D:D)</f>
        <v>98368</v>
      </c>
      <c r="M106" s="14">
        <f>SUMIF(PIVOT_Demog_By_State_2014!A:A,A106&amp;"male",PIVOT_Demog_By_State_2014!D:D)</f>
        <v>112282</v>
      </c>
      <c r="N106" s="14">
        <f>SUMIF(PIVOT_Demog_By_State_2014!A:A,A106&amp;"female",PIVOT_Demog_By_State_2014!E:E)</f>
        <v>1845946</v>
      </c>
      <c r="O106" s="14">
        <f>SUMIF(PIVOT_Demog_By_State_2014!A:A,A106&amp;"male",PIVOT_Demog_By_State_2014!E:E)</f>
        <v>1848212</v>
      </c>
      <c r="P106" s="14">
        <f>SUMIF(PIVOT_Demog_By_State_2014!A:A,A106&amp;"female",PIVOT_Demog_By_State_2014!U:U)</f>
        <v>556349</v>
      </c>
      <c r="Q106" s="14">
        <f>SUMIF(PIVOT_Demog_By_State_2014!A:A,A106&amp;"male",PIVOT_Demog_By_State_2014!U:U)</f>
        <v>576310</v>
      </c>
      <c r="R106" s="14">
        <f>SUMIF(PIVOT_Demog_By_State_2014!A:A,A106&amp;"female",PIVOT_Demog_By_State_2014!F:F)</f>
        <v>87528</v>
      </c>
      <c r="S106" s="14">
        <f>SUMIF(PIVOT_Demog_By_State_2014!A:A,A106&amp;"male",PIVOT_Demog_By_State_2014!F:F)</f>
        <v>73202</v>
      </c>
      <c r="T106" s="14">
        <f>SUMIF(PIVOT_Demog_By_State_2014!A:A,A106&amp;"female",PIVOT_Demog_By_State_2014!G:G)</f>
        <v>3265</v>
      </c>
      <c r="U106" s="14">
        <f>SUMIF(PIVOT_Demog_By_State_2014!A:A,A106&amp;"male",PIVOT_Demog_By_State_2014!G:G)</f>
        <v>3481</v>
      </c>
      <c r="V106" s="14">
        <f>SUMIF(PIVOT_Demog_By_State_2014!A:A,A106&amp;"female",PIVOT_Demog_By_State_2014!H:H)</f>
        <v>16662</v>
      </c>
      <c r="W106" s="14">
        <f>SUMIF(PIVOT_Demog_By_State_2014!A:A,A106&amp;"male",PIVOT_Demog_By_State_2014!H:H)</f>
        <v>16974</v>
      </c>
      <c r="X106" s="14">
        <f>SUMIF(PIVOT_Demog_By_State_2014!A:A,A106&amp;"female",PIVOT_Demog_By_State_2014!I:I)</f>
        <v>56741</v>
      </c>
      <c r="Y106" s="14">
        <f>SUMIF(PIVOT_Demog_By_State_2014!A:A,A106&amp;"male",PIVOT_Demog_By_State_2014!I:I)</f>
        <v>55898</v>
      </c>
      <c r="Z106" s="14">
        <f>L106+N106+P106+R106+T106+V106+X106</f>
        <v>2664859</v>
      </c>
      <c r="AA106" s="14">
        <f>M106+O106+Q106+S106+U106+W106+Y106</f>
        <v>2686359</v>
      </c>
      <c r="AB106" s="19">
        <f>D106/SUMIF(A:A,A106,D:D)</f>
        <v>0.18284184780100604</v>
      </c>
      <c r="AC106" s="19">
        <f>L106/$H106</f>
        <v>1.8386194952207443E-2</v>
      </c>
      <c r="AD106" s="19">
        <f>M106/$H106</f>
        <v>2.098689351845881E-2</v>
      </c>
      <c r="AE106" s="19">
        <f>N106/$H106</f>
        <v>0.34503012186125087</v>
      </c>
      <c r="AF106" s="19">
        <f>O106/$H106</f>
        <v>0.34545366526725385</v>
      </c>
      <c r="AG106" s="19">
        <f>P106/$H106</f>
        <v>0.10398850414225824</v>
      </c>
      <c r="AH106" s="19">
        <f>Q106/$H106</f>
        <v>0.1077194617447409</v>
      </c>
      <c r="AI106" s="19">
        <f>R106/$H106</f>
        <v>1.636006497821256E-2</v>
      </c>
      <c r="AJ106" s="19">
        <f>S106/$H106</f>
        <v>1.3682358519960651E-2</v>
      </c>
      <c r="AK106" s="19">
        <f>T106/$H106</f>
        <v>6.1026885286838515E-4</v>
      </c>
      <c r="AL106" s="19">
        <f>U106/$H106</f>
        <v>6.5064192246090311E-4</v>
      </c>
      <c r="AM106" s="19">
        <f>V106/$H106</f>
        <v>3.1143337294006227E-3</v>
      </c>
      <c r="AN106" s="19">
        <f>W106/$H106</f>
        <v>3.172650385478704E-3</v>
      </c>
      <c r="AO106" s="19">
        <f>X106/$H106</f>
        <v>1.0605594174764177E-2</v>
      </c>
      <c r="AP106" s="19">
        <f>Y106/$H106</f>
        <v>1.0448027055937822E-2</v>
      </c>
      <c r="AQ106" s="21">
        <f>AC106+AE106+AI106+AK106+AM106+AO106+AG106</f>
        <v>0.49809508269096237</v>
      </c>
      <c r="AR106" s="21">
        <f>AD106+AF106+AJ106+AL106+AN106+AP106+AH106</f>
        <v>0.50211369841429165</v>
      </c>
    </row>
    <row r="107" spans="1:44" x14ac:dyDescent="0.2">
      <c r="A107" s="5" t="s">
        <v>217</v>
      </c>
      <c r="B107" s="5" t="s">
        <v>287</v>
      </c>
      <c r="C107" s="5" t="str">
        <f>VLOOKUP(B107,Treatments!A:B,2,FALSE)</f>
        <v>SEVERE PAIN RELIEF</v>
      </c>
      <c r="D107" s="16">
        <v>1792522</v>
      </c>
      <c r="E107" s="5">
        <v>1</v>
      </c>
      <c r="F107" s="7" t="str">
        <f>VLOOKUP(A107,Region_Pop!A:D,4,FALSE)</f>
        <v>Midwest</v>
      </c>
      <c r="G107" s="7" t="str">
        <f>IFERROR(VLOOKUP(A107,Region_Pop!A:F,6,FALSE),"NON DIVISION")</f>
        <v xml:space="preserve">East North Central </v>
      </c>
      <c r="H107" s="8">
        <f>VLOOKUP(A107,Region_Pop!A:P,16,FALSE)</f>
        <v>9929848</v>
      </c>
      <c r="I107" s="8">
        <f>VLOOKUP(A107,Region_Pop!A:Z,26,FALSE)</f>
        <v>16783</v>
      </c>
      <c r="J107" s="8">
        <f>VLOOKUP(A107,Region_Pop!A:AJ,36,FALSE)</f>
        <v>114518</v>
      </c>
      <c r="K107" s="8">
        <f>VLOOKUP(A107,Region_Pop!A:AT,46,FALSE)</f>
        <v>91840</v>
      </c>
      <c r="L107" s="14">
        <f>SUMIF(PIVOT_Demog_By_State_2014!A:A,A107&amp;"female",PIVOT_Demog_By_State_2014!D:D)</f>
        <v>725430</v>
      </c>
      <c r="M107" s="14">
        <f>SUMIF(PIVOT_Demog_By_State_2014!A:A,A107&amp;"male",PIVOT_Demog_By_State_2014!D:D)</f>
        <v>655759</v>
      </c>
      <c r="N107" s="14">
        <f>SUMIF(PIVOT_Demog_By_State_2014!A:A,A107&amp;"female",PIVOT_Demog_By_State_2014!E:E)</f>
        <v>3810300</v>
      </c>
      <c r="O107" s="14">
        <f>SUMIF(PIVOT_Demog_By_State_2014!A:A,A107&amp;"male",PIVOT_Demog_By_State_2014!E:E)</f>
        <v>3714650</v>
      </c>
      <c r="P107" s="14">
        <f>SUMIF(PIVOT_Demog_By_State_2014!A:A,A107&amp;"female",PIVOT_Demog_By_State_2014!U:U)</f>
        <v>235027</v>
      </c>
      <c r="Q107" s="14">
        <f>SUMIF(PIVOT_Demog_By_State_2014!A:A,A107&amp;"male",PIVOT_Demog_By_State_2014!U:U)</f>
        <v>242452</v>
      </c>
      <c r="R107" s="14">
        <f>SUMIF(PIVOT_Demog_By_State_2014!A:A,A107&amp;"female",PIVOT_Demog_By_State_2014!F:F)</f>
        <v>147290</v>
      </c>
      <c r="S107" s="14">
        <f>SUMIF(PIVOT_Demog_By_State_2014!A:A,A107&amp;"male",PIVOT_Demog_By_State_2014!F:F)</f>
        <v>139438</v>
      </c>
      <c r="T107" s="14">
        <f>SUMIF(PIVOT_Demog_By_State_2014!A:A,A107&amp;"female",PIVOT_Demog_By_State_2014!G:G)</f>
        <v>1271</v>
      </c>
      <c r="U107" s="14">
        <f>SUMIF(PIVOT_Demog_By_State_2014!A:A,A107&amp;"male",PIVOT_Demog_By_State_2014!G:G)</f>
        <v>1222</v>
      </c>
      <c r="V107" s="14">
        <f>SUMIF(PIVOT_Demog_By_State_2014!A:A,A107&amp;"female",PIVOT_Demog_By_State_2014!H:H)</f>
        <v>28104</v>
      </c>
      <c r="W107" s="14">
        <f>SUMIF(PIVOT_Demog_By_State_2014!A:A,A107&amp;"male",PIVOT_Demog_By_State_2014!H:H)</f>
        <v>27835</v>
      </c>
      <c r="X107" s="14">
        <f>SUMIF(PIVOT_Demog_By_State_2014!A:A,A107&amp;"female",PIVOT_Demog_By_State_2014!I:I)</f>
        <v>102712</v>
      </c>
      <c r="Y107" s="14">
        <f>SUMIF(PIVOT_Demog_By_State_2014!A:A,A107&amp;"male",PIVOT_Demog_By_State_2014!I:I)</f>
        <v>99099</v>
      </c>
      <c r="Z107" s="14">
        <f>L107+N107+P107+R107+T107+V107+X107</f>
        <v>5050134</v>
      </c>
      <c r="AA107" s="14">
        <f>M107+O107+Q107+S107+U107+W107+Y107</f>
        <v>4880455</v>
      </c>
      <c r="AB107" s="19">
        <f>D107/SUMIF(A:A,A107,D:D)</f>
        <v>0.26616547493806253</v>
      </c>
      <c r="AC107" s="19">
        <f>L107/$H107</f>
        <v>7.305549893613679E-2</v>
      </c>
      <c r="AD107" s="19">
        <f>M107/$H107</f>
        <v>6.6039178041798832E-2</v>
      </c>
      <c r="AE107" s="19">
        <f>N107/$H107</f>
        <v>0.38372188577307526</v>
      </c>
      <c r="AF107" s="19">
        <f>O107/$H107</f>
        <v>0.37408931133689055</v>
      </c>
      <c r="AG107" s="19">
        <f>P107/$H107</f>
        <v>2.3668740951523125E-2</v>
      </c>
      <c r="AH107" s="19">
        <f>Q107/$H107</f>
        <v>2.4416486536349803E-2</v>
      </c>
      <c r="AI107" s="19">
        <f>R107/$H107</f>
        <v>1.4833056860487694E-2</v>
      </c>
      <c r="AJ107" s="19">
        <f>S107/$H107</f>
        <v>1.404230961037873E-2</v>
      </c>
      <c r="AK107" s="19">
        <f>T107/$H107</f>
        <v>1.2799793108615561E-4</v>
      </c>
      <c r="AL107" s="19">
        <f>U107/$H107</f>
        <v>1.230633137586799E-4</v>
      </c>
      <c r="AM107" s="19">
        <f>V107/$H107</f>
        <v>2.8302548034974955E-3</v>
      </c>
      <c r="AN107" s="19">
        <f>W107/$H107</f>
        <v>2.8031647614344146E-3</v>
      </c>
      <c r="AO107" s="19">
        <f>X107/$H107</f>
        <v>1.034376357019765E-2</v>
      </c>
      <c r="AP107" s="19">
        <f>Y107/$H107</f>
        <v>9.9799110721533711E-3</v>
      </c>
      <c r="AQ107" s="21">
        <f>AC107+AE107+AI107+AK107+AM107+AO107+AG107</f>
        <v>0.50858119882600417</v>
      </c>
      <c r="AR107" s="21">
        <f>AD107+AF107+AJ107+AL107+AN107+AP107+AH107</f>
        <v>0.49149342467276436</v>
      </c>
    </row>
    <row r="108" spans="1:44" x14ac:dyDescent="0.2">
      <c r="A108" s="5" t="s">
        <v>217</v>
      </c>
      <c r="B108" s="5" t="s">
        <v>293</v>
      </c>
      <c r="C108" s="5" t="str">
        <f>VLOOKUP(B108,Treatments!A:B,2,FALSE)</f>
        <v>HYPOTHYROIDISM</v>
      </c>
      <c r="D108" s="16">
        <v>1317870</v>
      </c>
      <c r="E108" s="5">
        <v>2</v>
      </c>
      <c r="F108" s="7" t="str">
        <f>VLOOKUP(A108,Region_Pop!A:D,4,FALSE)</f>
        <v>Midwest</v>
      </c>
      <c r="G108" s="7" t="str">
        <f>IFERROR(VLOOKUP(A108,Region_Pop!A:F,6,FALSE),"NON DIVISION")</f>
        <v xml:space="preserve">East North Central </v>
      </c>
      <c r="H108" s="8">
        <f>VLOOKUP(A108,Region_Pop!A:P,16,FALSE)</f>
        <v>9929848</v>
      </c>
      <c r="I108" s="8">
        <f>VLOOKUP(A108,Region_Pop!A:Z,26,FALSE)</f>
        <v>16783</v>
      </c>
      <c r="J108" s="8">
        <f>VLOOKUP(A108,Region_Pop!A:AJ,36,FALSE)</f>
        <v>114518</v>
      </c>
      <c r="K108" s="8">
        <f>VLOOKUP(A108,Region_Pop!A:AT,46,FALSE)</f>
        <v>91840</v>
      </c>
      <c r="L108" s="14">
        <f>SUMIF(PIVOT_Demog_By_State_2014!A:A,A108&amp;"female",PIVOT_Demog_By_State_2014!D:D)</f>
        <v>725430</v>
      </c>
      <c r="M108" s="14">
        <f>SUMIF(PIVOT_Demog_By_State_2014!A:A,A108&amp;"male",PIVOT_Demog_By_State_2014!D:D)</f>
        <v>655759</v>
      </c>
      <c r="N108" s="14">
        <f>SUMIF(PIVOT_Demog_By_State_2014!A:A,A108&amp;"female",PIVOT_Demog_By_State_2014!E:E)</f>
        <v>3810300</v>
      </c>
      <c r="O108" s="14">
        <f>SUMIF(PIVOT_Demog_By_State_2014!A:A,A108&amp;"male",PIVOT_Demog_By_State_2014!E:E)</f>
        <v>3714650</v>
      </c>
      <c r="P108" s="14">
        <f>SUMIF(PIVOT_Demog_By_State_2014!A:A,A108&amp;"female",PIVOT_Demog_By_State_2014!U:U)</f>
        <v>235027</v>
      </c>
      <c r="Q108" s="14">
        <f>SUMIF(PIVOT_Demog_By_State_2014!A:A,A108&amp;"male",PIVOT_Demog_By_State_2014!U:U)</f>
        <v>242452</v>
      </c>
      <c r="R108" s="14">
        <f>SUMIF(PIVOT_Demog_By_State_2014!A:A,A108&amp;"female",PIVOT_Demog_By_State_2014!F:F)</f>
        <v>147290</v>
      </c>
      <c r="S108" s="14">
        <f>SUMIF(PIVOT_Demog_By_State_2014!A:A,A108&amp;"male",PIVOT_Demog_By_State_2014!F:F)</f>
        <v>139438</v>
      </c>
      <c r="T108" s="14">
        <f>SUMIF(PIVOT_Demog_By_State_2014!A:A,A108&amp;"female",PIVOT_Demog_By_State_2014!G:G)</f>
        <v>1271</v>
      </c>
      <c r="U108" s="14">
        <f>SUMIF(PIVOT_Demog_By_State_2014!A:A,A108&amp;"male",PIVOT_Demog_By_State_2014!G:G)</f>
        <v>1222</v>
      </c>
      <c r="V108" s="14">
        <f>SUMIF(PIVOT_Demog_By_State_2014!A:A,A108&amp;"female",PIVOT_Demog_By_State_2014!H:H)</f>
        <v>28104</v>
      </c>
      <c r="W108" s="14">
        <f>SUMIF(PIVOT_Demog_By_State_2014!A:A,A108&amp;"male",PIVOT_Demog_By_State_2014!H:H)</f>
        <v>27835</v>
      </c>
      <c r="X108" s="14">
        <f>SUMIF(PIVOT_Demog_By_State_2014!A:A,A108&amp;"female",PIVOT_Demog_By_State_2014!I:I)</f>
        <v>102712</v>
      </c>
      <c r="Y108" s="14">
        <f>SUMIF(PIVOT_Demog_By_State_2014!A:A,A108&amp;"male",PIVOT_Demog_By_State_2014!I:I)</f>
        <v>99099</v>
      </c>
      <c r="Z108" s="14">
        <f>L108+N108+P108+R108+T108+V108+X108</f>
        <v>5050134</v>
      </c>
      <c r="AA108" s="14">
        <f>M108+O108+Q108+S108+U108+W108+Y108</f>
        <v>4880455</v>
      </c>
      <c r="AB108" s="19">
        <f>D108/SUMIF(A:A,A108,D:D)</f>
        <v>0.19568601917110331</v>
      </c>
      <c r="AC108" s="19">
        <f>L108/$H108</f>
        <v>7.305549893613679E-2</v>
      </c>
      <c r="AD108" s="19">
        <f>M108/$H108</f>
        <v>6.6039178041798832E-2</v>
      </c>
      <c r="AE108" s="19">
        <f>N108/$H108</f>
        <v>0.38372188577307526</v>
      </c>
      <c r="AF108" s="19">
        <f>O108/$H108</f>
        <v>0.37408931133689055</v>
      </c>
      <c r="AG108" s="19">
        <f>P108/$H108</f>
        <v>2.3668740951523125E-2</v>
      </c>
      <c r="AH108" s="19">
        <f>Q108/$H108</f>
        <v>2.4416486536349803E-2</v>
      </c>
      <c r="AI108" s="19">
        <f>R108/$H108</f>
        <v>1.4833056860487694E-2</v>
      </c>
      <c r="AJ108" s="19">
        <f>S108/$H108</f>
        <v>1.404230961037873E-2</v>
      </c>
      <c r="AK108" s="19">
        <f>T108/$H108</f>
        <v>1.2799793108615561E-4</v>
      </c>
      <c r="AL108" s="19">
        <f>U108/$H108</f>
        <v>1.230633137586799E-4</v>
      </c>
      <c r="AM108" s="19">
        <f>V108/$H108</f>
        <v>2.8302548034974955E-3</v>
      </c>
      <c r="AN108" s="19">
        <f>W108/$H108</f>
        <v>2.8031647614344146E-3</v>
      </c>
      <c r="AO108" s="19">
        <f>X108/$H108</f>
        <v>1.034376357019765E-2</v>
      </c>
      <c r="AP108" s="19">
        <f>Y108/$H108</f>
        <v>9.9799110721533711E-3</v>
      </c>
      <c r="AQ108" s="21">
        <f>AC108+AE108+AI108+AK108+AM108+AO108+AG108</f>
        <v>0.50858119882600417</v>
      </c>
      <c r="AR108" s="21">
        <f>AD108+AF108+AJ108+AL108+AN108+AP108+AH108</f>
        <v>0.49149342467276436</v>
      </c>
    </row>
    <row r="109" spans="1:44" x14ac:dyDescent="0.2">
      <c r="A109" s="5" t="s">
        <v>217</v>
      </c>
      <c r="B109" s="5" t="s">
        <v>295</v>
      </c>
      <c r="C109" s="5" t="str">
        <f>VLOOKUP(B109,Treatments!A:B,2,FALSE)</f>
        <v>HIGH BLOOD PRESSURE</v>
      </c>
      <c r="D109" s="16">
        <v>1316080</v>
      </c>
      <c r="E109" s="5">
        <v>3</v>
      </c>
      <c r="F109" s="7" t="str">
        <f>VLOOKUP(A109,Region_Pop!A:D,4,FALSE)</f>
        <v>Midwest</v>
      </c>
      <c r="G109" s="7" t="str">
        <f>IFERROR(VLOOKUP(A109,Region_Pop!A:F,6,FALSE),"NON DIVISION")</f>
        <v xml:space="preserve">East North Central </v>
      </c>
      <c r="H109" s="8">
        <f>VLOOKUP(A109,Region_Pop!A:P,16,FALSE)</f>
        <v>9929848</v>
      </c>
      <c r="I109" s="8">
        <f>VLOOKUP(A109,Region_Pop!A:Z,26,FALSE)</f>
        <v>16783</v>
      </c>
      <c r="J109" s="8">
        <f>VLOOKUP(A109,Region_Pop!A:AJ,36,FALSE)</f>
        <v>114518</v>
      </c>
      <c r="K109" s="8">
        <f>VLOOKUP(A109,Region_Pop!A:AT,46,FALSE)</f>
        <v>91840</v>
      </c>
      <c r="L109" s="14">
        <f>SUMIF(PIVOT_Demog_By_State_2014!A:A,A109&amp;"female",PIVOT_Demog_By_State_2014!D:D)</f>
        <v>725430</v>
      </c>
      <c r="M109" s="14">
        <f>SUMIF(PIVOT_Demog_By_State_2014!A:A,A109&amp;"male",PIVOT_Demog_By_State_2014!D:D)</f>
        <v>655759</v>
      </c>
      <c r="N109" s="14">
        <f>SUMIF(PIVOT_Demog_By_State_2014!A:A,A109&amp;"female",PIVOT_Demog_By_State_2014!E:E)</f>
        <v>3810300</v>
      </c>
      <c r="O109" s="14">
        <f>SUMIF(PIVOT_Demog_By_State_2014!A:A,A109&amp;"male",PIVOT_Demog_By_State_2014!E:E)</f>
        <v>3714650</v>
      </c>
      <c r="P109" s="14">
        <f>SUMIF(PIVOT_Demog_By_State_2014!A:A,A109&amp;"female",PIVOT_Demog_By_State_2014!U:U)</f>
        <v>235027</v>
      </c>
      <c r="Q109" s="14">
        <f>SUMIF(PIVOT_Demog_By_State_2014!A:A,A109&amp;"male",PIVOT_Demog_By_State_2014!U:U)</f>
        <v>242452</v>
      </c>
      <c r="R109" s="14">
        <f>SUMIF(PIVOT_Demog_By_State_2014!A:A,A109&amp;"female",PIVOT_Demog_By_State_2014!F:F)</f>
        <v>147290</v>
      </c>
      <c r="S109" s="14">
        <f>SUMIF(PIVOT_Demog_By_State_2014!A:A,A109&amp;"male",PIVOT_Demog_By_State_2014!F:F)</f>
        <v>139438</v>
      </c>
      <c r="T109" s="14">
        <f>SUMIF(PIVOT_Demog_By_State_2014!A:A,A109&amp;"female",PIVOT_Demog_By_State_2014!G:G)</f>
        <v>1271</v>
      </c>
      <c r="U109" s="14">
        <f>SUMIF(PIVOT_Demog_By_State_2014!A:A,A109&amp;"male",PIVOT_Demog_By_State_2014!G:G)</f>
        <v>1222</v>
      </c>
      <c r="V109" s="14">
        <f>SUMIF(PIVOT_Demog_By_State_2014!A:A,A109&amp;"female",PIVOT_Demog_By_State_2014!H:H)</f>
        <v>28104</v>
      </c>
      <c r="W109" s="14">
        <f>SUMIF(PIVOT_Demog_By_State_2014!A:A,A109&amp;"male",PIVOT_Demog_By_State_2014!H:H)</f>
        <v>27835</v>
      </c>
      <c r="X109" s="14">
        <f>SUMIF(PIVOT_Demog_By_State_2014!A:A,A109&amp;"female",PIVOT_Demog_By_State_2014!I:I)</f>
        <v>102712</v>
      </c>
      <c r="Y109" s="14">
        <f>SUMIF(PIVOT_Demog_By_State_2014!A:A,A109&amp;"male",PIVOT_Demog_By_State_2014!I:I)</f>
        <v>99099</v>
      </c>
      <c r="Z109" s="14">
        <f>L109+N109+P109+R109+T109+V109+X109</f>
        <v>5050134</v>
      </c>
      <c r="AA109" s="14">
        <f>M109+O109+Q109+S109+U109+W109+Y109</f>
        <v>4880455</v>
      </c>
      <c r="AB109" s="19">
        <f>D109/SUMIF(A:A,A109,D:D)</f>
        <v>0.19542022817933913</v>
      </c>
      <c r="AC109" s="19">
        <f>L109/$H109</f>
        <v>7.305549893613679E-2</v>
      </c>
      <c r="AD109" s="19">
        <f>M109/$H109</f>
        <v>6.6039178041798832E-2</v>
      </c>
      <c r="AE109" s="19">
        <f>N109/$H109</f>
        <v>0.38372188577307526</v>
      </c>
      <c r="AF109" s="19">
        <f>O109/$H109</f>
        <v>0.37408931133689055</v>
      </c>
      <c r="AG109" s="19">
        <f>P109/$H109</f>
        <v>2.3668740951523125E-2</v>
      </c>
      <c r="AH109" s="19">
        <f>Q109/$H109</f>
        <v>2.4416486536349803E-2</v>
      </c>
      <c r="AI109" s="19">
        <f>R109/$H109</f>
        <v>1.4833056860487694E-2</v>
      </c>
      <c r="AJ109" s="19">
        <f>S109/$H109</f>
        <v>1.404230961037873E-2</v>
      </c>
      <c r="AK109" s="19">
        <f>T109/$H109</f>
        <v>1.2799793108615561E-4</v>
      </c>
      <c r="AL109" s="19">
        <f>U109/$H109</f>
        <v>1.230633137586799E-4</v>
      </c>
      <c r="AM109" s="19">
        <f>V109/$H109</f>
        <v>2.8302548034974955E-3</v>
      </c>
      <c r="AN109" s="19">
        <f>W109/$H109</f>
        <v>2.8031647614344146E-3</v>
      </c>
      <c r="AO109" s="19">
        <f>X109/$H109</f>
        <v>1.034376357019765E-2</v>
      </c>
      <c r="AP109" s="19">
        <f>Y109/$H109</f>
        <v>9.9799110721533711E-3</v>
      </c>
      <c r="AQ109" s="21">
        <f>AC109+AE109+AI109+AK109+AM109+AO109+AG109</f>
        <v>0.50858119882600417</v>
      </c>
      <c r="AR109" s="21">
        <f>AD109+AF109+AJ109+AL109+AN109+AP109+AH109</f>
        <v>0.49149342467276436</v>
      </c>
    </row>
    <row r="110" spans="1:44" x14ac:dyDescent="0.2">
      <c r="A110" s="5" t="s">
        <v>217</v>
      </c>
      <c r="B110" s="5" t="s">
        <v>296</v>
      </c>
      <c r="C110" s="5" t="str">
        <f>VLOOKUP(B110,Treatments!A:B,2,FALSE)</f>
        <v>GASTROESOPHAGEAL REFLUX DISEASE</v>
      </c>
      <c r="D110" s="16">
        <v>1101010</v>
      </c>
      <c r="E110" s="5">
        <v>5</v>
      </c>
      <c r="F110" s="7" t="str">
        <f>VLOOKUP(A110,Region_Pop!A:D,4,FALSE)</f>
        <v>Midwest</v>
      </c>
      <c r="G110" s="7" t="str">
        <f>IFERROR(VLOOKUP(A110,Region_Pop!A:F,6,FALSE),"NON DIVISION")</f>
        <v xml:space="preserve">East North Central </v>
      </c>
      <c r="H110" s="8">
        <f>VLOOKUP(A110,Region_Pop!A:P,16,FALSE)</f>
        <v>9929848</v>
      </c>
      <c r="I110" s="8">
        <f>VLOOKUP(A110,Region_Pop!A:Z,26,FALSE)</f>
        <v>16783</v>
      </c>
      <c r="J110" s="8">
        <f>VLOOKUP(A110,Region_Pop!A:AJ,36,FALSE)</f>
        <v>114518</v>
      </c>
      <c r="K110" s="8">
        <f>VLOOKUP(A110,Region_Pop!A:AT,46,FALSE)</f>
        <v>91840</v>
      </c>
      <c r="L110" s="14">
        <f>SUMIF(PIVOT_Demog_By_State_2014!A:A,A110&amp;"female",PIVOT_Demog_By_State_2014!D:D)</f>
        <v>725430</v>
      </c>
      <c r="M110" s="14">
        <f>SUMIF(PIVOT_Demog_By_State_2014!A:A,A110&amp;"male",PIVOT_Demog_By_State_2014!D:D)</f>
        <v>655759</v>
      </c>
      <c r="N110" s="14">
        <f>SUMIF(PIVOT_Demog_By_State_2014!A:A,A110&amp;"female",PIVOT_Demog_By_State_2014!E:E)</f>
        <v>3810300</v>
      </c>
      <c r="O110" s="14">
        <f>SUMIF(PIVOT_Demog_By_State_2014!A:A,A110&amp;"male",PIVOT_Demog_By_State_2014!E:E)</f>
        <v>3714650</v>
      </c>
      <c r="P110" s="14">
        <f>SUMIF(PIVOT_Demog_By_State_2014!A:A,A110&amp;"female",PIVOT_Demog_By_State_2014!U:U)</f>
        <v>235027</v>
      </c>
      <c r="Q110" s="14">
        <f>SUMIF(PIVOT_Demog_By_State_2014!A:A,A110&amp;"male",PIVOT_Demog_By_State_2014!U:U)</f>
        <v>242452</v>
      </c>
      <c r="R110" s="14">
        <f>SUMIF(PIVOT_Demog_By_State_2014!A:A,A110&amp;"female",PIVOT_Demog_By_State_2014!F:F)</f>
        <v>147290</v>
      </c>
      <c r="S110" s="14">
        <f>SUMIF(PIVOT_Demog_By_State_2014!A:A,A110&amp;"male",PIVOT_Demog_By_State_2014!F:F)</f>
        <v>139438</v>
      </c>
      <c r="T110" s="14">
        <f>SUMIF(PIVOT_Demog_By_State_2014!A:A,A110&amp;"female",PIVOT_Demog_By_State_2014!G:G)</f>
        <v>1271</v>
      </c>
      <c r="U110" s="14">
        <f>SUMIF(PIVOT_Demog_By_State_2014!A:A,A110&amp;"male",PIVOT_Demog_By_State_2014!G:G)</f>
        <v>1222</v>
      </c>
      <c r="V110" s="14">
        <f>SUMIF(PIVOT_Demog_By_State_2014!A:A,A110&amp;"female",PIVOT_Demog_By_State_2014!H:H)</f>
        <v>28104</v>
      </c>
      <c r="W110" s="14">
        <f>SUMIF(PIVOT_Demog_By_State_2014!A:A,A110&amp;"male",PIVOT_Demog_By_State_2014!H:H)</f>
        <v>27835</v>
      </c>
      <c r="X110" s="14">
        <f>SUMIF(PIVOT_Demog_By_State_2014!A:A,A110&amp;"female",PIVOT_Demog_By_State_2014!I:I)</f>
        <v>102712</v>
      </c>
      <c r="Y110" s="14">
        <f>SUMIF(PIVOT_Demog_By_State_2014!A:A,A110&amp;"male",PIVOT_Demog_By_State_2014!I:I)</f>
        <v>99099</v>
      </c>
      <c r="Z110" s="14">
        <f>L110+N110+P110+R110+T110+V110+X110</f>
        <v>5050134</v>
      </c>
      <c r="AA110" s="14">
        <f>M110+O110+Q110+S110+U110+W110+Y110</f>
        <v>4880455</v>
      </c>
      <c r="AB110" s="19">
        <f>D110/SUMIF(A:A,A110,D:D)</f>
        <v>0.16348521778899017</v>
      </c>
      <c r="AC110" s="19">
        <f>L110/$H110</f>
        <v>7.305549893613679E-2</v>
      </c>
      <c r="AD110" s="19">
        <f>M110/$H110</f>
        <v>6.6039178041798832E-2</v>
      </c>
      <c r="AE110" s="19">
        <f>N110/$H110</f>
        <v>0.38372188577307526</v>
      </c>
      <c r="AF110" s="19">
        <f>O110/$H110</f>
        <v>0.37408931133689055</v>
      </c>
      <c r="AG110" s="19">
        <f>P110/$H110</f>
        <v>2.3668740951523125E-2</v>
      </c>
      <c r="AH110" s="19">
        <f>Q110/$H110</f>
        <v>2.4416486536349803E-2</v>
      </c>
      <c r="AI110" s="19">
        <f>R110/$H110</f>
        <v>1.4833056860487694E-2</v>
      </c>
      <c r="AJ110" s="19">
        <f>S110/$H110</f>
        <v>1.404230961037873E-2</v>
      </c>
      <c r="AK110" s="19">
        <f>T110/$H110</f>
        <v>1.2799793108615561E-4</v>
      </c>
      <c r="AL110" s="19">
        <f>U110/$H110</f>
        <v>1.230633137586799E-4</v>
      </c>
      <c r="AM110" s="19">
        <f>V110/$H110</f>
        <v>2.8302548034974955E-3</v>
      </c>
      <c r="AN110" s="19">
        <f>W110/$H110</f>
        <v>2.8031647614344146E-3</v>
      </c>
      <c r="AO110" s="19">
        <f>X110/$H110</f>
        <v>1.034376357019765E-2</v>
      </c>
      <c r="AP110" s="19">
        <f>Y110/$H110</f>
        <v>9.9799110721533711E-3</v>
      </c>
      <c r="AQ110" s="21">
        <f>AC110+AE110+AI110+AK110+AM110+AO110+AG110</f>
        <v>0.50858119882600417</v>
      </c>
      <c r="AR110" s="21">
        <f>AD110+AF110+AJ110+AL110+AN110+AP110+AH110</f>
        <v>0.49149342467276436</v>
      </c>
    </row>
    <row r="111" spans="1:44" x14ac:dyDescent="0.2">
      <c r="A111" s="5" t="s">
        <v>217</v>
      </c>
      <c r="B111" s="5" t="s">
        <v>297</v>
      </c>
      <c r="C111" s="5" t="str">
        <f>VLOOKUP(B111,Treatments!A:B,2,FALSE)</f>
        <v>HIGH CHOLESTEROL</v>
      </c>
      <c r="D111" s="16">
        <v>1207133</v>
      </c>
      <c r="E111" s="5">
        <v>4</v>
      </c>
      <c r="F111" s="7" t="str">
        <f>VLOOKUP(A111,Region_Pop!A:D,4,FALSE)</f>
        <v>Midwest</v>
      </c>
      <c r="G111" s="7" t="str">
        <f>IFERROR(VLOOKUP(A111,Region_Pop!A:F,6,FALSE),"NON DIVISION")</f>
        <v xml:space="preserve">East North Central </v>
      </c>
      <c r="H111" s="8">
        <f>VLOOKUP(A111,Region_Pop!A:P,16,FALSE)</f>
        <v>9929848</v>
      </c>
      <c r="I111" s="8">
        <f>VLOOKUP(A111,Region_Pop!A:Z,26,FALSE)</f>
        <v>16783</v>
      </c>
      <c r="J111" s="8">
        <f>VLOOKUP(A111,Region_Pop!A:AJ,36,FALSE)</f>
        <v>114518</v>
      </c>
      <c r="K111" s="8">
        <f>VLOOKUP(A111,Region_Pop!A:AT,46,FALSE)</f>
        <v>91840</v>
      </c>
      <c r="L111" s="14">
        <f>SUMIF(PIVOT_Demog_By_State_2014!A:A,A111&amp;"female",PIVOT_Demog_By_State_2014!D:D)</f>
        <v>725430</v>
      </c>
      <c r="M111" s="14">
        <f>SUMIF(PIVOT_Demog_By_State_2014!A:A,A111&amp;"male",PIVOT_Demog_By_State_2014!D:D)</f>
        <v>655759</v>
      </c>
      <c r="N111" s="14">
        <f>SUMIF(PIVOT_Demog_By_State_2014!A:A,A111&amp;"female",PIVOT_Demog_By_State_2014!E:E)</f>
        <v>3810300</v>
      </c>
      <c r="O111" s="14">
        <f>SUMIF(PIVOT_Demog_By_State_2014!A:A,A111&amp;"male",PIVOT_Demog_By_State_2014!E:E)</f>
        <v>3714650</v>
      </c>
      <c r="P111" s="14">
        <f>SUMIF(PIVOT_Demog_By_State_2014!A:A,A111&amp;"female",PIVOT_Demog_By_State_2014!U:U)</f>
        <v>235027</v>
      </c>
      <c r="Q111" s="14">
        <f>SUMIF(PIVOT_Demog_By_State_2014!A:A,A111&amp;"male",PIVOT_Demog_By_State_2014!U:U)</f>
        <v>242452</v>
      </c>
      <c r="R111" s="14">
        <f>SUMIF(PIVOT_Demog_By_State_2014!A:A,A111&amp;"female",PIVOT_Demog_By_State_2014!F:F)</f>
        <v>147290</v>
      </c>
      <c r="S111" s="14">
        <f>SUMIF(PIVOT_Demog_By_State_2014!A:A,A111&amp;"male",PIVOT_Demog_By_State_2014!F:F)</f>
        <v>139438</v>
      </c>
      <c r="T111" s="14">
        <f>SUMIF(PIVOT_Demog_By_State_2014!A:A,A111&amp;"female",PIVOT_Demog_By_State_2014!G:G)</f>
        <v>1271</v>
      </c>
      <c r="U111" s="14">
        <f>SUMIF(PIVOT_Demog_By_State_2014!A:A,A111&amp;"male",PIVOT_Demog_By_State_2014!G:G)</f>
        <v>1222</v>
      </c>
      <c r="V111" s="14">
        <f>SUMIF(PIVOT_Demog_By_State_2014!A:A,A111&amp;"female",PIVOT_Demog_By_State_2014!H:H)</f>
        <v>28104</v>
      </c>
      <c r="W111" s="14">
        <f>SUMIF(PIVOT_Demog_By_State_2014!A:A,A111&amp;"male",PIVOT_Demog_By_State_2014!H:H)</f>
        <v>27835</v>
      </c>
      <c r="X111" s="14">
        <f>SUMIF(PIVOT_Demog_By_State_2014!A:A,A111&amp;"female",PIVOT_Demog_By_State_2014!I:I)</f>
        <v>102712</v>
      </c>
      <c r="Y111" s="14">
        <f>SUMIF(PIVOT_Demog_By_State_2014!A:A,A111&amp;"male",PIVOT_Demog_By_State_2014!I:I)</f>
        <v>99099</v>
      </c>
      <c r="Z111" s="14">
        <f>L111+N111+P111+R111+T111+V111+X111</f>
        <v>5050134</v>
      </c>
      <c r="AA111" s="14">
        <f>M111+O111+Q111+S111+U111+W111+Y111</f>
        <v>4880455</v>
      </c>
      <c r="AB111" s="19">
        <f>D111/SUMIF(A:A,A111,D:D)</f>
        <v>0.17924305992250486</v>
      </c>
      <c r="AC111" s="19">
        <f>L111/$H111</f>
        <v>7.305549893613679E-2</v>
      </c>
      <c r="AD111" s="19">
        <f>M111/$H111</f>
        <v>6.6039178041798832E-2</v>
      </c>
      <c r="AE111" s="19">
        <f>N111/$H111</f>
        <v>0.38372188577307526</v>
      </c>
      <c r="AF111" s="19">
        <f>O111/$H111</f>
        <v>0.37408931133689055</v>
      </c>
      <c r="AG111" s="19">
        <f>P111/$H111</f>
        <v>2.3668740951523125E-2</v>
      </c>
      <c r="AH111" s="19">
        <f>Q111/$H111</f>
        <v>2.4416486536349803E-2</v>
      </c>
      <c r="AI111" s="19">
        <f>R111/$H111</f>
        <v>1.4833056860487694E-2</v>
      </c>
      <c r="AJ111" s="19">
        <f>S111/$H111</f>
        <v>1.404230961037873E-2</v>
      </c>
      <c r="AK111" s="19">
        <f>T111/$H111</f>
        <v>1.2799793108615561E-4</v>
      </c>
      <c r="AL111" s="19">
        <f>U111/$H111</f>
        <v>1.230633137586799E-4</v>
      </c>
      <c r="AM111" s="19">
        <f>V111/$H111</f>
        <v>2.8302548034974955E-3</v>
      </c>
      <c r="AN111" s="19">
        <f>W111/$H111</f>
        <v>2.8031647614344146E-3</v>
      </c>
      <c r="AO111" s="19">
        <f>X111/$H111</f>
        <v>1.034376357019765E-2</v>
      </c>
      <c r="AP111" s="19">
        <f>Y111/$H111</f>
        <v>9.9799110721533711E-3</v>
      </c>
      <c r="AQ111" s="21">
        <f>AC111+AE111+AI111+AK111+AM111+AO111+AG111</f>
        <v>0.50858119882600417</v>
      </c>
      <c r="AR111" s="21">
        <f>AD111+AF111+AJ111+AL111+AN111+AP111+AH111</f>
        <v>0.49149342467276436</v>
      </c>
    </row>
    <row r="112" spans="1:44" x14ac:dyDescent="0.2">
      <c r="A112" s="5" t="s">
        <v>205</v>
      </c>
      <c r="B112" s="5" t="s">
        <v>298</v>
      </c>
      <c r="C112" s="5" t="str">
        <f>VLOOKUP(B112,Treatments!A:B,2,FALSE)</f>
        <v>HIGH BLOOD PRESSURE</v>
      </c>
      <c r="D112" s="16">
        <v>325069</v>
      </c>
      <c r="E112" s="5">
        <v>5</v>
      </c>
      <c r="F112" s="7" t="str">
        <f>VLOOKUP(A112,Region_Pop!A:D,4,FALSE)</f>
        <v>Midwest</v>
      </c>
      <c r="G112" s="7" t="str">
        <f>IFERROR(VLOOKUP(A112,Region_Pop!A:F,6,FALSE),"NON DIVISION")</f>
        <v xml:space="preserve">West North Central </v>
      </c>
      <c r="H112" s="8">
        <f>VLOOKUP(A112,Region_Pop!A:P,16,FALSE)</f>
        <v>2900475</v>
      </c>
      <c r="I112" s="8">
        <f>VLOOKUP(A112,Region_Pop!A:Z,26,FALSE)</f>
        <v>7263</v>
      </c>
      <c r="J112" s="8">
        <f>VLOOKUP(A112,Region_Pop!A:AJ,36,FALSE)</f>
        <v>39292</v>
      </c>
      <c r="K112" s="8">
        <f>VLOOKUP(A112,Region_Pop!A:AT,46,FALSE)</f>
        <v>25475</v>
      </c>
      <c r="L112" s="14">
        <f>SUMIF(PIVOT_Demog_By_State_2014!A:A,A112&amp;"female",PIVOT_Demog_By_State_2014!D:D)</f>
        <v>81785</v>
      </c>
      <c r="M112" s="14">
        <f>SUMIF(PIVOT_Demog_By_State_2014!A:A,A112&amp;"male",PIVOT_Demog_By_State_2014!D:D)</f>
        <v>86939</v>
      </c>
      <c r="N112" s="14">
        <f>SUMIF(PIVOT_Demog_By_State_2014!A:A,A112&amp;"female",PIVOT_Demog_By_State_2014!E:E)</f>
        <v>1127815</v>
      </c>
      <c r="O112" s="14">
        <f>SUMIF(PIVOT_Demog_By_State_2014!A:A,A112&amp;"male",PIVOT_Demog_By_State_2014!E:E)</f>
        <v>1100925</v>
      </c>
      <c r="P112" s="14">
        <f>SUMIF(PIVOT_Demog_By_State_2014!A:A,A112&amp;"female",PIVOT_Demog_By_State_2014!U:U)</f>
        <v>158099</v>
      </c>
      <c r="Q112" s="14">
        <f>SUMIF(PIVOT_Demog_By_State_2014!A:A,A112&amp;"male",PIVOT_Demog_By_State_2014!U:U)</f>
        <v>171088</v>
      </c>
      <c r="R112" s="14">
        <f>SUMIF(PIVOT_Demog_By_State_2014!A:A,A112&amp;"female",PIVOT_Demog_By_State_2014!F:F)</f>
        <v>41141</v>
      </c>
      <c r="S112" s="14">
        <f>SUMIF(PIVOT_Demog_By_State_2014!A:A,A112&amp;"male",PIVOT_Demog_By_State_2014!F:F)</f>
        <v>38563</v>
      </c>
      <c r="T112" s="14">
        <f>SUMIF(PIVOT_Demog_By_State_2014!A:A,A112&amp;"female",PIVOT_Demog_By_State_2014!G:G)</f>
        <v>1027</v>
      </c>
      <c r="U112" s="14">
        <f>SUMIF(PIVOT_Demog_By_State_2014!A:A,A112&amp;"male",PIVOT_Demog_By_State_2014!G:G)</f>
        <v>1175</v>
      </c>
      <c r="V112" s="14">
        <f>SUMIF(PIVOT_Demog_By_State_2014!A:A,A112&amp;"female",PIVOT_Demog_By_State_2014!H:H)</f>
        <v>11659</v>
      </c>
      <c r="W112" s="14">
        <f>SUMIF(PIVOT_Demog_By_State_2014!A:A,A112&amp;"male",PIVOT_Demog_By_State_2014!H:H)</f>
        <v>11467</v>
      </c>
      <c r="X112" s="14">
        <f>SUMIF(PIVOT_Demog_By_State_2014!A:A,A112&amp;"female",PIVOT_Demog_By_State_2014!I:I)</f>
        <v>34777</v>
      </c>
      <c r="Y112" s="14">
        <f>SUMIF(PIVOT_Demog_By_State_2014!A:A,A112&amp;"male",PIVOT_Demog_By_State_2014!I:I)</f>
        <v>34436</v>
      </c>
      <c r="Z112" s="14">
        <f>L112+N112+P112+R112+T112+V112+X112</f>
        <v>1456303</v>
      </c>
      <c r="AA112" s="14">
        <f>M112+O112+Q112+S112+U112+W112+Y112</f>
        <v>1444593</v>
      </c>
      <c r="AB112" s="19">
        <f>D112/SUMIF(A:A,A112,D:D)</f>
        <v>0.16680067752881575</v>
      </c>
      <c r="AC112" s="19">
        <f>L112/$H112</f>
        <v>2.8197105646488939E-2</v>
      </c>
      <c r="AD112" s="19">
        <f>M112/$H112</f>
        <v>2.9974055973590534E-2</v>
      </c>
      <c r="AE112" s="19">
        <f>N112/$H112</f>
        <v>0.38883803514941517</v>
      </c>
      <c r="AF112" s="19">
        <f>O112/$H112</f>
        <v>0.37956713986502211</v>
      </c>
      <c r="AG112" s="19">
        <f>P112/$H112</f>
        <v>5.4507968522397192E-2</v>
      </c>
      <c r="AH112" s="19">
        <f>Q112/$H112</f>
        <v>5.8986200536119082E-2</v>
      </c>
      <c r="AI112" s="19">
        <f>R112/$H112</f>
        <v>1.4184228445340849E-2</v>
      </c>
      <c r="AJ112" s="19">
        <f>S112/$H112</f>
        <v>1.3295408510674976E-2</v>
      </c>
      <c r="AK112" s="19">
        <f>T112/$H112</f>
        <v>3.5407993518303039E-4</v>
      </c>
      <c r="AL112" s="19">
        <f>U112/$H112</f>
        <v>4.0510606021427526E-4</v>
      </c>
      <c r="AM112" s="19">
        <f>V112/$H112</f>
        <v>4.0196864306708381E-3</v>
      </c>
      <c r="AN112" s="19">
        <f>W112/$H112</f>
        <v>3.9534903765762507E-3</v>
      </c>
      <c r="AO112" s="19">
        <f>X112/$H112</f>
        <v>1.1990105068997319E-2</v>
      </c>
      <c r="AP112" s="19">
        <f>Y112/$H112</f>
        <v>1.1872538118756411E-2</v>
      </c>
      <c r="AQ112" s="21">
        <f>AC112+AE112+AI112+AK112+AM112+AO112+AG112</f>
        <v>0.50209120919849337</v>
      </c>
      <c r="AR112" s="21">
        <f>AD112+AF112+AJ112+AL112+AN112+AP112+AH112</f>
        <v>0.49805393944095366</v>
      </c>
    </row>
    <row r="113" spans="1:44" x14ac:dyDescent="0.2">
      <c r="A113" s="5" t="s">
        <v>205</v>
      </c>
      <c r="B113" s="5" t="s">
        <v>287</v>
      </c>
      <c r="C113" s="5" t="str">
        <f>VLOOKUP(B113,Treatments!A:B,2,FALSE)</f>
        <v>SEVERE PAIN RELIEF</v>
      </c>
      <c r="D113" s="16">
        <v>391969</v>
      </c>
      <c r="E113" s="5">
        <v>2</v>
      </c>
      <c r="F113" s="7" t="str">
        <f>VLOOKUP(A113,Region_Pop!A:D,4,FALSE)</f>
        <v>Midwest</v>
      </c>
      <c r="G113" s="7" t="str">
        <f>IFERROR(VLOOKUP(A113,Region_Pop!A:F,6,FALSE),"NON DIVISION")</f>
        <v xml:space="preserve">West North Central </v>
      </c>
      <c r="H113" s="8">
        <f>VLOOKUP(A113,Region_Pop!A:P,16,FALSE)</f>
        <v>2900475</v>
      </c>
      <c r="I113" s="8">
        <f>VLOOKUP(A113,Region_Pop!A:Z,26,FALSE)</f>
        <v>7263</v>
      </c>
      <c r="J113" s="8">
        <f>VLOOKUP(A113,Region_Pop!A:AJ,36,FALSE)</f>
        <v>39292</v>
      </c>
      <c r="K113" s="8">
        <f>VLOOKUP(A113,Region_Pop!A:AT,46,FALSE)</f>
        <v>25475</v>
      </c>
      <c r="L113" s="14">
        <f>SUMIF(PIVOT_Demog_By_State_2014!A:A,A113&amp;"female",PIVOT_Demog_By_State_2014!D:D)</f>
        <v>81785</v>
      </c>
      <c r="M113" s="14">
        <f>SUMIF(PIVOT_Demog_By_State_2014!A:A,A113&amp;"male",PIVOT_Demog_By_State_2014!D:D)</f>
        <v>86939</v>
      </c>
      <c r="N113" s="14">
        <f>SUMIF(PIVOT_Demog_By_State_2014!A:A,A113&amp;"female",PIVOT_Demog_By_State_2014!E:E)</f>
        <v>1127815</v>
      </c>
      <c r="O113" s="14">
        <f>SUMIF(PIVOT_Demog_By_State_2014!A:A,A113&amp;"male",PIVOT_Demog_By_State_2014!E:E)</f>
        <v>1100925</v>
      </c>
      <c r="P113" s="14">
        <f>SUMIF(PIVOT_Demog_By_State_2014!A:A,A113&amp;"female",PIVOT_Demog_By_State_2014!U:U)</f>
        <v>158099</v>
      </c>
      <c r="Q113" s="14">
        <f>SUMIF(PIVOT_Demog_By_State_2014!A:A,A113&amp;"male",PIVOT_Demog_By_State_2014!U:U)</f>
        <v>171088</v>
      </c>
      <c r="R113" s="14">
        <f>SUMIF(PIVOT_Demog_By_State_2014!A:A,A113&amp;"female",PIVOT_Demog_By_State_2014!F:F)</f>
        <v>41141</v>
      </c>
      <c r="S113" s="14">
        <f>SUMIF(PIVOT_Demog_By_State_2014!A:A,A113&amp;"male",PIVOT_Demog_By_State_2014!F:F)</f>
        <v>38563</v>
      </c>
      <c r="T113" s="14">
        <f>SUMIF(PIVOT_Demog_By_State_2014!A:A,A113&amp;"female",PIVOT_Demog_By_State_2014!G:G)</f>
        <v>1027</v>
      </c>
      <c r="U113" s="14">
        <f>SUMIF(PIVOT_Demog_By_State_2014!A:A,A113&amp;"male",PIVOT_Demog_By_State_2014!G:G)</f>
        <v>1175</v>
      </c>
      <c r="V113" s="14">
        <f>SUMIF(PIVOT_Demog_By_State_2014!A:A,A113&amp;"female",PIVOT_Demog_By_State_2014!H:H)</f>
        <v>11659</v>
      </c>
      <c r="W113" s="14">
        <f>SUMIF(PIVOT_Demog_By_State_2014!A:A,A113&amp;"male",PIVOT_Demog_By_State_2014!H:H)</f>
        <v>11467</v>
      </c>
      <c r="X113" s="14">
        <f>SUMIF(PIVOT_Demog_By_State_2014!A:A,A113&amp;"female",PIVOT_Demog_By_State_2014!I:I)</f>
        <v>34777</v>
      </c>
      <c r="Y113" s="14">
        <f>SUMIF(PIVOT_Demog_By_State_2014!A:A,A113&amp;"male",PIVOT_Demog_By_State_2014!I:I)</f>
        <v>34436</v>
      </c>
      <c r="Z113" s="14">
        <f>L113+N113+P113+R113+T113+V113+X113</f>
        <v>1456303</v>
      </c>
      <c r="AA113" s="14">
        <f>M113+O113+Q113+S113+U113+W113+Y113</f>
        <v>1444593</v>
      </c>
      <c r="AB113" s="19">
        <f>D113/SUMIF(A:A,A113,D:D)</f>
        <v>0.20112866736075227</v>
      </c>
      <c r="AC113" s="19">
        <f>L113/$H113</f>
        <v>2.8197105646488939E-2</v>
      </c>
      <c r="AD113" s="19">
        <f>M113/$H113</f>
        <v>2.9974055973590534E-2</v>
      </c>
      <c r="AE113" s="19">
        <f>N113/$H113</f>
        <v>0.38883803514941517</v>
      </c>
      <c r="AF113" s="19">
        <f>O113/$H113</f>
        <v>0.37956713986502211</v>
      </c>
      <c r="AG113" s="19">
        <f>P113/$H113</f>
        <v>5.4507968522397192E-2</v>
      </c>
      <c r="AH113" s="19">
        <f>Q113/$H113</f>
        <v>5.8986200536119082E-2</v>
      </c>
      <c r="AI113" s="19">
        <f>R113/$H113</f>
        <v>1.4184228445340849E-2</v>
      </c>
      <c r="AJ113" s="19">
        <f>S113/$H113</f>
        <v>1.3295408510674976E-2</v>
      </c>
      <c r="AK113" s="19">
        <f>T113/$H113</f>
        <v>3.5407993518303039E-4</v>
      </c>
      <c r="AL113" s="19">
        <f>U113/$H113</f>
        <v>4.0510606021427526E-4</v>
      </c>
      <c r="AM113" s="19">
        <f>V113/$H113</f>
        <v>4.0196864306708381E-3</v>
      </c>
      <c r="AN113" s="19">
        <f>W113/$H113</f>
        <v>3.9534903765762507E-3</v>
      </c>
      <c r="AO113" s="19">
        <f>X113/$H113</f>
        <v>1.1990105068997319E-2</v>
      </c>
      <c r="AP113" s="19">
        <f>Y113/$H113</f>
        <v>1.1872538118756411E-2</v>
      </c>
      <c r="AQ113" s="21">
        <f>AC113+AE113+AI113+AK113+AM113+AO113+AG113</f>
        <v>0.50209120919849337</v>
      </c>
      <c r="AR113" s="21">
        <f>AD113+AF113+AJ113+AL113+AN113+AP113+AH113</f>
        <v>0.49805393944095366</v>
      </c>
    </row>
    <row r="114" spans="1:44" x14ac:dyDescent="0.2">
      <c r="A114" s="5" t="s">
        <v>205</v>
      </c>
      <c r="B114" s="5" t="s">
        <v>293</v>
      </c>
      <c r="C114" s="5" t="str">
        <f>VLOOKUP(B114,Treatments!A:B,2,FALSE)</f>
        <v>HYPOTHYROIDISM</v>
      </c>
      <c r="D114" s="16">
        <v>503645</v>
      </c>
      <c r="E114" s="5">
        <v>1</v>
      </c>
      <c r="F114" s="7" t="str">
        <f>VLOOKUP(A114,Region_Pop!A:D,4,FALSE)</f>
        <v>Midwest</v>
      </c>
      <c r="G114" s="7" t="str">
        <f>IFERROR(VLOOKUP(A114,Region_Pop!A:F,6,FALSE),"NON DIVISION")</f>
        <v xml:space="preserve">West North Central </v>
      </c>
      <c r="H114" s="8">
        <f>VLOOKUP(A114,Region_Pop!A:P,16,FALSE)</f>
        <v>2900475</v>
      </c>
      <c r="I114" s="8">
        <f>VLOOKUP(A114,Region_Pop!A:Z,26,FALSE)</f>
        <v>7263</v>
      </c>
      <c r="J114" s="8">
        <f>VLOOKUP(A114,Region_Pop!A:AJ,36,FALSE)</f>
        <v>39292</v>
      </c>
      <c r="K114" s="8">
        <f>VLOOKUP(A114,Region_Pop!A:AT,46,FALSE)</f>
        <v>25475</v>
      </c>
      <c r="L114" s="14">
        <f>SUMIF(PIVOT_Demog_By_State_2014!A:A,A114&amp;"female",PIVOT_Demog_By_State_2014!D:D)</f>
        <v>81785</v>
      </c>
      <c r="M114" s="14">
        <f>SUMIF(PIVOT_Demog_By_State_2014!A:A,A114&amp;"male",PIVOT_Demog_By_State_2014!D:D)</f>
        <v>86939</v>
      </c>
      <c r="N114" s="14">
        <f>SUMIF(PIVOT_Demog_By_State_2014!A:A,A114&amp;"female",PIVOT_Demog_By_State_2014!E:E)</f>
        <v>1127815</v>
      </c>
      <c r="O114" s="14">
        <f>SUMIF(PIVOT_Demog_By_State_2014!A:A,A114&amp;"male",PIVOT_Demog_By_State_2014!E:E)</f>
        <v>1100925</v>
      </c>
      <c r="P114" s="14">
        <f>SUMIF(PIVOT_Demog_By_State_2014!A:A,A114&amp;"female",PIVOT_Demog_By_State_2014!U:U)</f>
        <v>158099</v>
      </c>
      <c r="Q114" s="14">
        <f>SUMIF(PIVOT_Demog_By_State_2014!A:A,A114&amp;"male",PIVOT_Demog_By_State_2014!U:U)</f>
        <v>171088</v>
      </c>
      <c r="R114" s="14">
        <f>SUMIF(PIVOT_Demog_By_State_2014!A:A,A114&amp;"female",PIVOT_Demog_By_State_2014!F:F)</f>
        <v>41141</v>
      </c>
      <c r="S114" s="14">
        <f>SUMIF(PIVOT_Demog_By_State_2014!A:A,A114&amp;"male",PIVOT_Demog_By_State_2014!F:F)</f>
        <v>38563</v>
      </c>
      <c r="T114" s="14">
        <f>SUMIF(PIVOT_Demog_By_State_2014!A:A,A114&amp;"female",PIVOT_Demog_By_State_2014!G:G)</f>
        <v>1027</v>
      </c>
      <c r="U114" s="14">
        <f>SUMIF(PIVOT_Demog_By_State_2014!A:A,A114&amp;"male",PIVOT_Demog_By_State_2014!G:G)</f>
        <v>1175</v>
      </c>
      <c r="V114" s="14">
        <f>SUMIF(PIVOT_Demog_By_State_2014!A:A,A114&amp;"female",PIVOT_Demog_By_State_2014!H:H)</f>
        <v>11659</v>
      </c>
      <c r="W114" s="14">
        <f>SUMIF(PIVOT_Demog_By_State_2014!A:A,A114&amp;"male",PIVOT_Demog_By_State_2014!H:H)</f>
        <v>11467</v>
      </c>
      <c r="X114" s="14">
        <f>SUMIF(PIVOT_Demog_By_State_2014!A:A,A114&amp;"female",PIVOT_Demog_By_State_2014!I:I)</f>
        <v>34777</v>
      </c>
      <c r="Y114" s="14">
        <f>SUMIF(PIVOT_Demog_By_State_2014!A:A,A114&amp;"male",PIVOT_Demog_By_State_2014!I:I)</f>
        <v>34436</v>
      </c>
      <c r="Z114" s="14">
        <f>L114+N114+P114+R114+T114+V114+X114</f>
        <v>1456303</v>
      </c>
      <c r="AA114" s="14">
        <f>M114+O114+Q114+S114+U114+W114+Y114</f>
        <v>1444593</v>
      </c>
      <c r="AB114" s="19">
        <f>D114/SUMIF(A:A,A114,D:D)</f>
        <v>0.25843229355613856</v>
      </c>
      <c r="AC114" s="19">
        <f>L114/$H114</f>
        <v>2.8197105646488939E-2</v>
      </c>
      <c r="AD114" s="19">
        <f>M114/$H114</f>
        <v>2.9974055973590534E-2</v>
      </c>
      <c r="AE114" s="19">
        <f>N114/$H114</f>
        <v>0.38883803514941517</v>
      </c>
      <c r="AF114" s="19">
        <f>O114/$H114</f>
        <v>0.37956713986502211</v>
      </c>
      <c r="AG114" s="19">
        <f>P114/$H114</f>
        <v>5.4507968522397192E-2</v>
      </c>
      <c r="AH114" s="19">
        <f>Q114/$H114</f>
        <v>5.8986200536119082E-2</v>
      </c>
      <c r="AI114" s="19">
        <f>R114/$H114</f>
        <v>1.4184228445340849E-2</v>
      </c>
      <c r="AJ114" s="19">
        <f>S114/$H114</f>
        <v>1.3295408510674976E-2</v>
      </c>
      <c r="AK114" s="19">
        <f>T114/$H114</f>
        <v>3.5407993518303039E-4</v>
      </c>
      <c r="AL114" s="19">
        <f>U114/$H114</f>
        <v>4.0510606021427526E-4</v>
      </c>
      <c r="AM114" s="19">
        <f>V114/$H114</f>
        <v>4.0196864306708381E-3</v>
      </c>
      <c r="AN114" s="19">
        <f>W114/$H114</f>
        <v>3.9534903765762507E-3</v>
      </c>
      <c r="AO114" s="19">
        <f>X114/$H114</f>
        <v>1.1990105068997319E-2</v>
      </c>
      <c r="AP114" s="19">
        <f>Y114/$H114</f>
        <v>1.1872538118756411E-2</v>
      </c>
      <c r="AQ114" s="21">
        <f>AC114+AE114+AI114+AK114+AM114+AO114+AG114</f>
        <v>0.50209120919849337</v>
      </c>
      <c r="AR114" s="21">
        <f>AD114+AF114+AJ114+AL114+AN114+AP114+AH114</f>
        <v>0.49805393944095366</v>
      </c>
    </row>
    <row r="115" spans="1:44" x14ac:dyDescent="0.2">
      <c r="A115" s="5" t="s">
        <v>205</v>
      </c>
      <c r="B115" s="5" t="s">
        <v>295</v>
      </c>
      <c r="C115" s="5" t="str">
        <f>VLOOKUP(B115,Treatments!A:B,2,FALSE)</f>
        <v>HIGH BLOOD PRESSURE</v>
      </c>
      <c r="D115" s="16">
        <v>375427</v>
      </c>
      <c r="E115" s="5">
        <v>3</v>
      </c>
      <c r="F115" s="7" t="str">
        <f>VLOOKUP(A115,Region_Pop!A:D,4,FALSE)</f>
        <v>Midwest</v>
      </c>
      <c r="G115" s="7" t="str">
        <f>IFERROR(VLOOKUP(A115,Region_Pop!A:F,6,FALSE),"NON DIVISION")</f>
        <v xml:space="preserve">West North Central </v>
      </c>
      <c r="H115" s="8">
        <f>VLOOKUP(A115,Region_Pop!A:P,16,FALSE)</f>
        <v>2900475</v>
      </c>
      <c r="I115" s="8">
        <f>VLOOKUP(A115,Region_Pop!A:Z,26,FALSE)</f>
        <v>7263</v>
      </c>
      <c r="J115" s="8">
        <f>VLOOKUP(A115,Region_Pop!A:AJ,36,FALSE)</f>
        <v>39292</v>
      </c>
      <c r="K115" s="8">
        <f>VLOOKUP(A115,Region_Pop!A:AT,46,FALSE)</f>
        <v>25475</v>
      </c>
      <c r="L115" s="14">
        <f>SUMIF(PIVOT_Demog_By_State_2014!A:A,A115&amp;"female",PIVOT_Demog_By_State_2014!D:D)</f>
        <v>81785</v>
      </c>
      <c r="M115" s="14">
        <f>SUMIF(PIVOT_Demog_By_State_2014!A:A,A115&amp;"male",PIVOT_Demog_By_State_2014!D:D)</f>
        <v>86939</v>
      </c>
      <c r="N115" s="14">
        <f>SUMIF(PIVOT_Demog_By_State_2014!A:A,A115&amp;"female",PIVOT_Demog_By_State_2014!E:E)</f>
        <v>1127815</v>
      </c>
      <c r="O115" s="14">
        <f>SUMIF(PIVOT_Demog_By_State_2014!A:A,A115&amp;"male",PIVOT_Demog_By_State_2014!E:E)</f>
        <v>1100925</v>
      </c>
      <c r="P115" s="14">
        <f>SUMIF(PIVOT_Demog_By_State_2014!A:A,A115&amp;"female",PIVOT_Demog_By_State_2014!U:U)</f>
        <v>158099</v>
      </c>
      <c r="Q115" s="14">
        <f>SUMIF(PIVOT_Demog_By_State_2014!A:A,A115&amp;"male",PIVOT_Demog_By_State_2014!U:U)</f>
        <v>171088</v>
      </c>
      <c r="R115" s="14">
        <f>SUMIF(PIVOT_Demog_By_State_2014!A:A,A115&amp;"female",PIVOT_Demog_By_State_2014!F:F)</f>
        <v>41141</v>
      </c>
      <c r="S115" s="14">
        <f>SUMIF(PIVOT_Demog_By_State_2014!A:A,A115&amp;"male",PIVOT_Demog_By_State_2014!F:F)</f>
        <v>38563</v>
      </c>
      <c r="T115" s="14">
        <f>SUMIF(PIVOT_Demog_By_State_2014!A:A,A115&amp;"female",PIVOT_Demog_By_State_2014!G:G)</f>
        <v>1027</v>
      </c>
      <c r="U115" s="14">
        <f>SUMIF(PIVOT_Demog_By_State_2014!A:A,A115&amp;"male",PIVOT_Demog_By_State_2014!G:G)</f>
        <v>1175</v>
      </c>
      <c r="V115" s="14">
        <f>SUMIF(PIVOT_Demog_By_State_2014!A:A,A115&amp;"female",PIVOT_Demog_By_State_2014!H:H)</f>
        <v>11659</v>
      </c>
      <c r="W115" s="14">
        <f>SUMIF(PIVOT_Demog_By_State_2014!A:A,A115&amp;"male",PIVOT_Demog_By_State_2014!H:H)</f>
        <v>11467</v>
      </c>
      <c r="X115" s="14">
        <f>SUMIF(PIVOT_Demog_By_State_2014!A:A,A115&amp;"female",PIVOT_Demog_By_State_2014!I:I)</f>
        <v>34777</v>
      </c>
      <c r="Y115" s="14">
        <f>SUMIF(PIVOT_Demog_By_State_2014!A:A,A115&amp;"male",PIVOT_Demog_By_State_2014!I:I)</f>
        <v>34436</v>
      </c>
      <c r="Z115" s="14">
        <f>L115+N115+P115+R115+T115+V115+X115</f>
        <v>1456303</v>
      </c>
      <c r="AA115" s="14">
        <f>M115+O115+Q115+S115+U115+W115+Y115</f>
        <v>1444593</v>
      </c>
      <c r="AB115" s="19">
        <f>D115/SUMIF(A:A,A115,D:D)</f>
        <v>0.19264057157899003</v>
      </c>
      <c r="AC115" s="19">
        <f>L115/$H115</f>
        <v>2.8197105646488939E-2</v>
      </c>
      <c r="AD115" s="19">
        <f>M115/$H115</f>
        <v>2.9974055973590534E-2</v>
      </c>
      <c r="AE115" s="19">
        <f>N115/$H115</f>
        <v>0.38883803514941517</v>
      </c>
      <c r="AF115" s="19">
        <f>O115/$H115</f>
        <v>0.37956713986502211</v>
      </c>
      <c r="AG115" s="19">
        <f>P115/$H115</f>
        <v>5.4507968522397192E-2</v>
      </c>
      <c r="AH115" s="19">
        <f>Q115/$H115</f>
        <v>5.8986200536119082E-2</v>
      </c>
      <c r="AI115" s="19">
        <f>R115/$H115</f>
        <v>1.4184228445340849E-2</v>
      </c>
      <c r="AJ115" s="19">
        <f>S115/$H115</f>
        <v>1.3295408510674976E-2</v>
      </c>
      <c r="AK115" s="19">
        <f>T115/$H115</f>
        <v>3.5407993518303039E-4</v>
      </c>
      <c r="AL115" s="19">
        <f>U115/$H115</f>
        <v>4.0510606021427526E-4</v>
      </c>
      <c r="AM115" s="19">
        <f>V115/$H115</f>
        <v>4.0196864306708381E-3</v>
      </c>
      <c r="AN115" s="19">
        <f>W115/$H115</f>
        <v>3.9534903765762507E-3</v>
      </c>
      <c r="AO115" s="19">
        <f>X115/$H115</f>
        <v>1.1990105068997319E-2</v>
      </c>
      <c r="AP115" s="19">
        <f>Y115/$H115</f>
        <v>1.1872538118756411E-2</v>
      </c>
      <c r="AQ115" s="21">
        <f>AC115+AE115+AI115+AK115+AM115+AO115+AG115</f>
        <v>0.50209120919849337</v>
      </c>
      <c r="AR115" s="21">
        <f>AD115+AF115+AJ115+AL115+AN115+AP115+AH115</f>
        <v>0.49805393944095366</v>
      </c>
    </row>
    <row r="116" spans="1:44" x14ac:dyDescent="0.2">
      <c r="A116" s="5" t="s">
        <v>205</v>
      </c>
      <c r="B116" s="5" t="s">
        <v>297</v>
      </c>
      <c r="C116" s="5" t="str">
        <f>VLOOKUP(B116,Treatments!A:B,2,FALSE)</f>
        <v>HIGH CHOLESTEROL</v>
      </c>
      <c r="D116" s="16">
        <v>352737</v>
      </c>
      <c r="E116" s="5">
        <v>4</v>
      </c>
      <c r="F116" s="7" t="str">
        <f>VLOOKUP(A116,Region_Pop!A:D,4,FALSE)</f>
        <v>Midwest</v>
      </c>
      <c r="G116" s="7" t="str">
        <f>IFERROR(VLOOKUP(A116,Region_Pop!A:F,6,FALSE),"NON DIVISION")</f>
        <v xml:space="preserve">West North Central </v>
      </c>
      <c r="H116" s="8">
        <f>VLOOKUP(A116,Region_Pop!A:P,16,FALSE)</f>
        <v>2900475</v>
      </c>
      <c r="I116" s="8">
        <f>VLOOKUP(A116,Region_Pop!A:Z,26,FALSE)</f>
        <v>7263</v>
      </c>
      <c r="J116" s="8">
        <f>VLOOKUP(A116,Region_Pop!A:AJ,36,FALSE)</f>
        <v>39292</v>
      </c>
      <c r="K116" s="8">
        <f>VLOOKUP(A116,Region_Pop!A:AT,46,FALSE)</f>
        <v>25475</v>
      </c>
      <c r="L116" s="14">
        <f>SUMIF(PIVOT_Demog_By_State_2014!A:A,A116&amp;"female",PIVOT_Demog_By_State_2014!D:D)</f>
        <v>81785</v>
      </c>
      <c r="M116" s="14">
        <f>SUMIF(PIVOT_Demog_By_State_2014!A:A,A116&amp;"male",PIVOT_Demog_By_State_2014!D:D)</f>
        <v>86939</v>
      </c>
      <c r="N116" s="14">
        <f>SUMIF(PIVOT_Demog_By_State_2014!A:A,A116&amp;"female",PIVOT_Demog_By_State_2014!E:E)</f>
        <v>1127815</v>
      </c>
      <c r="O116" s="14">
        <f>SUMIF(PIVOT_Demog_By_State_2014!A:A,A116&amp;"male",PIVOT_Demog_By_State_2014!E:E)</f>
        <v>1100925</v>
      </c>
      <c r="P116" s="14">
        <f>SUMIF(PIVOT_Demog_By_State_2014!A:A,A116&amp;"female",PIVOT_Demog_By_State_2014!U:U)</f>
        <v>158099</v>
      </c>
      <c r="Q116" s="14">
        <f>SUMIF(PIVOT_Demog_By_State_2014!A:A,A116&amp;"male",PIVOT_Demog_By_State_2014!U:U)</f>
        <v>171088</v>
      </c>
      <c r="R116" s="14">
        <f>SUMIF(PIVOT_Demog_By_State_2014!A:A,A116&amp;"female",PIVOT_Demog_By_State_2014!F:F)</f>
        <v>41141</v>
      </c>
      <c r="S116" s="14">
        <f>SUMIF(PIVOT_Demog_By_State_2014!A:A,A116&amp;"male",PIVOT_Demog_By_State_2014!F:F)</f>
        <v>38563</v>
      </c>
      <c r="T116" s="14">
        <f>SUMIF(PIVOT_Demog_By_State_2014!A:A,A116&amp;"female",PIVOT_Demog_By_State_2014!G:G)</f>
        <v>1027</v>
      </c>
      <c r="U116" s="14">
        <f>SUMIF(PIVOT_Demog_By_State_2014!A:A,A116&amp;"male",PIVOT_Demog_By_State_2014!G:G)</f>
        <v>1175</v>
      </c>
      <c r="V116" s="14">
        <f>SUMIF(PIVOT_Demog_By_State_2014!A:A,A116&amp;"female",PIVOT_Demog_By_State_2014!H:H)</f>
        <v>11659</v>
      </c>
      <c r="W116" s="14">
        <f>SUMIF(PIVOT_Demog_By_State_2014!A:A,A116&amp;"male",PIVOT_Demog_By_State_2014!H:H)</f>
        <v>11467</v>
      </c>
      <c r="X116" s="14">
        <f>SUMIF(PIVOT_Demog_By_State_2014!A:A,A116&amp;"female",PIVOT_Demog_By_State_2014!I:I)</f>
        <v>34777</v>
      </c>
      <c r="Y116" s="14">
        <f>SUMIF(PIVOT_Demog_By_State_2014!A:A,A116&amp;"male",PIVOT_Demog_By_State_2014!I:I)</f>
        <v>34436</v>
      </c>
      <c r="Z116" s="14">
        <f>L116+N116+P116+R116+T116+V116+X116</f>
        <v>1456303</v>
      </c>
      <c r="AA116" s="14">
        <f>M116+O116+Q116+S116+U116+W116+Y116</f>
        <v>1444593</v>
      </c>
      <c r="AB116" s="19">
        <f>D116/SUMIF(A:A,A116,D:D)</f>
        <v>0.18099778997530336</v>
      </c>
      <c r="AC116" s="19">
        <f>L116/$H116</f>
        <v>2.8197105646488939E-2</v>
      </c>
      <c r="AD116" s="19">
        <f>M116/$H116</f>
        <v>2.9974055973590534E-2</v>
      </c>
      <c r="AE116" s="19">
        <f>N116/$H116</f>
        <v>0.38883803514941517</v>
      </c>
      <c r="AF116" s="19">
        <f>O116/$H116</f>
        <v>0.37956713986502211</v>
      </c>
      <c r="AG116" s="19">
        <f>P116/$H116</f>
        <v>5.4507968522397192E-2</v>
      </c>
      <c r="AH116" s="19">
        <f>Q116/$H116</f>
        <v>5.8986200536119082E-2</v>
      </c>
      <c r="AI116" s="19">
        <f>R116/$H116</f>
        <v>1.4184228445340849E-2</v>
      </c>
      <c r="AJ116" s="19">
        <f>S116/$H116</f>
        <v>1.3295408510674976E-2</v>
      </c>
      <c r="AK116" s="19">
        <f>T116/$H116</f>
        <v>3.5407993518303039E-4</v>
      </c>
      <c r="AL116" s="19">
        <f>U116/$H116</f>
        <v>4.0510606021427526E-4</v>
      </c>
      <c r="AM116" s="19">
        <f>V116/$H116</f>
        <v>4.0196864306708381E-3</v>
      </c>
      <c r="AN116" s="19">
        <f>W116/$H116</f>
        <v>3.9534903765762507E-3</v>
      </c>
      <c r="AO116" s="19">
        <f>X116/$H116</f>
        <v>1.1990105068997319E-2</v>
      </c>
      <c r="AP116" s="19">
        <f>Y116/$H116</f>
        <v>1.1872538118756411E-2</v>
      </c>
      <c r="AQ116" s="21">
        <f>AC116+AE116+AI116+AK116+AM116+AO116+AG116</f>
        <v>0.50209120919849337</v>
      </c>
      <c r="AR116" s="21">
        <f>AD116+AF116+AJ116+AL116+AN116+AP116+AH116</f>
        <v>0.49805393944095366</v>
      </c>
    </row>
    <row r="117" spans="1:44" x14ac:dyDescent="0.2">
      <c r="A117" s="5" t="s">
        <v>191</v>
      </c>
      <c r="B117" s="5" t="s">
        <v>298</v>
      </c>
      <c r="C117" s="5" t="str">
        <f>VLOOKUP(B117,Treatments!A:B,2,FALSE)</f>
        <v>HIGH BLOOD PRESSURE</v>
      </c>
      <c r="D117" s="16">
        <v>1282226</v>
      </c>
      <c r="E117" s="5">
        <v>1</v>
      </c>
      <c r="F117" s="7" t="str">
        <f>VLOOKUP(A117,Region_Pop!A:D,4,FALSE)</f>
        <v>South</v>
      </c>
      <c r="G117" s="7" t="str">
        <f>IFERROR(VLOOKUP(A117,Region_Pop!A:F,6,FALSE),"NON DIVISION")</f>
        <v>South Atlantic</v>
      </c>
      <c r="H117" s="8">
        <f>VLOOKUP(A117,Region_Pop!A:P,16,FALSE)</f>
        <v>10067278</v>
      </c>
      <c r="I117" s="8">
        <f>VLOOKUP(A117,Region_Pop!A:Z,26,FALSE)</f>
        <v>94799</v>
      </c>
      <c r="J117" s="8">
        <f>VLOOKUP(A117,Region_Pop!A:AJ,36,FALSE)</f>
        <v>129551</v>
      </c>
      <c r="K117" s="8">
        <f>VLOOKUP(A117,Region_Pop!A:AT,46,FALSE)</f>
        <v>74837</v>
      </c>
      <c r="L117" s="14">
        <f>SUMIF(PIVOT_Demog_By_State_2014!A:A,A117&amp;"female",PIVOT_Demog_By_State_2014!D:D)</f>
        <v>1650959</v>
      </c>
      <c r="M117" s="14">
        <f>SUMIF(PIVOT_Demog_By_State_2014!A:A,A117&amp;"male",PIVOT_Demog_By_State_2014!D:D)</f>
        <v>1453333</v>
      </c>
      <c r="N117" s="14">
        <f>SUMIF(PIVOT_Demog_By_State_2014!A:A,A117&amp;"female",PIVOT_Demog_By_State_2014!E:E)</f>
        <v>2780937</v>
      </c>
      <c r="O117" s="14">
        <f>SUMIF(PIVOT_Demog_By_State_2014!A:A,A117&amp;"male",PIVOT_Demog_By_State_2014!E:E)</f>
        <v>2694583</v>
      </c>
      <c r="P117" s="14">
        <f>SUMIF(PIVOT_Demog_By_State_2014!A:A,A117&amp;"female",PIVOT_Demog_By_State_2014!U:U)</f>
        <v>433292</v>
      </c>
      <c r="Q117" s="14">
        <f>SUMIF(PIVOT_Demog_By_State_2014!A:A,A117&amp;"male",PIVOT_Demog_By_State_2014!U:U)</f>
        <v>483548</v>
      </c>
      <c r="R117" s="14">
        <f>SUMIF(PIVOT_Demog_By_State_2014!A:A,A117&amp;"female",PIVOT_Demog_By_State_2014!F:F)</f>
        <v>193630</v>
      </c>
      <c r="S117" s="14">
        <f>SUMIF(PIVOT_Demog_By_State_2014!A:A,A117&amp;"male",PIVOT_Demog_By_State_2014!F:F)</f>
        <v>181645</v>
      </c>
      <c r="T117" s="14">
        <f>SUMIF(PIVOT_Demog_By_State_2014!A:A,A117&amp;"female",PIVOT_Demog_By_State_2014!G:G)</f>
        <v>2954</v>
      </c>
      <c r="U117" s="14">
        <f>SUMIF(PIVOT_Demog_By_State_2014!A:A,A117&amp;"male",PIVOT_Demog_By_State_2014!G:G)</f>
        <v>3099</v>
      </c>
      <c r="V117" s="14">
        <f>SUMIF(PIVOT_Demog_By_State_2014!A:A,A117&amp;"female",PIVOT_Demog_By_State_2014!H:H)</f>
        <v>11460</v>
      </c>
      <c r="W117" s="14">
        <f>SUMIF(PIVOT_Demog_By_State_2014!A:A,A117&amp;"male",PIVOT_Demog_By_State_2014!H:H)</f>
        <v>11268</v>
      </c>
      <c r="X117" s="14">
        <f>SUMIF(PIVOT_Demog_By_State_2014!A:A,A117&amp;"female",PIVOT_Demog_By_State_2014!I:I)</f>
        <v>87573</v>
      </c>
      <c r="Y117" s="14">
        <f>SUMIF(PIVOT_Demog_By_State_2014!A:A,A117&amp;"male",PIVOT_Demog_By_State_2014!I:I)</f>
        <v>80720</v>
      </c>
      <c r="Z117" s="14">
        <f>L117+N117+P117+R117+T117+V117+X117</f>
        <v>5160805</v>
      </c>
      <c r="AA117" s="14">
        <f>M117+O117+Q117+S117+U117+W117+Y117</f>
        <v>4908196</v>
      </c>
      <c r="AB117" s="19">
        <f>D117/SUMIF(A:A,A117,D:D)</f>
        <v>0.21952605453661717</v>
      </c>
      <c r="AC117" s="19">
        <f>L117/$H117</f>
        <v>0.16399259064863411</v>
      </c>
      <c r="AD117" s="19">
        <f>M117/$H117</f>
        <v>0.1443620609264987</v>
      </c>
      <c r="AE117" s="19">
        <f>N117/$H117</f>
        <v>0.27623524452190551</v>
      </c>
      <c r="AF117" s="19">
        <f>O117/$H117</f>
        <v>0.2676575535114854</v>
      </c>
      <c r="AG117" s="19">
        <f>P117/$H117</f>
        <v>4.3039637923975083E-2</v>
      </c>
      <c r="AH117" s="19">
        <f>Q117/$H117</f>
        <v>4.8031652647319366E-2</v>
      </c>
      <c r="AI117" s="19">
        <f>R117/$H117</f>
        <v>1.9233600184677527E-2</v>
      </c>
      <c r="AJ117" s="19">
        <f>S117/$H117</f>
        <v>1.8043109567452097E-2</v>
      </c>
      <c r="AK117" s="19">
        <f>T117/$H117</f>
        <v>2.9342588930195433E-4</v>
      </c>
      <c r="AL117" s="19">
        <f>U117/$H117</f>
        <v>3.0782898813363455E-4</v>
      </c>
      <c r="AM117" s="19">
        <f>V117/$H117</f>
        <v>1.1383414662831403E-3</v>
      </c>
      <c r="AN117" s="19">
        <f>W117/$H117</f>
        <v>1.119269776795674E-3</v>
      </c>
      <c r="AO117" s="19">
        <f>X117/$H117</f>
        <v>8.6987763723222894E-3</v>
      </c>
      <c r="AP117" s="19">
        <f>Y117/$H117</f>
        <v>8.0180561220222595E-3</v>
      </c>
      <c r="AQ117" s="21">
        <f>AC117+AE117+AI117+AK117+AM117+AO117+AG117</f>
        <v>0.51263161700709969</v>
      </c>
      <c r="AR117" s="21">
        <f>AD117+AF117+AJ117+AL117+AN117+AP117+AH117</f>
        <v>0.48753953153970708</v>
      </c>
    </row>
    <row r="118" spans="1:44" x14ac:dyDescent="0.2">
      <c r="A118" s="5" t="s">
        <v>191</v>
      </c>
      <c r="B118" s="5" t="s">
        <v>287</v>
      </c>
      <c r="C118" s="5" t="str">
        <f>VLOOKUP(B118,Treatments!A:B,2,FALSE)</f>
        <v>SEVERE PAIN RELIEF</v>
      </c>
      <c r="D118" s="16">
        <v>1239477</v>
      </c>
      <c r="E118" s="5">
        <v>2</v>
      </c>
      <c r="F118" s="7" t="str">
        <f>VLOOKUP(A118,Region_Pop!A:D,4,FALSE)</f>
        <v>South</v>
      </c>
      <c r="G118" s="7" t="str">
        <f>IFERROR(VLOOKUP(A118,Region_Pop!A:F,6,FALSE),"NON DIVISION")</f>
        <v>South Atlantic</v>
      </c>
      <c r="H118" s="8">
        <f>VLOOKUP(A118,Region_Pop!A:P,16,FALSE)</f>
        <v>10067278</v>
      </c>
      <c r="I118" s="8">
        <f>VLOOKUP(A118,Region_Pop!A:Z,26,FALSE)</f>
        <v>94799</v>
      </c>
      <c r="J118" s="8">
        <f>VLOOKUP(A118,Region_Pop!A:AJ,36,FALSE)</f>
        <v>129551</v>
      </c>
      <c r="K118" s="8">
        <f>VLOOKUP(A118,Region_Pop!A:AT,46,FALSE)</f>
        <v>74837</v>
      </c>
      <c r="L118" s="14">
        <f>SUMIF(PIVOT_Demog_By_State_2014!A:A,A118&amp;"female",PIVOT_Demog_By_State_2014!D:D)</f>
        <v>1650959</v>
      </c>
      <c r="M118" s="14">
        <f>SUMIF(PIVOT_Demog_By_State_2014!A:A,A118&amp;"male",PIVOT_Demog_By_State_2014!D:D)</f>
        <v>1453333</v>
      </c>
      <c r="N118" s="14">
        <f>SUMIF(PIVOT_Demog_By_State_2014!A:A,A118&amp;"female",PIVOT_Demog_By_State_2014!E:E)</f>
        <v>2780937</v>
      </c>
      <c r="O118" s="14">
        <f>SUMIF(PIVOT_Demog_By_State_2014!A:A,A118&amp;"male",PIVOT_Demog_By_State_2014!E:E)</f>
        <v>2694583</v>
      </c>
      <c r="P118" s="14">
        <f>SUMIF(PIVOT_Demog_By_State_2014!A:A,A118&amp;"female",PIVOT_Demog_By_State_2014!U:U)</f>
        <v>433292</v>
      </c>
      <c r="Q118" s="14">
        <f>SUMIF(PIVOT_Demog_By_State_2014!A:A,A118&amp;"male",PIVOT_Demog_By_State_2014!U:U)</f>
        <v>483548</v>
      </c>
      <c r="R118" s="14">
        <f>SUMIF(PIVOT_Demog_By_State_2014!A:A,A118&amp;"female",PIVOT_Demog_By_State_2014!F:F)</f>
        <v>193630</v>
      </c>
      <c r="S118" s="14">
        <f>SUMIF(PIVOT_Demog_By_State_2014!A:A,A118&amp;"male",PIVOT_Demog_By_State_2014!F:F)</f>
        <v>181645</v>
      </c>
      <c r="T118" s="14">
        <f>SUMIF(PIVOT_Demog_By_State_2014!A:A,A118&amp;"female",PIVOT_Demog_By_State_2014!G:G)</f>
        <v>2954</v>
      </c>
      <c r="U118" s="14">
        <f>SUMIF(PIVOT_Demog_By_State_2014!A:A,A118&amp;"male",PIVOT_Demog_By_State_2014!G:G)</f>
        <v>3099</v>
      </c>
      <c r="V118" s="14">
        <f>SUMIF(PIVOT_Demog_By_State_2014!A:A,A118&amp;"female",PIVOT_Demog_By_State_2014!H:H)</f>
        <v>11460</v>
      </c>
      <c r="W118" s="14">
        <f>SUMIF(PIVOT_Demog_By_State_2014!A:A,A118&amp;"male",PIVOT_Demog_By_State_2014!H:H)</f>
        <v>11268</v>
      </c>
      <c r="X118" s="14">
        <f>SUMIF(PIVOT_Demog_By_State_2014!A:A,A118&amp;"female",PIVOT_Demog_By_State_2014!I:I)</f>
        <v>87573</v>
      </c>
      <c r="Y118" s="14">
        <f>SUMIF(PIVOT_Demog_By_State_2014!A:A,A118&amp;"male",PIVOT_Demog_By_State_2014!I:I)</f>
        <v>80720</v>
      </c>
      <c r="Z118" s="14">
        <f>L118+N118+P118+R118+T118+V118+X118</f>
        <v>5160805</v>
      </c>
      <c r="AA118" s="14">
        <f>M118+O118+Q118+S118+U118+W118+Y118</f>
        <v>4908196</v>
      </c>
      <c r="AB118" s="19">
        <f>D118/SUMIF(A:A,A118,D:D)</f>
        <v>0.21220712690187427</v>
      </c>
      <c r="AC118" s="19">
        <f>L118/$H118</f>
        <v>0.16399259064863411</v>
      </c>
      <c r="AD118" s="19">
        <f>M118/$H118</f>
        <v>0.1443620609264987</v>
      </c>
      <c r="AE118" s="19">
        <f>N118/$H118</f>
        <v>0.27623524452190551</v>
      </c>
      <c r="AF118" s="19">
        <f>O118/$H118</f>
        <v>0.2676575535114854</v>
      </c>
      <c r="AG118" s="19">
        <f>P118/$H118</f>
        <v>4.3039637923975083E-2</v>
      </c>
      <c r="AH118" s="19">
        <f>Q118/$H118</f>
        <v>4.8031652647319366E-2</v>
      </c>
      <c r="AI118" s="19">
        <f>R118/$H118</f>
        <v>1.9233600184677527E-2</v>
      </c>
      <c r="AJ118" s="19">
        <f>S118/$H118</f>
        <v>1.8043109567452097E-2</v>
      </c>
      <c r="AK118" s="19">
        <f>T118/$H118</f>
        <v>2.9342588930195433E-4</v>
      </c>
      <c r="AL118" s="19">
        <f>U118/$H118</f>
        <v>3.0782898813363455E-4</v>
      </c>
      <c r="AM118" s="19">
        <f>V118/$H118</f>
        <v>1.1383414662831403E-3</v>
      </c>
      <c r="AN118" s="19">
        <f>W118/$H118</f>
        <v>1.119269776795674E-3</v>
      </c>
      <c r="AO118" s="19">
        <f>X118/$H118</f>
        <v>8.6987763723222894E-3</v>
      </c>
      <c r="AP118" s="19">
        <f>Y118/$H118</f>
        <v>8.0180561220222595E-3</v>
      </c>
      <c r="AQ118" s="21">
        <f>AC118+AE118+AI118+AK118+AM118+AO118+AG118</f>
        <v>0.51263161700709969</v>
      </c>
      <c r="AR118" s="21">
        <f>AD118+AF118+AJ118+AL118+AN118+AP118+AH118</f>
        <v>0.48753953153970708</v>
      </c>
    </row>
    <row r="119" spans="1:44" x14ac:dyDescent="0.2">
      <c r="A119" s="5" t="s">
        <v>191</v>
      </c>
      <c r="B119" s="5" t="s">
        <v>293</v>
      </c>
      <c r="C119" s="5" t="str">
        <f>VLOOKUP(B119,Treatments!A:B,2,FALSE)</f>
        <v>HYPOTHYROIDISM</v>
      </c>
      <c r="D119" s="16">
        <v>1201249</v>
      </c>
      <c r="E119" s="5">
        <v>3</v>
      </c>
      <c r="F119" s="7" t="str">
        <f>VLOOKUP(A119,Region_Pop!A:D,4,FALSE)</f>
        <v>South</v>
      </c>
      <c r="G119" s="7" t="str">
        <f>IFERROR(VLOOKUP(A119,Region_Pop!A:F,6,FALSE),"NON DIVISION")</f>
        <v>South Atlantic</v>
      </c>
      <c r="H119" s="8">
        <f>VLOOKUP(A119,Region_Pop!A:P,16,FALSE)</f>
        <v>10067278</v>
      </c>
      <c r="I119" s="8">
        <f>VLOOKUP(A119,Region_Pop!A:Z,26,FALSE)</f>
        <v>94799</v>
      </c>
      <c r="J119" s="8">
        <f>VLOOKUP(A119,Region_Pop!A:AJ,36,FALSE)</f>
        <v>129551</v>
      </c>
      <c r="K119" s="8">
        <f>VLOOKUP(A119,Region_Pop!A:AT,46,FALSE)</f>
        <v>74837</v>
      </c>
      <c r="L119" s="14">
        <f>SUMIF(PIVOT_Demog_By_State_2014!A:A,A119&amp;"female",PIVOT_Demog_By_State_2014!D:D)</f>
        <v>1650959</v>
      </c>
      <c r="M119" s="14">
        <f>SUMIF(PIVOT_Demog_By_State_2014!A:A,A119&amp;"male",PIVOT_Demog_By_State_2014!D:D)</f>
        <v>1453333</v>
      </c>
      <c r="N119" s="14">
        <f>SUMIF(PIVOT_Demog_By_State_2014!A:A,A119&amp;"female",PIVOT_Demog_By_State_2014!E:E)</f>
        <v>2780937</v>
      </c>
      <c r="O119" s="14">
        <f>SUMIF(PIVOT_Demog_By_State_2014!A:A,A119&amp;"male",PIVOT_Demog_By_State_2014!E:E)</f>
        <v>2694583</v>
      </c>
      <c r="P119" s="14">
        <f>SUMIF(PIVOT_Demog_By_State_2014!A:A,A119&amp;"female",PIVOT_Demog_By_State_2014!U:U)</f>
        <v>433292</v>
      </c>
      <c r="Q119" s="14">
        <f>SUMIF(PIVOT_Demog_By_State_2014!A:A,A119&amp;"male",PIVOT_Demog_By_State_2014!U:U)</f>
        <v>483548</v>
      </c>
      <c r="R119" s="14">
        <f>SUMIF(PIVOT_Demog_By_State_2014!A:A,A119&amp;"female",PIVOT_Demog_By_State_2014!F:F)</f>
        <v>193630</v>
      </c>
      <c r="S119" s="14">
        <f>SUMIF(PIVOT_Demog_By_State_2014!A:A,A119&amp;"male",PIVOT_Demog_By_State_2014!F:F)</f>
        <v>181645</v>
      </c>
      <c r="T119" s="14">
        <f>SUMIF(PIVOT_Demog_By_State_2014!A:A,A119&amp;"female",PIVOT_Demog_By_State_2014!G:G)</f>
        <v>2954</v>
      </c>
      <c r="U119" s="14">
        <f>SUMIF(PIVOT_Demog_By_State_2014!A:A,A119&amp;"male",PIVOT_Demog_By_State_2014!G:G)</f>
        <v>3099</v>
      </c>
      <c r="V119" s="14">
        <f>SUMIF(PIVOT_Demog_By_State_2014!A:A,A119&amp;"female",PIVOT_Demog_By_State_2014!H:H)</f>
        <v>11460</v>
      </c>
      <c r="W119" s="14">
        <f>SUMIF(PIVOT_Demog_By_State_2014!A:A,A119&amp;"male",PIVOT_Demog_By_State_2014!H:H)</f>
        <v>11268</v>
      </c>
      <c r="X119" s="14">
        <f>SUMIF(PIVOT_Demog_By_State_2014!A:A,A119&amp;"female",PIVOT_Demog_By_State_2014!I:I)</f>
        <v>87573</v>
      </c>
      <c r="Y119" s="14">
        <f>SUMIF(PIVOT_Demog_By_State_2014!A:A,A119&amp;"male",PIVOT_Demog_By_State_2014!I:I)</f>
        <v>80720</v>
      </c>
      <c r="Z119" s="14">
        <f>L119+N119+P119+R119+T119+V119+X119</f>
        <v>5160805</v>
      </c>
      <c r="AA119" s="14">
        <f>M119+O119+Q119+S119+U119+W119+Y119</f>
        <v>4908196</v>
      </c>
      <c r="AB119" s="19">
        <f>D119/SUMIF(A:A,A119,D:D)</f>
        <v>0.20566222607095536</v>
      </c>
      <c r="AC119" s="19">
        <f>L119/$H119</f>
        <v>0.16399259064863411</v>
      </c>
      <c r="AD119" s="19">
        <f>M119/$H119</f>
        <v>0.1443620609264987</v>
      </c>
      <c r="AE119" s="19">
        <f>N119/$H119</f>
        <v>0.27623524452190551</v>
      </c>
      <c r="AF119" s="19">
        <f>O119/$H119</f>
        <v>0.2676575535114854</v>
      </c>
      <c r="AG119" s="19">
        <f>P119/$H119</f>
        <v>4.3039637923975083E-2</v>
      </c>
      <c r="AH119" s="19">
        <f>Q119/$H119</f>
        <v>4.8031652647319366E-2</v>
      </c>
      <c r="AI119" s="19">
        <f>R119/$H119</f>
        <v>1.9233600184677527E-2</v>
      </c>
      <c r="AJ119" s="19">
        <f>S119/$H119</f>
        <v>1.8043109567452097E-2</v>
      </c>
      <c r="AK119" s="19">
        <f>T119/$H119</f>
        <v>2.9342588930195433E-4</v>
      </c>
      <c r="AL119" s="19">
        <f>U119/$H119</f>
        <v>3.0782898813363455E-4</v>
      </c>
      <c r="AM119" s="19">
        <f>V119/$H119</f>
        <v>1.1383414662831403E-3</v>
      </c>
      <c r="AN119" s="19">
        <f>W119/$H119</f>
        <v>1.119269776795674E-3</v>
      </c>
      <c r="AO119" s="19">
        <f>X119/$H119</f>
        <v>8.6987763723222894E-3</v>
      </c>
      <c r="AP119" s="19">
        <f>Y119/$H119</f>
        <v>8.0180561220222595E-3</v>
      </c>
      <c r="AQ119" s="21">
        <f>AC119+AE119+AI119+AK119+AM119+AO119+AG119</f>
        <v>0.51263161700709969</v>
      </c>
      <c r="AR119" s="21">
        <f>AD119+AF119+AJ119+AL119+AN119+AP119+AH119</f>
        <v>0.48753953153970708</v>
      </c>
    </row>
    <row r="120" spans="1:44" x14ac:dyDescent="0.2">
      <c r="A120" s="5" t="s">
        <v>191</v>
      </c>
      <c r="B120" s="5" t="s">
        <v>295</v>
      </c>
      <c r="C120" s="5" t="str">
        <f>VLOOKUP(B120,Treatments!A:B,2,FALSE)</f>
        <v>HIGH BLOOD PRESSURE</v>
      </c>
      <c r="D120" s="16">
        <v>1169587</v>
      </c>
      <c r="E120" s="5">
        <v>4</v>
      </c>
      <c r="F120" s="7" t="str">
        <f>VLOOKUP(A120,Region_Pop!A:D,4,FALSE)</f>
        <v>South</v>
      </c>
      <c r="G120" s="7" t="str">
        <f>IFERROR(VLOOKUP(A120,Region_Pop!A:F,6,FALSE),"NON DIVISION")</f>
        <v>South Atlantic</v>
      </c>
      <c r="H120" s="8">
        <f>VLOOKUP(A120,Region_Pop!A:P,16,FALSE)</f>
        <v>10067278</v>
      </c>
      <c r="I120" s="8">
        <f>VLOOKUP(A120,Region_Pop!A:Z,26,FALSE)</f>
        <v>94799</v>
      </c>
      <c r="J120" s="8">
        <f>VLOOKUP(A120,Region_Pop!A:AJ,36,FALSE)</f>
        <v>129551</v>
      </c>
      <c r="K120" s="8">
        <f>VLOOKUP(A120,Region_Pop!A:AT,46,FALSE)</f>
        <v>74837</v>
      </c>
      <c r="L120" s="14">
        <f>SUMIF(PIVOT_Demog_By_State_2014!A:A,A120&amp;"female",PIVOT_Demog_By_State_2014!D:D)</f>
        <v>1650959</v>
      </c>
      <c r="M120" s="14">
        <f>SUMIF(PIVOT_Demog_By_State_2014!A:A,A120&amp;"male",PIVOT_Demog_By_State_2014!D:D)</f>
        <v>1453333</v>
      </c>
      <c r="N120" s="14">
        <f>SUMIF(PIVOT_Demog_By_State_2014!A:A,A120&amp;"female",PIVOT_Demog_By_State_2014!E:E)</f>
        <v>2780937</v>
      </c>
      <c r="O120" s="14">
        <f>SUMIF(PIVOT_Demog_By_State_2014!A:A,A120&amp;"male",PIVOT_Demog_By_State_2014!E:E)</f>
        <v>2694583</v>
      </c>
      <c r="P120" s="14">
        <f>SUMIF(PIVOT_Demog_By_State_2014!A:A,A120&amp;"female",PIVOT_Demog_By_State_2014!U:U)</f>
        <v>433292</v>
      </c>
      <c r="Q120" s="14">
        <f>SUMIF(PIVOT_Demog_By_State_2014!A:A,A120&amp;"male",PIVOT_Demog_By_State_2014!U:U)</f>
        <v>483548</v>
      </c>
      <c r="R120" s="14">
        <f>SUMIF(PIVOT_Demog_By_State_2014!A:A,A120&amp;"female",PIVOT_Demog_By_State_2014!F:F)</f>
        <v>193630</v>
      </c>
      <c r="S120" s="14">
        <f>SUMIF(PIVOT_Demog_By_State_2014!A:A,A120&amp;"male",PIVOT_Demog_By_State_2014!F:F)</f>
        <v>181645</v>
      </c>
      <c r="T120" s="14">
        <f>SUMIF(PIVOT_Demog_By_State_2014!A:A,A120&amp;"female",PIVOT_Demog_By_State_2014!G:G)</f>
        <v>2954</v>
      </c>
      <c r="U120" s="14">
        <f>SUMIF(PIVOT_Demog_By_State_2014!A:A,A120&amp;"male",PIVOT_Demog_By_State_2014!G:G)</f>
        <v>3099</v>
      </c>
      <c r="V120" s="14">
        <f>SUMIF(PIVOT_Demog_By_State_2014!A:A,A120&amp;"female",PIVOT_Demog_By_State_2014!H:H)</f>
        <v>11460</v>
      </c>
      <c r="W120" s="14">
        <f>SUMIF(PIVOT_Demog_By_State_2014!A:A,A120&amp;"male",PIVOT_Demog_By_State_2014!H:H)</f>
        <v>11268</v>
      </c>
      <c r="X120" s="14">
        <f>SUMIF(PIVOT_Demog_By_State_2014!A:A,A120&amp;"female",PIVOT_Demog_By_State_2014!I:I)</f>
        <v>87573</v>
      </c>
      <c r="Y120" s="14">
        <f>SUMIF(PIVOT_Demog_By_State_2014!A:A,A120&amp;"male",PIVOT_Demog_By_State_2014!I:I)</f>
        <v>80720</v>
      </c>
      <c r="Z120" s="14">
        <f>L120+N120+P120+R120+T120+V120+X120</f>
        <v>5160805</v>
      </c>
      <c r="AA120" s="14">
        <f>M120+O120+Q120+S120+U120+W120+Y120</f>
        <v>4908196</v>
      </c>
      <c r="AB120" s="19">
        <f>D120/SUMIF(A:A,A120,D:D)</f>
        <v>0.20024147033933054</v>
      </c>
      <c r="AC120" s="19">
        <f>L120/$H120</f>
        <v>0.16399259064863411</v>
      </c>
      <c r="AD120" s="19">
        <f>M120/$H120</f>
        <v>0.1443620609264987</v>
      </c>
      <c r="AE120" s="19">
        <f>N120/$H120</f>
        <v>0.27623524452190551</v>
      </c>
      <c r="AF120" s="19">
        <f>O120/$H120</f>
        <v>0.2676575535114854</v>
      </c>
      <c r="AG120" s="19">
        <f>P120/$H120</f>
        <v>4.3039637923975083E-2</v>
      </c>
      <c r="AH120" s="19">
        <f>Q120/$H120</f>
        <v>4.8031652647319366E-2</v>
      </c>
      <c r="AI120" s="19">
        <f>R120/$H120</f>
        <v>1.9233600184677527E-2</v>
      </c>
      <c r="AJ120" s="19">
        <f>S120/$H120</f>
        <v>1.8043109567452097E-2</v>
      </c>
      <c r="AK120" s="19">
        <f>T120/$H120</f>
        <v>2.9342588930195433E-4</v>
      </c>
      <c r="AL120" s="19">
        <f>U120/$H120</f>
        <v>3.0782898813363455E-4</v>
      </c>
      <c r="AM120" s="19">
        <f>V120/$H120</f>
        <v>1.1383414662831403E-3</v>
      </c>
      <c r="AN120" s="19">
        <f>W120/$H120</f>
        <v>1.119269776795674E-3</v>
      </c>
      <c r="AO120" s="19">
        <f>X120/$H120</f>
        <v>8.6987763723222894E-3</v>
      </c>
      <c r="AP120" s="19">
        <f>Y120/$H120</f>
        <v>8.0180561220222595E-3</v>
      </c>
      <c r="AQ120" s="21">
        <f>AC120+AE120+AI120+AK120+AM120+AO120+AG120</f>
        <v>0.51263161700709969</v>
      </c>
      <c r="AR120" s="21">
        <f>AD120+AF120+AJ120+AL120+AN120+AP120+AH120</f>
        <v>0.48753953153970708</v>
      </c>
    </row>
    <row r="121" spans="1:44" x14ac:dyDescent="0.2">
      <c r="A121" s="5" t="s">
        <v>191</v>
      </c>
      <c r="B121" s="5" t="s">
        <v>297</v>
      </c>
      <c r="C121" s="5" t="str">
        <f>VLOOKUP(B121,Treatments!A:B,2,FALSE)</f>
        <v>HIGH CHOLESTEROL</v>
      </c>
      <c r="D121" s="16">
        <v>948344</v>
      </c>
      <c r="E121" s="5">
        <v>5</v>
      </c>
      <c r="F121" s="7" t="str">
        <f>VLOOKUP(A121,Region_Pop!A:D,4,FALSE)</f>
        <v>South</v>
      </c>
      <c r="G121" s="7" t="str">
        <f>IFERROR(VLOOKUP(A121,Region_Pop!A:F,6,FALSE),"NON DIVISION")</f>
        <v>South Atlantic</v>
      </c>
      <c r="H121" s="8">
        <f>VLOOKUP(A121,Region_Pop!A:P,16,FALSE)</f>
        <v>10067278</v>
      </c>
      <c r="I121" s="8">
        <f>VLOOKUP(A121,Region_Pop!A:Z,26,FALSE)</f>
        <v>94799</v>
      </c>
      <c r="J121" s="8">
        <f>VLOOKUP(A121,Region_Pop!A:AJ,36,FALSE)</f>
        <v>129551</v>
      </c>
      <c r="K121" s="8">
        <f>VLOOKUP(A121,Region_Pop!A:AT,46,FALSE)</f>
        <v>74837</v>
      </c>
      <c r="L121" s="14">
        <f>SUMIF(PIVOT_Demog_By_State_2014!A:A,A121&amp;"female",PIVOT_Demog_By_State_2014!D:D)</f>
        <v>1650959</v>
      </c>
      <c r="M121" s="14">
        <f>SUMIF(PIVOT_Demog_By_State_2014!A:A,A121&amp;"male",PIVOT_Demog_By_State_2014!D:D)</f>
        <v>1453333</v>
      </c>
      <c r="N121" s="14">
        <f>SUMIF(PIVOT_Demog_By_State_2014!A:A,A121&amp;"female",PIVOT_Demog_By_State_2014!E:E)</f>
        <v>2780937</v>
      </c>
      <c r="O121" s="14">
        <f>SUMIF(PIVOT_Demog_By_State_2014!A:A,A121&amp;"male",PIVOT_Demog_By_State_2014!E:E)</f>
        <v>2694583</v>
      </c>
      <c r="P121" s="14">
        <f>SUMIF(PIVOT_Demog_By_State_2014!A:A,A121&amp;"female",PIVOT_Demog_By_State_2014!U:U)</f>
        <v>433292</v>
      </c>
      <c r="Q121" s="14">
        <f>SUMIF(PIVOT_Demog_By_State_2014!A:A,A121&amp;"male",PIVOT_Demog_By_State_2014!U:U)</f>
        <v>483548</v>
      </c>
      <c r="R121" s="14">
        <f>SUMIF(PIVOT_Demog_By_State_2014!A:A,A121&amp;"female",PIVOT_Demog_By_State_2014!F:F)</f>
        <v>193630</v>
      </c>
      <c r="S121" s="14">
        <f>SUMIF(PIVOT_Demog_By_State_2014!A:A,A121&amp;"male",PIVOT_Demog_By_State_2014!F:F)</f>
        <v>181645</v>
      </c>
      <c r="T121" s="14">
        <f>SUMIF(PIVOT_Demog_By_State_2014!A:A,A121&amp;"female",PIVOT_Demog_By_State_2014!G:G)</f>
        <v>2954</v>
      </c>
      <c r="U121" s="14">
        <f>SUMIF(PIVOT_Demog_By_State_2014!A:A,A121&amp;"male",PIVOT_Demog_By_State_2014!G:G)</f>
        <v>3099</v>
      </c>
      <c r="V121" s="14">
        <f>SUMIF(PIVOT_Demog_By_State_2014!A:A,A121&amp;"female",PIVOT_Demog_By_State_2014!H:H)</f>
        <v>11460</v>
      </c>
      <c r="W121" s="14">
        <f>SUMIF(PIVOT_Demog_By_State_2014!A:A,A121&amp;"male",PIVOT_Demog_By_State_2014!H:H)</f>
        <v>11268</v>
      </c>
      <c r="X121" s="14">
        <f>SUMIF(PIVOT_Demog_By_State_2014!A:A,A121&amp;"female",PIVOT_Demog_By_State_2014!I:I)</f>
        <v>87573</v>
      </c>
      <c r="Y121" s="14">
        <f>SUMIF(PIVOT_Demog_By_State_2014!A:A,A121&amp;"male",PIVOT_Demog_By_State_2014!I:I)</f>
        <v>80720</v>
      </c>
      <c r="Z121" s="14">
        <f>L121+N121+P121+R121+T121+V121+X121</f>
        <v>5160805</v>
      </c>
      <c r="AA121" s="14">
        <f>M121+O121+Q121+S121+U121+W121+Y121</f>
        <v>4908196</v>
      </c>
      <c r="AB121" s="19">
        <f>D121/SUMIF(A:A,A121,D:D)</f>
        <v>0.16236312215122267</v>
      </c>
      <c r="AC121" s="19">
        <f>L121/$H121</f>
        <v>0.16399259064863411</v>
      </c>
      <c r="AD121" s="19">
        <f>M121/$H121</f>
        <v>0.1443620609264987</v>
      </c>
      <c r="AE121" s="19">
        <f>N121/$H121</f>
        <v>0.27623524452190551</v>
      </c>
      <c r="AF121" s="19">
        <f>O121/$H121</f>
        <v>0.2676575535114854</v>
      </c>
      <c r="AG121" s="19">
        <f>P121/$H121</f>
        <v>4.3039637923975083E-2</v>
      </c>
      <c r="AH121" s="19">
        <f>Q121/$H121</f>
        <v>4.8031652647319366E-2</v>
      </c>
      <c r="AI121" s="19">
        <f>R121/$H121</f>
        <v>1.9233600184677527E-2</v>
      </c>
      <c r="AJ121" s="19">
        <f>S121/$H121</f>
        <v>1.8043109567452097E-2</v>
      </c>
      <c r="AK121" s="19">
        <f>T121/$H121</f>
        <v>2.9342588930195433E-4</v>
      </c>
      <c r="AL121" s="19">
        <f>U121/$H121</f>
        <v>3.0782898813363455E-4</v>
      </c>
      <c r="AM121" s="19">
        <f>V121/$H121</f>
        <v>1.1383414662831403E-3</v>
      </c>
      <c r="AN121" s="19">
        <f>W121/$H121</f>
        <v>1.119269776795674E-3</v>
      </c>
      <c r="AO121" s="19">
        <f>X121/$H121</f>
        <v>8.6987763723222894E-3</v>
      </c>
      <c r="AP121" s="19">
        <f>Y121/$H121</f>
        <v>8.0180561220222595E-3</v>
      </c>
      <c r="AQ121" s="21">
        <f>AC121+AE121+AI121+AK121+AM121+AO121+AG121</f>
        <v>0.51263161700709969</v>
      </c>
      <c r="AR121" s="21">
        <f>AD121+AF121+AJ121+AL121+AN121+AP121+AH121</f>
        <v>0.48753953153970708</v>
      </c>
    </row>
    <row r="122" spans="1:44" x14ac:dyDescent="0.2">
      <c r="A122" s="5" t="s">
        <v>272</v>
      </c>
      <c r="B122" s="5" t="s">
        <v>304</v>
      </c>
      <c r="C122" s="5" t="str">
        <f>VLOOKUP(B122,Treatments!A:B,2,FALSE)</f>
        <v>HIGH BLOOD PRESSURE</v>
      </c>
      <c r="D122" s="16">
        <v>598833</v>
      </c>
      <c r="E122" s="5">
        <v>5</v>
      </c>
      <c r="F122" s="7" t="str">
        <f>VLOOKUP(A122,Region_Pop!A:D,4,FALSE)</f>
        <v>Midwest</v>
      </c>
      <c r="G122" s="7" t="str">
        <f>IFERROR(VLOOKUP(A122,Region_Pop!A:F,6,FALSE),"NON DIVISION")</f>
        <v xml:space="preserve">East North Central </v>
      </c>
      <c r="H122" s="8">
        <f>VLOOKUP(A122,Region_Pop!A:P,16,FALSE)</f>
        <v>5751525</v>
      </c>
      <c r="I122" s="8">
        <f>VLOOKUP(A122,Region_Pop!A:Z,26,FALSE)</f>
        <v>14771</v>
      </c>
      <c r="J122" s="8">
        <f>VLOOKUP(A122,Region_Pop!A:AJ,36,FALSE)</f>
        <v>67061</v>
      </c>
      <c r="K122" s="8">
        <f>VLOOKUP(A122,Region_Pop!A:AT,46,FALSE)</f>
        <v>49334</v>
      </c>
      <c r="L122" s="14">
        <f>SUMIF(PIVOT_Demog_By_State_2014!A:A,A122&amp;"female",PIVOT_Demog_By_State_2014!D:D)</f>
        <v>185104</v>
      </c>
      <c r="M122" s="14">
        <f>SUMIF(PIVOT_Demog_By_State_2014!A:A,A122&amp;"male",PIVOT_Demog_By_State_2014!D:D)</f>
        <v>178114</v>
      </c>
      <c r="N122" s="14">
        <f>SUMIF(PIVOT_Demog_By_State_2014!A:A,A122&amp;"female",PIVOT_Demog_By_State_2014!E:E)</f>
        <v>2382481</v>
      </c>
      <c r="O122" s="14">
        <f>SUMIF(PIVOT_Demog_By_State_2014!A:A,A122&amp;"male",PIVOT_Demog_By_State_2014!E:E)</f>
        <v>2345148</v>
      </c>
      <c r="P122" s="14">
        <f>SUMIF(PIVOT_Demog_By_State_2014!A:A,A122&amp;"female",PIVOT_Demog_By_State_2014!U:U)</f>
        <v>177736</v>
      </c>
      <c r="Q122" s="14">
        <f>SUMIF(PIVOT_Demog_By_State_2014!A:A,A122&amp;"male",PIVOT_Demog_By_State_2014!U:U)</f>
        <v>190889</v>
      </c>
      <c r="R122" s="14">
        <f>SUMIF(PIVOT_Demog_By_State_2014!A:A,A122&amp;"female",PIVOT_Demog_By_State_2014!F:F)</f>
        <v>78289</v>
      </c>
      <c r="S122" s="14">
        <f>SUMIF(PIVOT_Demog_By_State_2014!A:A,A122&amp;"male",PIVOT_Demog_By_State_2014!F:F)</f>
        <v>73909</v>
      </c>
      <c r="T122" s="14">
        <f>SUMIF(PIVOT_Demog_By_State_2014!A:A,A122&amp;"female",PIVOT_Demog_By_State_2014!G:G)</f>
        <v>909</v>
      </c>
      <c r="U122" s="14">
        <f>SUMIF(PIVOT_Demog_By_State_2014!A:A,A122&amp;"male",PIVOT_Demog_By_State_2014!G:G)</f>
        <v>1006</v>
      </c>
      <c r="V122" s="14">
        <f>SUMIF(PIVOT_Demog_By_State_2014!A:A,A122&amp;"female",PIVOT_Demog_By_State_2014!H:H)</f>
        <v>25206</v>
      </c>
      <c r="W122" s="14">
        <f>SUMIF(PIVOT_Demog_By_State_2014!A:A,A122&amp;"male",PIVOT_Demog_By_State_2014!H:H)</f>
        <v>25084</v>
      </c>
      <c r="X122" s="14">
        <f>SUMIF(PIVOT_Demog_By_State_2014!A:A,A122&amp;"female",PIVOT_Demog_By_State_2014!I:I)</f>
        <v>44705</v>
      </c>
      <c r="Y122" s="14">
        <f>SUMIF(PIVOT_Demog_By_State_2014!A:A,A122&amp;"male",PIVOT_Demog_By_State_2014!I:I)</f>
        <v>43394</v>
      </c>
      <c r="Z122" s="14">
        <f>L122+N122+P122+R122+T122+V122+X122</f>
        <v>2894430</v>
      </c>
      <c r="AA122" s="14">
        <f>M122+O122+Q122+S122+U122+W122+Y122</f>
        <v>2857544</v>
      </c>
      <c r="AB122" s="19">
        <f>D122/SUMIF(A:A,A122,D:D)</f>
        <v>0.18140611069828114</v>
      </c>
      <c r="AC122" s="19">
        <f>L122/$H122</f>
        <v>3.2183464385532531E-2</v>
      </c>
      <c r="AD122" s="19">
        <f>M122/$H122</f>
        <v>3.0968134538231166E-2</v>
      </c>
      <c r="AE122" s="19">
        <f>N122/$H122</f>
        <v>0.41423465950334909</v>
      </c>
      <c r="AF122" s="19">
        <f>O122/$H122</f>
        <v>0.40774368537040179</v>
      </c>
      <c r="AG122" s="19">
        <f>P122/$H122</f>
        <v>3.090241283833418E-2</v>
      </c>
      <c r="AH122" s="19">
        <f>Q122/$H122</f>
        <v>3.3189284581045898E-2</v>
      </c>
      <c r="AI122" s="19">
        <f>R122/$H122</f>
        <v>1.3611868156706265E-2</v>
      </c>
      <c r="AJ122" s="19">
        <f>S122/$H122</f>
        <v>1.2850330999169785E-2</v>
      </c>
      <c r="AK122" s="19">
        <f>T122/$H122</f>
        <v>1.5804504022846116E-4</v>
      </c>
      <c r="AL122" s="19">
        <f>U122/$H122</f>
        <v>1.749101325300681E-4</v>
      </c>
      <c r="AM122" s="19">
        <f>V122/$H122</f>
        <v>4.3824898613845894E-3</v>
      </c>
      <c r="AN122" s="19">
        <f>W122/$H122</f>
        <v>4.3612780958093723E-3</v>
      </c>
      <c r="AO122" s="19">
        <f>X122/$H122</f>
        <v>7.7727211478694777E-3</v>
      </c>
      <c r="AP122" s="19">
        <f>Y122/$H122</f>
        <v>7.5447816014013675E-3</v>
      </c>
      <c r="AQ122" s="21">
        <f>AC122+AE122+AI122+AK122+AM122+AO122+AG122</f>
        <v>0.50324566093340461</v>
      </c>
      <c r="AR122" s="21">
        <f>AD122+AF122+AJ122+AL122+AN122+AP122+AH122</f>
        <v>0.49683240531858947</v>
      </c>
    </row>
    <row r="123" spans="1:44" x14ac:dyDescent="0.2">
      <c r="A123" s="5" t="s">
        <v>272</v>
      </c>
      <c r="B123" s="5" t="s">
        <v>293</v>
      </c>
      <c r="C123" s="5" t="str">
        <f>VLOOKUP(B123,Treatments!A:B,2,FALSE)</f>
        <v>HYPOTHYROIDISM</v>
      </c>
      <c r="D123" s="16">
        <v>724862</v>
      </c>
      <c r="E123" s="5">
        <v>1</v>
      </c>
      <c r="F123" s="7" t="str">
        <f>VLOOKUP(A123,Region_Pop!A:D,4,FALSE)</f>
        <v>Midwest</v>
      </c>
      <c r="G123" s="7" t="str">
        <f>IFERROR(VLOOKUP(A123,Region_Pop!A:F,6,FALSE),"NON DIVISION")</f>
        <v xml:space="preserve">East North Central </v>
      </c>
      <c r="H123" s="8">
        <f>VLOOKUP(A123,Region_Pop!A:P,16,FALSE)</f>
        <v>5751525</v>
      </c>
      <c r="I123" s="8">
        <f>VLOOKUP(A123,Region_Pop!A:Z,26,FALSE)</f>
        <v>14771</v>
      </c>
      <c r="J123" s="8">
        <f>VLOOKUP(A123,Region_Pop!A:AJ,36,FALSE)</f>
        <v>67061</v>
      </c>
      <c r="K123" s="8">
        <f>VLOOKUP(A123,Region_Pop!A:AT,46,FALSE)</f>
        <v>49334</v>
      </c>
      <c r="L123" s="14">
        <f>SUMIF(PIVOT_Demog_By_State_2014!A:A,A123&amp;"female",PIVOT_Demog_By_State_2014!D:D)</f>
        <v>185104</v>
      </c>
      <c r="M123" s="14">
        <f>SUMIF(PIVOT_Demog_By_State_2014!A:A,A123&amp;"male",PIVOT_Demog_By_State_2014!D:D)</f>
        <v>178114</v>
      </c>
      <c r="N123" s="14">
        <f>SUMIF(PIVOT_Demog_By_State_2014!A:A,A123&amp;"female",PIVOT_Demog_By_State_2014!E:E)</f>
        <v>2382481</v>
      </c>
      <c r="O123" s="14">
        <f>SUMIF(PIVOT_Demog_By_State_2014!A:A,A123&amp;"male",PIVOT_Demog_By_State_2014!E:E)</f>
        <v>2345148</v>
      </c>
      <c r="P123" s="14">
        <f>SUMIF(PIVOT_Demog_By_State_2014!A:A,A123&amp;"female",PIVOT_Demog_By_State_2014!U:U)</f>
        <v>177736</v>
      </c>
      <c r="Q123" s="14">
        <f>SUMIF(PIVOT_Demog_By_State_2014!A:A,A123&amp;"male",PIVOT_Demog_By_State_2014!U:U)</f>
        <v>190889</v>
      </c>
      <c r="R123" s="14">
        <f>SUMIF(PIVOT_Demog_By_State_2014!A:A,A123&amp;"female",PIVOT_Demog_By_State_2014!F:F)</f>
        <v>78289</v>
      </c>
      <c r="S123" s="14">
        <f>SUMIF(PIVOT_Demog_By_State_2014!A:A,A123&amp;"male",PIVOT_Demog_By_State_2014!F:F)</f>
        <v>73909</v>
      </c>
      <c r="T123" s="14">
        <f>SUMIF(PIVOT_Demog_By_State_2014!A:A,A123&amp;"female",PIVOT_Demog_By_State_2014!G:G)</f>
        <v>909</v>
      </c>
      <c r="U123" s="14">
        <f>SUMIF(PIVOT_Demog_By_State_2014!A:A,A123&amp;"male",PIVOT_Demog_By_State_2014!G:G)</f>
        <v>1006</v>
      </c>
      <c r="V123" s="14">
        <f>SUMIF(PIVOT_Demog_By_State_2014!A:A,A123&amp;"female",PIVOT_Demog_By_State_2014!H:H)</f>
        <v>25206</v>
      </c>
      <c r="W123" s="14">
        <f>SUMIF(PIVOT_Demog_By_State_2014!A:A,A123&amp;"male",PIVOT_Demog_By_State_2014!H:H)</f>
        <v>25084</v>
      </c>
      <c r="X123" s="14">
        <f>SUMIF(PIVOT_Demog_By_State_2014!A:A,A123&amp;"female",PIVOT_Demog_By_State_2014!I:I)</f>
        <v>44705</v>
      </c>
      <c r="Y123" s="14">
        <f>SUMIF(PIVOT_Demog_By_State_2014!A:A,A123&amp;"male",PIVOT_Demog_By_State_2014!I:I)</f>
        <v>43394</v>
      </c>
      <c r="Z123" s="14">
        <f>L123+N123+P123+R123+T123+V123+X123</f>
        <v>2894430</v>
      </c>
      <c r="AA123" s="14">
        <f>M123+O123+Q123+S123+U123+W123+Y123</f>
        <v>2857544</v>
      </c>
      <c r="AB123" s="19">
        <f>D123/SUMIF(A:A,A123,D:D)</f>
        <v>0.21958441871603177</v>
      </c>
      <c r="AC123" s="19">
        <f>L123/$H123</f>
        <v>3.2183464385532531E-2</v>
      </c>
      <c r="AD123" s="19">
        <f>M123/$H123</f>
        <v>3.0968134538231166E-2</v>
      </c>
      <c r="AE123" s="19">
        <f>N123/$H123</f>
        <v>0.41423465950334909</v>
      </c>
      <c r="AF123" s="19">
        <f>O123/$H123</f>
        <v>0.40774368537040179</v>
      </c>
      <c r="AG123" s="19">
        <f>P123/$H123</f>
        <v>3.090241283833418E-2</v>
      </c>
      <c r="AH123" s="19">
        <f>Q123/$H123</f>
        <v>3.3189284581045898E-2</v>
      </c>
      <c r="AI123" s="19">
        <f>R123/$H123</f>
        <v>1.3611868156706265E-2</v>
      </c>
      <c r="AJ123" s="19">
        <f>S123/$H123</f>
        <v>1.2850330999169785E-2</v>
      </c>
      <c r="AK123" s="19">
        <f>T123/$H123</f>
        <v>1.5804504022846116E-4</v>
      </c>
      <c r="AL123" s="19">
        <f>U123/$H123</f>
        <v>1.749101325300681E-4</v>
      </c>
      <c r="AM123" s="19">
        <f>V123/$H123</f>
        <v>4.3824898613845894E-3</v>
      </c>
      <c r="AN123" s="19">
        <f>W123/$H123</f>
        <v>4.3612780958093723E-3</v>
      </c>
      <c r="AO123" s="19">
        <f>X123/$H123</f>
        <v>7.7727211478694777E-3</v>
      </c>
      <c r="AP123" s="19">
        <f>Y123/$H123</f>
        <v>7.5447816014013675E-3</v>
      </c>
      <c r="AQ123" s="21">
        <f>AC123+AE123+AI123+AK123+AM123+AO123+AG123</f>
        <v>0.50324566093340461</v>
      </c>
      <c r="AR123" s="21">
        <f>AD123+AF123+AJ123+AL123+AN123+AP123+AH123</f>
        <v>0.49683240531858947</v>
      </c>
    </row>
    <row r="124" spans="1:44" x14ac:dyDescent="0.2">
      <c r="A124" s="5" t="s">
        <v>272</v>
      </c>
      <c r="B124" s="5" t="s">
        <v>295</v>
      </c>
      <c r="C124" s="5" t="str">
        <f>VLOOKUP(B124,Treatments!A:B,2,FALSE)</f>
        <v>HIGH BLOOD PRESSURE</v>
      </c>
      <c r="D124" s="16">
        <v>679528</v>
      </c>
      <c r="E124" s="5">
        <v>2</v>
      </c>
      <c r="F124" s="7" t="str">
        <f>VLOOKUP(A124,Region_Pop!A:D,4,FALSE)</f>
        <v>Midwest</v>
      </c>
      <c r="G124" s="7" t="str">
        <f>IFERROR(VLOOKUP(A124,Region_Pop!A:F,6,FALSE),"NON DIVISION")</f>
        <v xml:space="preserve">East North Central </v>
      </c>
      <c r="H124" s="8">
        <f>VLOOKUP(A124,Region_Pop!A:P,16,FALSE)</f>
        <v>5751525</v>
      </c>
      <c r="I124" s="8">
        <f>VLOOKUP(A124,Region_Pop!A:Z,26,FALSE)</f>
        <v>14771</v>
      </c>
      <c r="J124" s="8">
        <f>VLOOKUP(A124,Region_Pop!A:AJ,36,FALSE)</f>
        <v>67061</v>
      </c>
      <c r="K124" s="8">
        <f>VLOOKUP(A124,Region_Pop!A:AT,46,FALSE)</f>
        <v>49334</v>
      </c>
      <c r="L124" s="14">
        <f>SUMIF(PIVOT_Demog_By_State_2014!A:A,A124&amp;"female",PIVOT_Demog_By_State_2014!D:D)</f>
        <v>185104</v>
      </c>
      <c r="M124" s="14">
        <f>SUMIF(PIVOT_Demog_By_State_2014!A:A,A124&amp;"male",PIVOT_Demog_By_State_2014!D:D)</f>
        <v>178114</v>
      </c>
      <c r="N124" s="14">
        <f>SUMIF(PIVOT_Demog_By_State_2014!A:A,A124&amp;"female",PIVOT_Demog_By_State_2014!E:E)</f>
        <v>2382481</v>
      </c>
      <c r="O124" s="14">
        <f>SUMIF(PIVOT_Demog_By_State_2014!A:A,A124&amp;"male",PIVOT_Demog_By_State_2014!E:E)</f>
        <v>2345148</v>
      </c>
      <c r="P124" s="14">
        <f>SUMIF(PIVOT_Demog_By_State_2014!A:A,A124&amp;"female",PIVOT_Demog_By_State_2014!U:U)</f>
        <v>177736</v>
      </c>
      <c r="Q124" s="14">
        <f>SUMIF(PIVOT_Demog_By_State_2014!A:A,A124&amp;"male",PIVOT_Demog_By_State_2014!U:U)</f>
        <v>190889</v>
      </c>
      <c r="R124" s="14">
        <f>SUMIF(PIVOT_Demog_By_State_2014!A:A,A124&amp;"female",PIVOT_Demog_By_State_2014!F:F)</f>
        <v>78289</v>
      </c>
      <c r="S124" s="14">
        <f>SUMIF(PIVOT_Demog_By_State_2014!A:A,A124&amp;"male",PIVOT_Demog_By_State_2014!F:F)</f>
        <v>73909</v>
      </c>
      <c r="T124" s="14">
        <f>SUMIF(PIVOT_Demog_By_State_2014!A:A,A124&amp;"female",PIVOT_Demog_By_State_2014!G:G)</f>
        <v>909</v>
      </c>
      <c r="U124" s="14">
        <f>SUMIF(PIVOT_Demog_By_State_2014!A:A,A124&amp;"male",PIVOT_Demog_By_State_2014!G:G)</f>
        <v>1006</v>
      </c>
      <c r="V124" s="14">
        <f>SUMIF(PIVOT_Demog_By_State_2014!A:A,A124&amp;"female",PIVOT_Demog_By_State_2014!H:H)</f>
        <v>25206</v>
      </c>
      <c r="W124" s="14">
        <f>SUMIF(PIVOT_Demog_By_State_2014!A:A,A124&amp;"male",PIVOT_Demog_By_State_2014!H:H)</f>
        <v>25084</v>
      </c>
      <c r="X124" s="14">
        <f>SUMIF(PIVOT_Demog_By_State_2014!A:A,A124&amp;"female",PIVOT_Demog_By_State_2014!I:I)</f>
        <v>44705</v>
      </c>
      <c r="Y124" s="14">
        <f>SUMIF(PIVOT_Demog_By_State_2014!A:A,A124&amp;"male",PIVOT_Demog_By_State_2014!I:I)</f>
        <v>43394</v>
      </c>
      <c r="Z124" s="14">
        <f>L124+N124+P124+R124+T124+V124+X124</f>
        <v>2894430</v>
      </c>
      <c r="AA124" s="14">
        <f>M124+O124+Q124+S124+U124+W124+Y124</f>
        <v>2857544</v>
      </c>
      <c r="AB124" s="19">
        <f>D124/SUMIF(A:A,A124,D:D)</f>
        <v>0.20585126669803031</v>
      </c>
      <c r="AC124" s="19">
        <f>L124/$H124</f>
        <v>3.2183464385532531E-2</v>
      </c>
      <c r="AD124" s="19">
        <f>M124/$H124</f>
        <v>3.0968134538231166E-2</v>
      </c>
      <c r="AE124" s="19">
        <f>N124/$H124</f>
        <v>0.41423465950334909</v>
      </c>
      <c r="AF124" s="19">
        <f>O124/$H124</f>
        <v>0.40774368537040179</v>
      </c>
      <c r="AG124" s="19">
        <f>P124/$H124</f>
        <v>3.090241283833418E-2</v>
      </c>
      <c r="AH124" s="19">
        <f>Q124/$H124</f>
        <v>3.3189284581045898E-2</v>
      </c>
      <c r="AI124" s="19">
        <f>R124/$H124</f>
        <v>1.3611868156706265E-2</v>
      </c>
      <c r="AJ124" s="19">
        <f>S124/$H124</f>
        <v>1.2850330999169785E-2</v>
      </c>
      <c r="AK124" s="19">
        <f>T124/$H124</f>
        <v>1.5804504022846116E-4</v>
      </c>
      <c r="AL124" s="19">
        <f>U124/$H124</f>
        <v>1.749101325300681E-4</v>
      </c>
      <c r="AM124" s="19">
        <f>V124/$H124</f>
        <v>4.3824898613845894E-3</v>
      </c>
      <c r="AN124" s="19">
        <f>W124/$H124</f>
        <v>4.3612780958093723E-3</v>
      </c>
      <c r="AO124" s="19">
        <f>X124/$H124</f>
        <v>7.7727211478694777E-3</v>
      </c>
      <c r="AP124" s="19">
        <f>Y124/$H124</f>
        <v>7.5447816014013675E-3</v>
      </c>
      <c r="AQ124" s="21">
        <f>AC124+AE124+AI124+AK124+AM124+AO124+AG124</f>
        <v>0.50324566093340461</v>
      </c>
      <c r="AR124" s="21">
        <f>AD124+AF124+AJ124+AL124+AN124+AP124+AH124</f>
        <v>0.49683240531858947</v>
      </c>
    </row>
    <row r="125" spans="1:44" x14ac:dyDescent="0.2">
      <c r="A125" s="5" t="s">
        <v>272</v>
      </c>
      <c r="B125" s="5" t="s">
        <v>296</v>
      </c>
      <c r="C125" s="5" t="str">
        <f>VLOOKUP(B125,Treatments!A:B,2,FALSE)</f>
        <v>GASTROESOPHAGEAL REFLUX DISEASE</v>
      </c>
      <c r="D125" s="16">
        <v>660346</v>
      </c>
      <c r="E125" s="5">
        <v>3</v>
      </c>
      <c r="F125" s="7" t="str">
        <f>VLOOKUP(A125,Region_Pop!A:D,4,FALSE)</f>
        <v>Midwest</v>
      </c>
      <c r="G125" s="7" t="str">
        <f>IFERROR(VLOOKUP(A125,Region_Pop!A:F,6,FALSE),"NON DIVISION")</f>
        <v xml:space="preserve">East North Central </v>
      </c>
      <c r="H125" s="8">
        <f>VLOOKUP(A125,Region_Pop!A:P,16,FALSE)</f>
        <v>5751525</v>
      </c>
      <c r="I125" s="8">
        <f>VLOOKUP(A125,Region_Pop!A:Z,26,FALSE)</f>
        <v>14771</v>
      </c>
      <c r="J125" s="8">
        <f>VLOOKUP(A125,Region_Pop!A:AJ,36,FALSE)</f>
        <v>67061</v>
      </c>
      <c r="K125" s="8">
        <f>VLOOKUP(A125,Region_Pop!A:AT,46,FALSE)</f>
        <v>49334</v>
      </c>
      <c r="L125" s="14">
        <f>SUMIF(PIVOT_Demog_By_State_2014!A:A,A125&amp;"female",PIVOT_Demog_By_State_2014!D:D)</f>
        <v>185104</v>
      </c>
      <c r="M125" s="14">
        <f>SUMIF(PIVOT_Demog_By_State_2014!A:A,A125&amp;"male",PIVOT_Demog_By_State_2014!D:D)</f>
        <v>178114</v>
      </c>
      <c r="N125" s="14">
        <f>SUMIF(PIVOT_Demog_By_State_2014!A:A,A125&amp;"female",PIVOT_Demog_By_State_2014!E:E)</f>
        <v>2382481</v>
      </c>
      <c r="O125" s="14">
        <f>SUMIF(PIVOT_Demog_By_State_2014!A:A,A125&amp;"male",PIVOT_Demog_By_State_2014!E:E)</f>
        <v>2345148</v>
      </c>
      <c r="P125" s="14">
        <f>SUMIF(PIVOT_Demog_By_State_2014!A:A,A125&amp;"female",PIVOT_Demog_By_State_2014!U:U)</f>
        <v>177736</v>
      </c>
      <c r="Q125" s="14">
        <f>SUMIF(PIVOT_Demog_By_State_2014!A:A,A125&amp;"male",PIVOT_Demog_By_State_2014!U:U)</f>
        <v>190889</v>
      </c>
      <c r="R125" s="14">
        <f>SUMIF(PIVOT_Demog_By_State_2014!A:A,A125&amp;"female",PIVOT_Demog_By_State_2014!F:F)</f>
        <v>78289</v>
      </c>
      <c r="S125" s="14">
        <f>SUMIF(PIVOT_Demog_By_State_2014!A:A,A125&amp;"male",PIVOT_Demog_By_State_2014!F:F)</f>
        <v>73909</v>
      </c>
      <c r="T125" s="14">
        <f>SUMIF(PIVOT_Demog_By_State_2014!A:A,A125&amp;"female",PIVOT_Demog_By_State_2014!G:G)</f>
        <v>909</v>
      </c>
      <c r="U125" s="14">
        <f>SUMIF(PIVOT_Demog_By_State_2014!A:A,A125&amp;"male",PIVOT_Demog_By_State_2014!G:G)</f>
        <v>1006</v>
      </c>
      <c r="V125" s="14">
        <f>SUMIF(PIVOT_Demog_By_State_2014!A:A,A125&amp;"female",PIVOT_Demog_By_State_2014!H:H)</f>
        <v>25206</v>
      </c>
      <c r="W125" s="14">
        <f>SUMIF(PIVOT_Demog_By_State_2014!A:A,A125&amp;"male",PIVOT_Demog_By_State_2014!H:H)</f>
        <v>25084</v>
      </c>
      <c r="X125" s="14">
        <f>SUMIF(PIVOT_Demog_By_State_2014!A:A,A125&amp;"female",PIVOT_Demog_By_State_2014!I:I)</f>
        <v>44705</v>
      </c>
      <c r="Y125" s="14">
        <f>SUMIF(PIVOT_Demog_By_State_2014!A:A,A125&amp;"male",PIVOT_Demog_By_State_2014!I:I)</f>
        <v>43394</v>
      </c>
      <c r="Z125" s="14">
        <f>L125+N125+P125+R125+T125+V125+X125</f>
        <v>2894430</v>
      </c>
      <c r="AA125" s="14">
        <f>M125+O125+Q125+S125+U125+W125+Y125</f>
        <v>2857544</v>
      </c>
      <c r="AB125" s="19">
        <f>D125/SUMIF(A:A,A125,D:D)</f>
        <v>0.20004041122511143</v>
      </c>
      <c r="AC125" s="19">
        <f>L125/$H125</f>
        <v>3.2183464385532531E-2</v>
      </c>
      <c r="AD125" s="19">
        <f>M125/$H125</f>
        <v>3.0968134538231166E-2</v>
      </c>
      <c r="AE125" s="19">
        <f>N125/$H125</f>
        <v>0.41423465950334909</v>
      </c>
      <c r="AF125" s="19">
        <f>O125/$H125</f>
        <v>0.40774368537040179</v>
      </c>
      <c r="AG125" s="19">
        <f>P125/$H125</f>
        <v>3.090241283833418E-2</v>
      </c>
      <c r="AH125" s="19">
        <f>Q125/$H125</f>
        <v>3.3189284581045898E-2</v>
      </c>
      <c r="AI125" s="19">
        <f>R125/$H125</f>
        <v>1.3611868156706265E-2</v>
      </c>
      <c r="AJ125" s="19">
        <f>S125/$H125</f>
        <v>1.2850330999169785E-2</v>
      </c>
      <c r="AK125" s="19">
        <f>T125/$H125</f>
        <v>1.5804504022846116E-4</v>
      </c>
      <c r="AL125" s="19">
        <f>U125/$H125</f>
        <v>1.749101325300681E-4</v>
      </c>
      <c r="AM125" s="19">
        <f>V125/$H125</f>
        <v>4.3824898613845894E-3</v>
      </c>
      <c r="AN125" s="19">
        <f>W125/$H125</f>
        <v>4.3612780958093723E-3</v>
      </c>
      <c r="AO125" s="19">
        <f>X125/$H125</f>
        <v>7.7727211478694777E-3</v>
      </c>
      <c r="AP125" s="19">
        <f>Y125/$H125</f>
        <v>7.5447816014013675E-3</v>
      </c>
      <c r="AQ125" s="21">
        <f>AC125+AE125+AI125+AK125+AM125+AO125+AG125</f>
        <v>0.50324566093340461</v>
      </c>
      <c r="AR125" s="21">
        <f>AD125+AF125+AJ125+AL125+AN125+AP125+AH125</f>
        <v>0.49683240531858947</v>
      </c>
    </row>
    <row r="126" spans="1:44" x14ac:dyDescent="0.2">
      <c r="A126" s="5" t="s">
        <v>272</v>
      </c>
      <c r="B126" s="5" t="s">
        <v>297</v>
      </c>
      <c r="C126" s="5" t="str">
        <f>VLOOKUP(B126,Treatments!A:B,2,FALSE)</f>
        <v>HIGH CHOLESTEROL</v>
      </c>
      <c r="D126" s="16">
        <v>637494</v>
      </c>
      <c r="E126" s="5">
        <v>4</v>
      </c>
      <c r="F126" s="7" t="str">
        <f>VLOOKUP(A126,Region_Pop!A:D,4,FALSE)</f>
        <v>Midwest</v>
      </c>
      <c r="G126" s="7" t="str">
        <f>IFERROR(VLOOKUP(A126,Region_Pop!A:F,6,FALSE),"NON DIVISION")</f>
        <v xml:space="preserve">East North Central </v>
      </c>
      <c r="H126" s="8">
        <f>VLOOKUP(A126,Region_Pop!A:P,16,FALSE)</f>
        <v>5751525</v>
      </c>
      <c r="I126" s="8">
        <f>VLOOKUP(A126,Region_Pop!A:Z,26,FALSE)</f>
        <v>14771</v>
      </c>
      <c r="J126" s="8">
        <f>VLOOKUP(A126,Region_Pop!A:AJ,36,FALSE)</f>
        <v>67061</v>
      </c>
      <c r="K126" s="8">
        <f>VLOOKUP(A126,Region_Pop!A:AT,46,FALSE)</f>
        <v>49334</v>
      </c>
      <c r="L126" s="14">
        <f>SUMIF(PIVOT_Demog_By_State_2014!A:A,A126&amp;"female",PIVOT_Demog_By_State_2014!D:D)</f>
        <v>185104</v>
      </c>
      <c r="M126" s="14">
        <f>SUMIF(PIVOT_Demog_By_State_2014!A:A,A126&amp;"male",PIVOT_Demog_By_State_2014!D:D)</f>
        <v>178114</v>
      </c>
      <c r="N126" s="14">
        <f>SUMIF(PIVOT_Demog_By_State_2014!A:A,A126&amp;"female",PIVOT_Demog_By_State_2014!E:E)</f>
        <v>2382481</v>
      </c>
      <c r="O126" s="14">
        <f>SUMIF(PIVOT_Demog_By_State_2014!A:A,A126&amp;"male",PIVOT_Demog_By_State_2014!E:E)</f>
        <v>2345148</v>
      </c>
      <c r="P126" s="14">
        <f>SUMIF(PIVOT_Demog_By_State_2014!A:A,A126&amp;"female",PIVOT_Demog_By_State_2014!U:U)</f>
        <v>177736</v>
      </c>
      <c r="Q126" s="14">
        <f>SUMIF(PIVOT_Demog_By_State_2014!A:A,A126&amp;"male",PIVOT_Demog_By_State_2014!U:U)</f>
        <v>190889</v>
      </c>
      <c r="R126" s="14">
        <f>SUMIF(PIVOT_Demog_By_State_2014!A:A,A126&amp;"female",PIVOT_Demog_By_State_2014!F:F)</f>
        <v>78289</v>
      </c>
      <c r="S126" s="14">
        <f>SUMIF(PIVOT_Demog_By_State_2014!A:A,A126&amp;"male",PIVOT_Demog_By_State_2014!F:F)</f>
        <v>73909</v>
      </c>
      <c r="T126" s="14">
        <f>SUMIF(PIVOT_Demog_By_State_2014!A:A,A126&amp;"female",PIVOT_Demog_By_State_2014!G:G)</f>
        <v>909</v>
      </c>
      <c r="U126" s="14">
        <f>SUMIF(PIVOT_Demog_By_State_2014!A:A,A126&amp;"male",PIVOT_Demog_By_State_2014!G:G)</f>
        <v>1006</v>
      </c>
      <c r="V126" s="14">
        <f>SUMIF(PIVOT_Demog_By_State_2014!A:A,A126&amp;"female",PIVOT_Demog_By_State_2014!H:H)</f>
        <v>25206</v>
      </c>
      <c r="W126" s="14">
        <f>SUMIF(PIVOT_Demog_By_State_2014!A:A,A126&amp;"male",PIVOT_Demog_By_State_2014!H:H)</f>
        <v>25084</v>
      </c>
      <c r="X126" s="14">
        <f>SUMIF(PIVOT_Demog_By_State_2014!A:A,A126&amp;"female",PIVOT_Demog_By_State_2014!I:I)</f>
        <v>44705</v>
      </c>
      <c r="Y126" s="14">
        <f>SUMIF(PIVOT_Demog_By_State_2014!A:A,A126&amp;"male",PIVOT_Demog_By_State_2014!I:I)</f>
        <v>43394</v>
      </c>
      <c r="Z126" s="14">
        <f>L126+N126+P126+R126+T126+V126+X126</f>
        <v>2894430</v>
      </c>
      <c r="AA126" s="14">
        <f>M126+O126+Q126+S126+U126+W126+Y126</f>
        <v>2857544</v>
      </c>
      <c r="AB126" s="19">
        <f>D126/SUMIF(A:A,A126,D:D)</f>
        <v>0.19311779266254536</v>
      </c>
      <c r="AC126" s="19">
        <f>L126/$H126</f>
        <v>3.2183464385532531E-2</v>
      </c>
      <c r="AD126" s="19">
        <f>M126/$H126</f>
        <v>3.0968134538231166E-2</v>
      </c>
      <c r="AE126" s="19">
        <f>N126/$H126</f>
        <v>0.41423465950334909</v>
      </c>
      <c r="AF126" s="19">
        <f>O126/$H126</f>
        <v>0.40774368537040179</v>
      </c>
      <c r="AG126" s="19">
        <f>P126/$H126</f>
        <v>3.090241283833418E-2</v>
      </c>
      <c r="AH126" s="19">
        <f>Q126/$H126</f>
        <v>3.3189284581045898E-2</v>
      </c>
      <c r="AI126" s="19">
        <f>R126/$H126</f>
        <v>1.3611868156706265E-2</v>
      </c>
      <c r="AJ126" s="19">
        <f>S126/$H126</f>
        <v>1.2850330999169785E-2</v>
      </c>
      <c r="AK126" s="19">
        <f>T126/$H126</f>
        <v>1.5804504022846116E-4</v>
      </c>
      <c r="AL126" s="19">
        <f>U126/$H126</f>
        <v>1.749101325300681E-4</v>
      </c>
      <c r="AM126" s="19">
        <f>V126/$H126</f>
        <v>4.3824898613845894E-3</v>
      </c>
      <c r="AN126" s="19">
        <f>W126/$H126</f>
        <v>4.3612780958093723E-3</v>
      </c>
      <c r="AO126" s="19">
        <f>X126/$H126</f>
        <v>7.7727211478694777E-3</v>
      </c>
      <c r="AP126" s="19">
        <f>Y126/$H126</f>
        <v>7.5447816014013675E-3</v>
      </c>
      <c r="AQ126" s="21">
        <f>AC126+AE126+AI126+AK126+AM126+AO126+AG126</f>
        <v>0.50324566093340461</v>
      </c>
      <c r="AR126" s="21">
        <f>AD126+AF126+AJ126+AL126+AN126+AP126+AH126</f>
        <v>0.49683240531858947</v>
      </c>
    </row>
    <row r="127" spans="1:44" x14ac:dyDescent="0.2">
      <c r="A127" s="5" t="s">
        <v>231</v>
      </c>
      <c r="B127" s="5" t="s">
        <v>303</v>
      </c>
      <c r="C127" s="5" t="str">
        <f>VLOOKUP(B127,Treatments!A:B,2,FALSE)</f>
        <v>HIGH CHOLESTEROL</v>
      </c>
      <c r="D127" s="16">
        <v>120283</v>
      </c>
      <c r="E127" s="5">
        <v>3</v>
      </c>
      <c r="F127" s="7" t="str">
        <f>VLOOKUP(A127,Region_Pop!A:D,4,FALSE)</f>
        <v>Northeast</v>
      </c>
      <c r="G127" s="7" t="str">
        <f>IFERROR(VLOOKUP(A127,Region_Pop!A:F,6,FALSE),"NON DIVISION")</f>
        <v xml:space="preserve">New England </v>
      </c>
      <c r="H127" s="8">
        <f>VLOOKUP(A127,Region_Pop!A:P,16,FALSE)</f>
        <v>1333341</v>
      </c>
      <c r="I127" s="8">
        <f>VLOOKUP(A127,Region_Pop!A:Z,26,FALSE)</f>
        <v>6719</v>
      </c>
      <c r="J127" s="8">
        <f>VLOOKUP(A127,Region_Pop!A:AJ,36,FALSE)</f>
        <v>12215</v>
      </c>
      <c r="K127" s="8">
        <f>VLOOKUP(A127,Region_Pop!A:AT,46,FALSE)</f>
        <v>11154</v>
      </c>
      <c r="L127" s="14">
        <f>SUMIF(PIVOT_Demog_By_State_2014!A:A,A127&amp;"female",PIVOT_Demog_By_State_2014!D:D)</f>
        <v>7045</v>
      </c>
      <c r="M127" s="14">
        <f>SUMIF(PIVOT_Demog_By_State_2014!A:A,A127&amp;"male",PIVOT_Demog_By_State_2014!D:D)</f>
        <v>9124</v>
      </c>
      <c r="N127" s="14">
        <f>SUMIF(PIVOT_Demog_By_State_2014!A:A,A127&amp;"female",PIVOT_Demog_By_State_2014!E:E)</f>
        <v>615994</v>
      </c>
      <c r="O127" s="14">
        <f>SUMIF(PIVOT_Demog_By_State_2014!A:A,A127&amp;"male",PIVOT_Demog_By_State_2014!E:E)</f>
        <v>600025</v>
      </c>
      <c r="P127" s="14">
        <f>SUMIF(PIVOT_Demog_By_State_2014!A:A,A127&amp;"female",PIVOT_Demog_By_State_2014!U:U)</f>
        <v>21443</v>
      </c>
      <c r="Q127" s="14">
        <f>SUMIF(PIVOT_Demog_By_State_2014!A:A,A127&amp;"male",PIVOT_Demog_By_State_2014!U:U)</f>
        <v>22105</v>
      </c>
      <c r="R127" s="14">
        <f>SUMIF(PIVOT_Demog_By_State_2014!A:A,A127&amp;"female",PIVOT_Demog_By_State_2014!F:F)</f>
        <v>18657</v>
      </c>
      <c r="S127" s="14">
        <f>SUMIF(PIVOT_Demog_By_State_2014!A:A,A127&amp;"male",PIVOT_Demog_By_State_2014!F:F)</f>
        <v>16762</v>
      </c>
      <c r="T127" s="14">
        <f>SUMIF(PIVOT_Demog_By_State_2014!A:A,A127&amp;"female",PIVOT_Demog_By_State_2014!G:G)</f>
        <v>182</v>
      </c>
      <c r="U127" s="14">
        <f>SUMIF(PIVOT_Demog_By_State_2014!A:A,A127&amp;"male",PIVOT_Demog_By_State_2014!G:G)</f>
        <v>168</v>
      </c>
      <c r="V127" s="14">
        <f>SUMIF(PIVOT_Demog_By_State_2014!A:A,A127&amp;"female",PIVOT_Demog_By_State_2014!H:H)</f>
        <v>1339</v>
      </c>
      <c r="W127" s="14">
        <f>SUMIF(PIVOT_Demog_By_State_2014!A:A,A127&amp;"male",PIVOT_Demog_By_State_2014!H:H)</f>
        <v>1454</v>
      </c>
      <c r="X127" s="14">
        <f>SUMIF(PIVOT_Demog_By_State_2014!A:A,A127&amp;"female",PIVOT_Demog_By_State_2014!I:I)</f>
        <v>9392</v>
      </c>
      <c r="Y127" s="14">
        <f>SUMIF(PIVOT_Demog_By_State_2014!A:A,A127&amp;"male",PIVOT_Demog_By_State_2014!I:I)</f>
        <v>9533</v>
      </c>
      <c r="Z127" s="14">
        <f>L127+N127+P127+R127+T127+V127+X127</f>
        <v>674052</v>
      </c>
      <c r="AA127" s="14">
        <f>M127+O127+Q127+S127+U127+W127+Y127</f>
        <v>659171</v>
      </c>
      <c r="AB127" s="19">
        <f>D127/SUMIF(A:A,A127,D:D)</f>
        <v>0.18975793372836328</v>
      </c>
      <c r="AC127" s="19">
        <f>L127/$H127</f>
        <v>5.2837196186121928E-3</v>
      </c>
      <c r="AD127" s="19">
        <f>M127/$H127</f>
        <v>6.8429606529762455E-3</v>
      </c>
      <c r="AE127" s="19">
        <f>N127/$H127</f>
        <v>0.46199284354114961</v>
      </c>
      <c r="AF127" s="19">
        <f>O127/$H127</f>
        <v>0.45001616240706616</v>
      </c>
      <c r="AG127" s="19">
        <f>P127/$H127</f>
        <v>1.6082157527594218E-2</v>
      </c>
      <c r="AH127" s="19">
        <f>Q127/$H127</f>
        <v>1.6578654672735633E-2</v>
      </c>
      <c r="AI127" s="19">
        <f>R127/$H127</f>
        <v>1.3992669542150133E-2</v>
      </c>
      <c r="AJ127" s="19">
        <f>S127/$H127</f>
        <v>1.2571427714290644E-2</v>
      </c>
      <c r="AK127" s="19">
        <f>T127/$H127</f>
        <v>1.3649921512951299E-4</v>
      </c>
      <c r="AL127" s="19">
        <f>U127/$H127</f>
        <v>1.2599927550416585E-4</v>
      </c>
      <c r="AM127" s="19">
        <f>V127/$H127</f>
        <v>1.0042442255957028E-3</v>
      </c>
      <c r="AN127" s="19">
        <f>W127/$H127</f>
        <v>1.0904937296610546E-3</v>
      </c>
      <c r="AO127" s="19">
        <f>X127/$H127</f>
        <v>7.043959497232891E-3</v>
      </c>
      <c r="AP127" s="19">
        <f>Y127/$H127</f>
        <v>7.1497088891738876E-3</v>
      </c>
      <c r="AQ127" s="21">
        <f>AC127+AE127+AI127+AK127+AM127+AO127+AG127</f>
        <v>0.50553609316746428</v>
      </c>
      <c r="AR127" s="21">
        <f>AD127+AF127+AJ127+AL127+AN127+AP127+AH127</f>
        <v>0.49437540734140778</v>
      </c>
    </row>
    <row r="128" spans="1:44" x14ac:dyDescent="0.2">
      <c r="A128" s="5" t="s">
        <v>231</v>
      </c>
      <c r="B128" s="5" t="s">
        <v>293</v>
      </c>
      <c r="C128" s="5" t="str">
        <f>VLOOKUP(B128,Treatments!A:B,2,FALSE)</f>
        <v>HYPOTHYROIDISM</v>
      </c>
      <c r="D128" s="16">
        <v>150455</v>
      </c>
      <c r="E128" s="5">
        <v>1</v>
      </c>
      <c r="F128" s="7" t="str">
        <f>VLOOKUP(A128,Region_Pop!A:D,4,FALSE)</f>
        <v>Northeast</v>
      </c>
      <c r="G128" s="7" t="str">
        <f>IFERROR(VLOOKUP(A128,Region_Pop!A:F,6,FALSE),"NON DIVISION")</f>
        <v xml:space="preserve">New England </v>
      </c>
      <c r="H128" s="8">
        <f>VLOOKUP(A128,Region_Pop!A:P,16,FALSE)</f>
        <v>1333341</v>
      </c>
      <c r="I128" s="8">
        <f>VLOOKUP(A128,Region_Pop!A:Z,26,FALSE)</f>
        <v>6719</v>
      </c>
      <c r="J128" s="8">
        <f>VLOOKUP(A128,Region_Pop!A:AJ,36,FALSE)</f>
        <v>12215</v>
      </c>
      <c r="K128" s="8">
        <f>VLOOKUP(A128,Region_Pop!A:AT,46,FALSE)</f>
        <v>11154</v>
      </c>
      <c r="L128" s="14">
        <f>SUMIF(PIVOT_Demog_By_State_2014!A:A,A128&amp;"female",PIVOT_Demog_By_State_2014!D:D)</f>
        <v>7045</v>
      </c>
      <c r="M128" s="14">
        <f>SUMIF(PIVOT_Demog_By_State_2014!A:A,A128&amp;"male",PIVOT_Demog_By_State_2014!D:D)</f>
        <v>9124</v>
      </c>
      <c r="N128" s="14">
        <f>SUMIF(PIVOT_Demog_By_State_2014!A:A,A128&amp;"female",PIVOT_Demog_By_State_2014!E:E)</f>
        <v>615994</v>
      </c>
      <c r="O128" s="14">
        <f>SUMIF(PIVOT_Demog_By_State_2014!A:A,A128&amp;"male",PIVOT_Demog_By_State_2014!E:E)</f>
        <v>600025</v>
      </c>
      <c r="P128" s="14">
        <f>SUMIF(PIVOT_Demog_By_State_2014!A:A,A128&amp;"female",PIVOT_Demog_By_State_2014!U:U)</f>
        <v>21443</v>
      </c>
      <c r="Q128" s="14">
        <f>SUMIF(PIVOT_Demog_By_State_2014!A:A,A128&amp;"male",PIVOT_Demog_By_State_2014!U:U)</f>
        <v>22105</v>
      </c>
      <c r="R128" s="14">
        <f>SUMIF(PIVOT_Demog_By_State_2014!A:A,A128&amp;"female",PIVOT_Demog_By_State_2014!F:F)</f>
        <v>18657</v>
      </c>
      <c r="S128" s="14">
        <f>SUMIF(PIVOT_Demog_By_State_2014!A:A,A128&amp;"male",PIVOT_Demog_By_State_2014!F:F)</f>
        <v>16762</v>
      </c>
      <c r="T128" s="14">
        <f>SUMIF(PIVOT_Demog_By_State_2014!A:A,A128&amp;"female",PIVOT_Demog_By_State_2014!G:G)</f>
        <v>182</v>
      </c>
      <c r="U128" s="14">
        <f>SUMIF(PIVOT_Demog_By_State_2014!A:A,A128&amp;"male",PIVOT_Demog_By_State_2014!G:G)</f>
        <v>168</v>
      </c>
      <c r="V128" s="14">
        <f>SUMIF(PIVOT_Demog_By_State_2014!A:A,A128&amp;"female",PIVOT_Demog_By_State_2014!H:H)</f>
        <v>1339</v>
      </c>
      <c r="W128" s="14">
        <f>SUMIF(PIVOT_Demog_By_State_2014!A:A,A128&amp;"male",PIVOT_Demog_By_State_2014!H:H)</f>
        <v>1454</v>
      </c>
      <c r="X128" s="14">
        <f>SUMIF(PIVOT_Demog_By_State_2014!A:A,A128&amp;"female",PIVOT_Demog_By_State_2014!I:I)</f>
        <v>9392</v>
      </c>
      <c r="Y128" s="14">
        <f>SUMIF(PIVOT_Demog_By_State_2014!A:A,A128&amp;"male",PIVOT_Demog_By_State_2014!I:I)</f>
        <v>9533</v>
      </c>
      <c r="Z128" s="14">
        <f>L128+N128+P128+R128+T128+V128+X128</f>
        <v>674052</v>
      </c>
      <c r="AA128" s="14">
        <f>M128+O128+Q128+S128+U128+W128+Y128</f>
        <v>659171</v>
      </c>
      <c r="AB128" s="19">
        <f>D128/SUMIF(A:A,A128,D:D)</f>
        <v>0.23735714871678373</v>
      </c>
      <c r="AC128" s="19">
        <f>L128/$H128</f>
        <v>5.2837196186121928E-3</v>
      </c>
      <c r="AD128" s="19">
        <f>M128/$H128</f>
        <v>6.8429606529762455E-3</v>
      </c>
      <c r="AE128" s="19">
        <f>N128/$H128</f>
        <v>0.46199284354114961</v>
      </c>
      <c r="AF128" s="19">
        <f>O128/$H128</f>
        <v>0.45001616240706616</v>
      </c>
      <c r="AG128" s="19">
        <f>P128/$H128</f>
        <v>1.6082157527594218E-2</v>
      </c>
      <c r="AH128" s="19">
        <f>Q128/$H128</f>
        <v>1.6578654672735633E-2</v>
      </c>
      <c r="AI128" s="19">
        <f>R128/$H128</f>
        <v>1.3992669542150133E-2</v>
      </c>
      <c r="AJ128" s="19">
        <f>S128/$H128</f>
        <v>1.2571427714290644E-2</v>
      </c>
      <c r="AK128" s="19">
        <f>T128/$H128</f>
        <v>1.3649921512951299E-4</v>
      </c>
      <c r="AL128" s="19">
        <f>U128/$H128</f>
        <v>1.2599927550416585E-4</v>
      </c>
      <c r="AM128" s="19">
        <f>V128/$H128</f>
        <v>1.0042442255957028E-3</v>
      </c>
      <c r="AN128" s="19">
        <f>W128/$H128</f>
        <v>1.0904937296610546E-3</v>
      </c>
      <c r="AO128" s="19">
        <f>X128/$H128</f>
        <v>7.043959497232891E-3</v>
      </c>
      <c r="AP128" s="19">
        <f>Y128/$H128</f>
        <v>7.1497088891738876E-3</v>
      </c>
      <c r="AQ128" s="21">
        <f>AC128+AE128+AI128+AK128+AM128+AO128+AG128</f>
        <v>0.50553609316746428</v>
      </c>
      <c r="AR128" s="21">
        <f>AD128+AF128+AJ128+AL128+AN128+AP128+AH128</f>
        <v>0.49437540734140778</v>
      </c>
    </row>
    <row r="129" spans="1:44" x14ac:dyDescent="0.2">
      <c r="A129" s="5" t="s">
        <v>231</v>
      </c>
      <c r="B129" s="5" t="s">
        <v>295</v>
      </c>
      <c r="C129" s="5" t="str">
        <f>VLOOKUP(B129,Treatments!A:B,2,FALSE)</f>
        <v>HIGH BLOOD PRESSURE</v>
      </c>
      <c r="D129" s="16">
        <v>149314</v>
      </c>
      <c r="E129" s="5">
        <v>2</v>
      </c>
      <c r="F129" s="7" t="str">
        <f>VLOOKUP(A129,Region_Pop!A:D,4,FALSE)</f>
        <v>Northeast</v>
      </c>
      <c r="G129" s="7" t="str">
        <f>IFERROR(VLOOKUP(A129,Region_Pop!A:F,6,FALSE),"NON DIVISION")</f>
        <v xml:space="preserve">New England </v>
      </c>
      <c r="H129" s="8">
        <f>VLOOKUP(A129,Region_Pop!A:P,16,FALSE)</f>
        <v>1333341</v>
      </c>
      <c r="I129" s="8">
        <f>VLOOKUP(A129,Region_Pop!A:Z,26,FALSE)</f>
        <v>6719</v>
      </c>
      <c r="J129" s="8">
        <f>VLOOKUP(A129,Region_Pop!A:AJ,36,FALSE)</f>
        <v>12215</v>
      </c>
      <c r="K129" s="8">
        <f>VLOOKUP(A129,Region_Pop!A:AT,46,FALSE)</f>
        <v>11154</v>
      </c>
      <c r="L129" s="14">
        <f>SUMIF(PIVOT_Demog_By_State_2014!A:A,A129&amp;"female",PIVOT_Demog_By_State_2014!D:D)</f>
        <v>7045</v>
      </c>
      <c r="M129" s="14">
        <f>SUMIF(PIVOT_Demog_By_State_2014!A:A,A129&amp;"male",PIVOT_Demog_By_State_2014!D:D)</f>
        <v>9124</v>
      </c>
      <c r="N129" s="14">
        <f>SUMIF(PIVOT_Demog_By_State_2014!A:A,A129&amp;"female",PIVOT_Demog_By_State_2014!E:E)</f>
        <v>615994</v>
      </c>
      <c r="O129" s="14">
        <f>SUMIF(PIVOT_Demog_By_State_2014!A:A,A129&amp;"male",PIVOT_Demog_By_State_2014!E:E)</f>
        <v>600025</v>
      </c>
      <c r="P129" s="14">
        <f>SUMIF(PIVOT_Demog_By_State_2014!A:A,A129&amp;"female",PIVOT_Demog_By_State_2014!U:U)</f>
        <v>21443</v>
      </c>
      <c r="Q129" s="14">
        <f>SUMIF(PIVOT_Demog_By_State_2014!A:A,A129&amp;"male",PIVOT_Demog_By_State_2014!U:U)</f>
        <v>22105</v>
      </c>
      <c r="R129" s="14">
        <f>SUMIF(PIVOT_Demog_By_State_2014!A:A,A129&amp;"female",PIVOT_Demog_By_State_2014!F:F)</f>
        <v>18657</v>
      </c>
      <c r="S129" s="14">
        <f>SUMIF(PIVOT_Demog_By_State_2014!A:A,A129&amp;"male",PIVOT_Demog_By_State_2014!F:F)</f>
        <v>16762</v>
      </c>
      <c r="T129" s="14">
        <f>SUMIF(PIVOT_Demog_By_State_2014!A:A,A129&amp;"female",PIVOT_Demog_By_State_2014!G:G)</f>
        <v>182</v>
      </c>
      <c r="U129" s="14">
        <f>SUMIF(PIVOT_Demog_By_State_2014!A:A,A129&amp;"male",PIVOT_Demog_By_State_2014!G:G)</f>
        <v>168</v>
      </c>
      <c r="V129" s="14">
        <f>SUMIF(PIVOT_Demog_By_State_2014!A:A,A129&amp;"female",PIVOT_Demog_By_State_2014!H:H)</f>
        <v>1339</v>
      </c>
      <c r="W129" s="14">
        <f>SUMIF(PIVOT_Demog_By_State_2014!A:A,A129&amp;"male",PIVOT_Demog_By_State_2014!H:H)</f>
        <v>1454</v>
      </c>
      <c r="X129" s="14">
        <f>SUMIF(PIVOT_Demog_By_State_2014!A:A,A129&amp;"female",PIVOT_Demog_By_State_2014!I:I)</f>
        <v>9392</v>
      </c>
      <c r="Y129" s="14">
        <f>SUMIF(PIVOT_Demog_By_State_2014!A:A,A129&amp;"male",PIVOT_Demog_By_State_2014!I:I)</f>
        <v>9533</v>
      </c>
      <c r="Z129" s="14">
        <f>L129+N129+P129+R129+T129+V129+X129</f>
        <v>674052</v>
      </c>
      <c r="AA129" s="14">
        <f>M129+O129+Q129+S129+U129+W129+Y129</f>
        <v>659171</v>
      </c>
      <c r="AB129" s="19">
        <f>D129/SUMIF(A:A,A129,D:D)</f>
        <v>0.23555711211656538</v>
      </c>
      <c r="AC129" s="19">
        <f>L129/$H129</f>
        <v>5.2837196186121928E-3</v>
      </c>
      <c r="AD129" s="19">
        <f>M129/$H129</f>
        <v>6.8429606529762455E-3</v>
      </c>
      <c r="AE129" s="19">
        <f>N129/$H129</f>
        <v>0.46199284354114961</v>
      </c>
      <c r="AF129" s="19">
        <f>O129/$H129</f>
        <v>0.45001616240706616</v>
      </c>
      <c r="AG129" s="19">
        <f>P129/$H129</f>
        <v>1.6082157527594218E-2</v>
      </c>
      <c r="AH129" s="19">
        <f>Q129/$H129</f>
        <v>1.6578654672735633E-2</v>
      </c>
      <c r="AI129" s="19">
        <f>R129/$H129</f>
        <v>1.3992669542150133E-2</v>
      </c>
      <c r="AJ129" s="19">
        <f>S129/$H129</f>
        <v>1.2571427714290644E-2</v>
      </c>
      <c r="AK129" s="19">
        <f>T129/$H129</f>
        <v>1.3649921512951299E-4</v>
      </c>
      <c r="AL129" s="19">
        <f>U129/$H129</f>
        <v>1.2599927550416585E-4</v>
      </c>
      <c r="AM129" s="19">
        <f>V129/$H129</f>
        <v>1.0042442255957028E-3</v>
      </c>
      <c r="AN129" s="19">
        <f>W129/$H129</f>
        <v>1.0904937296610546E-3</v>
      </c>
      <c r="AO129" s="19">
        <f>X129/$H129</f>
        <v>7.043959497232891E-3</v>
      </c>
      <c r="AP129" s="19">
        <f>Y129/$H129</f>
        <v>7.1497088891738876E-3</v>
      </c>
      <c r="AQ129" s="21">
        <f>AC129+AE129+AI129+AK129+AM129+AO129+AG129</f>
        <v>0.50553609316746428</v>
      </c>
      <c r="AR129" s="21">
        <f>AD129+AF129+AJ129+AL129+AN129+AP129+AH129</f>
        <v>0.49437540734140778</v>
      </c>
    </row>
    <row r="130" spans="1:44" x14ac:dyDescent="0.2">
      <c r="A130" s="5" t="s">
        <v>231</v>
      </c>
      <c r="B130" s="5" t="s">
        <v>296</v>
      </c>
      <c r="C130" s="5" t="str">
        <f>VLOOKUP(B130,Treatments!A:B,2,FALSE)</f>
        <v>GASTROESOPHAGEAL REFLUX DISEASE</v>
      </c>
      <c r="D130" s="16">
        <v>104657</v>
      </c>
      <c r="E130" s="5">
        <v>5</v>
      </c>
      <c r="F130" s="7" t="str">
        <f>VLOOKUP(A130,Region_Pop!A:D,4,FALSE)</f>
        <v>Northeast</v>
      </c>
      <c r="G130" s="7" t="str">
        <f>IFERROR(VLOOKUP(A130,Region_Pop!A:F,6,FALSE),"NON DIVISION")</f>
        <v xml:space="preserve">New England </v>
      </c>
      <c r="H130" s="8">
        <f>VLOOKUP(A130,Region_Pop!A:P,16,FALSE)</f>
        <v>1333341</v>
      </c>
      <c r="I130" s="8">
        <f>VLOOKUP(A130,Region_Pop!A:Z,26,FALSE)</f>
        <v>6719</v>
      </c>
      <c r="J130" s="8">
        <f>VLOOKUP(A130,Region_Pop!A:AJ,36,FALSE)</f>
        <v>12215</v>
      </c>
      <c r="K130" s="8">
        <f>VLOOKUP(A130,Region_Pop!A:AT,46,FALSE)</f>
        <v>11154</v>
      </c>
      <c r="L130" s="14">
        <f>SUMIF(PIVOT_Demog_By_State_2014!A:A,A130&amp;"female",PIVOT_Demog_By_State_2014!D:D)</f>
        <v>7045</v>
      </c>
      <c r="M130" s="14">
        <f>SUMIF(PIVOT_Demog_By_State_2014!A:A,A130&amp;"male",PIVOT_Demog_By_State_2014!D:D)</f>
        <v>9124</v>
      </c>
      <c r="N130" s="14">
        <f>SUMIF(PIVOT_Demog_By_State_2014!A:A,A130&amp;"female",PIVOT_Demog_By_State_2014!E:E)</f>
        <v>615994</v>
      </c>
      <c r="O130" s="14">
        <f>SUMIF(PIVOT_Demog_By_State_2014!A:A,A130&amp;"male",PIVOT_Demog_By_State_2014!E:E)</f>
        <v>600025</v>
      </c>
      <c r="P130" s="14">
        <f>SUMIF(PIVOT_Demog_By_State_2014!A:A,A130&amp;"female",PIVOT_Demog_By_State_2014!U:U)</f>
        <v>21443</v>
      </c>
      <c r="Q130" s="14">
        <f>SUMIF(PIVOT_Demog_By_State_2014!A:A,A130&amp;"male",PIVOT_Demog_By_State_2014!U:U)</f>
        <v>22105</v>
      </c>
      <c r="R130" s="14">
        <f>SUMIF(PIVOT_Demog_By_State_2014!A:A,A130&amp;"female",PIVOT_Demog_By_State_2014!F:F)</f>
        <v>18657</v>
      </c>
      <c r="S130" s="14">
        <f>SUMIF(PIVOT_Demog_By_State_2014!A:A,A130&amp;"male",PIVOT_Demog_By_State_2014!F:F)</f>
        <v>16762</v>
      </c>
      <c r="T130" s="14">
        <f>SUMIF(PIVOT_Demog_By_State_2014!A:A,A130&amp;"female",PIVOT_Demog_By_State_2014!G:G)</f>
        <v>182</v>
      </c>
      <c r="U130" s="14">
        <f>SUMIF(PIVOT_Demog_By_State_2014!A:A,A130&amp;"male",PIVOT_Demog_By_State_2014!G:G)</f>
        <v>168</v>
      </c>
      <c r="V130" s="14">
        <f>SUMIF(PIVOT_Demog_By_State_2014!A:A,A130&amp;"female",PIVOT_Demog_By_State_2014!H:H)</f>
        <v>1339</v>
      </c>
      <c r="W130" s="14">
        <f>SUMIF(PIVOT_Demog_By_State_2014!A:A,A130&amp;"male",PIVOT_Demog_By_State_2014!H:H)</f>
        <v>1454</v>
      </c>
      <c r="X130" s="14">
        <f>SUMIF(PIVOT_Demog_By_State_2014!A:A,A130&amp;"female",PIVOT_Demog_By_State_2014!I:I)</f>
        <v>9392</v>
      </c>
      <c r="Y130" s="14">
        <f>SUMIF(PIVOT_Demog_By_State_2014!A:A,A130&amp;"male",PIVOT_Demog_By_State_2014!I:I)</f>
        <v>9533</v>
      </c>
      <c r="Z130" s="14">
        <f>L130+N130+P130+R130+T130+V130+X130</f>
        <v>674052</v>
      </c>
      <c r="AA130" s="14">
        <f>M130+O130+Q130+S130+U130+W130+Y130</f>
        <v>659171</v>
      </c>
      <c r="AB130" s="19">
        <f>D130/SUMIF(A:A,A130,D:D)</f>
        <v>0.16510642460039504</v>
      </c>
      <c r="AC130" s="19">
        <f>L130/$H130</f>
        <v>5.2837196186121928E-3</v>
      </c>
      <c r="AD130" s="19">
        <f>M130/$H130</f>
        <v>6.8429606529762455E-3</v>
      </c>
      <c r="AE130" s="19">
        <f>N130/$H130</f>
        <v>0.46199284354114961</v>
      </c>
      <c r="AF130" s="19">
        <f>O130/$H130</f>
        <v>0.45001616240706616</v>
      </c>
      <c r="AG130" s="19">
        <f>P130/$H130</f>
        <v>1.6082157527594218E-2</v>
      </c>
      <c r="AH130" s="19">
        <f>Q130/$H130</f>
        <v>1.6578654672735633E-2</v>
      </c>
      <c r="AI130" s="19">
        <f>R130/$H130</f>
        <v>1.3992669542150133E-2</v>
      </c>
      <c r="AJ130" s="19">
        <f>S130/$H130</f>
        <v>1.2571427714290644E-2</v>
      </c>
      <c r="AK130" s="19">
        <f>T130/$H130</f>
        <v>1.3649921512951299E-4</v>
      </c>
      <c r="AL130" s="19">
        <f>U130/$H130</f>
        <v>1.2599927550416585E-4</v>
      </c>
      <c r="AM130" s="19">
        <f>V130/$H130</f>
        <v>1.0042442255957028E-3</v>
      </c>
      <c r="AN130" s="19">
        <f>W130/$H130</f>
        <v>1.0904937296610546E-3</v>
      </c>
      <c r="AO130" s="19">
        <f>X130/$H130</f>
        <v>7.043959497232891E-3</v>
      </c>
      <c r="AP130" s="19">
        <f>Y130/$H130</f>
        <v>7.1497088891738876E-3</v>
      </c>
      <c r="AQ130" s="21">
        <f>AC130+AE130+AI130+AK130+AM130+AO130+AG130</f>
        <v>0.50553609316746428</v>
      </c>
      <c r="AR130" s="21">
        <f>AD130+AF130+AJ130+AL130+AN130+AP130+AH130</f>
        <v>0.49437540734140778</v>
      </c>
    </row>
    <row r="131" spans="1:44" x14ac:dyDescent="0.2">
      <c r="A131" s="5" t="s">
        <v>231</v>
      </c>
      <c r="B131" s="5" t="s">
        <v>297</v>
      </c>
      <c r="C131" s="5" t="str">
        <f>VLOOKUP(B131,Treatments!A:B,2,FALSE)</f>
        <v>HIGH CHOLESTEROL</v>
      </c>
      <c r="D131" s="16">
        <v>109167</v>
      </c>
      <c r="E131" s="5">
        <v>4</v>
      </c>
      <c r="F131" s="7" t="str">
        <f>VLOOKUP(A131,Region_Pop!A:D,4,FALSE)</f>
        <v>Northeast</v>
      </c>
      <c r="G131" s="7" t="str">
        <f>IFERROR(VLOOKUP(A131,Region_Pop!A:F,6,FALSE),"NON DIVISION")</f>
        <v xml:space="preserve">New England </v>
      </c>
      <c r="H131" s="8">
        <f>VLOOKUP(A131,Region_Pop!A:P,16,FALSE)</f>
        <v>1333341</v>
      </c>
      <c r="I131" s="8">
        <f>VLOOKUP(A131,Region_Pop!A:Z,26,FALSE)</f>
        <v>6719</v>
      </c>
      <c r="J131" s="8">
        <f>VLOOKUP(A131,Region_Pop!A:AJ,36,FALSE)</f>
        <v>12215</v>
      </c>
      <c r="K131" s="8">
        <f>VLOOKUP(A131,Region_Pop!A:AT,46,FALSE)</f>
        <v>11154</v>
      </c>
      <c r="L131" s="14">
        <f>SUMIF(PIVOT_Demog_By_State_2014!A:A,A131&amp;"female",PIVOT_Demog_By_State_2014!D:D)</f>
        <v>7045</v>
      </c>
      <c r="M131" s="14">
        <f>SUMIF(PIVOT_Demog_By_State_2014!A:A,A131&amp;"male",PIVOT_Demog_By_State_2014!D:D)</f>
        <v>9124</v>
      </c>
      <c r="N131" s="14">
        <f>SUMIF(PIVOT_Demog_By_State_2014!A:A,A131&amp;"female",PIVOT_Demog_By_State_2014!E:E)</f>
        <v>615994</v>
      </c>
      <c r="O131" s="14">
        <f>SUMIF(PIVOT_Demog_By_State_2014!A:A,A131&amp;"male",PIVOT_Demog_By_State_2014!E:E)</f>
        <v>600025</v>
      </c>
      <c r="P131" s="14">
        <f>SUMIF(PIVOT_Demog_By_State_2014!A:A,A131&amp;"female",PIVOT_Demog_By_State_2014!U:U)</f>
        <v>21443</v>
      </c>
      <c r="Q131" s="14">
        <f>SUMIF(PIVOT_Demog_By_State_2014!A:A,A131&amp;"male",PIVOT_Demog_By_State_2014!U:U)</f>
        <v>22105</v>
      </c>
      <c r="R131" s="14">
        <f>SUMIF(PIVOT_Demog_By_State_2014!A:A,A131&amp;"female",PIVOT_Demog_By_State_2014!F:F)</f>
        <v>18657</v>
      </c>
      <c r="S131" s="14">
        <f>SUMIF(PIVOT_Demog_By_State_2014!A:A,A131&amp;"male",PIVOT_Demog_By_State_2014!F:F)</f>
        <v>16762</v>
      </c>
      <c r="T131" s="14">
        <f>SUMIF(PIVOT_Demog_By_State_2014!A:A,A131&amp;"female",PIVOT_Demog_By_State_2014!G:G)</f>
        <v>182</v>
      </c>
      <c r="U131" s="14">
        <f>SUMIF(PIVOT_Demog_By_State_2014!A:A,A131&amp;"male",PIVOT_Demog_By_State_2014!G:G)</f>
        <v>168</v>
      </c>
      <c r="V131" s="14">
        <f>SUMIF(PIVOT_Demog_By_State_2014!A:A,A131&amp;"female",PIVOT_Demog_By_State_2014!H:H)</f>
        <v>1339</v>
      </c>
      <c r="W131" s="14">
        <f>SUMIF(PIVOT_Demog_By_State_2014!A:A,A131&amp;"male",PIVOT_Demog_By_State_2014!H:H)</f>
        <v>1454</v>
      </c>
      <c r="X131" s="14">
        <f>SUMIF(PIVOT_Demog_By_State_2014!A:A,A131&amp;"female",PIVOT_Demog_By_State_2014!I:I)</f>
        <v>9392</v>
      </c>
      <c r="Y131" s="14">
        <f>SUMIF(PIVOT_Demog_By_State_2014!A:A,A131&amp;"male",PIVOT_Demog_By_State_2014!I:I)</f>
        <v>9533</v>
      </c>
      <c r="Z131" s="14">
        <f>L131+N131+P131+R131+T131+V131+X131</f>
        <v>674052</v>
      </c>
      <c r="AA131" s="14">
        <f>M131+O131+Q131+S131+U131+W131+Y131</f>
        <v>659171</v>
      </c>
      <c r="AB131" s="19">
        <f>D131/SUMIF(A:A,A131,D:D)</f>
        <v>0.1722213808378926</v>
      </c>
      <c r="AC131" s="19">
        <f>L131/$H131</f>
        <v>5.2837196186121928E-3</v>
      </c>
      <c r="AD131" s="19">
        <f>M131/$H131</f>
        <v>6.8429606529762455E-3</v>
      </c>
      <c r="AE131" s="19">
        <f>N131/$H131</f>
        <v>0.46199284354114961</v>
      </c>
      <c r="AF131" s="19">
        <f>O131/$H131</f>
        <v>0.45001616240706616</v>
      </c>
      <c r="AG131" s="19">
        <f>P131/$H131</f>
        <v>1.6082157527594218E-2</v>
      </c>
      <c r="AH131" s="19">
        <f>Q131/$H131</f>
        <v>1.6578654672735633E-2</v>
      </c>
      <c r="AI131" s="19">
        <f>R131/$H131</f>
        <v>1.3992669542150133E-2</v>
      </c>
      <c r="AJ131" s="19">
        <f>S131/$H131</f>
        <v>1.2571427714290644E-2</v>
      </c>
      <c r="AK131" s="19">
        <f>T131/$H131</f>
        <v>1.3649921512951299E-4</v>
      </c>
      <c r="AL131" s="19">
        <f>U131/$H131</f>
        <v>1.2599927550416585E-4</v>
      </c>
      <c r="AM131" s="19">
        <f>V131/$H131</f>
        <v>1.0042442255957028E-3</v>
      </c>
      <c r="AN131" s="19">
        <f>W131/$H131</f>
        <v>1.0904937296610546E-3</v>
      </c>
      <c r="AO131" s="19">
        <f>X131/$H131</f>
        <v>7.043959497232891E-3</v>
      </c>
      <c r="AP131" s="19">
        <f>Y131/$H131</f>
        <v>7.1497088891738876E-3</v>
      </c>
      <c r="AQ131" s="21">
        <f>AC131+AE131+AI131+AK131+AM131+AO131+AG131</f>
        <v>0.50553609316746428</v>
      </c>
      <c r="AR131" s="21">
        <f>AD131+AF131+AJ131+AL131+AN131+AP131+AH131</f>
        <v>0.49437540734140778</v>
      </c>
    </row>
    <row r="132" spans="1:44" x14ac:dyDescent="0.2">
      <c r="A132" s="5" t="s">
        <v>182</v>
      </c>
      <c r="B132" s="5" t="s">
        <v>298</v>
      </c>
      <c r="C132" s="5" t="str">
        <f>VLOOKUP(B132,Treatments!A:B,2,FALSE)</f>
        <v>HIGH BLOOD PRESSURE</v>
      </c>
      <c r="D132" s="16">
        <v>395752</v>
      </c>
      <c r="E132" s="5">
        <v>3</v>
      </c>
      <c r="F132" s="7" t="str">
        <f>VLOOKUP(A132,Region_Pop!A:D,4,FALSE)</f>
        <v>Northeast</v>
      </c>
      <c r="G132" s="7" t="str">
        <f>IFERROR(VLOOKUP(A132,Region_Pop!A:F,6,FALSE),"NON DIVISION")</f>
        <v xml:space="preserve">New England </v>
      </c>
      <c r="H132" s="8">
        <f>VLOOKUP(A132,Region_Pop!A:P,16,FALSE)</f>
        <v>3594524</v>
      </c>
      <c r="I132" s="8">
        <f>VLOOKUP(A132,Region_Pop!A:Z,26,FALSE)</f>
        <v>-317</v>
      </c>
      <c r="J132" s="8">
        <f>VLOOKUP(A132,Region_Pop!A:AJ,36,FALSE)</f>
        <v>36162</v>
      </c>
      <c r="K132" s="8">
        <f>VLOOKUP(A132,Region_Pop!A:AT,46,FALSE)</f>
        <v>29669</v>
      </c>
      <c r="L132" s="14">
        <f>SUMIF(PIVOT_Demog_By_State_2014!A:A,A132&amp;"female",PIVOT_Demog_By_State_2014!D:D)</f>
        <v>184696</v>
      </c>
      <c r="M132" s="14">
        <f>SUMIF(PIVOT_Demog_By_State_2014!A:A,A132&amp;"male",PIVOT_Demog_By_State_2014!D:D)</f>
        <v>168917</v>
      </c>
      <c r="N132" s="14">
        <f>SUMIF(PIVOT_Demog_By_State_2014!A:A,A132&amp;"female",PIVOT_Demog_By_State_2014!E:E)</f>
        <v>1272686</v>
      </c>
      <c r="O132" s="14">
        <f>SUMIF(PIVOT_Demog_By_State_2014!A:A,A132&amp;"male",PIVOT_Demog_By_State_2014!E:E)</f>
        <v>1207767</v>
      </c>
      <c r="P132" s="14">
        <f>SUMIF(PIVOT_Demog_By_State_2014!A:A,A132&amp;"female",PIVOT_Demog_By_State_2014!U:U)</f>
        <v>268896</v>
      </c>
      <c r="Q132" s="14">
        <f>SUMIF(PIVOT_Demog_By_State_2014!A:A,A132&amp;"male",PIVOT_Demog_By_State_2014!U:U)</f>
        <v>268200</v>
      </c>
      <c r="R132" s="14">
        <f>SUMIF(PIVOT_Demog_By_State_2014!A:A,A132&amp;"female",PIVOT_Demog_By_State_2014!F:F)</f>
        <v>80792</v>
      </c>
      <c r="S132" s="14">
        <f>SUMIF(PIVOT_Demog_By_State_2014!A:A,A132&amp;"male",PIVOT_Demog_By_State_2014!F:F)</f>
        <v>75035</v>
      </c>
      <c r="T132" s="14">
        <f>SUMIF(PIVOT_Demog_By_State_2014!A:A,A132&amp;"female",PIVOT_Demog_By_State_2014!G:G)</f>
        <v>654</v>
      </c>
      <c r="U132" s="14">
        <f>SUMIF(PIVOT_Demog_By_State_2014!A:A,A132&amp;"male",PIVOT_Demog_By_State_2014!G:G)</f>
        <v>616</v>
      </c>
      <c r="V132" s="14">
        <f>SUMIF(PIVOT_Demog_By_State_2014!A:A,A132&amp;"female",PIVOT_Demog_By_State_2014!H:H)</f>
        <v>3897</v>
      </c>
      <c r="W132" s="14">
        <f>SUMIF(PIVOT_Demog_By_State_2014!A:A,A132&amp;"male",PIVOT_Demog_By_State_2014!H:H)</f>
        <v>3863</v>
      </c>
      <c r="X132" s="14">
        <f>SUMIF(PIVOT_Demog_By_State_2014!A:A,A132&amp;"female",PIVOT_Demog_By_State_2014!I:I)</f>
        <v>30172</v>
      </c>
      <c r="Y132" s="14">
        <f>SUMIF(PIVOT_Demog_By_State_2014!A:A,A132&amp;"male",PIVOT_Demog_By_State_2014!I:I)</f>
        <v>28592</v>
      </c>
      <c r="Z132" s="14">
        <f>L132+N132+P132+R132+T132+V132+X132</f>
        <v>1841793</v>
      </c>
      <c r="AA132" s="14">
        <f>M132+O132+Q132+S132+U132+W132+Y132</f>
        <v>1752990</v>
      </c>
      <c r="AB132" s="19">
        <f>D132/SUMIF(A:A,A132,D:D)</f>
        <v>0.19501781884697869</v>
      </c>
      <c r="AC132" s="19">
        <f>L132/$H132</f>
        <v>5.1382603092926908E-2</v>
      </c>
      <c r="AD132" s="19">
        <f>M132/$H132</f>
        <v>4.6992870265993497E-2</v>
      </c>
      <c r="AE132" s="19">
        <f>N132/$H132</f>
        <v>0.35406245722660357</v>
      </c>
      <c r="AF132" s="19">
        <f>O132/$H132</f>
        <v>0.33600192960180542</v>
      </c>
      <c r="AG132" s="19">
        <f>P132/$H132</f>
        <v>7.4807123279744411E-2</v>
      </c>
      <c r="AH132" s="19">
        <f>Q132/$H132</f>
        <v>7.4613495416917516E-2</v>
      </c>
      <c r="AI132" s="19">
        <f>R132/$H132</f>
        <v>2.2476411341251303E-2</v>
      </c>
      <c r="AJ132" s="19">
        <f>S132/$H132</f>
        <v>2.0874808458644315E-2</v>
      </c>
      <c r="AK132" s="19">
        <f>T132/$H132</f>
        <v>1.8194342282872503E-4</v>
      </c>
      <c r="AL132" s="19">
        <f>U132/$H132</f>
        <v>1.7137178663990003E-4</v>
      </c>
      <c r="AM132" s="19">
        <f>V132/$H132</f>
        <v>1.0841491112592377E-3</v>
      </c>
      <c r="AN132" s="19">
        <f>W132/$H132</f>
        <v>1.0746902788797627E-3</v>
      </c>
      <c r="AO132" s="19">
        <f>X132/$H132</f>
        <v>8.3938791339270517E-3</v>
      </c>
      <c r="AP132" s="19">
        <f>Y132/$H132</f>
        <v>7.9543216292338008E-3</v>
      </c>
      <c r="AQ132" s="21">
        <f>AC132+AE132+AI132+AK132+AM132+AO132+AG132</f>
        <v>0.51238856660854115</v>
      </c>
      <c r="AR132" s="21">
        <f>AD132+AF132+AJ132+AL132+AN132+AP132+AH132</f>
        <v>0.48768348743811424</v>
      </c>
    </row>
    <row r="133" spans="1:44" x14ac:dyDescent="0.2">
      <c r="A133" s="5" t="s">
        <v>182</v>
      </c>
      <c r="B133" s="5" t="s">
        <v>303</v>
      </c>
      <c r="C133" s="5" t="str">
        <f>VLOOKUP(B133,Treatments!A:B,2,FALSE)</f>
        <v>HIGH CHOLESTEROL</v>
      </c>
      <c r="D133" s="16">
        <v>462215</v>
      </c>
      <c r="E133" s="5">
        <v>1</v>
      </c>
      <c r="F133" s="7" t="str">
        <f>VLOOKUP(A133,Region_Pop!A:D,4,FALSE)</f>
        <v>Northeast</v>
      </c>
      <c r="G133" s="7" t="str">
        <f>IFERROR(VLOOKUP(A133,Region_Pop!A:F,6,FALSE),"NON DIVISION")</f>
        <v xml:space="preserve">New England </v>
      </c>
      <c r="H133" s="8">
        <f>VLOOKUP(A133,Region_Pop!A:P,16,FALSE)</f>
        <v>3594524</v>
      </c>
      <c r="I133" s="8">
        <f>VLOOKUP(A133,Region_Pop!A:Z,26,FALSE)</f>
        <v>-317</v>
      </c>
      <c r="J133" s="8">
        <f>VLOOKUP(A133,Region_Pop!A:AJ,36,FALSE)</f>
        <v>36162</v>
      </c>
      <c r="K133" s="8">
        <f>VLOOKUP(A133,Region_Pop!A:AT,46,FALSE)</f>
        <v>29669</v>
      </c>
      <c r="L133" s="14">
        <f>SUMIF(PIVOT_Demog_By_State_2014!A:A,A133&amp;"female",PIVOT_Demog_By_State_2014!D:D)</f>
        <v>184696</v>
      </c>
      <c r="M133" s="14">
        <f>SUMIF(PIVOT_Demog_By_State_2014!A:A,A133&amp;"male",PIVOT_Demog_By_State_2014!D:D)</f>
        <v>168917</v>
      </c>
      <c r="N133" s="14">
        <f>SUMIF(PIVOT_Demog_By_State_2014!A:A,A133&amp;"female",PIVOT_Demog_By_State_2014!E:E)</f>
        <v>1272686</v>
      </c>
      <c r="O133" s="14">
        <f>SUMIF(PIVOT_Demog_By_State_2014!A:A,A133&amp;"male",PIVOT_Demog_By_State_2014!E:E)</f>
        <v>1207767</v>
      </c>
      <c r="P133" s="14">
        <f>SUMIF(PIVOT_Demog_By_State_2014!A:A,A133&amp;"female",PIVOT_Demog_By_State_2014!U:U)</f>
        <v>268896</v>
      </c>
      <c r="Q133" s="14">
        <f>SUMIF(PIVOT_Demog_By_State_2014!A:A,A133&amp;"male",PIVOT_Demog_By_State_2014!U:U)</f>
        <v>268200</v>
      </c>
      <c r="R133" s="14">
        <f>SUMIF(PIVOT_Demog_By_State_2014!A:A,A133&amp;"female",PIVOT_Demog_By_State_2014!F:F)</f>
        <v>80792</v>
      </c>
      <c r="S133" s="14">
        <f>SUMIF(PIVOT_Demog_By_State_2014!A:A,A133&amp;"male",PIVOT_Demog_By_State_2014!F:F)</f>
        <v>75035</v>
      </c>
      <c r="T133" s="14">
        <f>SUMIF(PIVOT_Demog_By_State_2014!A:A,A133&amp;"female",PIVOT_Demog_By_State_2014!G:G)</f>
        <v>654</v>
      </c>
      <c r="U133" s="14">
        <f>SUMIF(PIVOT_Demog_By_State_2014!A:A,A133&amp;"male",PIVOT_Demog_By_State_2014!G:G)</f>
        <v>616</v>
      </c>
      <c r="V133" s="14">
        <f>SUMIF(PIVOT_Demog_By_State_2014!A:A,A133&amp;"female",PIVOT_Demog_By_State_2014!H:H)</f>
        <v>3897</v>
      </c>
      <c r="W133" s="14">
        <f>SUMIF(PIVOT_Demog_By_State_2014!A:A,A133&amp;"male",PIVOT_Demog_By_State_2014!H:H)</f>
        <v>3863</v>
      </c>
      <c r="X133" s="14">
        <f>SUMIF(PIVOT_Demog_By_State_2014!A:A,A133&amp;"female",PIVOT_Demog_By_State_2014!I:I)</f>
        <v>30172</v>
      </c>
      <c r="Y133" s="14">
        <f>SUMIF(PIVOT_Demog_By_State_2014!A:A,A133&amp;"male",PIVOT_Demog_By_State_2014!I:I)</f>
        <v>28592</v>
      </c>
      <c r="Z133" s="14">
        <f>L133+N133+P133+R133+T133+V133+X133</f>
        <v>1841793</v>
      </c>
      <c r="AA133" s="14">
        <f>M133+O133+Q133+S133+U133+W133+Y133</f>
        <v>1752990</v>
      </c>
      <c r="AB133" s="19">
        <f>D133/SUMIF(A:A,A133,D:D)</f>
        <v>0.22776931294941341</v>
      </c>
      <c r="AC133" s="19">
        <f>L133/$H133</f>
        <v>5.1382603092926908E-2</v>
      </c>
      <c r="AD133" s="19">
        <f>M133/$H133</f>
        <v>4.6992870265993497E-2</v>
      </c>
      <c r="AE133" s="19">
        <f>N133/$H133</f>
        <v>0.35406245722660357</v>
      </c>
      <c r="AF133" s="19">
        <f>O133/$H133</f>
        <v>0.33600192960180542</v>
      </c>
      <c r="AG133" s="19">
        <f>P133/$H133</f>
        <v>7.4807123279744411E-2</v>
      </c>
      <c r="AH133" s="19">
        <f>Q133/$H133</f>
        <v>7.4613495416917516E-2</v>
      </c>
      <c r="AI133" s="19">
        <f>R133/$H133</f>
        <v>2.2476411341251303E-2</v>
      </c>
      <c r="AJ133" s="19">
        <f>S133/$H133</f>
        <v>2.0874808458644315E-2</v>
      </c>
      <c r="AK133" s="19">
        <f>T133/$H133</f>
        <v>1.8194342282872503E-4</v>
      </c>
      <c r="AL133" s="19">
        <f>U133/$H133</f>
        <v>1.7137178663990003E-4</v>
      </c>
      <c r="AM133" s="19">
        <f>V133/$H133</f>
        <v>1.0841491112592377E-3</v>
      </c>
      <c r="AN133" s="19">
        <f>W133/$H133</f>
        <v>1.0746902788797627E-3</v>
      </c>
      <c r="AO133" s="19">
        <f>X133/$H133</f>
        <v>8.3938791339270517E-3</v>
      </c>
      <c r="AP133" s="19">
        <f>Y133/$H133</f>
        <v>7.9543216292338008E-3</v>
      </c>
      <c r="AQ133" s="21">
        <f>AC133+AE133+AI133+AK133+AM133+AO133+AG133</f>
        <v>0.51238856660854115</v>
      </c>
      <c r="AR133" s="21">
        <f>AD133+AF133+AJ133+AL133+AN133+AP133+AH133</f>
        <v>0.48768348743811424</v>
      </c>
    </row>
    <row r="134" spans="1:44" x14ac:dyDescent="0.2">
      <c r="A134" s="5" t="s">
        <v>182</v>
      </c>
      <c r="B134" s="5" t="s">
        <v>304</v>
      </c>
      <c r="C134" s="5" t="str">
        <f>VLOOKUP(B134,Treatments!A:B,2,FALSE)</f>
        <v>HIGH BLOOD PRESSURE</v>
      </c>
      <c r="D134" s="16">
        <v>325792</v>
      </c>
      <c r="E134" s="5">
        <v>5</v>
      </c>
      <c r="F134" s="7" t="str">
        <f>VLOOKUP(A134,Region_Pop!A:D,4,FALSE)</f>
        <v>Northeast</v>
      </c>
      <c r="G134" s="7" t="str">
        <f>IFERROR(VLOOKUP(A134,Region_Pop!A:F,6,FALSE),"NON DIVISION")</f>
        <v xml:space="preserve">New England </v>
      </c>
      <c r="H134" s="8">
        <f>VLOOKUP(A134,Region_Pop!A:P,16,FALSE)</f>
        <v>3594524</v>
      </c>
      <c r="I134" s="8">
        <f>VLOOKUP(A134,Region_Pop!A:Z,26,FALSE)</f>
        <v>-317</v>
      </c>
      <c r="J134" s="8">
        <f>VLOOKUP(A134,Region_Pop!A:AJ,36,FALSE)</f>
        <v>36162</v>
      </c>
      <c r="K134" s="8">
        <f>VLOOKUP(A134,Region_Pop!A:AT,46,FALSE)</f>
        <v>29669</v>
      </c>
      <c r="L134" s="14">
        <f>SUMIF(PIVOT_Demog_By_State_2014!A:A,A134&amp;"female",PIVOT_Demog_By_State_2014!D:D)</f>
        <v>184696</v>
      </c>
      <c r="M134" s="14">
        <f>SUMIF(PIVOT_Demog_By_State_2014!A:A,A134&amp;"male",PIVOT_Demog_By_State_2014!D:D)</f>
        <v>168917</v>
      </c>
      <c r="N134" s="14">
        <f>SUMIF(PIVOT_Demog_By_State_2014!A:A,A134&amp;"female",PIVOT_Demog_By_State_2014!E:E)</f>
        <v>1272686</v>
      </c>
      <c r="O134" s="14">
        <f>SUMIF(PIVOT_Demog_By_State_2014!A:A,A134&amp;"male",PIVOT_Demog_By_State_2014!E:E)</f>
        <v>1207767</v>
      </c>
      <c r="P134" s="14">
        <f>SUMIF(PIVOT_Demog_By_State_2014!A:A,A134&amp;"female",PIVOT_Demog_By_State_2014!U:U)</f>
        <v>268896</v>
      </c>
      <c r="Q134" s="14">
        <f>SUMIF(PIVOT_Demog_By_State_2014!A:A,A134&amp;"male",PIVOT_Demog_By_State_2014!U:U)</f>
        <v>268200</v>
      </c>
      <c r="R134" s="14">
        <f>SUMIF(PIVOT_Demog_By_State_2014!A:A,A134&amp;"female",PIVOT_Demog_By_State_2014!F:F)</f>
        <v>80792</v>
      </c>
      <c r="S134" s="14">
        <f>SUMIF(PIVOT_Demog_By_State_2014!A:A,A134&amp;"male",PIVOT_Demog_By_State_2014!F:F)</f>
        <v>75035</v>
      </c>
      <c r="T134" s="14">
        <f>SUMIF(PIVOT_Demog_By_State_2014!A:A,A134&amp;"female",PIVOT_Demog_By_State_2014!G:G)</f>
        <v>654</v>
      </c>
      <c r="U134" s="14">
        <f>SUMIF(PIVOT_Demog_By_State_2014!A:A,A134&amp;"male",PIVOT_Demog_By_State_2014!G:G)</f>
        <v>616</v>
      </c>
      <c r="V134" s="14">
        <f>SUMIF(PIVOT_Demog_By_State_2014!A:A,A134&amp;"female",PIVOT_Demog_By_State_2014!H:H)</f>
        <v>3897</v>
      </c>
      <c r="W134" s="14">
        <f>SUMIF(PIVOT_Demog_By_State_2014!A:A,A134&amp;"male",PIVOT_Demog_By_State_2014!H:H)</f>
        <v>3863</v>
      </c>
      <c r="X134" s="14">
        <f>SUMIF(PIVOT_Demog_By_State_2014!A:A,A134&amp;"female",PIVOT_Demog_By_State_2014!I:I)</f>
        <v>30172</v>
      </c>
      <c r="Y134" s="14">
        <f>SUMIF(PIVOT_Demog_By_State_2014!A:A,A134&amp;"male",PIVOT_Demog_By_State_2014!I:I)</f>
        <v>28592</v>
      </c>
      <c r="Z134" s="14">
        <f>L134+N134+P134+R134+T134+V134+X134</f>
        <v>1841793</v>
      </c>
      <c r="AA134" s="14">
        <f>M134+O134+Q134+S134+U134+W134+Y134</f>
        <v>1752990</v>
      </c>
      <c r="AB134" s="19">
        <f>D134/SUMIF(A:A,A134,D:D)</f>
        <v>0.16054308061057146</v>
      </c>
      <c r="AC134" s="19">
        <f>L134/$H134</f>
        <v>5.1382603092926908E-2</v>
      </c>
      <c r="AD134" s="19">
        <f>M134/$H134</f>
        <v>4.6992870265993497E-2</v>
      </c>
      <c r="AE134" s="19">
        <f>N134/$H134</f>
        <v>0.35406245722660357</v>
      </c>
      <c r="AF134" s="19">
        <f>O134/$H134</f>
        <v>0.33600192960180542</v>
      </c>
      <c r="AG134" s="19">
        <f>P134/$H134</f>
        <v>7.4807123279744411E-2</v>
      </c>
      <c r="AH134" s="19">
        <f>Q134/$H134</f>
        <v>7.4613495416917516E-2</v>
      </c>
      <c r="AI134" s="19">
        <f>R134/$H134</f>
        <v>2.2476411341251303E-2</v>
      </c>
      <c r="AJ134" s="19">
        <f>S134/$H134</f>
        <v>2.0874808458644315E-2</v>
      </c>
      <c r="AK134" s="19">
        <f>T134/$H134</f>
        <v>1.8194342282872503E-4</v>
      </c>
      <c r="AL134" s="19">
        <f>U134/$H134</f>
        <v>1.7137178663990003E-4</v>
      </c>
      <c r="AM134" s="19">
        <f>V134/$H134</f>
        <v>1.0841491112592377E-3</v>
      </c>
      <c r="AN134" s="19">
        <f>W134/$H134</f>
        <v>1.0746902788797627E-3</v>
      </c>
      <c r="AO134" s="19">
        <f>X134/$H134</f>
        <v>8.3938791339270517E-3</v>
      </c>
      <c r="AP134" s="19">
        <f>Y134/$H134</f>
        <v>7.9543216292338008E-3</v>
      </c>
      <c r="AQ134" s="21">
        <f>AC134+AE134+AI134+AK134+AM134+AO134+AG134</f>
        <v>0.51238856660854115</v>
      </c>
      <c r="AR134" s="21">
        <f>AD134+AF134+AJ134+AL134+AN134+AP134+AH134</f>
        <v>0.48768348743811424</v>
      </c>
    </row>
    <row r="135" spans="1:44" x14ac:dyDescent="0.2">
      <c r="A135" s="5" t="s">
        <v>182</v>
      </c>
      <c r="B135" s="5" t="s">
        <v>293</v>
      </c>
      <c r="C135" s="5" t="str">
        <f>VLOOKUP(B135,Treatments!A:B,2,FALSE)</f>
        <v>HYPOTHYROIDISM</v>
      </c>
      <c r="D135" s="16">
        <v>453932</v>
      </c>
      <c r="E135" s="5">
        <v>2</v>
      </c>
      <c r="F135" s="7" t="str">
        <f>VLOOKUP(A135,Region_Pop!A:D,4,FALSE)</f>
        <v>Northeast</v>
      </c>
      <c r="G135" s="7" t="str">
        <f>IFERROR(VLOOKUP(A135,Region_Pop!A:F,6,FALSE),"NON DIVISION")</f>
        <v xml:space="preserve">New England </v>
      </c>
      <c r="H135" s="8">
        <f>VLOOKUP(A135,Region_Pop!A:P,16,FALSE)</f>
        <v>3594524</v>
      </c>
      <c r="I135" s="8">
        <f>VLOOKUP(A135,Region_Pop!A:Z,26,FALSE)</f>
        <v>-317</v>
      </c>
      <c r="J135" s="8">
        <f>VLOOKUP(A135,Region_Pop!A:AJ,36,FALSE)</f>
        <v>36162</v>
      </c>
      <c r="K135" s="8">
        <f>VLOOKUP(A135,Region_Pop!A:AT,46,FALSE)</f>
        <v>29669</v>
      </c>
      <c r="L135" s="14">
        <f>SUMIF(PIVOT_Demog_By_State_2014!A:A,A135&amp;"female",PIVOT_Demog_By_State_2014!D:D)</f>
        <v>184696</v>
      </c>
      <c r="M135" s="14">
        <f>SUMIF(PIVOT_Demog_By_State_2014!A:A,A135&amp;"male",PIVOT_Demog_By_State_2014!D:D)</f>
        <v>168917</v>
      </c>
      <c r="N135" s="14">
        <f>SUMIF(PIVOT_Demog_By_State_2014!A:A,A135&amp;"female",PIVOT_Demog_By_State_2014!E:E)</f>
        <v>1272686</v>
      </c>
      <c r="O135" s="14">
        <f>SUMIF(PIVOT_Demog_By_State_2014!A:A,A135&amp;"male",PIVOT_Demog_By_State_2014!E:E)</f>
        <v>1207767</v>
      </c>
      <c r="P135" s="14">
        <f>SUMIF(PIVOT_Demog_By_State_2014!A:A,A135&amp;"female",PIVOT_Demog_By_State_2014!U:U)</f>
        <v>268896</v>
      </c>
      <c r="Q135" s="14">
        <f>SUMIF(PIVOT_Demog_By_State_2014!A:A,A135&amp;"male",PIVOT_Demog_By_State_2014!U:U)</f>
        <v>268200</v>
      </c>
      <c r="R135" s="14">
        <f>SUMIF(PIVOT_Demog_By_State_2014!A:A,A135&amp;"female",PIVOT_Demog_By_State_2014!F:F)</f>
        <v>80792</v>
      </c>
      <c r="S135" s="14">
        <f>SUMIF(PIVOT_Demog_By_State_2014!A:A,A135&amp;"male",PIVOT_Demog_By_State_2014!F:F)</f>
        <v>75035</v>
      </c>
      <c r="T135" s="14">
        <f>SUMIF(PIVOT_Demog_By_State_2014!A:A,A135&amp;"female",PIVOT_Demog_By_State_2014!G:G)</f>
        <v>654</v>
      </c>
      <c r="U135" s="14">
        <f>SUMIF(PIVOT_Demog_By_State_2014!A:A,A135&amp;"male",PIVOT_Demog_By_State_2014!G:G)</f>
        <v>616</v>
      </c>
      <c r="V135" s="14">
        <f>SUMIF(PIVOT_Demog_By_State_2014!A:A,A135&amp;"female",PIVOT_Demog_By_State_2014!H:H)</f>
        <v>3897</v>
      </c>
      <c r="W135" s="14">
        <f>SUMIF(PIVOT_Demog_By_State_2014!A:A,A135&amp;"male",PIVOT_Demog_By_State_2014!H:H)</f>
        <v>3863</v>
      </c>
      <c r="X135" s="14">
        <f>SUMIF(PIVOT_Demog_By_State_2014!A:A,A135&amp;"female",PIVOT_Demog_By_State_2014!I:I)</f>
        <v>30172</v>
      </c>
      <c r="Y135" s="14">
        <f>SUMIF(PIVOT_Demog_By_State_2014!A:A,A135&amp;"male",PIVOT_Demog_By_State_2014!I:I)</f>
        <v>28592</v>
      </c>
      <c r="Z135" s="14">
        <f>L135+N135+P135+R135+T135+V135+X135</f>
        <v>1841793</v>
      </c>
      <c r="AA135" s="14">
        <f>M135+O135+Q135+S135+U135+W135+Y135</f>
        <v>1752990</v>
      </c>
      <c r="AB135" s="19">
        <f>D135/SUMIF(A:A,A135,D:D)</f>
        <v>0.22368763403557462</v>
      </c>
      <c r="AC135" s="19">
        <f>L135/$H135</f>
        <v>5.1382603092926908E-2</v>
      </c>
      <c r="AD135" s="19">
        <f>M135/$H135</f>
        <v>4.6992870265993497E-2</v>
      </c>
      <c r="AE135" s="19">
        <f>N135/$H135</f>
        <v>0.35406245722660357</v>
      </c>
      <c r="AF135" s="19">
        <f>O135/$H135</f>
        <v>0.33600192960180542</v>
      </c>
      <c r="AG135" s="19">
        <f>P135/$H135</f>
        <v>7.4807123279744411E-2</v>
      </c>
      <c r="AH135" s="19">
        <f>Q135/$H135</f>
        <v>7.4613495416917516E-2</v>
      </c>
      <c r="AI135" s="19">
        <f>R135/$H135</f>
        <v>2.2476411341251303E-2</v>
      </c>
      <c r="AJ135" s="19">
        <f>S135/$H135</f>
        <v>2.0874808458644315E-2</v>
      </c>
      <c r="AK135" s="19">
        <f>T135/$H135</f>
        <v>1.8194342282872503E-4</v>
      </c>
      <c r="AL135" s="19">
        <f>U135/$H135</f>
        <v>1.7137178663990003E-4</v>
      </c>
      <c r="AM135" s="19">
        <f>V135/$H135</f>
        <v>1.0841491112592377E-3</v>
      </c>
      <c r="AN135" s="19">
        <f>W135/$H135</f>
        <v>1.0746902788797627E-3</v>
      </c>
      <c r="AO135" s="19">
        <f>X135/$H135</f>
        <v>8.3938791339270517E-3</v>
      </c>
      <c r="AP135" s="19">
        <f>Y135/$H135</f>
        <v>7.9543216292338008E-3</v>
      </c>
      <c r="AQ135" s="21">
        <f>AC135+AE135+AI135+AK135+AM135+AO135+AG135</f>
        <v>0.51238856660854115</v>
      </c>
      <c r="AR135" s="21">
        <f>AD135+AF135+AJ135+AL135+AN135+AP135+AH135</f>
        <v>0.48768348743811424</v>
      </c>
    </row>
    <row r="136" spans="1:44" x14ac:dyDescent="0.2">
      <c r="A136" s="5" t="s">
        <v>182</v>
      </c>
      <c r="B136" s="5" t="s">
        <v>295</v>
      </c>
      <c r="C136" s="5" t="str">
        <f>VLOOKUP(B136,Treatments!A:B,2,FALSE)</f>
        <v>HIGH BLOOD PRESSURE</v>
      </c>
      <c r="D136" s="16">
        <v>391621</v>
      </c>
      <c r="E136" s="5">
        <v>4</v>
      </c>
      <c r="F136" s="7" t="str">
        <f>VLOOKUP(A136,Region_Pop!A:D,4,FALSE)</f>
        <v>Northeast</v>
      </c>
      <c r="G136" s="7" t="str">
        <f>IFERROR(VLOOKUP(A136,Region_Pop!A:F,6,FALSE),"NON DIVISION")</f>
        <v xml:space="preserve">New England </v>
      </c>
      <c r="H136" s="8">
        <f>VLOOKUP(A136,Region_Pop!A:P,16,FALSE)</f>
        <v>3594524</v>
      </c>
      <c r="I136" s="8">
        <f>VLOOKUP(A136,Region_Pop!A:Z,26,FALSE)</f>
        <v>-317</v>
      </c>
      <c r="J136" s="8">
        <f>VLOOKUP(A136,Region_Pop!A:AJ,36,FALSE)</f>
        <v>36162</v>
      </c>
      <c r="K136" s="8">
        <f>VLOOKUP(A136,Region_Pop!A:AT,46,FALSE)</f>
        <v>29669</v>
      </c>
      <c r="L136" s="14">
        <f>SUMIF(PIVOT_Demog_By_State_2014!A:A,A136&amp;"female",PIVOT_Demog_By_State_2014!D:D)</f>
        <v>184696</v>
      </c>
      <c r="M136" s="14">
        <f>SUMIF(PIVOT_Demog_By_State_2014!A:A,A136&amp;"male",PIVOT_Demog_By_State_2014!D:D)</f>
        <v>168917</v>
      </c>
      <c r="N136" s="14">
        <f>SUMIF(PIVOT_Demog_By_State_2014!A:A,A136&amp;"female",PIVOT_Demog_By_State_2014!E:E)</f>
        <v>1272686</v>
      </c>
      <c r="O136" s="14">
        <f>SUMIF(PIVOT_Demog_By_State_2014!A:A,A136&amp;"male",PIVOT_Demog_By_State_2014!E:E)</f>
        <v>1207767</v>
      </c>
      <c r="P136" s="14">
        <f>SUMIF(PIVOT_Demog_By_State_2014!A:A,A136&amp;"female",PIVOT_Demog_By_State_2014!U:U)</f>
        <v>268896</v>
      </c>
      <c r="Q136" s="14">
        <f>SUMIF(PIVOT_Demog_By_State_2014!A:A,A136&amp;"male",PIVOT_Demog_By_State_2014!U:U)</f>
        <v>268200</v>
      </c>
      <c r="R136" s="14">
        <f>SUMIF(PIVOT_Demog_By_State_2014!A:A,A136&amp;"female",PIVOT_Demog_By_State_2014!F:F)</f>
        <v>80792</v>
      </c>
      <c r="S136" s="14">
        <f>SUMIF(PIVOT_Demog_By_State_2014!A:A,A136&amp;"male",PIVOT_Demog_By_State_2014!F:F)</f>
        <v>75035</v>
      </c>
      <c r="T136" s="14">
        <f>SUMIF(PIVOT_Demog_By_State_2014!A:A,A136&amp;"female",PIVOT_Demog_By_State_2014!G:G)</f>
        <v>654</v>
      </c>
      <c r="U136" s="14">
        <f>SUMIF(PIVOT_Demog_By_State_2014!A:A,A136&amp;"male",PIVOT_Demog_By_State_2014!G:G)</f>
        <v>616</v>
      </c>
      <c r="V136" s="14">
        <f>SUMIF(PIVOT_Demog_By_State_2014!A:A,A136&amp;"female",PIVOT_Demog_By_State_2014!H:H)</f>
        <v>3897</v>
      </c>
      <c r="W136" s="14">
        <f>SUMIF(PIVOT_Demog_By_State_2014!A:A,A136&amp;"male",PIVOT_Demog_By_State_2014!H:H)</f>
        <v>3863</v>
      </c>
      <c r="X136" s="14">
        <f>SUMIF(PIVOT_Demog_By_State_2014!A:A,A136&amp;"female",PIVOT_Demog_By_State_2014!I:I)</f>
        <v>30172</v>
      </c>
      <c r="Y136" s="14">
        <f>SUMIF(PIVOT_Demog_By_State_2014!A:A,A136&amp;"male",PIVOT_Demog_By_State_2014!I:I)</f>
        <v>28592</v>
      </c>
      <c r="Z136" s="14">
        <f>L136+N136+P136+R136+T136+V136+X136</f>
        <v>1841793</v>
      </c>
      <c r="AA136" s="14">
        <f>M136+O136+Q136+S136+U136+W136+Y136</f>
        <v>1752990</v>
      </c>
      <c r="AB136" s="19">
        <f>D136/SUMIF(A:A,A136,D:D)</f>
        <v>0.19298215355746184</v>
      </c>
      <c r="AC136" s="19">
        <f>L136/$H136</f>
        <v>5.1382603092926908E-2</v>
      </c>
      <c r="AD136" s="19">
        <f>M136/$H136</f>
        <v>4.6992870265993497E-2</v>
      </c>
      <c r="AE136" s="19">
        <f>N136/$H136</f>
        <v>0.35406245722660357</v>
      </c>
      <c r="AF136" s="19">
        <f>O136/$H136</f>
        <v>0.33600192960180542</v>
      </c>
      <c r="AG136" s="19">
        <f>P136/$H136</f>
        <v>7.4807123279744411E-2</v>
      </c>
      <c r="AH136" s="19">
        <f>Q136/$H136</f>
        <v>7.4613495416917516E-2</v>
      </c>
      <c r="AI136" s="19">
        <f>R136/$H136</f>
        <v>2.2476411341251303E-2</v>
      </c>
      <c r="AJ136" s="19">
        <f>S136/$H136</f>
        <v>2.0874808458644315E-2</v>
      </c>
      <c r="AK136" s="19">
        <f>T136/$H136</f>
        <v>1.8194342282872503E-4</v>
      </c>
      <c r="AL136" s="19">
        <f>U136/$H136</f>
        <v>1.7137178663990003E-4</v>
      </c>
      <c r="AM136" s="19">
        <f>V136/$H136</f>
        <v>1.0841491112592377E-3</v>
      </c>
      <c r="AN136" s="19">
        <f>W136/$H136</f>
        <v>1.0746902788797627E-3</v>
      </c>
      <c r="AO136" s="19">
        <f>X136/$H136</f>
        <v>8.3938791339270517E-3</v>
      </c>
      <c r="AP136" s="19">
        <f>Y136/$H136</f>
        <v>7.9543216292338008E-3</v>
      </c>
      <c r="AQ136" s="21">
        <f>AC136+AE136+AI136+AK136+AM136+AO136+AG136</f>
        <v>0.51238856660854115</v>
      </c>
      <c r="AR136" s="21">
        <f>AD136+AF136+AJ136+AL136+AN136+AP136+AH136</f>
        <v>0.48768348743811424</v>
      </c>
    </row>
    <row r="137" spans="1:44" x14ac:dyDescent="0.2">
      <c r="A137" s="5" t="s">
        <v>203</v>
      </c>
      <c r="B137" s="5" t="s">
        <v>304</v>
      </c>
      <c r="C137" s="5" t="str">
        <f>VLOOKUP(B137,Treatments!A:B,2,FALSE)</f>
        <v>HIGH BLOOD PRESSURE</v>
      </c>
      <c r="D137" s="16">
        <v>415937</v>
      </c>
      <c r="E137" s="5">
        <v>5</v>
      </c>
      <c r="F137" s="7" t="str">
        <f>VLOOKUP(A137,Region_Pop!A:D,4,FALSE)</f>
        <v>Midwest</v>
      </c>
      <c r="G137" s="7" t="str">
        <f>IFERROR(VLOOKUP(A137,Region_Pop!A:F,6,FALSE),"NON DIVISION")</f>
        <v xml:space="preserve">West North Central </v>
      </c>
      <c r="H137" s="8">
        <f>VLOOKUP(A137,Region_Pop!A:P,16,FALSE)</f>
        <v>3109350</v>
      </c>
      <c r="I137" s="8">
        <f>VLOOKUP(A137,Region_Pop!A:Z,26,FALSE)</f>
        <v>16353</v>
      </c>
      <c r="J137" s="8">
        <f>VLOOKUP(A137,Region_Pop!A:AJ,36,FALSE)</f>
        <v>39463</v>
      </c>
      <c r="K137" s="8">
        <f>VLOOKUP(A137,Region_Pop!A:AT,46,FALSE)</f>
        <v>28884</v>
      </c>
      <c r="L137" s="14">
        <f>SUMIF(PIVOT_Demog_By_State_2014!A:A,A137&amp;"female",PIVOT_Demog_By_State_2014!D:D)</f>
        <v>48061</v>
      </c>
      <c r="M137" s="14">
        <f>SUMIF(PIVOT_Demog_By_State_2014!A:A,A137&amp;"male",PIVOT_Demog_By_State_2014!D:D)</f>
        <v>54363</v>
      </c>
      <c r="N137" s="14">
        <f>SUMIF(PIVOT_Demog_By_State_2014!A:A,A137&amp;"female",PIVOT_Demog_By_State_2014!E:E)</f>
        <v>1369862</v>
      </c>
      <c r="O137" s="14">
        <f>SUMIF(PIVOT_Demog_By_State_2014!A:A,A137&amp;"male",PIVOT_Demog_By_State_2014!E:E)</f>
        <v>1333605</v>
      </c>
      <c r="P137" s="14">
        <f>SUMIF(PIVOT_Demog_By_State_2014!A:A,A137&amp;"female",PIVOT_Demog_By_State_2014!U:U)</f>
        <v>82816</v>
      </c>
      <c r="Q137" s="14">
        <f>SUMIF(PIVOT_Demog_By_State_2014!A:A,A137&amp;"male",PIVOT_Demog_By_State_2014!U:U)</f>
        <v>90548</v>
      </c>
      <c r="R137" s="14">
        <f>SUMIF(PIVOT_Demog_By_State_2014!A:A,A137&amp;"female",PIVOT_Demog_By_State_2014!F:F)</f>
        <v>35371</v>
      </c>
      <c r="S137" s="14">
        <f>SUMIF(PIVOT_Demog_By_State_2014!A:A,A137&amp;"male",PIVOT_Demog_By_State_2014!F:F)</f>
        <v>36073</v>
      </c>
      <c r="T137" s="14">
        <f>SUMIF(PIVOT_Demog_By_State_2014!A:A,A137&amp;"female",PIVOT_Demog_By_State_2014!G:G)</f>
        <v>1181</v>
      </c>
      <c r="U137" s="14">
        <f>SUMIF(PIVOT_Demog_By_State_2014!A:A,A137&amp;"male",PIVOT_Demog_By_State_2014!G:G)</f>
        <v>1305</v>
      </c>
      <c r="V137" s="14">
        <f>SUMIF(PIVOT_Demog_By_State_2014!A:A,A137&amp;"female",PIVOT_Demog_By_State_2014!H:H)</f>
        <v>4565</v>
      </c>
      <c r="W137" s="14">
        <f>SUMIF(PIVOT_Demog_By_State_2014!A:A,A137&amp;"male",PIVOT_Demog_By_State_2014!H:H)</f>
        <v>4467</v>
      </c>
      <c r="X137" s="14">
        <f>SUMIF(PIVOT_Demog_By_State_2014!A:A,A137&amp;"female",PIVOT_Demog_By_State_2014!I:I)</f>
        <v>23488</v>
      </c>
      <c r="Y137" s="14">
        <f>SUMIF(PIVOT_Demog_By_State_2014!A:A,A137&amp;"male",PIVOT_Demog_By_State_2014!I:I)</f>
        <v>23799</v>
      </c>
      <c r="Z137" s="14">
        <f>L137+N137+P137+R137+T137+V137+X137</f>
        <v>1565344</v>
      </c>
      <c r="AA137" s="14">
        <f>M137+O137+Q137+S137+U137+W137+Y137</f>
        <v>1544160</v>
      </c>
      <c r="AB137" s="19">
        <f>D137/SUMIF(A:A,A137,D:D)</f>
        <v>0.17023135735459693</v>
      </c>
      <c r="AC137" s="19">
        <f>L137/$H137</f>
        <v>1.545692829691093E-2</v>
      </c>
      <c r="AD137" s="19">
        <f>M137/$H137</f>
        <v>1.7483718462057988E-2</v>
      </c>
      <c r="AE137" s="19">
        <f>N137/$H137</f>
        <v>0.44056217537427439</v>
      </c>
      <c r="AF137" s="19">
        <f>O137/$H137</f>
        <v>0.42890153890684546</v>
      </c>
      <c r="AG137" s="19">
        <f>P137/$H137</f>
        <v>2.6634505604065158E-2</v>
      </c>
      <c r="AH137" s="19">
        <f>Q137/$H137</f>
        <v>2.9121198964413786E-2</v>
      </c>
      <c r="AI137" s="19">
        <f>R137/$H137</f>
        <v>1.137568945277952E-2</v>
      </c>
      <c r="AJ137" s="19">
        <f>S137/$H137</f>
        <v>1.1601460112242109E-2</v>
      </c>
      <c r="AK137" s="19">
        <f>T137/$H137</f>
        <v>3.7982214932381366E-4</v>
      </c>
      <c r="AL137" s="19">
        <f>U137/$H137</f>
        <v>4.19701866949684E-4</v>
      </c>
      <c r="AM137" s="19">
        <f>V137/$H137</f>
        <v>1.4681525077588564E-3</v>
      </c>
      <c r="AN137" s="19">
        <f>W137/$H137</f>
        <v>1.4366346664093782E-3</v>
      </c>
      <c r="AO137" s="19">
        <f>X137/$H137</f>
        <v>7.5539903838422818E-3</v>
      </c>
      <c r="AP137" s="19">
        <f>Y137/$H137</f>
        <v>7.6540112885329732E-3</v>
      </c>
      <c r="AQ137" s="21">
        <f>AC137+AE137+AI137+AK137+AM137+AO137+AG137</f>
        <v>0.50343126376895486</v>
      </c>
      <c r="AR137" s="21">
        <f>AD137+AF137+AJ137+AL137+AN137+AP137+AH137</f>
        <v>0.49661826426745137</v>
      </c>
    </row>
    <row r="138" spans="1:44" x14ac:dyDescent="0.2">
      <c r="A138" s="5" t="s">
        <v>203</v>
      </c>
      <c r="B138" s="5" t="s">
        <v>293</v>
      </c>
      <c r="C138" s="5" t="str">
        <f>VLOOKUP(B138,Treatments!A:B,2,FALSE)</f>
        <v>HYPOTHYROIDISM</v>
      </c>
      <c r="D138" s="16">
        <v>573383</v>
      </c>
      <c r="E138" s="5">
        <v>1</v>
      </c>
      <c r="F138" s="7" t="str">
        <f>VLOOKUP(A138,Region_Pop!A:D,4,FALSE)</f>
        <v>Midwest</v>
      </c>
      <c r="G138" s="7" t="str">
        <f>IFERROR(VLOOKUP(A138,Region_Pop!A:F,6,FALSE),"NON DIVISION")</f>
        <v xml:space="preserve">West North Central </v>
      </c>
      <c r="H138" s="8">
        <f>VLOOKUP(A138,Region_Pop!A:P,16,FALSE)</f>
        <v>3109350</v>
      </c>
      <c r="I138" s="8">
        <f>VLOOKUP(A138,Region_Pop!A:Z,26,FALSE)</f>
        <v>16353</v>
      </c>
      <c r="J138" s="8">
        <f>VLOOKUP(A138,Region_Pop!A:AJ,36,FALSE)</f>
        <v>39463</v>
      </c>
      <c r="K138" s="8">
        <f>VLOOKUP(A138,Region_Pop!A:AT,46,FALSE)</f>
        <v>28884</v>
      </c>
      <c r="L138" s="14">
        <f>SUMIF(PIVOT_Demog_By_State_2014!A:A,A138&amp;"female",PIVOT_Demog_By_State_2014!D:D)</f>
        <v>48061</v>
      </c>
      <c r="M138" s="14">
        <f>SUMIF(PIVOT_Demog_By_State_2014!A:A,A138&amp;"male",PIVOT_Demog_By_State_2014!D:D)</f>
        <v>54363</v>
      </c>
      <c r="N138" s="14">
        <f>SUMIF(PIVOT_Demog_By_State_2014!A:A,A138&amp;"female",PIVOT_Demog_By_State_2014!E:E)</f>
        <v>1369862</v>
      </c>
      <c r="O138" s="14">
        <f>SUMIF(PIVOT_Demog_By_State_2014!A:A,A138&amp;"male",PIVOT_Demog_By_State_2014!E:E)</f>
        <v>1333605</v>
      </c>
      <c r="P138" s="14">
        <f>SUMIF(PIVOT_Demog_By_State_2014!A:A,A138&amp;"female",PIVOT_Demog_By_State_2014!U:U)</f>
        <v>82816</v>
      </c>
      <c r="Q138" s="14">
        <f>SUMIF(PIVOT_Demog_By_State_2014!A:A,A138&amp;"male",PIVOT_Demog_By_State_2014!U:U)</f>
        <v>90548</v>
      </c>
      <c r="R138" s="14">
        <f>SUMIF(PIVOT_Demog_By_State_2014!A:A,A138&amp;"female",PIVOT_Demog_By_State_2014!F:F)</f>
        <v>35371</v>
      </c>
      <c r="S138" s="14">
        <f>SUMIF(PIVOT_Demog_By_State_2014!A:A,A138&amp;"male",PIVOT_Demog_By_State_2014!F:F)</f>
        <v>36073</v>
      </c>
      <c r="T138" s="14">
        <f>SUMIF(PIVOT_Demog_By_State_2014!A:A,A138&amp;"female",PIVOT_Demog_By_State_2014!G:G)</f>
        <v>1181</v>
      </c>
      <c r="U138" s="14">
        <f>SUMIF(PIVOT_Demog_By_State_2014!A:A,A138&amp;"male",PIVOT_Demog_By_State_2014!G:G)</f>
        <v>1305</v>
      </c>
      <c r="V138" s="14">
        <f>SUMIF(PIVOT_Demog_By_State_2014!A:A,A138&amp;"female",PIVOT_Demog_By_State_2014!H:H)</f>
        <v>4565</v>
      </c>
      <c r="W138" s="14">
        <f>SUMIF(PIVOT_Demog_By_State_2014!A:A,A138&amp;"male",PIVOT_Demog_By_State_2014!H:H)</f>
        <v>4467</v>
      </c>
      <c r="X138" s="14">
        <f>SUMIF(PIVOT_Demog_By_State_2014!A:A,A138&amp;"female",PIVOT_Demog_By_State_2014!I:I)</f>
        <v>23488</v>
      </c>
      <c r="Y138" s="14">
        <f>SUMIF(PIVOT_Demog_By_State_2014!A:A,A138&amp;"male",PIVOT_Demog_By_State_2014!I:I)</f>
        <v>23799</v>
      </c>
      <c r="Z138" s="14">
        <f>L138+N138+P138+R138+T138+V138+X138</f>
        <v>1565344</v>
      </c>
      <c r="AA138" s="14">
        <f>M138+O138+Q138+S138+U138+W138+Y138</f>
        <v>1544160</v>
      </c>
      <c r="AB138" s="19">
        <f>D138/SUMIF(A:A,A138,D:D)</f>
        <v>0.23466959268843804</v>
      </c>
      <c r="AC138" s="19">
        <f>L138/$H138</f>
        <v>1.545692829691093E-2</v>
      </c>
      <c r="AD138" s="19">
        <f>M138/$H138</f>
        <v>1.7483718462057988E-2</v>
      </c>
      <c r="AE138" s="19">
        <f>N138/$H138</f>
        <v>0.44056217537427439</v>
      </c>
      <c r="AF138" s="19">
        <f>O138/$H138</f>
        <v>0.42890153890684546</v>
      </c>
      <c r="AG138" s="19">
        <f>P138/$H138</f>
        <v>2.6634505604065158E-2</v>
      </c>
      <c r="AH138" s="19">
        <f>Q138/$H138</f>
        <v>2.9121198964413786E-2</v>
      </c>
      <c r="AI138" s="19">
        <f>R138/$H138</f>
        <v>1.137568945277952E-2</v>
      </c>
      <c r="AJ138" s="19">
        <f>S138/$H138</f>
        <v>1.1601460112242109E-2</v>
      </c>
      <c r="AK138" s="19">
        <f>T138/$H138</f>
        <v>3.7982214932381366E-4</v>
      </c>
      <c r="AL138" s="19">
        <f>U138/$H138</f>
        <v>4.19701866949684E-4</v>
      </c>
      <c r="AM138" s="19">
        <f>V138/$H138</f>
        <v>1.4681525077588564E-3</v>
      </c>
      <c r="AN138" s="19">
        <f>W138/$H138</f>
        <v>1.4366346664093782E-3</v>
      </c>
      <c r="AO138" s="19">
        <f>X138/$H138</f>
        <v>7.5539903838422818E-3</v>
      </c>
      <c r="AP138" s="19">
        <f>Y138/$H138</f>
        <v>7.6540112885329732E-3</v>
      </c>
      <c r="AQ138" s="21">
        <f>AC138+AE138+AI138+AK138+AM138+AO138+AG138</f>
        <v>0.50343126376895486</v>
      </c>
      <c r="AR138" s="21">
        <f>AD138+AF138+AJ138+AL138+AN138+AP138+AH138</f>
        <v>0.49661826426745137</v>
      </c>
    </row>
    <row r="139" spans="1:44" x14ac:dyDescent="0.2">
      <c r="A139" s="5" t="s">
        <v>203</v>
      </c>
      <c r="B139" s="5" t="s">
        <v>295</v>
      </c>
      <c r="C139" s="5" t="str">
        <f>VLOOKUP(B139,Treatments!A:B,2,FALSE)</f>
        <v>HIGH BLOOD PRESSURE</v>
      </c>
      <c r="D139" s="16">
        <v>452970</v>
      </c>
      <c r="E139" s="5">
        <v>4</v>
      </c>
      <c r="F139" s="7" t="str">
        <f>VLOOKUP(A139,Region_Pop!A:D,4,FALSE)</f>
        <v>Midwest</v>
      </c>
      <c r="G139" s="7" t="str">
        <f>IFERROR(VLOOKUP(A139,Region_Pop!A:F,6,FALSE),"NON DIVISION")</f>
        <v xml:space="preserve">West North Central </v>
      </c>
      <c r="H139" s="8">
        <f>VLOOKUP(A139,Region_Pop!A:P,16,FALSE)</f>
        <v>3109350</v>
      </c>
      <c r="I139" s="8">
        <f>VLOOKUP(A139,Region_Pop!A:Z,26,FALSE)</f>
        <v>16353</v>
      </c>
      <c r="J139" s="8">
        <f>VLOOKUP(A139,Region_Pop!A:AJ,36,FALSE)</f>
        <v>39463</v>
      </c>
      <c r="K139" s="8">
        <f>VLOOKUP(A139,Region_Pop!A:AT,46,FALSE)</f>
        <v>28884</v>
      </c>
      <c r="L139" s="14">
        <f>SUMIF(PIVOT_Demog_By_State_2014!A:A,A139&amp;"female",PIVOT_Demog_By_State_2014!D:D)</f>
        <v>48061</v>
      </c>
      <c r="M139" s="14">
        <f>SUMIF(PIVOT_Demog_By_State_2014!A:A,A139&amp;"male",PIVOT_Demog_By_State_2014!D:D)</f>
        <v>54363</v>
      </c>
      <c r="N139" s="14">
        <f>SUMIF(PIVOT_Demog_By_State_2014!A:A,A139&amp;"female",PIVOT_Demog_By_State_2014!E:E)</f>
        <v>1369862</v>
      </c>
      <c r="O139" s="14">
        <f>SUMIF(PIVOT_Demog_By_State_2014!A:A,A139&amp;"male",PIVOT_Demog_By_State_2014!E:E)</f>
        <v>1333605</v>
      </c>
      <c r="P139" s="14">
        <f>SUMIF(PIVOT_Demog_By_State_2014!A:A,A139&amp;"female",PIVOT_Demog_By_State_2014!U:U)</f>
        <v>82816</v>
      </c>
      <c r="Q139" s="14">
        <f>SUMIF(PIVOT_Demog_By_State_2014!A:A,A139&amp;"male",PIVOT_Demog_By_State_2014!U:U)</f>
        <v>90548</v>
      </c>
      <c r="R139" s="14">
        <f>SUMIF(PIVOT_Demog_By_State_2014!A:A,A139&amp;"female",PIVOT_Demog_By_State_2014!F:F)</f>
        <v>35371</v>
      </c>
      <c r="S139" s="14">
        <f>SUMIF(PIVOT_Demog_By_State_2014!A:A,A139&amp;"male",PIVOT_Demog_By_State_2014!F:F)</f>
        <v>36073</v>
      </c>
      <c r="T139" s="14">
        <f>SUMIF(PIVOT_Demog_By_State_2014!A:A,A139&amp;"female",PIVOT_Demog_By_State_2014!G:G)</f>
        <v>1181</v>
      </c>
      <c r="U139" s="14">
        <f>SUMIF(PIVOT_Demog_By_State_2014!A:A,A139&amp;"male",PIVOT_Demog_By_State_2014!G:G)</f>
        <v>1305</v>
      </c>
      <c r="V139" s="14">
        <f>SUMIF(PIVOT_Demog_By_State_2014!A:A,A139&amp;"female",PIVOT_Demog_By_State_2014!H:H)</f>
        <v>4565</v>
      </c>
      <c r="W139" s="14">
        <f>SUMIF(PIVOT_Demog_By_State_2014!A:A,A139&amp;"male",PIVOT_Demog_By_State_2014!H:H)</f>
        <v>4467</v>
      </c>
      <c r="X139" s="14">
        <f>SUMIF(PIVOT_Demog_By_State_2014!A:A,A139&amp;"female",PIVOT_Demog_By_State_2014!I:I)</f>
        <v>23488</v>
      </c>
      <c r="Y139" s="14">
        <f>SUMIF(PIVOT_Demog_By_State_2014!A:A,A139&amp;"male",PIVOT_Demog_By_State_2014!I:I)</f>
        <v>23799</v>
      </c>
      <c r="Z139" s="14">
        <f>L139+N139+P139+R139+T139+V139+X139</f>
        <v>1565344</v>
      </c>
      <c r="AA139" s="14">
        <f>M139+O139+Q139+S139+U139+W139+Y139</f>
        <v>1544160</v>
      </c>
      <c r="AB139" s="19">
        <f>D139/SUMIF(A:A,A139,D:D)</f>
        <v>0.18538792639489099</v>
      </c>
      <c r="AC139" s="19">
        <f>L139/$H139</f>
        <v>1.545692829691093E-2</v>
      </c>
      <c r="AD139" s="19">
        <f>M139/$H139</f>
        <v>1.7483718462057988E-2</v>
      </c>
      <c r="AE139" s="19">
        <f>N139/$H139</f>
        <v>0.44056217537427439</v>
      </c>
      <c r="AF139" s="19">
        <f>O139/$H139</f>
        <v>0.42890153890684546</v>
      </c>
      <c r="AG139" s="19">
        <f>P139/$H139</f>
        <v>2.6634505604065158E-2</v>
      </c>
      <c r="AH139" s="19">
        <f>Q139/$H139</f>
        <v>2.9121198964413786E-2</v>
      </c>
      <c r="AI139" s="19">
        <f>R139/$H139</f>
        <v>1.137568945277952E-2</v>
      </c>
      <c r="AJ139" s="19">
        <f>S139/$H139</f>
        <v>1.1601460112242109E-2</v>
      </c>
      <c r="AK139" s="19">
        <f>T139/$H139</f>
        <v>3.7982214932381366E-4</v>
      </c>
      <c r="AL139" s="19">
        <f>U139/$H139</f>
        <v>4.19701866949684E-4</v>
      </c>
      <c r="AM139" s="19">
        <f>V139/$H139</f>
        <v>1.4681525077588564E-3</v>
      </c>
      <c r="AN139" s="19">
        <f>W139/$H139</f>
        <v>1.4366346664093782E-3</v>
      </c>
      <c r="AO139" s="19">
        <f>X139/$H139</f>
        <v>7.5539903838422818E-3</v>
      </c>
      <c r="AP139" s="19">
        <f>Y139/$H139</f>
        <v>7.6540112885329732E-3</v>
      </c>
      <c r="AQ139" s="21">
        <f>AC139+AE139+AI139+AK139+AM139+AO139+AG139</f>
        <v>0.50343126376895486</v>
      </c>
      <c r="AR139" s="21">
        <f>AD139+AF139+AJ139+AL139+AN139+AP139+AH139</f>
        <v>0.49661826426745137</v>
      </c>
    </row>
    <row r="140" spans="1:44" x14ac:dyDescent="0.2">
      <c r="A140" s="5" t="s">
        <v>203</v>
      </c>
      <c r="B140" s="5" t="s">
        <v>296</v>
      </c>
      <c r="C140" s="5" t="str">
        <f>VLOOKUP(B140,Treatments!A:B,2,FALSE)</f>
        <v>GASTROESOPHAGEAL REFLUX DISEASE</v>
      </c>
      <c r="D140" s="16">
        <v>506790</v>
      </c>
      <c r="E140" s="5">
        <v>2</v>
      </c>
      <c r="F140" s="7" t="str">
        <f>VLOOKUP(A140,Region_Pop!A:D,4,FALSE)</f>
        <v>Midwest</v>
      </c>
      <c r="G140" s="7" t="str">
        <f>IFERROR(VLOOKUP(A140,Region_Pop!A:F,6,FALSE),"NON DIVISION")</f>
        <v xml:space="preserve">West North Central </v>
      </c>
      <c r="H140" s="8">
        <f>VLOOKUP(A140,Region_Pop!A:P,16,FALSE)</f>
        <v>3109350</v>
      </c>
      <c r="I140" s="8">
        <f>VLOOKUP(A140,Region_Pop!A:Z,26,FALSE)</f>
        <v>16353</v>
      </c>
      <c r="J140" s="8">
        <f>VLOOKUP(A140,Region_Pop!A:AJ,36,FALSE)</f>
        <v>39463</v>
      </c>
      <c r="K140" s="8">
        <f>VLOOKUP(A140,Region_Pop!A:AT,46,FALSE)</f>
        <v>28884</v>
      </c>
      <c r="L140" s="14">
        <f>SUMIF(PIVOT_Demog_By_State_2014!A:A,A140&amp;"female",PIVOT_Demog_By_State_2014!D:D)</f>
        <v>48061</v>
      </c>
      <c r="M140" s="14">
        <f>SUMIF(PIVOT_Demog_By_State_2014!A:A,A140&amp;"male",PIVOT_Demog_By_State_2014!D:D)</f>
        <v>54363</v>
      </c>
      <c r="N140" s="14">
        <f>SUMIF(PIVOT_Demog_By_State_2014!A:A,A140&amp;"female",PIVOT_Demog_By_State_2014!E:E)</f>
        <v>1369862</v>
      </c>
      <c r="O140" s="14">
        <f>SUMIF(PIVOT_Demog_By_State_2014!A:A,A140&amp;"male",PIVOT_Demog_By_State_2014!E:E)</f>
        <v>1333605</v>
      </c>
      <c r="P140" s="14">
        <f>SUMIF(PIVOT_Demog_By_State_2014!A:A,A140&amp;"female",PIVOT_Demog_By_State_2014!U:U)</f>
        <v>82816</v>
      </c>
      <c r="Q140" s="14">
        <f>SUMIF(PIVOT_Demog_By_State_2014!A:A,A140&amp;"male",PIVOT_Demog_By_State_2014!U:U)</f>
        <v>90548</v>
      </c>
      <c r="R140" s="14">
        <f>SUMIF(PIVOT_Demog_By_State_2014!A:A,A140&amp;"female",PIVOT_Demog_By_State_2014!F:F)</f>
        <v>35371</v>
      </c>
      <c r="S140" s="14">
        <f>SUMIF(PIVOT_Demog_By_State_2014!A:A,A140&amp;"male",PIVOT_Demog_By_State_2014!F:F)</f>
        <v>36073</v>
      </c>
      <c r="T140" s="14">
        <f>SUMIF(PIVOT_Demog_By_State_2014!A:A,A140&amp;"female",PIVOT_Demog_By_State_2014!G:G)</f>
        <v>1181</v>
      </c>
      <c r="U140" s="14">
        <f>SUMIF(PIVOT_Demog_By_State_2014!A:A,A140&amp;"male",PIVOT_Demog_By_State_2014!G:G)</f>
        <v>1305</v>
      </c>
      <c r="V140" s="14">
        <f>SUMIF(PIVOT_Demog_By_State_2014!A:A,A140&amp;"female",PIVOT_Demog_By_State_2014!H:H)</f>
        <v>4565</v>
      </c>
      <c r="W140" s="14">
        <f>SUMIF(PIVOT_Demog_By_State_2014!A:A,A140&amp;"male",PIVOT_Demog_By_State_2014!H:H)</f>
        <v>4467</v>
      </c>
      <c r="X140" s="14">
        <f>SUMIF(PIVOT_Demog_By_State_2014!A:A,A140&amp;"female",PIVOT_Demog_By_State_2014!I:I)</f>
        <v>23488</v>
      </c>
      <c r="Y140" s="14">
        <f>SUMIF(PIVOT_Demog_By_State_2014!A:A,A140&amp;"male",PIVOT_Demog_By_State_2014!I:I)</f>
        <v>23799</v>
      </c>
      <c r="Z140" s="14">
        <f>L140+N140+P140+R140+T140+V140+X140</f>
        <v>1565344</v>
      </c>
      <c r="AA140" s="14">
        <f>M140+O140+Q140+S140+U140+W140+Y140</f>
        <v>1544160</v>
      </c>
      <c r="AB140" s="19">
        <f>D140/SUMIF(A:A,A140,D:D)</f>
        <v>0.207414944075031</v>
      </c>
      <c r="AC140" s="19">
        <f>L140/$H140</f>
        <v>1.545692829691093E-2</v>
      </c>
      <c r="AD140" s="19">
        <f>M140/$H140</f>
        <v>1.7483718462057988E-2</v>
      </c>
      <c r="AE140" s="19">
        <f>N140/$H140</f>
        <v>0.44056217537427439</v>
      </c>
      <c r="AF140" s="19">
        <f>O140/$H140</f>
        <v>0.42890153890684546</v>
      </c>
      <c r="AG140" s="19">
        <f>P140/$H140</f>
        <v>2.6634505604065158E-2</v>
      </c>
      <c r="AH140" s="19">
        <f>Q140/$H140</f>
        <v>2.9121198964413786E-2</v>
      </c>
      <c r="AI140" s="19">
        <f>R140/$H140</f>
        <v>1.137568945277952E-2</v>
      </c>
      <c r="AJ140" s="19">
        <f>S140/$H140</f>
        <v>1.1601460112242109E-2</v>
      </c>
      <c r="AK140" s="19">
        <f>T140/$H140</f>
        <v>3.7982214932381366E-4</v>
      </c>
      <c r="AL140" s="19">
        <f>U140/$H140</f>
        <v>4.19701866949684E-4</v>
      </c>
      <c r="AM140" s="19">
        <f>V140/$H140</f>
        <v>1.4681525077588564E-3</v>
      </c>
      <c r="AN140" s="19">
        <f>W140/$H140</f>
        <v>1.4366346664093782E-3</v>
      </c>
      <c r="AO140" s="19">
        <f>X140/$H140</f>
        <v>7.5539903838422818E-3</v>
      </c>
      <c r="AP140" s="19">
        <f>Y140/$H140</f>
        <v>7.6540112885329732E-3</v>
      </c>
      <c r="AQ140" s="21">
        <f>AC140+AE140+AI140+AK140+AM140+AO140+AG140</f>
        <v>0.50343126376895486</v>
      </c>
      <c r="AR140" s="21">
        <f>AD140+AF140+AJ140+AL140+AN140+AP140+AH140</f>
        <v>0.49661826426745137</v>
      </c>
    </row>
    <row r="141" spans="1:44" x14ac:dyDescent="0.2">
      <c r="A141" s="5" t="s">
        <v>203</v>
      </c>
      <c r="B141" s="5" t="s">
        <v>297</v>
      </c>
      <c r="C141" s="5" t="str">
        <f>VLOOKUP(B141,Treatments!A:B,2,FALSE)</f>
        <v>HIGH CHOLESTEROL</v>
      </c>
      <c r="D141" s="16">
        <v>494283</v>
      </c>
      <c r="E141" s="5">
        <v>3</v>
      </c>
      <c r="F141" s="7" t="str">
        <f>VLOOKUP(A141,Region_Pop!A:D,4,FALSE)</f>
        <v>Midwest</v>
      </c>
      <c r="G141" s="7" t="str">
        <f>IFERROR(VLOOKUP(A141,Region_Pop!A:F,6,FALSE),"NON DIVISION")</f>
        <v xml:space="preserve">West North Central </v>
      </c>
      <c r="H141" s="8">
        <f>VLOOKUP(A141,Region_Pop!A:P,16,FALSE)</f>
        <v>3109350</v>
      </c>
      <c r="I141" s="8">
        <f>VLOOKUP(A141,Region_Pop!A:Z,26,FALSE)</f>
        <v>16353</v>
      </c>
      <c r="J141" s="8">
        <f>VLOOKUP(A141,Region_Pop!A:AJ,36,FALSE)</f>
        <v>39463</v>
      </c>
      <c r="K141" s="8">
        <f>VLOOKUP(A141,Region_Pop!A:AT,46,FALSE)</f>
        <v>28884</v>
      </c>
      <c r="L141" s="14">
        <f>SUMIF(PIVOT_Demog_By_State_2014!A:A,A141&amp;"female",PIVOT_Demog_By_State_2014!D:D)</f>
        <v>48061</v>
      </c>
      <c r="M141" s="14">
        <f>SUMIF(PIVOT_Demog_By_State_2014!A:A,A141&amp;"male",PIVOT_Demog_By_State_2014!D:D)</f>
        <v>54363</v>
      </c>
      <c r="N141" s="14">
        <f>SUMIF(PIVOT_Demog_By_State_2014!A:A,A141&amp;"female",PIVOT_Demog_By_State_2014!E:E)</f>
        <v>1369862</v>
      </c>
      <c r="O141" s="14">
        <f>SUMIF(PIVOT_Demog_By_State_2014!A:A,A141&amp;"male",PIVOT_Demog_By_State_2014!E:E)</f>
        <v>1333605</v>
      </c>
      <c r="P141" s="14">
        <f>SUMIF(PIVOT_Demog_By_State_2014!A:A,A141&amp;"female",PIVOT_Demog_By_State_2014!U:U)</f>
        <v>82816</v>
      </c>
      <c r="Q141" s="14">
        <f>SUMIF(PIVOT_Demog_By_State_2014!A:A,A141&amp;"male",PIVOT_Demog_By_State_2014!U:U)</f>
        <v>90548</v>
      </c>
      <c r="R141" s="14">
        <f>SUMIF(PIVOT_Demog_By_State_2014!A:A,A141&amp;"female",PIVOT_Demog_By_State_2014!F:F)</f>
        <v>35371</v>
      </c>
      <c r="S141" s="14">
        <f>SUMIF(PIVOT_Demog_By_State_2014!A:A,A141&amp;"male",PIVOT_Demog_By_State_2014!F:F)</f>
        <v>36073</v>
      </c>
      <c r="T141" s="14">
        <f>SUMIF(PIVOT_Demog_By_State_2014!A:A,A141&amp;"female",PIVOT_Demog_By_State_2014!G:G)</f>
        <v>1181</v>
      </c>
      <c r="U141" s="14">
        <f>SUMIF(PIVOT_Demog_By_State_2014!A:A,A141&amp;"male",PIVOT_Demog_By_State_2014!G:G)</f>
        <v>1305</v>
      </c>
      <c r="V141" s="14">
        <f>SUMIF(PIVOT_Demog_By_State_2014!A:A,A141&amp;"female",PIVOT_Demog_By_State_2014!H:H)</f>
        <v>4565</v>
      </c>
      <c r="W141" s="14">
        <f>SUMIF(PIVOT_Demog_By_State_2014!A:A,A141&amp;"male",PIVOT_Demog_By_State_2014!H:H)</f>
        <v>4467</v>
      </c>
      <c r="X141" s="14">
        <f>SUMIF(PIVOT_Demog_By_State_2014!A:A,A141&amp;"female",PIVOT_Demog_By_State_2014!I:I)</f>
        <v>23488</v>
      </c>
      <c r="Y141" s="14">
        <f>SUMIF(PIVOT_Demog_By_State_2014!A:A,A141&amp;"male",PIVOT_Demog_By_State_2014!I:I)</f>
        <v>23799</v>
      </c>
      <c r="Z141" s="14">
        <f>L141+N141+P141+R141+T141+V141+X141</f>
        <v>1565344</v>
      </c>
      <c r="AA141" s="14">
        <f>M141+O141+Q141+S141+U141+W141+Y141</f>
        <v>1544160</v>
      </c>
      <c r="AB141" s="19">
        <f>D141/SUMIF(A:A,A141,D:D)</f>
        <v>0.20229617948704307</v>
      </c>
      <c r="AC141" s="19">
        <f>L141/$H141</f>
        <v>1.545692829691093E-2</v>
      </c>
      <c r="AD141" s="19">
        <f>M141/$H141</f>
        <v>1.7483718462057988E-2</v>
      </c>
      <c r="AE141" s="19">
        <f>N141/$H141</f>
        <v>0.44056217537427439</v>
      </c>
      <c r="AF141" s="19">
        <f>O141/$H141</f>
        <v>0.42890153890684546</v>
      </c>
      <c r="AG141" s="19">
        <f>P141/$H141</f>
        <v>2.6634505604065158E-2</v>
      </c>
      <c r="AH141" s="19">
        <f>Q141/$H141</f>
        <v>2.9121198964413786E-2</v>
      </c>
      <c r="AI141" s="19">
        <f>R141/$H141</f>
        <v>1.137568945277952E-2</v>
      </c>
      <c r="AJ141" s="19">
        <f>S141/$H141</f>
        <v>1.1601460112242109E-2</v>
      </c>
      <c r="AK141" s="19">
        <f>T141/$H141</f>
        <v>3.7982214932381366E-4</v>
      </c>
      <c r="AL141" s="19">
        <f>U141/$H141</f>
        <v>4.19701866949684E-4</v>
      </c>
      <c r="AM141" s="19">
        <f>V141/$H141</f>
        <v>1.4681525077588564E-3</v>
      </c>
      <c r="AN141" s="19">
        <f>W141/$H141</f>
        <v>1.4366346664093782E-3</v>
      </c>
      <c r="AO141" s="19">
        <f>X141/$H141</f>
        <v>7.5539903838422818E-3</v>
      </c>
      <c r="AP141" s="19">
        <f>Y141/$H141</f>
        <v>7.6540112885329732E-3</v>
      </c>
      <c r="AQ141" s="21">
        <f>AC141+AE141+AI141+AK141+AM141+AO141+AG141</f>
        <v>0.50343126376895486</v>
      </c>
      <c r="AR141" s="21">
        <f>AD141+AF141+AJ141+AL141+AN141+AP141+AH141</f>
        <v>0.49661826426745137</v>
      </c>
    </row>
    <row r="142" spans="1:44" x14ac:dyDescent="0.2">
      <c r="A142" s="5" t="s">
        <v>262</v>
      </c>
      <c r="B142" s="5" t="s">
        <v>287</v>
      </c>
      <c r="C142" s="5" t="str">
        <f>VLOOKUP(B142,Treatments!A:B,2,FALSE)</f>
        <v>SEVERE PAIN RELIEF</v>
      </c>
      <c r="D142" s="16">
        <v>212502</v>
      </c>
      <c r="E142" s="5">
        <v>3</v>
      </c>
      <c r="F142" s="7" t="str">
        <f>VLOOKUP(A142,Region_Pop!A:D,4,FALSE)</f>
        <v>West</v>
      </c>
      <c r="G142" s="7" t="str">
        <f>IFERROR(VLOOKUP(A142,Region_Pop!A:F,6,FALSE),"NON DIVISION")</f>
        <v>Mountain</v>
      </c>
      <c r="H142" s="8">
        <f>VLOOKUP(A142,Region_Pop!A:P,16,FALSE)</f>
        <v>2936879</v>
      </c>
      <c r="I142" s="8">
        <f>VLOOKUP(A142,Region_Pop!A:Z,26,FALSE)</f>
        <v>39239</v>
      </c>
      <c r="J142" s="8">
        <f>VLOOKUP(A142,Region_Pop!A:AJ,36,FALSE)</f>
        <v>50825</v>
      </c>
      <c r="K142" s="8">
        <f>VLOOKUP(A142,Region_Pop!A:AT,46,FALSE)</f>
        <v>16284</v>
      </c>
      <c r="L142" s="14">
        <f>SUMIF(PIVOT_Demog_By_State_2014!A:A,A142&amp;"female",PIVOT_Demog_By_State_2014!D:D)</f>
        <v>12773</v>
      </c>
      <c r="M142" s="14">
        <f>SUMIF(PIVOT_Demog_By_State_2014!A:A,A142&amp;"male",PIVOT_Demog_By_State_2014!D:D)</f>
        <v>17286</v>
      </c>
      <c r="N142" s="14">
        <f>SUMIF(PIVOT_Demog_By_State_2014!A:A,A142&amp;"female",PIVOT_Demog_By_State_2014!E:E)</f>
        <v>1165334</v>
      </c>
      <c r="O142" s="14">
        <f>SUMIF(PIVOT_Demog_By_State_2014!A:A,A142&amp;"male",PIVOT_Demog_By_State_2014!E:E)</f>
        <v>1170739</v>
      </c>
      <c r="P142" s="14">
        <f>SUMIF(PIVOT_Demog_By_State_2014!A:A,A142&amp;"female",PIVOT_Demog_By_State_2014!U:U)</f>
        <v>192662</v>
      </c>
      <c r="Q142" s="14">
        <f>SUMIF(PIVOT_Demog_By_State_2014!A:A,A142&amp;"male",PIVOT_Demog_By_State_2014!U:U)</f>
        <v>203033</v>
      </c>
      <c r="R142" s="14">
        <f>SUMIF(PIVOT_Demog_By_State_2014!A:A,A142&amp;"female",PIVOT_Demog_By_State_2014!F:F)</f>
        <v>34672</v>
      </c>
      <c r="S142" s="14">
        <f>SUMIF(PIVOT_Demog_By_State_2014!A:A,A142&amp;"male",PIVOT_Demog_By_State_2014!F:F)</f>
        <v>30644</v>
      </c>
      <c r="T142" s="14">
        <f>SUMIF(PIVOT_Demog_By_State_2014!A:A,A142&amp;"female",PIVOT_Demog_By_State_2014!G:G)</f>
        <v>12842</v>
      </c>
      <c r="U142" s="14">
        <f>SUMIF(PIVOT_Demog_By_State_2014!A:A,A142&amp;"male",PIVOT_Demog_By_State_2014!G:G)</f>
        <v>13956</v>
      </c>
      <c r="V142" s="14">
        <f>SUMIF(PIVOT_Demog_By_State_2014!A:A,A142&amp;"female",PIVOT_Demog_By_State_2014!H:H)</f>
        <v>14485</v>
      </c>
      <c r="W142" s="14">
        <f>SUMIF(PIVOT_Demog_By_State_2014!A:A,A142&amp;"male",PIVOT_Demog_By_State_2014!H:H)</f>
        <v>13819</v>
      </c>
      <c r="X142" s="14">
        <f>SUMIF(PIVOT_Demog_By_State_2014!A:A,A142&amp;"female",PIVOT_Demog_By_State_2014!I:I)</f>
        <v>27337</v>
      </c>
      <c r="Y142" s="14">
        <f>SUMIF(PIVOT_Demog_By_State_2014!A:A,A142&amp;"male",PIVOT_Demog_By_State_2014!I:I)</f>
        <v>27817</v>
      </c>
      <c r="Z142" s="14">
        <f>L142+N142+P142+R142+T142+V142+X142</f>
        <v>1460105</v>
      </c>
      <c r="AA142" s="14">
        <f>M142+O142+Q142+S142+U142+W142+Y142</f>
        <v>1477294</v>
      </c>
      <c r="AB142" s="19">
        <f>D142/SUMIF(A:A,A142,D:D)</f>
        <v>0.2036606824533358</v>
      </c>
      <c r="AC142" s="19">
        <f>L142/$H142</f>
        <v>4.3491747531988886E-3</v>
      </c>
      <c r="AD142" s="19">
        <f>M142/$H142</f>
        <v>5.8858400363106548E-3</v>
      </c>
      <c r="AE142" s="19">
        <f>N142/$H142</f>
        <v>0.39679333060708322</v>
      </c>
      <c r="AF142" s="19">
        <f>O142/$H142</f>
        <v>0.39863371967316324</v>
      </c>
      <c r="AG142" s="19">
        <f>P142/$H142</f>
        <v>6.5600932145995799E-2</v>
      </c>
      <c r="AH142" s="19">
        <f>Q142/$H142</f>
        <v>6.9132231869273475E-2</v>
      </c>
      <c r="AI142" s="19">
        <f>R142/$H142</f>
        <v>1.1805729824075149E-2</v>
      </c>
      <c r="AJ142" s="19">
        <f>S142/$H142</f>
        <v>1.0434205835514503E-2</v>
      </c>
      <c r="AK142" s="19">
        <f>T142/$H142</f>
        <v>4.3726690817020384E-3</v>
      </c>
      <c r="AL142" s="19">
        <f>U142/$H142</f>
        <v>4.7519833128978079E-3</v>
      </c>
      <c r="AM142" s="19">
        <f>V142/$H142</f>
        <v>4.9321064980886176E-3</v>
      </c>
      <c r="AN142" s="19">
        <f>W142/$H142</f>
        <v>4.705335153406048E-3</v>
      </c>
      <c r="AO142" s="19">
        <f>X142/$H142</f>
        <v>9.3081805549360391E-3</v>
      </c>
      <c r="AP142" s="19">
        <f>Y142/$H142</f>
        <v>9.4716193619144677E-3</v>
      </c>
      <c r="AQ142" s="21">
        <f>AC142+AE142+AI142+AK142+AM142+AO142+AG142</f>
        <v>0.49716212346507971</v>
      </c>
      <c r="AR142" s="21">
        <f>AD142+AF142+AJ142+AL142+AN142+AP142+AH142</f>
        <v>0.5030149352424802</v>
      </c>
    </row>
    <row r="143" spans="1:44" x14ac:dyDescent="0.2">
      <c r="A143" s="5" t="s">
        <v>262</v>
      </c>
      <c r="B143" s="5" t="s">
        <v>293</v>
      </c>
      <c r="C143" s="5" t="str">
        <f>VLOOKUP(B143,Treatments!A:B,2,FALSE)</f>
        <v>HYPOTHYROIDISM</v>
      </c>
      <c r="D143" s="16">
        <v>253237</v>
      </c>
      <c r="E143" s="5">
        <v>1</v>
      </c>
      <c r="F143" s="7" t="str">
        <f>VLOOKUP(A143,Region_Pop!A:D,4,FALSE)</f>
        <v>West</v>
      </c>
      <c r="G143" s="7" t="str">
        <f>IFERROR(VLOOKUP(A143,Region_Pop!A:F,6,FALSE),"NON DIVISION")</f>
        <v>Mountain</v>
      </c>
      <c r="H143" s="8">
        <f>VLOOKUP(A143,Region_Pop!A:P,16,FALSE)</f>
        <v>2936879</v>
      </c>
      <c r="I143" s="8">
        <f>VLOOKUP(A143,Region_Pop!A:Z,26,FALSE)</f>
        <v>39239</v>
      </c>
      <c r="J143" s="8">
        <f>VLOOKUP(A143,Region_Pop!A:AJ,36,FALSE)</f>
        <v>50825</v>
      </c>
      <c r="K143" s="8">
        <f>VLOOKUP(A143,Region_Pop!A:AT,46,FALSE)</f>
        <v>16284</v>
      </c>
      <c r="L143" s="14">
        <f>SUMIF(PIVOT_Demog_By_State_2014!A:A,A143&amp;"female",PIVOT_Demog_By_State_2014!D:D)</f>
        <v>12773</v>
      </c>
      <c r="M143" s="14">
        <f>SUMIF(PIVOT_Demog_By_State_2014!A:A,A143&amp;"male",PIVOT_Demog_By_State_2014!D:D)</f>
        <v>17286</v>
      </c>
      <c r="N143" s="14">
        <f>SUMIF(PIVOT_Demog_By_State_2014!A:A,A143&amp;"female",PIVOT_Demog_By_State_2014!E:E)</f>
        <v>1165334</v>
      </c>
      <c r="O143" s="14">
        <f>SUMIF(PIVOT_Demog_By_State_2014!A:A,A143&amp;"male",PIVOT_Demog_By_State_2014!E:E)</f>
        <v>1170739</v>
      </c>
      <c r="P143" s="14">
        <f>SUMIF(PIVOT_Demog_By_State_2014!A:A,A143&amp;"female",PIVOT_Demog_By_State_2014!U:U)</f>
        <v>192662</v>
      </c>
      <c r="Q143" s="14">
        <f>SUMIF(PIVOT_Demog_By_State_2014!A:A,A143&amp;"male",PIVOT_Demog_By_State_2014!U:U)</f>
        <v>203033</v>
      </c>
      <c r="R143" s="14">
        <f>SUMIF(PIVOT_Demog_By_State_2014!A:A,A143&amp;"female",PIVOT_Demog_By_State_2014!F:F)</f>
        <v>34672</v>
      </c>
      <c r="S143" s="14">
        <f>SUMIF(PIVOT_Demog_By_State_2014!A:A,A143&amp;"male",PIVOT_Demog_By_State_2014!F:F)</f>
        <v>30644</v>
      </c>
      <c r="T143" s="14">
        <f>SUMIF(PIVOT_Demog_By_State_2014!A:A,A143&amp;"female",PIVOT_Demog_By_State_2014!G:G)</f>
        <v>12842</v>
      </c>
      <c r="U143" s="14">
        <f>SUMIF(PIVOT_Demog_By_State_2014!A:A,A143&amp;"male",PIVOT_Demog_By_State_2014!G:G)</f>
        <v>13956</v>
      </c>
      <c r="V143" s="14">
        <f>SUMIF(PIVOT_Demog_By_State_2014!A:A,A143&amp;"female",PIVOT_Demog_By_State_2014!H:H)</f>
        <v>14485</v>
      </c>
      <c r="W143" s="14">
        <f>SUMIF(PIVOT_Demog_By_State_2014!A:A,A143&amp;"male",PIVOT_Demog_By_State_2014!H:H)</f>
        <v>13819</v>
      </c>
      <c r="X143" s="14">
        <f>SUMIF(PIVOT_Demog_By_State_2014!A:A,A143&amp;"female",PIVOT_Demog_By_State_2014!I:I)</f>
        <v>27337</v>
      </c>
      <c r="Y143" s="14">
        <f>SUMIF(PIVOT_Demog_By_State_2014!A:A,A143&amp;"male",PIVOT_Demog_By_State_2014!I:I)</f>
        <v>27817</v>
      </c>
      <c r="Z143" s="14">
        <f>L143+N143+P143+R143+T143+V143+X143</f>
        <v>1460105</v>
      </c>
      <c r="AA143" s="14">
        <f>M143+O143+Q143+S143+U143+W143+Y143</f>
        <v>1477294</v>
      </c>
      <c r="AB143" s="19">
        <f>D143/SUMIF(A:A,A143,D:D)</f>
        <v>0.24270086983856809</v>
      </c>
      <c r="AC143" s="19">
        <f>L143/$H143</f>
        <v>4.3491747531988886E-3</v>
      </c>
      <c r="AD143" s="19">
        <f>M143/$H143</f>
        <v>5.8858400363106548E-3</v>
      </c>
      <c r="AE143" s="19">
        <f>N143/$H143</f>
        <v>0.39679333060708322</v>
      </c>
      <c r="AF143" s="19">
        <f>O143/$H143</f>
        <v>0.39863371967316324</v>
      </c>
      <c r="AG143" s="19">
        <f>P143/$H143</f>
        <v>6.5600932145995799E-2</v>
      </c>
      <c r="AH143" s="19">
        <f>Q143/$H143</f>
        <v>6.9132231869273475E-2</v>
      </c>
      <c r="AI143" s="19">
        <f>R143/$H143</f>
        <v>1.1805729824075149E-2</v>
      </c>
      <c r="AJ143" s="19">
        <f>S143/$H143</f>
        <v>1.0434205835514503E-2</v>
      </c>
      <c r="AK143" s="19">
        <f>T143/$H143</f>
        <v>4.3726690817020384E-3</v>
      </c>
      <c r="AL143" s="19">
        <f>U143/$H143</f>
        <v>4.7519833128978079E-3</v>
      </c>
      <c r="AM143" s="19">
        <f>V143/$H143</f>
        <v>4.9321064980886176E-3</v>
      </c>
      <c r="AN143" s="19">
        <f>W143/$H143</f>
        <v>4.705335153406048E-3</v>
      </c>
      <c r="AO143" s="19">
        <f>X143/$H143</f>
        <v>9.3081805549360391E-3</v>
      </c>
      <c r="AP143" s="19">
        <f>Y143/$H143</f>
        <v>9.4716193619144677E-3</v>
      </c>
      <c r="AQ143" s="21">
        <f>AC143+AE143+AI143+AK143+AM143+AO143+AG143</f>
        <v>0.49716212346507971</v>
      </c>
      <c r="AR143" s="21">
        <f>AD143+AF143+AJ143+AL143+AN143+AP143+AH143</f>
        <v>0.5030149352424802</v>
      </c>
    </row>
    <row r="144" spans="1:44" x14ac:dyDescent="0.2">
      <c r="A144" s="5" t="s">
        <v>262</v>
      </c>
      <c r="B144" s="5" t="s">
        <v>295</v>
      </c>
      <c r="C144" s="5" t="str">
        <f>VLOOKUP(B144,Treatments!A:B,2,FALSE)</f>
        <v>HIGH BLOOD PRESSURE</v>
      </c>
      <c r="D144" s="16">
        <v>176763</v>
      </c>
      <c r="E144" s="5">
        <v>5</v>
      </c>
      <c r="F144" s="7" t="str">
        <f>VLOOKUP(A144,Region_Pop!A:D,4,FALSE)</f>
        <v>West</v>
      </c>
      <c r="G144" s="7" t="str">
        <f>IFERROR(VLOOKUP(A144,Region_Pop!A:F,6,FALSE),"NON DIVISION")</f>
        <v>Mountain</v>
      </c>
      <c r="H144" s="8">
        <f>VLOOKUP(A144,Region_Pop!A:P,16,FALSE)</f>
        <v>2936879</v>
      </c>
      <c r="I144" s="8">
        <f>VLOOKUP(A144,Region_Pop!A:Z,26,FALSE)</f>
        <v>39239</v>
      </c>
      <c r="J144" s="8">
        <f>VLOOKUP(A144,Region_Pop!A:AJ,36,FALSE)</f>
        <v>50825</v>
      </c>
      <c r="K144" s="8">
        <f>VLOOKUP(A144,Region_Pop!A:AT,46,FALSE)</f>
        <v>16284</v>
      </c>
      <c r="L144" s="14">
        <f>SUMIF(PIVOT_Demog_By_State_2014!A:A,A144&amp;"female",PIVOT_Demog_By_State_2014!D:D)</f>
        <v>12773</v>
      </c>
      <c r="M144" s="14">
        <f>SUMIF(PIVOT_Demog_By_State_2014!A:A,A144&amp;"male",PIVOT_Demog_By_State_2014!D:D)</f>
        <v>17286</v>
      </c>
      <c r="N144" s="14">
        <f>SUMIF(PIVOT_Demog_By_State_2014!A:A,A144&amp;"female",PIVOT_Demog_By_State_2014!E:E)</f>
        <v>1165334</v>
      </c>
      <c r="O144" s="14">
        <f>SUMIF(PIVOT_Demog_By_State_2014!A:A,A144&amp;"male",PIVOT_Demog_By_State_2014!E:E)</f>
        <v>1170739</v>
      </c>
      <c r="P144" s="14">
        <f>SUMIF(PIVOT_Demog_By_State_2014!A:A,A144&amp;"female",PIVOT_Demog_By_State_2014!U:U)</f>
        <v>192662</v>
      </c>
      <c r="Q144" s="14">
        <f>SUMIF(PIVOT_Demog_By_State_2014!A:A,A144&amp;"male",PIVOT_Demog_By_State_2014!U:U)</f>
        <v>203033</v>
      </c>
      <c r="R144" s="14">
        <f>SUMIF(PIVOT_Demog_By_State_2014!A:A,A144&amp;"female",PIVOT_Demog_By_State_2014!F:F)</f>
        <v>34672</v>
      </c>
      <c r="S144" s="14">
        <f>SUMIF(PIVOT_Demog_By_State_2014!A:A,A144&amp;"male",PIVOT_Demog_By_State_2014!F:F)</f>
        <v>30644</v>
      </c>
      <c r="T144" s="14">
        <f>SUMIF(PIVOT_Demog_By_State_2014!A:A,A144&amp;"female",PIVOT_Demog_By_State_2014!G:G)</f>
        <v>12842</v>
      </c>
      <c r="U144" s="14">
        <f>SUMIF(PIVOT_Demog_By_State_2014!A:A,A144&amp;"male",PIVOT_Demog_By_State_2014!G:G)</f>
        <v>13956</v>
      </c>
      <c r="V144" s="14">
        <f>SUMIF(PIVOT_Demog_By_State_2014!A:A,A144&amp;"female",PIVOT_Demog_By_State_2014!H:H)</f>
        <v>14485</v>
      </c>
      <c r="W144" s="14">
        <f>SUMIF(PIVOT_Demog_By_State_2014!A:A,A144&amp;"male",PIVOT_Demog_By_State_2014!H:H)</f>
        <v>13819</v>
      </c>
      <c r="X144" s="14">
        <f>SUMIF(PIVOT_Demog_By_State_2014!A:A,A144&amp;"female",PIVOT_Demog_By_State_2014!I:I)</f>
        <v>27337</v>
      </c>
      <c r="Y144" s="14">
        <f>SUMIF(PIVOT_Demog_By_State_2014!A:A,A144&amp;"male",PIVOT_Demog_By_State_2014!I:I)</f>
        <v>27817</v>
      </c>
      <c r="Z144" s="14">
        <f>L144+N144+P144+R144+T144+V144+X144</f>
        <v>1460105</v>
      </c>
      <c r="AA144" s="14">
        <f>M144+O144+Q144+S144+U144+W144+Y144</f>
        <v>1477294</v>
      </c>
      <c r="AB144" s="19">
        <f>D144/SUMIF(A:A,A144,D:D)</f>
        <v>0.16940863244816046</v>
      </c>
      <c r="AC144" s="19">
        <f>L144/$H144</f>
        <v>4.3491747531988886E-3</v>
      </c>
      <c r="AD144" s="19">
        <f>M144/$H144</f>
        <v>5.8858400363106548E-3</v>
      </c>
      <c r="AE144" s="19">
        <f>N144/$H144</f>
        <v>0.39679333060708322</v>
      </c>
      <c r="AF144" s="19">
        <f>O144/$H144</f>
        <v>0.39863371967316324</v>
      </c>
      <c r="AG144" s="19">
        <f>P144/$H144</f>
        <v>6.5600932145995799E-2</v>
      </c>
      <c r="AH144" s="19">
        <f>Q144/$H144</f>
        <v>6.9132231869273475E-2</v>
      </c>
      <c r="AI144" s="19">
        <f>R144/$H144</f>
        <v>1.1805729824075149E-2</v>
      </c>
      <c r="AJ144" s="19">
        <f>S144/$H144</f>
        <v>1.0434205835514503E-2</v>
      </c>
      <c r="AK144" s="19">
        <f>T144/$H144</f>
        <v>4.3726690817020384E-3</v>
      </c>
      <c r="AL144" s="19">
        <f>U144/$H144</f>
        <v>4.7519833128978079E-3</v>
      </c>
      <c r="AM144" s="19">
        <f>V144/$H144</f>
        <v>4.9321064980886176E-3</v>
      </c>
      <c r="AN144" s="19">
        <f>W144/$H144</f>
        <v>4.705335153406048E-3</v>
      </c>
      <c r="AO144" s="19">
        <f>X144/$H144</f>
        <v>9.3081805549360391E-3</v>
      </c>
      <c r="AP144" s="19">
        <f>Y144/$H144</f>
        <v>9.4716193619144677E-3</v>
      </c>
      <c r="AQ144" s="21">
        <f>AC144+AE144+AI144+AK144+AM144+AO144+AG144</f>
        <v>0.49716212346507971</v>
      </c>
      <c r="AR144" s="21">
        <f>AD144+AF144+AJ144+AL144+AN144+AP144+AH144</f>
        <v>0.5030149352424802</v>
      </c>
    </row>
    <row r="145" spans="1:44" x14ac:dyDescent="0.2">
      <c r="A145" s="5" t="s">
        <v>262</v>
      </c>
      <c r="B145" s="5" t="s">
        <v>296</v>
      </c>
      <c r="C145" s="5" t="str">
        <f>VLOOKUP(B145,Treatments!A:B,2,FALSE)</f>
        <v>GASTROESOPHAGEAL REFLUX DISEASE</v>
      </c>
      <c r="D145" s="16">
        <v>221872</v>
      </c>
      <c r="E145" s="5">
        <v>2</v>
      </c>
      <c r="F145" s="7" t="str">
        <f>VLOOKUP(A145,Region_Pop!A:D,4,FALSE)</f>
        <v>West</v>
      </c>
      <c r="G145" s="7" t="str">
        <f>IFERROR(VLOOKUP(A145,Region_Pop!A:F,6,FALSE),"NON DIVISION")</f>
        <v>Mountain</v>
      </c>
      <c r="H145" s="8">
        <f>VLOOKUP(A145,Region_Pop!A:P,16,FALSE)</f>
        <v>2936879</v>
      </c>
      <c r="I145" s="8">
        <f>VLOOKUP(A145,Region_Pop!A:Z,26,FALSE)</f>
        <v>39239</v>
      </c>
      <c r="J145" s="8">
        <f>VLOOKUP(A145,Region_Pop!A:AJ,36,FALSE)</f>
        <v>50825</v>
      </c>
      <c r="K145" s="8">
        <f>VLOOKUP(A145,Region_Pop!A:AT,46,FALSE)</f>
        <v>16284</v>
      </c>
      <c r="L145" s="14">
        <f>SUMIF(PIVOT_Demog_By_State_2014!A:A,A145&amp;"female",PIVOT_Demog_By_State_2014!D:D)</f>
        <v>12773</v>
      </c>
      <c r="M145" s="14">
        <f>SUMIF(PIVOT_Demog_By_State_2014!A:A,A145&amp;"male",PIVOT_Demog_By_State_2014!D:D)</f>
        <v>17286</v>
      </c>
      <c r="N145" s="14">
        <f>SUMIF(PIVOT_Demog_By_State_2014!A:A,A145&amp;"female",PIVOT_Demog_By_State_2014!E:E)</f>
        <v>1165334</v>
      </c>
      <c r="O145" s="14">
        <f>SUMIF(PIVOT_Demog_By_State_2014!A:A,A145&amp;"male",PIVOT_Demog_By_State_2014!E:E)</f>
        <v>1170739</v>
      </c>
      <c r="P145" s="14">
        <f>SUMIF(PIVOT_Demog_By_State_2014!A:A,A145&amp;"female",PIVOT_Demog_By_State_2014!U:U)</f>
        <v>192662</v>
      </c>
      <c r="Q145" s="14">
        <f>SUMIF(PIVOT_Demog_By_State_2014!A:A,A145&amp;"male",PIVOT_Demog_By_State_2014!U:U)</f>
        <v>203033</v>
      </c>
      <c r="R145" s="14">
        <f>SUMIF(PIVOT_Demog_By_State_2014!A:A,A145&amp;"female",PIVOT_Demog_By_State_2014!F:F)</f>
        <v>34672</v>
      </c>
      <c r="S145" s="14">
        <f>SUMIF(PIVOT_Demog_By_State_2014!A:A,A145&amp;"male",PIVOT_Demog_By_State_2014!F:F)</f>
        <v>30644</v>
      </c>
      <c r="T145" s="14">
        <f>SUMIF(PIVOT_Demog_By_State_2014!A:A,A145&amp;"female",PIVOT_Demog_By_State_2014!G:G)</f>
        <v>12842</v>
      </c>
      <c r="U145" s="14">
        <f>SUMIF(PIVOT_Demog_By_State_2014!A:A,A145&amp;"male",PIVOT_Demog_By_State_2014!G:G)</f>
        <v>13956</v>
      </c>
      <c r="V145" s="14">
        <f>SUMIF(PIVOT_Demog_By_State_2014!A:A,A145&amp;"female",PIVOT_Demog_By_State_2014!H:H)</f>
        <v>14485</v>
      </c>
      <c r="W145" s="14">
        <f>SUMIF(PIVOT_Demog_By_State_2014!A:A,A145&amp;"male",PIVOT_Demog_By_State_2014!H:H)</f>
        <v>13819</v>
      </c>
      <c r="X145" s="14">
        <f>SUMIF(PIVOT_Demog_By_State_2014!A:A,A145&amp;"female",PIVOT_Demog_By_State_2014!I:I)</f>
        <v>27337</v>
      </c>
      <c r="Y145" s="14">
        <f>SUMIF(PIVOT_Demog_By_State_2014!A:A,A145&amp;"male",PIVOT_Demog_By_State_2014!I:I)</f>
        <v>27817</v>
      </c>
      <c r="Z145" s="14">
        <f>L145+N145+P145+R145+T145+V145+X145</f>
        <v>1460105</v>
      </c>
      <c r="AA145" s="14">
        <f>M145+O145+Q145+S145+U145+W145+Y145</f>
        <v>1477294</v>
      </c>
      <c r="AB145" s="19">
        <f>D145/SUMIF(A:A,A145,D:D)</f>
        <v>0.212640836026421</v>
      </c>
      <c r="AC145" s="19">
        <f>L145/$H145</f>
        <v>4.3491747531988886E-3</v>
      </c>
      <c r="AD145" s="19">
        <f>M145/$H145</f>
        <v>5.8858400363106548E-3</v>
      </c>
      <c r="AE145" s="19">
        <f>N145/$H145</f>
        <v>0.39679333060708322</v>
      </c>
      <c r="AF145" s="19">
        <f>O145/$H145</f>
        <v>0.39863371967316324</v>
      </c>
      <c r="AG145" s="19">
        <f>P145/$H145</f>
        <v>6.5600932145995799E-2</v>
      </c>
      <c r="AH145" s="19">
        <f>Q145/$H145</f>
        <v>6.9132231869273475E-2</v>
      </c>
      <c r="AI145" s="19">
        <f>R145/$H145</f>
        <v>1.1805729824075149E-2</v>
      </c>
      <c r="AJ145" s="19">
        <f>S145/$H145</f>
        <v>1.0434205835514503E-2</v>
      </c>
      <c r="AK145" s="19">
        <f>T145/$H145</f>
        <v>4.3726690817020384E-3</v>
      </c>
      <c r="AL145" s="19">
        <f>U145/$H145</f>
        <v>4.7519833128978079E-3</v>
      </c>
      <c r="AM145" s="19">
        <f>V145/$H145</f>
        <v>4.9321064980886176E-3</v>
      </c>
      <c r="AN145" s="19">
        <f>W145/$H145</f>
        <v>4.705335153406048E-3</v>
      </c>
      <c r="AO145" s="19">
        <f>X145/$H145</f>
        <v>9.3081805549360391E-3</v>
      </c>
      <c r="AP145" s="19">
        <f>Y145/$H145</f>
        <v>9.4716193619144677E-3</v>
      </c>
      <c r="AQ145" s="21">
        <f>AC145+AE145+AI145+AK145+AM145+AO145+AG145</f>
        <v>0.49716212346507971</v>
      </c>
      <c r="AR145" s="21">
        <f>AD145+AF145+AJ145+AL145+AN145+AP145+AH145</f>
        <v>0.5030149352424802</v>
      </c>
    </row>
    <row r="146" spans="1:44" x14ac:dyDescent="0.2">
      <c r="A146" s="5" t="s">
        <v>262</v>
      </c>
      <c r="B146" s="5" t="s">
        <v>297</v>
      </c>
      <c r="C146" s="5" t="str">
        <f>VLOOKUP(B146,Treatments!A:B,2,FALSE)</f>
        <v>HIGH CHOLESTEROL</v>
      </c>
      <c r="D146" s="16">
        <v>179038</v>
      </c>
      <c r="E146" s="5">
        <v>4</v>
      </c>
      <c r="F146" s="7" t="str">
        <f>VLOOKUP(A146,Region_Pop!A:D,4,FALSE)</f>
        <v>West</v>
      </c>
      <c r="G146" s="7" t="str">
        <f>IFERROR(VLOOKUP(A146,Region_Pop!A:F,6,FALSE),"NON DIVISION")</f>
        <v>Mountain</v>
      </c>
      <c r="H146" s="8">
        <f>VLOOKUP(A146,Region_Pop!A:P,16,FALSE)</f>
        <v>2936879</v>
      </c>
      <c r="I146" s="8">
        <f>VLOOKUP(A146,Region_Pop!A:Z,26,FALSE)</f>
        <v>39239</v>
      </c>
      <c r="J146" s="8">
        <f>VLOOKUP(A146,Region_Pop!A:AJ,36,FALSE)</f>
        <v>50825</v>
      </c>
      <c r="K146" s="8">
        <f>VLOOKUP(A146,Region_Pop!A:AT,46,FALSE)</f>
        <v>16284</v>
      </c>
      <c r="L146" s="14">
        <f>SUMIF(PIVOT_Demog_By_State_2014!A:A,A146&amp;"female",PIVOT_Demog_By_State_2014!D:D)</f>
        <v>12773</v>
      </c>
      <c r="M146" s="14">
        <f>SUMIF(PIVOT_Demog_By_State_2014!A:A,A146&amp;"male",PIVOT_Demog_By_State_2014!D:D)</f>
        <v>17286</v>
      </c>
      <c r="N146" s="14">
        <f>SUMIF(PIVOT_Demog_By_State_2014!A:A,A146&amp;"female",PIVOT_Demog_By_State_2014!E:E)</f>
        <v>1165334</v>
      </c>
      <c r="O146" s="14">
        <f>SUMIF(PIVOT_Demog_By_State_2014!A:A,A146&amp;"male",PIVOT_Demog_By_State_2014!E:E)</f>
        <v>1170739</v>
      </c>
      <c r="P146" s="14">
        <f>SUMIF(PIVOT_Demog_By_State_2014!A:A,A146&amp;"female",PIVOT_Demog_By_State_2014!U:U)</f>
        <v>192662</v>
      </c>
      <c r="Q146" s="14">
        <f>SUMIF(PIVOT_Demog_By_State_2014!A:A,A146&amp;"male",PIVOT_Demog_By_State_2014!U:U)</f>
        <v>203033</v>
      </c>
      <c r="R146" s="14">
        <f>SUMIF(PIVOT_Demog_By_State_2014!A:A,A146&amp;"female",PIVOT_Demog_By_State_2014!F:F)</f>
        <v>34672</v>
      </c>
      <c r="S146" s="14">
        <f>SUMIF(PIVOT_Demog_By_State_2014!A:A,A146&amp;"male",PIVOT_Demog_By_State_2014!F:F)</f>
        <v>30644</v>
      </c>
      <c r="T146" s="14">
        <f>SUMIF(PIVOT_Demog_By_State_2014!A:A,A146&amp;"female",PIVOT_Demog_By_State_2014!G:G)</f>
        <v>12842</v>
      </c>
      <c r="U146" s="14">
        <f>SUMIF(PIVOT_Demog_By_State_2014!A:A,A146&amp;"male",PIVOT_Demog_By_State_2014!G:G)</f>
        <v>13956</v>
      </c>
      <c r="V146" s="14">
        <f>SUMIF(PIVOT_Demog_By_State_2014!A:A,A146&amp;"female",PIVOT_Demog_By_State_2014!H:H)</f>
        <v>14485</v>
      </c>
      <c r="W146" s="14">
        <f>SUMIF(PIVOT_Demog_By_State_2014!A:A,A146&amp;"male",PIVOT_Demog_By_State_2014!H:H)</f>
        <v>13819</v>
      </c>
      <c r="X146" s="14">
        <f>SUMIF(PIVOT_Demog_By_State_2014!A:A,A146&amp;"female",PIVOT_Demog_By_State_2014!I:I)</f>
        <v>27337</v>
      </c>
      <c r="Y146" s="14">
        <f>SUMIF(PIVOT_Demog_By_State_2014!A:A,A146&amp;"male",PIVOT_Demog_By_State_2014!I:I)</f>
        <v>27817</v>
      </c>
      <c r="Z146" s="14">
        <f>L146+N146+P146+R146+T146+V146+X146</f>
        <v>1460105</v>
      </c>
      <c r="AA146" s="14">
        <f>M146+O146+Q146+S146+U146+W146+Y146</f>
        <v>1477294</v>
      </c>
      <c r="AB146" s="19">
        <f>D146/SUMIF(A:A,A146,D:D)</f>
        <v>0.17158897923351465</v>
      </c>
      <c r="AC146" s="19">
        <f>L146/$H146</f>
        <v>4.3491747531988886E-3</v>
      </c>
      <c r="AD146" s="19">
        <f>M146/$H146</f>
        <v>5.8858400363106548E-3</v>
      </c>
      <c r="AE146" s="19">
        <f>N146/$H146</f>
        <v>0.39679333060708322</v>
      </c>
      <c r="AF146" s="19">
        <f>O146/$H146</f>
        <v>0.39863371967316324</v>
      </c>
      <c r="AG146" s="19">
        <f>P146/$H146</f>
        <v>6.5600932145995799E-2</v>
      </c>
      <c r="AH146" s="19">
        <f>Q146/$H146</f>
        <v>6.9132231869273475E-2</v>
      </c>
      <c r="AI146" s="19">
        <f>R146/$H146</f>
        <v>1.1805729824075149E-2</v>
      </c>
      <c r="AJ146" s="19">
        <f>S146/$H146</f>
        <v>1.0434205835514503E-2</v>
      </c>
      <c r="AK146" s="19">
        <f>T146/$H146</f>
        <v>4.3726690817020384E-3</v>
      </c>
      <c r="AL146" s="19">
        <f>U146/$H146</f>
        <v>4.7519833128978079E-3</v>
      </c>
      <c r="AM146" s="19">
        <f>V146/$H146</f>
        <v>4.9321064980886176E-3</v>
      </c>
      <c r="AN146" s="19">
        <f>W146/$H146</f>
        <v>4.705335153406048E-3</v>
      </c>
      <c r="AO146" s="19">
        <f>X146/$H146</f>
        <v>9.3081805549360391E-3</v>
      </c>
      <c r="AP146" s="19">
        <f>Y146/$H146</f>
        <v>9.4716193619144677E-3</v>
      </c>
      <c r="AQ146" s="21">
        <f>AC146+AE146+AI146+AK146+AM146+AO146+AG146</f>
        <v>0.49716212346507971</v>
      </c>
      <c r="AR146" s="21">
        <f>AD146+AF146+AJ146+AL146+AN146+AP146+AH146</f>
        <v>0.5030149352424802</v>
      </c>
    </row>
    <row r="147" spans="1:44" x14ac:dyDescent="0.2">
      <c r="A147" s="5" t="s">
        <v>227</v>
      </c>
      <c r="B147" s="5" t="s">
        <v>298</v>
      </c>
      <c r="C147" s="5" t="str">
        <f>VLOOKUP(B147,Treatments!A:B,2,FALSE)</f>
        <v>HIGH BLOOD PRESSURE</v>
      </c>
      <c r="D147" s="16">
        <v>229775</v>
      </c>
      <c r="E147" s="5">
        <v>4</v>
      </c>
      <c r="F147" s="7" t="str">
        <f>VLOOKUP(A147,Region_Pop!A:D,4,FALSE)</f>
        <v>Midwest</v>
      </c>
      <c r="G147" s="7" t="str">
        <f>IFERROR(VLOOKUP(A147,Region_Pop!A:F,6,FALSE),"NON DIVISION")</f>
        <v xml:space="preserve">West North Central </v>
      </c>
      <c r="H147" s="8">
        <f>VLOOKUP(A147,Region_Pop!A:P,16,FALSE)</f>
        <v>1879321</v>
      </c>
      <c r="I147" s="8">
        <f>VLOOKUP(A147,Region_Pop!A:Z,26,FALSE)</f>
        <v>14042</v>
      </c>
      <c r="J147" s="8">
        <f>VLOOKUP(A147,Region_Pop!A:AJ,36,FALSE)</f>
        <v>26467</v>
      </c>
      <c r="K147" s="8">
        <f>VLOOKUP(A147,Region_Pop!A:AT,46,FALSE)</f>
        <v>15683</v>
      </c>
      <c r="L147" s="14">
        <f>SUMIF(PIVOT_Demog_By_State_2014!A:A,A147&amp;"female",PIVOT_Demog_By_State_2014!D:D)</f>
        <v>42644</v>
      </c>
      <c r="M147" s="14">
        <f>SUMIF(PIVOT_Demog_By_State_2014!A:A,A147&amp;"male",PIVOT_Demog_By_State_2014!D:D)</f>
        <v>44783</v>
      </c>
      <c r="N147" s="14">
        <f>SUMIF(PIVOT_Demog_By_State_2014!A:A,A147&amp;"female",PIVOT_Demog_By_State_2014!E:E)</f>
        <v>764258</v>
      </c>
      <c r="O147" s="14">
        <f>SUMIF(PIVOT_Demog_By_State_2014!A:A,A147&amp;"male",PIVOT_Demog_By_State_2014!E:E)</f>
        <v>747813</v>
      </c>
      <c r="P147" s="14">
        <f>SUMIF(PIVOT_Demog_By_State_2014!A:A,A147&amp;"female",PIVOT_Demog_By_State_2014!U:U)</f>
        <v>91038</v>
      </c>
      <c r="Q147" s="14">
        <f>SUMIF(PIVOT_Demog_By_State_2014!A:A,A147&amp;"male",PIVOT_Demog_By_State_2014!U:U)</f>
        <v>100149</v>
      </c>
      <c r="R147" s="14">
        <f>SUMIF(PIVOT_Demog_By_State_2014!A:A,A147&amp;"female",PIVOT_Demog_By_State_2014!F:F)</f>
        <v>20902</v>
      </c>
      <c r="S147" s="14">
        <f>SUMIF(PIVOT_Demog_By_State_2014!A:A,A147&amp;"male",PIVOT_Demog_By_State_2014!F:F)</f>
        <v>19548</v>
      </c>
      <c r="T147" s="14">
        <f>SUMIF(PIVOT_Demog_By_State_2014!A:A,A147&amp;"female",PIVOT_Demog_By_State_2014!G:G)</f>
        <v>526</v>
      </c>
      <c r="U147" s="14">
        <f>SUMIF(PIVOT_Demog_By_State_2014!A:A,A147&amp;"male",PIVOT_Demog_By_State_2014!G:G)</f>
        <v>579</v>
      </c>
      <c r="V147" s="14">
        <f>SUMIF(PIVOT_Demog_By_State_2014!A:A,A147&amp;"female",PIVOT_Demog_By_State_2014!H:H)</f>
        <v>7895</v>
      </c>
      <c r="W147" s="14">
        <f>SUMIF(PIVOT_Demog_By_State_2014!A:A,A147&amp;"male",PIVOT_Demog_By_State_2014!H:H)</f>
        <v>7577</v>
      </c>
      <c r="X147" s="14">
        <f>SUMIF(PIVOT_Demog_By_State_2014!A:A,A147&amp;"female",PIVOT_Demog_By_State_2014!I:I)</f>
        <v>16237</v>
      </c>
      <c r="Y147" s="14">
        <f>SUMIF(PIVOT_Demog_By_State_2014!A:A,A147&amp;"male",PIVOT_Demog_By_State_2014!I:I)</f>
        <v>15573</v>
      </c>
      <c r="Z147" s="14">
        <f>L147+N147+P147+R147+T147+V147+X147</f>
        <v>943500</v>
      </c>
      <c r="AA147" s="14">
        <f>M147+O147+Q147+S147+U147+W147+Y147</f>
        <v>936022</v>
      </c>
      <c r="AB147" s="19">
        <f>D147/SUMIF(A:A,A147,D:D)</f>
        <v>0.18026517083120858</v>
      </c>
      <c r="AC147" s="19">
        <f>L147/$H147</f>
        <v>2.2691174099581709E-2</v>
      </c>
      <c r="AD147" s="19">
        <f>M147/$H147</f>
        <v>2.3829351132669725E-2</v>
      </c>
      <c r="AE147" s="19">
        <f>N147/$H147</f>
        <v>0.40666708880494606</v>
      </c>
      <c r="AF147" s="19">
        <f>O147/$H147</f>
        <v>0.39791658795916185</v>
      </c>
      <c r="AG147" s="19">
        <f>P147/$H147</f>
        <v>4.8441963879507548E-2</v>
      </c>
      <c r="AH147" s="19">
        <f>Q147/$H147</f>
        <v>5.3289991438397168E-2</v>
      </c>
      <c r="AI147" s="19">
        <f>R147/$H147</f>
        <v>1.1122102078357024E-2</v>
      </c>
      <c r="AJ147" s="19">
        <f>S147/$H147</f>
        <v>1.0401629099020338E-2</v>
      </c>
      <c r="AK147" s="19">
        <f>T147/$H147</f>
        <v>2.7988832136713207E-4</v>
      </c>
      <c r="AL147" s="19">
        <f>U147/$H147</f>
        <v>3.0808999633378224E-4</v>
      </c>
      <c r="AM147" s="19">
        <f>V147/$H147</f>
        <v>4.2009853558811934E-3</v>
      </c>
      <c r="AN147" s="19">
        <f>W147/$H147</f>
        <v>4.0317753060812919E-3</v>
      </c>
      <c r="AO147" s="19">
        <f>X147/$H147</f>
        <v>8.639822574216964E-3</v>
      </c>
      <c r="AP147" s="19">
        <f>Y147/$H147</f>
        <v>8.2865034765215728E-3</v>
      </c>
      <c r="AQ147" s="21">
        <f>AC147+AE147+AI147+AK147+AM147+AO147+AG147</f>
        <v>0.50204302511385757</v>
      </c>
      <c r="AR147" s="21">
        <f>AD147+AF147+AJ147+AL147+AN147+AP147+AH147</f>
        <v>0.4980639284081857</v>
      </c>
    </row>
    <row r="148" spans="1:44" x14ac:dyDescent="0.2">
      <c r="A148" s="5" t="s">
        <v>227</v>
      </c>
      <c r="B148" s="5" t="s">
        <v>293</v>
      </c>
      <c r="C148" s="5" t="str">
        <f>VLOOKUP(B148,Treatments!A:B,2,FALSE)</f>
        <v>HYPOTHYROIDISM</v>
      </c>
      <c r="D148" s="16">
        <v>336322</v>
      </c>
      <c r="E148" s="5">
        <v>1</v>
      </c>
      <c r="F148" s="7" t="str">
        <f>VLOOKUP(A148,Region_Pop!A:D,4,FALSE)</f>
        <v>Midwest</v>
      </c>
      <c r="G148" s="7" t="str">
        <f>IFERROR(VLOOKUP(A148,Region_Pop!A:F,6,FALSE),"NON DIVISION")</f>
        <v xml:space="preserve">West North Central </v>
      </c>
      <c r="H148" s="8">
        <f>VLOOKUP(A148,Region_Pop!A:P,16,FALSE)</f>
        <v>1879321</v>
      </c>
      <c r="I148" s="8">
        <f>VLOOKUP(A148,Region_Pop!A:Z,26,FALSE)</f>
        <v>14042</v>
      </c>
      <c r="J148" s="8">
        <f>VLOOKUP(A148,Region_Pop!A:AJ,36,FALSE)</f>
        <v>26467</v>
      </c>
      <c r="K148" s="8">
        <f>VLOOKUP(A148,Region_Pop!A:AT,46,FALSE)</f>
        <v>15683</v>
      </c>
      <c r="L148" s="14">
        <f>SUMIF(PIVOT_Demog_By_State_2014!A:A,A148&amp;"female",PIVOT_Demog_By_State_2014!D:D)</f>
        <v>42644</v>
      </c>
      <c r="M148" s="14">
        <f>SUMIF(PIVOT_Demog_By_State_2014!A:A,A148&amp;"male",PIVOT_Demog_By_State_2014!D:D)</f>
        <v>44783</v>
      </c>
      <c r="N148" s="14">
        <f>SUMIF(PIVOT_Demog_By_State_2014!A:A,A148&amp;"female",PIVOT_Demog_By_State_2014!E:E)</f>
        <v>764258</v>
      </c>
      <c r="O148" s="14">
        <f>SUMIF(PIVOT_Demog_By_State_2014!A:A,A148&amp;"male",PIVOT_Demog_By_State_2014!E:E)</f>
        <v>747813</v>
      </c>
      <c r="P148" s="14">
        <f>SUMIF(PIVOT_Demog_By_State_2014!A:A,A148&amp;"female",PIVOT_Demog_By_State_2014!U:U)</f>
        <v>91038</v>
      </c>
      <c r="Q148" s="14">
        <f>SUMIF(PIVOT_Demog_By_State_2014!A:A,A148&amp;"male",PIVOT_Demog_By_State_2014!U:U)</f>
        <v>100149</v>
      </c>
      <c r="R148" s="14">
        <f>SUMIF(PIVOT_Demog_By_State_2014!A:A,A148&amp;"female",PIVOT_Demog_By_State_2014!F:F)</f>
        <v>20902</v>
      </c>
      <c r="S148" s="14">
        <f>SUMIF(PIVOT_Demog_By_State_2014!A:A,A148&amp;"male",PIVOT_Demog_By_State_2014!F:F)</f>
        <v>19548</v>
      </c>
      <c r="T148" s="14">
        <f>SUMIF(PIVOT_Demog_By_State_2014!A:A,A148&amp;"female",PIVOT_Demog_By_State_2014!G:G)</f>
        <v>526</v>
      </c>
      <c r="U148" s="14">
        <f>SUMIF(PIVOT_Demog_By_State_2014!A:A,A148&amp;"male",PIVOT_Demog_By_State_2014!G:G)</f>
        <v>579</v>
      </c>
      <c r="V148" s="14">
        <f>SUMIF(PIVOT_Demog_By_State_2014!A:A,A148&amp;"female",PIVOT_Demog_By_State_2014!H:H)</f>
        <v>7895</v>
      </c>
      <c r="W148" s="14">
        <f>SUMIF(PIVOT_Demog_By_State_2014!A:A,A148&amp;"male",PIVOT_Demog_By_State_2014!H:H)</f>
        <v>7577</v>
      </c>
      <c r="X148" s="14">
        <f>SUMIF(PIVOT_Demog_By_State_2014!A:A,A148&amp;"female",PIVOT_Demog_By_State_2014!I:I)</f>
        <v>16237</v>
      </c>
      <c r="Y148" s="14">
        <f>SUMIF(PIVOT_Demog_By_State_2014!A:A,A148&amp;"male",PIVOT_Demog_By_State_2014!I:I)</f>
        <v>15573</v>
      </c>
      <c r="Z148" s="14">
        <f>L148+N148+P148+R148+T148+V148+X148</f>
        <v>943500</v>
      </c>
      <c r="AA148" s="14">
        <f>M148+O148+Q148+S148+U148+W148+Y148</f>
        <v>936022</v>
      </c>
      <c r="AB148" s="19">
        <f>D148/SUMIF(A:A,A148,D:D)</f>
        <v>0.26385439140156119</v>
      </c>
      <c r="AC148" s="19">
        <f>L148/$H148</f>
        <v>2.2691174099581709E-2</v>
      </c>
      <c r="AD148" s="19">
        <f>M148/$H148</f>
        <v>2.3829351132669725E-2</v>
      </c>
      <c r="AE148" s="19">
        <f>N148/$H148</f>
        <v>0.40666708880494606</v>
      </c>
      <c r="AF148" s="19">
        <f>O148/$H148</f>
        <v>0.39791658795916185</v>
      </c>
      <c r="AG148" s="19">
        <f>P148/$H148</f>
        <v>4.8441963879507548E-2</v>
      </c>
      <c r="AH148" s="19">
        <f>Q148/$H148</f>
        <v>5.3289991438397168E-2</v>
      </c>
      <c r="AI148" s="19">
        <f>R148/$H148</f>
        <v>1.1122102078357024E-2</v>
      </c>
      <c r="AJ148" s="19">
        <f>S148/$H148</f>
        <v>1.0401629099020338E-2</v>
      </c>
      <c r="AK148" s="19">
        <f>T148/$H148</f>
        <v>2.7988832136713207E-4</v>
      </c>
      <c r="AL148" s="19">
        <f>U148/$H148</f>
        <v>3.0808999633378224E-4</v>
      </c>
      <c r="AM148" s="19">
        <f>V148/$H148</f>
        <v>4.2009853558811934E-3</v>
      </c>
      <c r="AN148" s="19">
        <f>W148/$H148</f>
        <v>4.0317753060812919E-3</v>
      </c>
      <c r="AO148" s="19">
        <f>X148/$H148</f>
        <v>8.639822574216964E-3</v>
      </c>
      <c r="AP148" s="19">
        <f>Y148/$H148</f>
        <v>8.2865034765215728E-3</v>
      </c>
      <c r="AQ148" s="21">
        <f>AC148+AE148+AI148+AK148+AM148+AO148+AG148</f>
        <v>0.50204302511385757</v>
      </c>
      <c r="AR148" s="21">
        <f>AD148+AF148+AJ148+AL148+AN148+AP148+AH148</f>
        <v>0.4980639284081857</v>
      </c>
    </row>
    <row r="149" spans="1:44" x14ac:dyDescent="0.2">
      <c r="A149" s="5" t="s">
        <v>227</v>
      </c>
      <c r="B149" s="5" t="s">
        <v>295</v>
      </c>
      <c r="C149" s="5" t="str">
        <f>VLOOKUP(B149,Treatments!A:B,2,FALSE)</f>
        <v>HIGH BLOOD PRESSURE</v>
      </c>
      <c r="D149" s="16">
        <v>217050</v>
      </c>
      <c r="E149" s="5">
        <v>5</v>
      </c>
      <c r="F149" s="7" t="str">
        <f>VLOOKUP(A149,Region_Pop!A:D,4,FALSE)</f>
        <v>Midwest</v>
      </c>
      <c r="G149" s="7" t="str">
        <f>IFERROR(VLOOKUP(A149,Region_Pop!A:F,6,FALSE),"NON DIVISION")</f>
        <v xml:space="preserve">West North Central </v>
      </c>
      <c r="H149" s="8">
        <f>VLOOKUP(A149,Region_Pop!A:P,16,FALSE)</f>
        <v>1879321</v>
      </c>
      <c r="I149" s="8">
        <f>VLOOKUP(A149,Region_Pop!A:Z,26,FALSE)</f>
        <v>14042</v>
      </c>
      <c r="J149" s="8">
        <f>VLOOKUP(A149,Region_Pop!A:AJ,36,FALSE)</f>
        <v>26467</v>
      </c>
      <c r="K149" s="8">
        <f>VLOOKUP(A149,Region_Pop!A:AT,46,FALSE)</f>
        <v>15683</v>
      </c>
      <c r="L149" s="14">
        <f>SUMIF(PIVOT_Demog_By_State_2014!A:A,A149&amp;"female",PIVOT_Demog_By_State_2014!D:D)</f>
        <v>42644</v>
      </c>
      <c r="M149" s="14">
        <f>SUMIF(PIVOT_Demog_By_State_2014!A:A,A149&amp;"male",PIVOT_Demog_By_State_2014!D:D)</f>
        <v>44783</v>
      </c>
      <c r="N149" s="14">
        <f>SUMIF(PIVOT_Demog_By_State_2014!A:A,A149&amp;"female",PIVOT_Demog_By_State_2014!E:E)</f>
        <v>764258</v>
      </c>
      <c r="O149" s="14">
        <f>SUMIF(PIVOT_Demog_By_State_2014!A:A,A149&amp;"male",PIVOT_Demog_By_State_2014!E:E)</f>
        <v>747813</v>
      </c>
      <c r="P149" s="14">
        <f>SUMIF(PIVOT_Demog_By_State_2014!A:A,A149&amp;"female",PIVOT_Demog_By_State_2014!U:U)</f>
        <v>91038</v>
      </c>
      <c r="Q149" s="14">
        <f>SUMIF(PIVOT_Demog_By_State_2014!A:A,A149&amp;"male",PIVOT_Demog_By_State_2014!U:U)</f>
        <v>100149</v>
      </c>
      <c r="R149" s="14">
        <f>SUMIF(PIVOT_Demog_By_State_2014!A:A,A149&amp;"female",PIVOT_Demog_By_State_2014!F:F)</f>
        <v>20902</v>
      </c>
      <c r="S149" s="14">
        <f>SUMIF(PIVOT_Demog_By_State_2014!A:A,A149&amp;"male",PIVOT_Demog_By_State_2014!F:F)</f>
        <v>19548</v>
      </c>
      <c r="T149" s="14">
        <f>SUMIF(PIVOT_Demog_By_State_2014!A:A,A149&amp;"female",PIVOT_Demog_By_State_2014!G:G)</f>
        <v>526</v>
      </c>
      <c r="U149" s="14">
        <f>SUMIF(PIVOT_Demog_By_State_2014!A:A,A149&amp;"male",PIVOT_Demog_By_State_2014!G:G)</f>
        <v>579</v>
      </c>
      <c r="V149" s="14">
        <f>SUMIF(PIVOT_Demog_By_State_2014!A:A,A149&amp;"female",PIVOT_Demog_By_State_2014!H:H)</f>
        <v>7895</v>
      </c>
      <c r="W149" s="14">
        <f>SUMIF(PIVOT_Demog_By_State_2014!A:A,A149&amp;"male",PIVOT_Demog_By_State_2014!H:H)</f>
        <v>7577</v>
      </c>
      <c r="X149" s="14">
        <f>SUMIF(PIVOT_Demog_By_State_2014!A:A,A149&amp;"female",PIVOT_Demog_By_State_2014!I:I)</f>
        <v>16237</v>
      </c>
      <c r="Y149" s="14">
        <f>SUMIF(PIVOT_Demog_By_State_2014!A:A,A149&amp;"male",PIVOT_Demog_By_State_2014!I:I)</f>
        <v>15573</v>
      </c>
      <c r="Z149" s="14">
        <f>L149+N149+P149+R149+T149+V149+X149</f>
        <v>943500</v>
      </c>
      <c r="AA149" s="14">
        <f>M149+O149+Q149+S149+U149+W149+Y149</f>
        <v>936022</v>
      </c>
      <c r="AB149" s="19">
        <f>D149/SUMIF(A:A,A149,D:D)</f>
        <v>0.17028203820656651</v>
      </c>
      <c r="AC149" s="19">
        <f>L149/$H149</f>
        <v>2.2691174099581709E-2</v>
      </c>
      <c r="AD149" s="19">
        <f>M149/$H149</f>
        <v>2.3829351132669725E-2</v>
      </c>
      <c r="AE149" s="19">
        <f>N149/$H149</f>
        <v>0.40666708880494606</v>
      </c>
      <c r="AF149" s="19">
        <f>O149/$H149</f>
        <v>0.39791658795916185</v>
      </c>
      <c r="AG149" s="19">
        <f>P149/$H149</f>
        <v>4.8441963879507548E-2</v>
      </c>
      <c r="AH149" s="19">
        <f>Q149/$H149</f>
        <v>5.3289991438397168E-2</v>
      </c>
      <c r="AI149" s="19">
        <f>R149/$H149</f>
        <v>1.1122102078357024E-2</v>
      </c>
      <c r="AJ149" s="19">
        <f>S149/$H149</f>
        <v>1.0401629099020338E-2</v>
      </c>
      <c r="AK149" s="19">
        <f>T149/$H149</f>
        <v>2.7988832136713207E-4</v>
      </c>
      <c r="AL149" s="19">
        <f>U149/$H149</f>
        <v>3.0808999633378224E-4</v>
      </c>
      <c r="AM149" s="19">
        <f>V149/$H149</f>
        <v>4.2009853558811934E-3</v>
      </c>
      <c r="AN149" s="19">
        <f>W149/$H149</f>
        <v>4.0317753060812919E-3</v>
      </c>
      <c r="AO149" s="19">
        <f>X149/$H149</f>
        <v>8.639822574216964E-3</v>
      </c>
      <c r="AP149" s="19">
        <f>Y149/$H149</f>
        <v>8.2865034765215728E-3</v>
      </c>
      <c r="AQ149" s="21">
        <f>AC149+AE149+AI149+AK149+AM149+AO149+AG149</f>
        <v>0.50204302511385757</v>
      </c>
      <c r="AR149" s="21">
        <f>AD149+AF149+AJ149+AL149+AN149+AP149+AH149</f>
        <v>0.4980639284081857</v>
      </c>
    </row>
    <row r="150" spans="1:44" x14ac:dyDescent="0.2">
      <c r="A150" s="5" t="s">
        <v>227</v>
      </c>
      <c r="B150" s="5" t="s">
        <v>296</v>
      </c>
      <c r="C150" s="5" t="str">
        <f>VLOOKUP(B150,Treatments!A:B,2,FALSE)</f>
        <v>GASTROESOPHAGEAL REFLUX DISEASE</v>
      </c>
      <c r="D150" s="16">
        <v>259508</v>
      </c>
      <c r="E150" s="5">
        <v>2</v>
      </c>
      <c r="F150" s="7" t="str">
        <f>VLOOKUP(A150,Region_Pop!A:D,4,FALSE)</f>
        <v>Midwest</v>
      </c>
      <c r="G150" s="7" t="str">
        <f>IFERROR(VLOOKUP(A150,Region_Pop!A:F,6,FALSE),"NON DIVISION")</f>
        <v xml:space="preserve">West North Central </v>
      </c>
      <c r="H150" s="8">
        <f>VLOOKUP(A150,Region_Pop!A:P,16,FALSE)</f>
        <v>1879321</v>
      </c>
      <c r="I150" s="8">
        <f>VLOOKUP(A150,Region_Pop!A:Z,26,FALSE)</f>
        <v>14042</v>
      </c>
      <c r="J150" s="8">
        <f>VLOOKUP(A150,Region_Pop!A:AJ,36,FALSE)</f>
        <v>26467</v>
      </c>
      <c r="K150" s="8">
        <f>VLOOKUP(A150,Region_Pop!A:AT,46,FALSE)</f>
        <v>15683</v>
      </c>
      <c r="L150" s="14">
        <f>SUMIF(PIVOT_Demog_By_State_2014!A:A,A150&amp;"female",PIVOT_Demog_By_State_2014!D:D)</f>
        <v>42644</v>
      </c>
      <c r="M150" s="14">
        <f>SUMIF(PIVOT_Demog_By_State_2014!A:A,A150&amp;"male",PIVOT_Demog_By_State_2014!D:D)</f>
        <v>44783</v>
      </c>
      <c r="N150" s="14">
        <f>SUMIF(PIVOT_Demog_By_State_2014!A:A,A150&amp;"female",PIVOT_Demog_By_State_2014!E:E)</f>
        <v>764258</v>
      </c>
      <c r="O150" s="14">
        <f>SUMIF(PIVOT_Demog_By_State_2014!A:A,A150&amp;"male",PIVOT_Demog_By_State_2014!E:E)</f>
        <v>747813</v>
      </c>
      <c r="P150" s="14">
        <f>SUMIF(PIVOT_Demog_By_State_2014!A:A,A150&amp;"female",PIVOT_Demog_By_State_2014!U:U)</f>
        <v>91038</v>
      </c>
      <c r="Q150" s="14">
        <f>SUMIF(PIVOT_Demog_By_State_2014!A:A,A150&amp;"male",PIVOT_Demog_By_State_2014!U:U)</f>
        <v>100149</v>
      </c>
      <c r="R150" s="14">
        <f>SUMIF(PIVOT_Demog_By_State_2014!A:A,A150&amp;"female",PIVOT_Demog_By_State_2014!F:F)</f>
        <v>20902</v>
      </c>
      <c r="S150" s="14">
        <f>SUMIF(PIVOT_Demog_By_State_2014!A:A,A150&amp;"male",PIVOT_Demog_By_State_2014!F:F)</f>
        <v>19548</v>
      </c>
      <c r="T150" s="14">
        <f>SUMIF(PIVOT_Demog_By_State_2014!A:A,A150&amp;"female",PIVOT_Demog_By_State_2014!G:G)</f>
        <v>526</v>
      </c>
      <c r="U150" s="14">
        <f>SUMIF(PIVOT_Demog_By_State_2014!A:A,A150&amp;"male",PIVOT_Demog_By_State_2014!G:G)</f>
        <v>579</v>
      </c>
      <c r="V150" s="14">
        <f>SUMIF(PIVOT_Demog_By_State_2014!A:A,A150&amp;"female",PIVOT_Demog_By_State_2014!H:H)</f>
        <v>7895</v>
      </c>
      <c r="W150" s="14">
        <f>SUMIF(PIVOT_Demog_By_State_2014!A:A,A150&amp;"male",PIVOT_Demog_By_State_2014!H:H)</f>
        <v>7577</v>
      </c>
      <c r="X150" s="14">
        <f>SUMIF(PIVOT_Demog_By_State_2014!A:A,A150&amp;"female",PIVOT_Demog_By_State_2014!I:I)</f>
        <v>16237</v>
      </c>
      <c r="Y150" s="14">
        <f>SUMIF(PIVOT_Demog_By_State_2014!A:A,A150&amp;"male",PIVOT_Demog_By_State_2014!I:I)</f>
        <v>15573</v>
      </c>
      <c r="Z150" s="14">
        <f>L150+N150+P150+R150+T150+V150+X150</f>
        <v>943500</v>
      </c>
      <c r="AA150" s="14">
        <f>M150+O150+Q150+S150+U150+W150+Y150</f>
        <v>936022</v>
      </c>
      <c r="AB150" s="19">
        <f>D150/SUMIF(A:A,A150,D:D)</f>
        <v>0.20359157415761189</v>
      </c>
      <c r="AC150" s="19">
        <f>L150/$H150</f>
        <v>2.2691174099581709E-2</v>
      </c>
      <c r="AD150" s="19">
        <f>M150/$H150</f>
        <v>2.3829351132669725E-2</v>
      </c>
      <c r="AE150" s="19">
        <f>N150/$H150</f>
        <v>0.40666708880494606</v>
      </c>
      <c r="AF150" s="19">
        <f>O150/$H150</f>
        <v>0.39791658795916185</v>
      </c>
      <c r="AG150" s="19">
        <f>P150/$H150</f>
        <v>4.8441963879507548E-2</v>
      </c>
      <c r="AH150" s="19">
        <f>Q150/$H150</f>
        <v>5.3289991438397168E-2</v>
      </c>
      <c r="AI150" s="19">
        <f>R150/$H150</f>
        <v>1.1122102078357024E-2</v>
      </c>
      <c r="AJ150" s="19">
        <f>S150/$H150</f>
        <v>1.0401629099020338E-2</v>
      </c>
      <c r="AK150" s="19">
        <f>T150/$H150</f>
        <v>2.7988832136713207E-4</v>
      </c>
      <c r="AL150" s="19">
        <f>U150/$H150</f>
        <v>3.0808999633378224E-4</v>
      </c>
      <c r="AM150" s="19">
        <f>V150/$H150</f>
        <v>4.2009853558811934E-3</v>
      </c>
      <c r="AN150" s="19">
        <f>W150/$H150</f>
        <v>4.0317753060812919E-3</v>
      </c>
      <c r="AO150" s="19">
        <f>X150/$H150</f>
        <v>8.639822574216964E-3</v>
      </c>
      <c r="AP150" s="19">
        <f>Y150/$H150</f>
        <v>8.2865034765215728E-3</v>
      </c>
      <c r="AQ150" s="21">
        <f>AC150+AE150+AI150+AK150+AM150+AO150+AG150</f>
        <v>0.50204302511385757</v>
      </c>
      <c r="AR150" s="21">
        <f>AD150+AF150+AJ150+AL150+AN150+AP150+AH150</f>
        <v>0.4980639284081857</v>
      </c>
    </row>
    <row r="151" spans="1:44" x14ac:dyDescent="0.2">
      <c r="A151" s="5" t="s">
        <v>227</v>
      </c>
      <c r="B151" s="5" t="s">
        <v>297</v>
      </c>
      <c r="C151" s="5" t="str">
        <f>VLOOKUP(B151,Treatments!A:B,2,FALSE)</f>
        <v>HIGH CHOLESTEROL</v>
      </c>
      <c r="D151" s="16">
        <v>231995</v>
      </c>
      <c r="E151" s="5">
        <v>3</v>
      </c>
      <c r="F151" s="7" t="str">
        <f>VLOOKUP(A151,Region_Pop!A:D,4,FALSE)</f>
        <v>Midwest</v>
      </c>
      <c r="G151" s="7" t="str">
        <f>IFERROR(VLOOKUP(A151,Region_Pop!A:F,6,FALSE),"NON DIVISION")</f>
        <v xml:space="preserve">West North Central </v>
      </c>
      <c r="H151" s="8">
        <f>VLOOKUP(A151,Region_Pop!A:P,16,FALSE)</f>
        <v>1879321</v>
      </c>
      <c r="I151" s="8">
        <f>VLOOKUP(A151,Region_Pop!A:Z,26,FALSE)</f>
        <v>14042</v>
      </c>
      <c r="J151" s="8">
        <f>VLOOKUP(A151,Region_Pop!A:AJ,36,FALSE)</f>
        <v>26467</v>
      </c>
      <c r="K151" s="8">
        <f>VLOOKUP(A151,Region_Pop!A:AT,46,FALSE)</f>
        <v>15683</v>
      </c>
      <c r="L151" s="14">
        <f>SUMIF(PIVOT_Demog_By_State_2014!A:A,A151&amp;"female",PIVOT_Demog_By_State_2014!D:D)</f>
        <v>42644</v>
      </c>
      <c r="M151" s="14">
        <f>SUMIF(PIVOT_Demog_By_State_2014!A:A,A151&amp;"male",PIVOT_Demog_By_State_2014!D:D)</f>
        <v>44783</v>
      </c>
      <c r="N151" s="14">
        <f>SUMIF(PIVOT_Demog_By_State_2014!A:A,A151&amp;"female",PIVOT_Demog_By_State_2014!E:E)</f>
        <v>764258</v>
      </c>
      <c r="O151" s="14">
        <f>SUMIF(PIVOT_Demog_By_State_2014!A:A,A151&amp;"male",PIVOT_Demog_By_State_2014!E:E)</f>
        <v>747813</v>
      </c>
      <c r="P151" s="14">
        <f>SUMIF(PIVOT_Demog_By_State_2014!A:A,A151&amp;"female",PIVOT_Demog_By_State_2014!U:U)</f>
        <v>91038</v>
      </c>
      <c r="Q151" s="14">
        <f>SUMIF(PIVOT_Demog_By_State_2014!A:A,A151&amp;"male",PIVOT_Demog_By_State_2014!U:U)</f>
        <v>100149</v>
      </c>
      <c r="R151" s="14">
        <f>SUMIF(PIVOT_Demog_By_State_2014!A:A,A151&amp;"female",PIVOT_Demog_By_State_2014!F:F)</f>
        <v>20902</v>
      </c>
      <c r="S151" s="14">
        <f>SUMIF(PIVOT_Demog_By_State_2014!A:A,A151&amp;"male",PIVOT_Demog_By_State_2014!F:F)</f>
        <v>19548</v>
      </c>
      <c r="T151" s="14">
        <f>SUMIF(PIVOT_Demog_By_State_2014!A:A,A151&amp;"female",PIVOT_Demog_By_State_2014!G:G)</f>
        <v>526</v>
      </c>
      <c r="U151" s="14">
        <f>SUMIF(PIVOT_Demog_By_State_2014!A:A,A151&amp;"male",PIVOT_Demog_By_State_2014!G:G)</f>
        <v>579</v>
      </c>
      <c r="V151" s="14">
        <f>SUMIF(PIVOT_Demog_By_State_2014!A:A,A151&amp;"female",PIVOT_Demog_By_State_2014!H:H)</f>
        <v>7895</v>
      </c>
      <c r="W151" s="14">
        <f>SUMIF(PIVOT_Demog_By_State_2014!A:A,A151&amp;"male",PIVOT_Demog_By_State_2014!H:H)</f>
        <v>7577</v>
      </c>
      <c r="X151" s="14">
        <f>SUMIF(PIVOT_Demog_By_State_2014!A:A,A151&amp;"female",PIVOT_Demog_By_State_2014!I:I)</f>
        <v>16237</v>
      </c>
      <c r="Y151" s="14">
        <f>SUMIF(PIVOT_Demog_By_State_2014!A:A,A151&amp;"male",PIVOT_Demog_By_State_2014!I:I)</f>
        <v>15573</v>
      </c>
      <c r="Z151" s="14">
        <f>L151+N151+P151+R151+T151+V151+X151</f>
        <v>943500</v>
      </c>
      <c r="AA151" s="14">
        <f>M151+O151+Q151+S151+U151+W151+Y151</f>
        <v>936022</v>
      </c>
      <c r="AB151" s="19">
        <f>D151/SUMIF(A:A,A151,D:D)</f>
        <v>0.18200682540305183</v>
      </c>
      <c r="AC151" s="19">
        <f>L151/$H151</f>
        <v>2.2691174099581709E-2</v>
      </c>
      <c r="AD151" s="19">
        <f>M151/$H151</f>
        <v>2.3829351132669725E-2</v>
      </c>
      <c r="AE151" s="19">
        <f>N151/$H151</f>
        <v>0.40666708880494606</v>
      </c>
      <c r="AF151" s="19">
        <f>O151/$H151</f>
        <v>0.39791658795916185</v>
      </c>
      <c r="AG151" s="19">
        <f>P151/$H151</f>
        <v>4.8441963879507548E-2</v>
      </c>
      <c r="AH151" s="19">
        <f>Q151/$H151</f>
        <v>5.3289991438397168E-2</v>
      </c>
      <c r="AI151" s="19">
        <f>R151/$H151</f>
        <v>1.1122102078357024E-2</v>
      </c>
      <c r="AJ151" s="19">
        <f>S151/$H151</f>
        <v>1.0401629099020338E-2</v>
      </c>
      <c r="AK151" s="19">
        <f>T151/$H151</f>
        <v>2.7988832136713207E-4</v>
      </c>
      <c r="AL151" s="19">
        <f>U151/$H151</f>
        <v>3.0808999633378224E-4</v>
      </c>
      <c r="AM151" s="19">
        <f>V151/$H151</f>
        <v>4.2009853558811934E-3</v>
      </c>
      <c r="AN151" s="19">
        <f>W151/$H151</f>
        <v>4.0317753060812919E-3</v>
      </c>
      <c r="AO151" s="19">
        <f>X151/$H151</f>
        <v>8.639822574216964E-3</v>
      </c>
      <c r="AP151" s="19">
        <f>Y151/$H151</f>
        <v>8.2865034765215728E-3</v>
      </c>
      <c r="AQ151" s="21">
        <f>AC151+AE151+AI151+AK151+AM151+AO151+AG151</f>
        <v>0.50204302511385757</v>
      </c>
      <c r="AR151" s="21">
        <f>AD151+AF151+AJ151+AL151+AN151+AP151+AH151</f>
        <v>0.4980639284081857</v>
      </c>
    </row>
    <row r="152" spans="1:44" x14ac:dyDescent="0.2">
      <c r="A152" s="5" t="s">
        <v>246</v>
      </c>
      <c r="B152" s="5" t="s">
        <v>298</v>
      </c>
      <c r="C152" s="5" t="str">
        <f>VLOOKUP(B152,Treatments!A:B,2,FALSE)</f>
        <v>HIGH BLOOD PRESSURE</v>
      </c>
      <c r="D152" s="16">
        <v>362665</v>
      </c>
      <c r="E152" s="5">
        <v>5</v>
      </c>
      <c r="F152" s="7" t="str">
        <f>VLOOKUP(A152,Region_Pop!A:D,4,FALSE)</f>
        <v>South</v>
      </c>
      <c r="G152" s="7" t="str">
        <f>IFERROR(VLOOKUP(A152,Region_Pop!A:F,6,FALSE),"NON DIVISION")</f>
        <v xml:space="preserve">West South Central </v>
      </c>
      <c r="H152" s="8">
        <f>VLOOKUP(A152,Region_Pop!A:P,16,FALSE)</f>
        <v>3878187</v>
      </c>
      <c r="I152" s="8">
        <f>VLOOKUP(A152,Region_Pop!A:Z,26,FALSE)</f>
        <v>24973</v>
      </c>
      <c r="J152" s="8">
        <f>VLOOKUP(A152,Region_Pop!A:AJ,36,FALSE)</f>
        <v>53074</v>
      </c>
      <c r="K152" s="8">
        <f>VLOOKUP(A152,Region_Pop!A:AT,46,FALSE)</f>
        <v>38607</v>
      </c>
      <c r="L152" s="14">
        <f>SUMIF(PIVOT_Demog_By_State_2014!A:A,A152&amp;"female",PIVOT_Demog_By_State_2014!D:D)</f>
        <v>142932</v>
      </c>
      <c r="M152" s="14">
        <f>SUMIF(PIVOT_Demog_By_State_2014!A:A,A152&amp;"male",PIVOT_Demog_By_State_2014!D:D)</f>
        <v>143053</v>
      </c>
      <c r="N152" s="14">
        <f>SUMIF(PIVOT_Demog_By_State_2014!A:A,A152&amp;"female",PIVOT_Demog_By_State_2014!E:E)</f>
        <v>1318757</v>
      </c>
      <c r="O152" s="14">
        <f>SUMIF(PIVOT_Demog_By_State_2014!A:A,A152&amp;"male",PIVOT_Demog_By_State_2014!E:E)</f>
        <v>1278743</v>
      </c>
      <c r="P152" s="14">
        <f>SUMIF(PIVOT_Demog_By_State_2014!A:A,A152&amp;"female",PIVOT_Demog_By_State_2014!U:U)</f>
        <v>182187</v>
      </c>
      <c r="Q152" s="14">
        <f>SUMIF(PIVOT_Demog_By_State_2014!A:A,A152&amp;"male",PIVOT_Demog_By_State_2014!U:U)</f>
        <v>201106</v>
      </c>
      <c r="R152" s="14">
        <f>SUMIF(PIVOT_Demog_By_State_2014!A:A,A152&amp;"female",PIVOT_Demog_By_State_2014!F:F)</f>
        <v>41882</v>
      </c>
      <c r="S152" s="14">
        <f>SUMIF(PIVOT_Demog_By_State_2014!A:A,A152&amp;"male",PIVOT_Demog_By_State_2014!F:F)</f>
        <v>37922</v>
      </c>
      <c r="T152" s="14">
        <f>SUMIF(PIVOT_Demog_By_State_2014!A:A,A152&amp;"female",PIVOT_Demog_By_State_2014!G:G)</f>
        <v>2647</v>
      </c>
      <c r="U152" s="14">
        <f>SUMIF(PIVOT_Demog_By_State_2014!A:A,A152&amp;"male",PIVOT_Demog_By_State_2014!G:G)</f>
        <v>2770</v>
      </c>
      <c r="V152" s="14">
        <f>SUMIF(PIVOT_Demog_By_State_2014!A:A,A152&amp;"female",PIVOT_Demog_By_State_2014!H:H)</f>
        <v>163211</v>
      </c>
      <c r="W152" s="14">
        <f>SUMIF(PIVOT_Demog_By_State_2014!A:A,A152&amp;"male",PIVOT_Demog_By_State_2014!H:H)</f>
        <v>158187</v>
      </c>
      <c r="X152" s="14">
        <f>SUMIF(PIVOT_Demog_By_State_2014!A:A,A152&amp;"female",PIVOT_Demog_By_State_2014!I:I)</f>
        <v>104992</v>
      </c>
      <c r="Y152" s="14">
        <f>SUMIF(PIVOT_Demog_By_State_2014!A:A,A152&amp;"male",PIVOT_Demog_By_State_2014!I:I)</f>
        <v>99978</v>
      </c>
      <c r="Z152" s="14">
        <f>L152+N152+P152+R152+T152+V152+X152</f>
        <v>1956608</v>
      </c>
      <c r="AA152" s="14">
        <f>M152+O152+Q152+S152+U152+W152+Y152</f>
        <v>1921759</v>
      </c>
      <c r="AB152" s="19">
        <f>D152/SUMIF(A:A,A152,D:D)</f>
        <v>0.15060319764725719</v>
      </c>
      <c r="AC152" s="19">
        <f>L152/$H152</f>
        <v>3.6855365664419999E-2</v>
      </c>
      <c r="AD152" s="19">
        <f>M152/$H152</f>
        <v>3.688656581026134E-2</v>
      </c>
      <c r="AE152" s="19">
        <f>N152/$H152</f>
        <v>0.34004471677100667</v>
      </c>
      <c r="AF152" s="19">
        <f>O152/$H152</f>
        <v>0.32972700903798607</v>
      </c>
      <c r="AG152" s="19">
        <f>P152/$H152</f>
        <v>4.6977363391708549E-2</v>
      </c>
      <c r="AH152" s="19">
        <f>Q152/$H152</f>
        <v>5.1855673798091736E-2</v>
      </c>
      <c r="AI152" s="19">
        <f>R152/$H152</f>
        <v>1.0799376100224151E-2</v>
      </c>
      <c r="AJ152" s="19">
        <f>S152/$H152</f>
        <v>9.7782804181438393E-3</v>
      </c>
      <c r="AK152" s="19">
        <f>T152/$H152</f>
        <v>6.8253542183499658E-4</v>
      </c>
      <c r="AL152" s="19">
        <f>U152/$H152</f>
        <v>7.1425127256627907E-4</v>
      </c>
      <c r="AM152" s="19">
        <f>V152/$H152</f>
        <v>4.2084355395962079E-2</v>
      </c>
      <c r="AN152" s="19">
        <f>W152/$H152</f>
        <v>4.0788904712433925E-2</v>
      </c>
      <c r="AO152" s="19">
        <f>X152/$H152</f>
        <v>2.7072443902266704E-2</v>
      </c>
      <c r="AP152" s="19">
        <f>Y152/$H152</f>
        <v>2.5779571743188248E-2</v>
      </c>
      <c r="AQ152" s="21">
        <f>AC152+AE152+AI152+AK152+AM152+AO152+AG152</f>
        <v>0.50451615664742311</v>
      </c>
      <c r="AR152" s="21">
        <f>AD152+AF152+AJ152+AL152+AN152+AP152+AH152</f>
        <v>0.49553025679267143</v>
      </c>
    </row>
    <row r="153" spans="1:44" x14ac:dyDescent="0.2">
      <c r="A153" s="5" t="s">
        <v>246</v>
      </c>
      <c r="B153" s="5" t="s">
        <v>287</v>
      </c>
      <c r="C153" s="5" t="str">
        <f>VLOOKUP(B153,Treatments!A:B,2,FALSE)</f>
        <v>SEVERE PAIN RELIEF</v>
      </c>
      <c r="D153" s="16">
        <v>638873</v>
      </c>
      <c r="E153" s="5">
        <v>1</v>
      </c>
      <c r="F153" s="7" t="str">
        <f>VLOOKUP(A153,Region_Pop!A:D,4,FALSE)</f>
        <v>South</v>
      </c>
      <c r="G153" s="7" t="str">
        <f>IFERROR(VLOOKUP(A153,Region_Pop!A:F,6,FALSE),"NON DIVISION")</f>
        <v xml:space="preserve">West South Central </v>
      </c>
      <c r="H153" s="8">
        <f>VLOOKUP(A153,Region_Pop!A:P,16,FALSE)</f>
        <v>3878187</v>
      </c>
      <c r="I153" s="8">
        <f>VLOOKUP(A153,Region_Pop!A:Z,26,FALSE)</f>
        <v>24973</v>
      </c>
      <c r="J153" s="8">
        <f>VLOOKUP(A153,Region_Pop!A:AJ,36,FALSE)</f>
        <v>53074</v>
      </c>
      <c r="K153" s="8">
        <f>VLOOKUP(A153,Region_Pop!A:AT,46,FALSE)</f>
        <v>38607</v>
      </c>
      <c r="L153" s="14">
        <f>SUMIF(PIVOT_Demog_By_State_2014!A:A,A153&amp;"female",PIVOT_Demog_By_State_2014!D:D)</f>
        <v>142932</v>
      </c>
      <c r="M153" s="14">
        <f>SUMIF(PIVOT_Demog_By_State_2014!A:A,A153&amp;"male",PIVOT_Demog_By_State_2014!D:D)</f>
        <v>143053</v>
      </c>
      <c r="N153" s="14">
        <f>SUMIF(PIVOT_Demog_By_State_2014!A:A,A153&amp;"female",PIVOT_Demog_By_State_2014!E:E)</f>
        <v>1318757</v>
      </c>
      <c r="O153" s="14">
        <f>SUMIF(PIVOT_Demog_By_State_2014!A:A,A153&amp;"male",PIVOT_Demog_By_State_2014!E:E)</f>
        <v>1278743</v>
      </c>
      <c r="P153" s="14">
        <f>SUMIF(PIVOT_Demog_By_State_2014!A:A,A153&amp;"female",PIVOT_Demog_By_State_2014!U:U)</f>
        <v>182187</v>
      </c>
      <c r="Q153" s="14">
        <f>SUMIF(PIVOT_Demog_By_State_2014!A:A,A153&amp;"male",PIVOT_Demog_By_State_2014!U:U)</f>
        <v>201106</v>
      </c>
      <c r="R153" s="14">
        <f>SUMIF(PIVOT_Demog_By_State_2014!A:A,A153&amp;"female",PIVOT_Demog_By_State_2014!F:F)</f>
        <v>41882</v>
      </c>
      <c r="S153" s="14">
        <f>SUMIF(PIVOT_Demog_By_State_2014!A:A,A153&amp;"male",PIVOT_Demog_By_State_2014!F:F)</f>
        <v>37922</v>
      </c>
      <c r="T153" s="14">
        <f>SUMIF(PIVOT_Demog_By_State_2014!A:A,A153&amp;"female",PIVOT_Demog_By_State_2014!G:G)</f>
        <v>2647</v>
      </c>
      <c r="U153" s="14">
        <f>SUMIF(PIVOT_Demog_By_State_2014!A:A,A153&amp;"male",PIVOT_Demog_By_State_2014!G:G)</f>
        <v>2770</v>
      </c>
      <c r="V153" s="14">
        <f>SUMIF(PIVOT_Demog_By_State_2014!A:A,A153&amp;"female",PIVOT_Demog_By_State_2014!H:H)</f>
        <v>163211</v>
      </c>
      <c r="W153" s="14">
        <f>SUMIF(PIVOT_Demog_By_State_2014!A:A,A153&amp;"male",PIVOT_Demog_By_State_2014!H:H)</f>
        <v>158187</v>
      </c>
      <c r="X153" s="14">
        <f>SUMIF(PIVOT_Demog_By_State_2014!A:A,A153&amp;"female",PIVOT_Demog_By_State_2014!I:I)</f>
        <v>104992</v>
      </c>
      <c r="Y153" s="14">
        <f>SUMIF(PIVOT_Demog_By_State_2014!A:A,A153&amp;"male",PIVOT_Demog_By_State_2014!I:I)</f>
        <v>99978</v>
      </c>
      <c r="Z153" s="14">
        <f>L153+N153+P153+R153+T153+V153+X153</f>
        <v>1956608</v>
      </c>
      <c r="AA153" s="14">
        <f>M153+O153+Q153+S153+U153+W153+Y153</f>
        <v>1921759</v>
      </c>
      <c r="AB153" s="19">
        <f>D153/SUMIF(A:A,A153,D:D)</f>
        <v>0.26530356304163932</v>
      </c>
      <c r="AC153" s="19">
        <f>L153/$H153</f>
        <v>3.6855365664419999E-2</v>
      </c>
      <c r="AD153" s="19">
        <f>M153/$H153</f>
        <v>3.688656581026134E-2</v>
      </c>
      <c r="AE153" s="19">
        <f>N153/$H153</f>
        <v>0.34004471677100667</v>
      </c>
      <c r="AF153" s="19">
        <f>O153/$H153</f>
        <v>0.32972700903798607</v>
      </c>
      <c r="AG153" s="19">
        <f>P153/$H153</f>
        <v>4.6977363391708549E-2</v>
      </c>
      <c r="AH153" s="19">
        <f>Q153/$H153</f>
        <v>5.1855673798091736E-2</v>
      </c>
      <c r="AI153" s="19">
        <f>R153/$H153</f>
        <v>1.0799376100224151E-2</v>
      </c>
      <c r="AJ153" s="19">
        <f>S153/$H153</f>
        <v>9.7782804181438393E-3</v>
      </c>
      <c r="AK153" s="19">
        <f>T153/$H153</f>
        <v>6.8253542183499658E-4</v>
      </c>
      <c r="AL153" s="19">
        <f>U153/$H153</f>
        <v>7.1425127256627907E-4</v>
      </c>
      <c r="AM153" s="19">
        <f>V153/$H153</f>
        <v>4.2084355395962079E-2</v>
      </c>
      <c r="AN153" s="19">
        <f>W153/$H153</f>
        <v>4.0788904712433925E-2</v>
      </c>
      <c r="AO153" s="19">
        <f>X153/$H153</f>
        <v>2.7072443902266704E-2</v>
      </c>
      <c r="AP153" s="19">
        <f>Y153/$H153</f>
        <v>2.5779571743188248E-2</v>
      </c>
      <c r="AQ153" s="21">
        <f>AC153+AE153+AI153+AK153+AM153+AO153+AG153</f>
        <v>0.50451615664742311</v>
      </c>
      <c r="AR153" s="21">
        <f>AD153+AF153+AJ153+AL153+AN153+AP153+AH153</f>
        <v>0.49553025679267143</v>
      </c>
    </row>
    <row r="154" spans="1:44" x14ac:dyDescent="0.2">
      <c r="A154" s="5" t="s">
        <v>246</v>
      </c>
      <c r="B154" s="5" t="s">
        <v>293</v>
      </c>
      <c r="C154" s="5" t="str">
        <f>VLOOKUP(B154,Treatments!A:B,2,FALSE)</f>
        <v>HYPOTHYROIDISM</v>
      </c>
      <c r="D154" s="16">
        <v>511119</v>
      </c>
      <c r="E154" s="5">
        <v>2</v>
      </c>
      <c r="F154" s="7" t="str">
        <f>VLOOKUP(A154,Region_Pop!A:D,4,FALSE)</f>
        <v>South</v>
      </c>
      <c r="G154" s="7" t="str">
        <f>IFERROR(VLOOKUP(A154,Region_Pop!A:F,6,FALSE),"NON DIVISION")</f>
        <v xml:space="preserve">West South Central </v>
      </c>
      <c r="H154" s="8">
        <f>VLOOKUP(A154,Region_Pop!A:P,16,FALSE)</f>
        <v>3878187</v>
      </c>
      <c r="I154" s="8">
        <f>VLOOKUP(A154,Region_Pop!A:Z,26,FALSE)</f>
        <v>24973</v>
      </c>
      <c r="J154" s="8">
        <f>VLOOKUP(A154,Region_Pop!A:AJ,36,FALSE)</f>
        <v>53074</v>
      </c>
      <c r="K154" s="8">
        <f>VLOOKUP(A154,Region_Pop!A:AT,46,FALSE)</f>
        <v>38607</v>
      </c>
      <c r="L154" s="14">
        <f>SUMIF(PIVOT_Demog_By_State_2014!A:A,A154&amp;"female",PIVOT_Demog_By_State_2014!D:D)</f>
        <v>142932</v>
      </c>
      <c r="M154" s="14">
        <f>SUMIF(PIVOT_Demog_By_State_2014!A:A,A154&amp;"male",PIVOT_Demog_By_State_2014!D:D)</f>
        <v>143053</v>
      </c>
      <c r="N154" s="14">
        <f>SUMIF(PIVOT_Demog_By_State_2014!A:A,A154&amp;"female",PIVOT_Demog_By_State_2014!E:E)</f>
        <v>1318757</v>
      </c>
      <c r="O154" s="14">
        <f>SUMIF(PIVOT_Demog_By_State_2014!A:A,A154&amp;"male",PIVOT_Demog_By_State_2014!E:E)</f>
        <v>1278743</v>
      </c>
      <c r="P154" s="14">
        <f>SUMIF(PIVOT_Demog_By_State_2014!A:A,A154&amp;"female",PIVOT_Demog_By_State_2014!U:U)</f>
        <v>182187</v>
      </c>
      <c r="Q154" s="14">
        <f>SUMIF(PIVOT_Demog_By_State_2014!A:A,A154&amp;"male",PIVOT_Demog_By_State_2014!U:U)</f>
        <v>201106</v>
      </c>
      <c r="R154" s="14">
        <f>SUMIF(PIVOT_Demog_By_State_2014!A:A,A154&amp;"female",PIVOT_Demog_By_State_2014!F:F)</f>
        <v>41882</v>
      </c>
      <c r="S154" s="14">
        <f>SUMIF(PIVOT_Demog_By_State_2014!A:A,A154&amp;"male",PIVOT_Demog_By_State_2014!F:F)</f>
        <v>37922</v>
      </c>
      <c r="T154" s="14">
        <f>SUMIF(PIVOT_Demog_By_State_2014!A:A,A154&amp;"female",PIVOT_Demog_By_State_2014!G:G)</f>
        <v>2647</v>
      </c>
      <c r="U154" s="14">
        <f>SUMIF(PIVOT_Demog_By_State_2014!A:A,A154&amp;"male",PIVOT_Demog_By_State_2014!G:G)</f>
        <v>2770</v>
      </c>
      <c r="V154" s="14">
        <f>SUMIF(PIVOT_Demog_By_State_2014!A:A,A154&amp;"female",PIVOT_Demog_By_State_2014!H:H)</f>
        <v>163211</v>
      </c>
      <c r="W154" s="14">
        <f>SUMIF(PIVOT_Demog_By_State_2014!A:A,A154&amp;"male",PIVOT_Demog_By_State_2014!H:H)</f>
        <v>158187</v>
      </c>
      <c r="X154" s="14">
        <f>SUMIF(PIVOT_Demog_By_State_2014!A:A,A154&amp;"female",PIVOT_Demog_By_State_2014!I:I)</f>
        <v>104992</v>
      </c>
      <c r="Y154" s="14">
        <f>SUMIF(PIVOT_Demog_By_State_2014!A:A,A154&amp;"male",PIVOT_Demog_By_State_2014!I:I)</f>
        <v>99978</v>
      </c>
      <c r="Z154" s="14">
        <f>L154+N154+P154+R154+T154+V154+X154</f>
        <v>1956608</v>
      </c>
      <c r="AA154" s="14">
        <f>M154+O154+Q154+S154+U154+W154+Y154</f>
        <v>1921759</v>
      </c>
      <c r="AB154" s="19">
        <f>D154/SUMIF(A:A,A154,D:D)</f>
        <v>0.2122514049557262</v>
      </c>
      <c r="AC154" s="19">
        <f>L154/$H154</f>
        <v>3.6855365664419999E-2</v>
      </c>
      <c r="AD154" s="19">
        <f>M154/$H154</f>
        <v>3.688656581026134E-2</v>
      </c>
      <c r="AE154" s="19">
        <f>N154/$H154</f>
        <v>0.34004471677100667</v>
      </c>
      <c r="AF154" s="19">
        <f>O154/$H154</f>
        <v>0.32972700903798607</v>
      </c>
      <c r="AG154" s="19">
        <f>P154/$H154</f>
        <v>4.6977363391708549E-2</v>
      </c>
      <c r="AH154" s="19">
        <f>Q154/$H154</f>
        <v>5.1855673798091736E-2</v>
      </c>
      <c r="AI154" s="19">
        <f>R154/$H154</f>
        <v>1.0799376100224151E-2</v>
      </c>
      <c r="AJ154" s="19">
        <f>S154/$H154</f>
        <v>9.7782804181438393E-3</v>
      </c>
      <c r="AK154" s="19">
        <f>T154/$H154</f>
        <v>6.8253542183499658E-4</v>
      </c>
      <c r="AL154" s="19">
        <f>U154/$H154</f>
        <v>7.1425127256627907E-4</v>
      </c>
      <c r="AM154" s="19">
        <f>V154/$H154</f>
        <v>4.2084355395962079E-2</v>
      </c>
      <c r="AN154" s="19">
        <f>W154/$H154</f>
        <v>4.0788904712433925E-2</v>
      </c>
      <c r="AO154" s="19">
        <f>X154/$H154</f>
        <v>2.7072443902266704E-2</v>
      </c>
      <c r="AP154" s="19">
        <f>Y154/$H154</f>
        <v>2.5779571743188248E-2</v>
      </c>
      <c r="AQ154" s="21">
        <f>AC154+AE154+AI154+AK154+AM154+AO154+AG154</f>
        <v>0.50451615664742311</v>
      </c>
      <c r="AR154" s="21">
        <f>AD154+AF154+AJ154+AL154+AN154+AP154+AH154</f>
        <v>0.49553025679267143</v>
      </c>
    </row>
    <row r="155" spans="1:44" x14ac:dyDescent="0.2">
      <c r="A155" s="5" t="s">
        <v>246</v>
      </c>
      <c r="B155" s="5" t="s">
        <v>295</v>
      </c>
      <c r="C155" s="5" t="str">
        <f>VLOOKUP(B155,Treatments!A:B,2,FALSE)</f>
        <v>HIGH BLOOD PRESSURE</v>
      </c>
      <c r="D155" s="16">
        <v>483921</v>
      </c>
      <c r="E155" s="5">
        <v>3</v>
      </c>
      <c r="F155" s="7" t="str">
        <f>VLOOKUP(A155,Region_Pop!A:D,4,FALSE)</f>
        <v>South</v>
      </c>
      <c r="G155" s="7" t="str">
        <f>IFERROR(VLOOKUP(A155,Region_Pop!A:F,6,FALSE),"NON DIVISION")</f>
        <v xml:space="preserve">West South Central </v>
      </c>
      <c r="H155" s="8">
        <f>VLOOKUP(A155,Region_Pop!A:P,16,FALSE)</f>
        <v>3878187</v>
      </c>
      <c r="I155" s="8">
        <f>VLOOKUP(A155,Region_Pop!A:Z,26,FALSE)</f>
        <v>24973</v>
      </c>
      <c r="J155" s="8">
        <f>VLOOKUP(A155,Region_Pop!A:AJ,36,FALSE)</f>
        <v>53074</v>
      </c>
      <c r="K155" s="8">
        <f>VLOOKUP(A155,Region_Pop!A:AT,46,FALSE)</f>
        <v>38607</v>
      </c>
      <c r="L155" s="14">
        <f>SUMIF(PIVOT_Demog_By_State_2014!A:A,A155&amp;"female",PIVOT_Demog_By_State_2014!D:D)</f>
        <v>142932</v>
      </c>
      <c r="M155" s="14">
        <f>SUMIF(PIVOT_Demog_By_State_2014!A:A,A155&amp;"male",PIVOT_Demog_By_State_2014!D:D)</f>
        <v>143053</v>
      </c>
      <c r="N155" s="14">
        <f>SUMIF(PIVOT_Demog_By_State_2014!A:A,A155&amp;"female",PIVOT_Demog_By_State_2014!E:E)</f>
        <v>1318757</v>
      </c>
      <c r="O155" s="14">
        <f>SUMIF(PIVOT_Demog_By_State_2014!A:A,A155&amp;"male",PIVOT_Demog_By_State_2014!E:E)</f>
        <v>1278743</v>
      </c>
      <c r="P155" s="14">
        <f>SUMIF(PIVOT_Demog_By_State_2014!A:A,A155&amp;"female",PIVOT_Demog_By_State_2014!U:U)</f>
        <v>182187</v>
      </c>
      <c r="Q155" s="14">
        <f>SUMIF(PIVOT_Demog_By_State_2014!A:A,A155&amp;"male",PIVOT_Demog_By_State_2014!U:U)</f>
        <v>201106</v>
      </c>
      <c r="R155" s="14">
        <f>SUMIF(PIVOT_Demog_By_State_2014!A:A,A155&amp;"female",PIVOT_Demog_By_State_2014!F:F)</f>
        <v>41882</v>
      </c>
      <c r="S155" s="14">
        <f>SUMIF(PIVOT_Demog_By_State_2014!A:A,A155&amp;"male",PIVOT_Demog_By_State_2014!F:F)</f>
        <v>37922</v>
      </c>
      <c r="T155" s="14">
        <f>SUMIF(PIVOT_Demog_By_State_2014!A:A,A155&amp;"female",PIVOT_Demog_By_State_2014!G:G)</f>
        <v>2647</v>
      </c>
      <c r="U155" s="14">
        <f>SUMIF(PIVOT_Demog_By_State_2014!A:A,A155&amp;"male",PIVOT_Demog_By_State_2014!G:G)</f>
        <v>2770</v>
      </c>
      <c r="V155" s="14">
        <f>SUMIF(PIVOT_Demog_By_State_2014!A:A,A155&amp;"female",PIVOT_Demog_By_State_2014!H:H)</f>
        <v>163211</v>
      </c>
      <c r="W155" s="14">
        <f>SUMIF(PIVOT_Demog_By_State_2014!A:A,A155&amp;"male",PIVOT_Demog_By_State_2014!H:H)</f>
        <v>158187</v>
      </c>
      <c r="X155" s="14">
        <f>SUMIF(PIVOT_Demog_By_State_2014!A:A,A155&amp;"female",PIVOT_Demog_By_State_2014!I:I)</f>
        <v>104992</v>
      </c>
      <c r="Y155" s="14">
        <f>SUMIF(PIVOT_Demog_By_State_2014!A:A,A155&amp;"male",PIVOT_Demog_By_State_2014!I:I)</f>
        <v>99978</v>
      </c>
      <c r="Z155" s="14">
        <f>L155+N155+P155+R155+T155+V155+X155</f>
        <v>1956608</v>
      </c>
      <c r="AA155" s="14">
        <f>M155+O155+Q155+S155+U155+W155+Y155</f>
        <v>1921759</v>
      </c>
      <c r="AB155" s="19">
        <f>D155/SUMIF(A:A,A155,D:D)</f>
        <v>0.20095694375982887</v>
      </c>
      <c r="AC155" s="19">
        <f>L155/$H155</f>
        <v>3.6855365664419999E-2</v>
      </c>
      <c r="AD155" s="19">
        <f>M155/$H155</f>
        <v>3.688656581026134E-2</v>
      </c>
      <c r="AE155" s="19">
        <f>N155/$H155</f>
        <v>0.34004471677100667</v>
      </c>
      <c r="AF155" s="19">
        <f>O155/$H155</f>
        <v>0.32972700903798607</v>
      </c>
      <c r="AG155" s="19">
        <f>P155/$H155</f>
        <v>4.6977363391708549E-2</v>
      </c>
      <c r="AH155" s="19">
        <f>Q155/$H155</f>
        <v>5.1855673798091736E-2</v>
      </c>
      <c r="AI155" s="19">
        <f>R155/$H155</f>
        <v>1.0799376100224151E-2</v>
      </c>
      <c r="AJ155" s="19">
        <f>S155/$H155</f>
        <v>9.7782804181438393E-3</v>
      </c>
      <c r="AK155" s="19">
        <f>T155/$H155</f>
        <v>6.8253542183499658E-4</v>
      </c>
      <c r="AL155" s="19">
        <f>U155/$H155</f>
        <v>7.1425127256627907E-4</v>
      </c>
      <c r="AM155" s="19">
        <f>V155/$H155</f>
        <v>4.2084355395962079E-2</v>
      </c>
      <c r="AN155" s="19">
        <f>W155/$H155</f>
        <v>4.0788904712433925E-2</v>
      </c>
      <c r="AO155" s="19">
        <f>X155/$H155</f>
        <v>2.7072443902266704E-2</v>
      </c>
      <c r="AP155" s="19">
        <f>Y155/$H155</f>
        <v>2.5779571743188248E-2</v>
      </c>
      <c r="AQ155" s="21">
        <f>AC155+AE155+AI155+AK155+AM155+AO155+AG155</f>
        <v>0.50451615664742311</v>
      </c>
      <c r="AR155" s="21">
        <f>AD155+AF155+AJ155+AL155+AN155+AP155+AH155</f>
        <v>0.49553025679267143</v>
      </c>
    </row>
    <row r="156" spans="1:44" x14ac:dyDescent="0.2">
      <c r="A156" s="5" t="s">
        <v>246</v>
      </c>
      <c r="B156" s="5" t="s">
        <v>296</v>
      </c>
      <c r="C156" s="5" t="str">
        <f>VLOOKUP(B156,Treatments!A:B,2,FALSE)</f>
        <v>GASTROESOPHAGEAL REFLUX DISEASE</v>
      </c>
      <c r="D156" s="16">
        <v>411505</v>
      </c>
      <c r="E156" s="5">
        <v>4</v>
      </c>
      <c r="F156" s="7" t="str">
        <f>VLOOKUP(A156,Region_Pop!A:D,4,FALSE)</f>
        <v>South</v>
      </c>
      <c r="G156" s="7" t="str">
        <f>IFERROR(VLOOKUP(A156,Region_Pop!A:F,6,FALSE),"NON DIVISION")</f>
        <v xml:space="preserve">West South Central </v>
      </c>
      <c r="H156" s="8">
        <f>VLOOKUP(A156,Region_Pop!A:P,16,FALSE)</f>
        <v>3878187</v>
      </c>
      <c r="I156" s="8">
        <f>VLOOKUP(A156,Region_Pop!A:Z,26,FALSE)</f>
        <v>24973</v>
      </c>
      <c r="J156" s="8">
        <f>VLOOKUP(A156,Region_Pop!A:AJ,36,FALSE)</f>
        <v>53074</v>
      </c>
      <c r="K156" s="8">
        <f>VLOOKUP(A156,Region_Pop!A:AT,46,FALSE)</f>
        <v>38607</v>
      </c>
      <c r="L156" s="14">
        <f>SUMIF(PIVOT_Demog_By_State_2014!A:A,A156&amp;"female",PIVOT_Demog_By_State_2014!D:D)</f>
        <v>142932</v>
      </c>
      <c r="M156" s="14">
        <f>SUMIF(PIVOT_Demog_By_State_2014!A:A,A156&amp;"male",PIVOT_Demog_By_State_2014!D:D)</f>
        <v>143053</v>
      </c>
      <c r="N156" s="14">
        <f>SUMIF(PIVOT_Demog_By_State_2014!A:A,A156&amp;"female",PIVOT_Demog_By_State_2014!E:E)</f>
        <v>1318757</v>
      </c>
      <c r="O156" s="14">
        <f>SUMIF(PIVOT_Demog_By_State_2014!A:A,A156&amp;"male",PIVOT_Demog_By_State_2014!E:E)</f>
        <v>1278743</v>
      </c>
      <c r="P156" s="14">
        <f>SUMIF(PIVOT_Demog_By_State_2014!A:A,A156&amp;"female",PIVOT_Demog_By_State_2014!U:U)</f>
        <v>182187</v>
      </c>
      <c r="Q156" s="14">
        <f>SUMIF(PIVOT_Demog_By_State_2014!A:A,A156&amp;"male",PIVOT_Demog_By_State_2014!U:U)</f>
        <v>201106</v>
      </c>
      <c r="R156" s="14">
        <f>SUMIF(PIVOT_Demog_By_State_2014!A:A,A156&amp;"female",PIVOT_Demog_By_State_2014!F:F)</f>
        <v>41882</v>
      </c>
      <c r="S156" s="14">
        <f>SUMIF(PIVOT_Demog_By_State_2014!A:A,A156&amp;"male",PIVOT_Demog_By_State_2014!F:F)</f>
        <v>37922</v>
      </c>
      <c r="T156" s="14">
        <f>SUMIF(PIVOT_Demog_By_State_2014!A:A,A156&amp;"female",PIVOT_Demog_By_State_2014!G:G)</f>
        <v>2647</v>
      </c>
      <c r="U156" s="14">
        <f>SUMIF(PIVOT_Demog_By_State_2014!A:A,A156&amp;"male",PIVOT_Demog_By_State_2014!G:G)</f>
        <v>2770</v>
      </c>
      <c r="V156" s="14">
        <f>SUMIF(PIVOT_Demog_By_State_2014!A:A,A156&amp;"female",PIVOT_Demog_By_State_2014!H:H)</f>
        <v>163211</v>
      </c>
      <c r="W156" s="14">
        <f>SUMIF(PIVOT_Demog_By_State_2014!A:A,A156&amp;"male",PIVOT_Demog_By_State_2014!H:H)</f>
        <v>158187</v>
      </c>
      <c r="X156" s="14">
        <f>SUMIF(PIVOT_Demog_By_State_2014!A:A,A156&amp;"female",PIVOT_Demog_By_State_2014!I:I)</f>
        <v>104992</v>
      </c>
      <c r="Y156" s="14">
        <f>SUMIF(PIVOT_Demog_By_State_2014!A:A,A156&amp;"male",PIVOT_Demog_By_State_2014!I:I)</f>
        <v>99978</v>
      </c>
      <c r="Z156" s="14">
        <f>L156+N156+P156+R156+T156+V156+X156</f>
        <v>1956608</v>
      </c>
      <c r="AA156" s="14">
        <f>M156+O156+Q156+S156+U156+W156+Y156</f>
        <v>1921759</v>
      </c>
      <c r="AB156" s="19">
        <f>D156/SUMIF(A:A,A156,D:D)</f>
        <v>0.1708848905955484</v>
      </c>
      <c r="AC156" s="19">
        <f>L156/$H156</f>
        <v>3.6855365664419999E-2</v>
      </c>
      <c r="AD156" s="19">
        <f>M156/$H156</f>
        <v>3.688656581026134E-2</v>
      </c>
      <c r="AE156" s="19">
        <f>N156/$H156</f>
        <v>0.34004471677100667</v>
      </c>
      <c r="AF156" s="19">
        <f>O156/$H156</f>
        <v>0.32972700903798607</v>
      </c>
      <c r="AG156" s="19">
        <f>P156/$H156</f>
        <v>4.6977363391708549E-2</v>
      </c>
      <c r="AH156" s="19">
        <f>Q156/$H156</f>
        <v>5.1855673798091736E-2</v>
      </c>
      <c r="AI156" s="19">
        <f>R156/$H156</f>
        <v>1.0799376100224151E-2</v>
      </c>
      <c r="AJ156" s="19">
        <f>S156/$H156</f>
        <v>9.7782804181438393E-3</v>
      </c>
      <c r="AK156" s="19">
        <f>T156/$H156</f>
        <v>6.8253542183499658E-4</v>
      </c>
      <c r="AL156" s="19">
        <f>U156/$H156</f>
        <v>7.1425127256627907E-4</v>
      </c>
      <c r="AM156" s="19">
        <f>V156/$H156</f>
        <v>4.2084355395962079E-2</v>
      </c>
      <c r="AN156" s="19">
        <f>W156/$H156</f>
        <v>4.0788904712433925E-2</v>
      </c>
      <c r="AO156" s="19">
        <f>X156/$H156</f>
        <v>2.7072443902266704E-2</v>
      </c>
      <c r="AP156" s="19">
        <f>Y156/$H156</f>
        <v>2.5779571743188248E-2</v>
      </c>
      <c r="AQ156" s="21">
        <f>AC156+AE156+AI156+AK156+AM156+AO156+AG156</f>
        <v>0.50451615664742311</v>
      </c>
      <c r="AR156" s="21">
        <f>AD156+AF156+AJ156+AL156+AN156+AP156+AH156</f>
        <v>0.49553025679267143</v>
      </c>
    </row>
    <row r="157" spans="1:44" x14ac:dyDescent="0.2">
      <c r="A157" s="5" t="s">
        <v>200</v>
      </c>
      <c r="B157" s="5" t="s">
        <v>298</v>
      </c>
      <c r="C157" s="5" t="str">
        <f>VLOOKUP(B157,Treatments!A:B,2,FALSE)</f>
        <v>HIGH BLOOD PRESSURE</v>
      </c>
      <c r="D157" s="16">
        <v>753640</v>
      </c>
      <c r="E157" s="5">
        <v>4</v>
      </c>
      <c r="F157" s="7" t="str">
        <f>VLOOKUP(A157,Region_Pop!A:D,4,FALSE)</f>
        <v>Midwest</v>
      </c>
      <c r="G157" s="7" t="str">
        <f>IFERROR(VLOOKUP(A157,Region_Pop!A:F,6,FALSE),"NON DIVISION")</f>
        <v xml:space="preserve">East North Central </v>
      </c>
      <c r="H157" s="8">
        <f>VLOOKUP(A157,Region_Pop!A:P,16,FALSE)</f>
        <v>6593644</v>
      </c>
      <c r="I157" s="8">
        <f>VLOOKUP(A157,Region_Pop!A:Z,26,FALSE)</f>
        <v>24931</v>
      </c>
      <c r="J157" s="8">
        <f>VLOOKUP(A157,Region_Pop!A:AJ,36,FALSE)</f>
        <v>83554</v>
      </c>
      <c r="K157" s="8">
        <f>VLOOKUP(A157,Region_Pop!A:AT,46,FALSE)</f>
        <v>59833</v>
      </c>
      <c r="L157" s="14">
        <f>SUMIF(PIVOT_Demog_By_State_2014!A:A,A157&amp;"female",PIVOT_Demog_By_State_2014!D:D)</f>
        <v>316102</v>
      </c>
      <c r="M157" s="14">
        <f>SUMIF(PIVOT_Demog_By_State_2014!A:A,A157&amp;"male",PIVOT_Demog_By_State_2014!D:D)</f>
        <v>293155</v>
      </c>
      <c r="N157" s="14">
        <f>SUMIF(PIVOT_Demog_By_State_2014!A:A,A157&amp;"female",PIVOT_Demog_By_State_2014!E:E)</f>
        <v>2690728</v>
      </c>
      <c r="O157" s="14">
        <f>SUMIF(PIVOT_Demog_By_State_2014!A:A,A157&amp;"male",PIVOT_Demog_By_State_2014!E:E)</f>
        <v>2604386</v>
      </c>
      <c r="P157" s="14">
        <f>SUMIF(PIVOT_Demog_By_State_2014!A:A,A157&amp;"female",PIVOT_Demog_By_State_2014!U:U)</f>
        <v>206160</v>
      </c>
      <c r="Q157" s="14">
        <f>SUMIF(PIVOT_Demog_By_State_2014!A:A,A157&amp;"male",PIVOT_Demog_By_State_2014!U:U)</f>
        <v>222940</v>
      </c>
      <c r="R157" s="14">
        <f>SUMIF(PIVOT_Demog_By_State_2014!A:A,A157&amp;"female",PIVOT_Demog_By_State_2014!F:F)</f>
        <v>67211</v>
      </c>
      <c r="S157" s="14">
        <f>SUMIF(PIVOT_Demog_By_State_2014!A:A,A157&amp;"male",PIVOT_Demog_By_State_2014!F:F)</f>
        <v>65192</v>
      </c>
      <c r="T157" s="14">
        <f>SUMIF(PIVOT_Demog_By_State_2014!A:A,A157&amp;"female",PIVOT_Demog_By_State_2014!G:G)</f>
        <v>1116</v>
      </c>
      <c r="U157" s="14">
        <f>SUMIF(PIVOT_Demog_By_State_2014!A:A,A157&amp;"male",PIVOT_Demog_By_State_2014!G:G)</f>
        <v>1062</v>
      </c>
      <c r="V157" s="14">
        <f>SUMIF(PIVOT_Demog_By_State_2014!A:A,A157&amp;"female",PIVOT_Demog_By_State_2014!H:H)</f>
        <v>7513</v>
      </c>
      <c r="W157" s="14">
        <f>SUMIF(PIVOT_Demog_By_State_2014!A:A,A157&amp;"male",PIVOT_Demog_By_State_2014!H:H)</f>
        <v>7350</v>
      </c>
      <c r="X157" s="14">
        <f>SUMIF(PIVOT_Demog_By_State_2014!A:A,A157&amp;"female",PIVOT_Demog_By_State_2014!I:I)</f>
        <v>56351</v>
      </c>
      <c r="Y157" s="14">
        <f>SUMIF(PIVOT_Demog_By_State_2014!A:A,A157&amp;"male",PIVOT_Demog_By_State_2014!I:I)</f>
        <v>54267</v>
      </c>
      <c r="Z157" s="14">
        <f>L157+N157+P157+R157+T157+V157+X157</f>
        <v>3345181</v>
      </c>
      <c r="AA157" s="14">
        <f>M157+O157+Q157+S157+U157+W157+Y157</f>
        <v>3248352</v>
      </c>
      <c r="AB157" s="19">
        <f>D157/SUMIF(A:A,A157,D:D)</f>
        <v>0.17514817432360857</v>
      </c>
      <c r="AC157" s="19">
        <f>L157/$H157</f>
        <v>4.7940410492286208E-2</v>
      </c>
      <c r="AD157" s="19">
        <f>M157/$H157</f>
        <v>4.4460240801596204E-2</v>
      </c>
      <c r="AE157" s="19">
        <f>N157/$H157</f>
        <v>0.40807905310022802</v>
      </c>
      <c r="AF157" s="19">
        <f>O157/$H157</f>
        <v>0.39498432126453903</v>
      </c>
      <c r="AG157" s="19">
        <f>P157/$H157</f>
        <v>3.1266474198485696E-2</v>
      </c>
      <c r="AH157" s="19">
        <f>Q157/$H157</f>
        <v>3.3811349232685292E-2</v>
      </c>
      <c r="AI157" s="19">
        <f>R157/$H157</f>
        <v>1.0193301306530957E-2</v>
      </c>
      <c r="AJ157" s="19">
        <f>S157/$H157</f>
        <v>9.8870973319154024E-3</v>
      </c>
      <c r="AK157" s="19">
        <f>T157/$H157</f>
        <v>1.6925390573103432E-4</v>
      </c>
      <c r="AL157" s="19">
        <f>U157/$H157</f>
        <v>1.6106420061501653E-4</v>
      </c>
      <c r="AM157" s="19">
        <f>V157/$H157</f>
        <v>1.1394306395674379E-3</v>
      </c>
      <c r="AN157" s="19">
        <f>W157/$H157</f>
        <v>1.1147098630135324E-3</v>
      </c>
      <c r="AO157" s="19">
        <f>X157/$H157</f>
        <v>8.5462606109762678E-3</v>
      </c>
      <c r="AP157" s="19">
        <f>Y157/$H157</f>
        <v>8.2301986579803223E-3</v>
      </c>
      <c r="AQ157" s="21">
        <f>AC157+AE157+AI157+AK157+AM157+AO157+AG157</f>
        <v>0.50733418425380561</v>
      </c>
      <c r="AR157" s="21">
        <f>AD157+AF157+AJ157+AL157+AN157+AP157+AH157</f>
        <v>0.49264898135234481</v>
      </c>
    </row>
    <row r="158" spans="1:44" x14ac:dyDescent="0.2">
      <c r="A158" s="5" t="s">
        <v>200</v>
      </c>
      <c r="B158" s="5" t="s">
        <v>287</v>
      </c>
      <c r="C158" s="5" t="str">
        <f>VLOOKUP(B158,Treatments!A:B,2,FALSE)</f>
        <v>SEVERE PAIN RELIEF</v>
      </c>
      <c r="D158" s="16">
        <v>1037564</v>
      </c>
      <c r="E158" s="5">
        <v>1</v>
      </c>
      <c r="F158" s="7" t="str">
        <f>VLOOKUP(A158,Region_Pop!A:D,4,FALSE)</f>
        <v>Midwest</v>
      </c>
      <c r="G158" s="7" t="str">
        <f>IFERROR(VLOOKUP(A158,Region_Pop!A:F,6,FALSE),"NON DIVISION")</f>
        <v xml:space="preserve">East North Central </v>
      </c>
      <c r="H158" s="8">
        <f>VLOOKUP(A158,Region_Pop!A:P,16,FALSE)</f>
        <v>6593644</v>
      </c>
      <c r="I158" s="8">
        <f>VLOOKUP(A158,Region_Pop!A:Z,26,FALSE)</f>
        <v>24931</v>
      </c>
      <c r="J158" s="8">
        <f>VLOOKUP(A158,Region_Pop!A:AJ,36,FALSE)</f>
        <v>83554</v>
      </c>
      <c r="K158" s="8">
        <f>VLOOKUP(A158,Region_Pop!A:AT,46,FALSE)</f>
        <v>59833</v>
      </c>
      <c r="L158" s="14">
        <f>SUMIF(PIVOT_Demog_By_State_2014!A:A,A158&amp;"female",PIVOT_Demog_By_State_2014!D:D)</f>
        <v>316102</v>
      </c>
      <c r="M158" s="14">
        <f>SUMIF(PIVOT_Demog_By_State_2014!A:A,A158&amp;"male",PIVOT_Demog_By_State_2014!D:D)</f>
        <v>293155</v>
      </c>
      <c r="N158" s="14">
        <f>SUMIF(PIVOT_Demog_By_State_2014!A:A,A158&amp;"female",PIVOT_Demog_By_State_2014!E:E)</f>
        <v>2690728</v>
      </c>
      <c r="O158" s="14">
        <f>SUMIF(PIVOT_Demog_By_State_2014!A:A,A158&amp;"male",PIVOT_Demog_By_State_2014!E:E)</f>
        <v>2604386</v>
      </c>
      <c r="P158" s="14">
        <f>SUMIF(PIVOT_Demog_By_State_2014!A:A,A158&amp;"female",PIVOT_Demog_By_State_2014!U:U)</f>
        <v>206160</v>
      </c>
      <c r="Q158" s="14">
        <f>SUMIF(PIVOT_Demog_By_State_2014!A:A,A158&amp;"male",PIVOT_Demog_By_State_2014!U:U)</f>
        <v>222940</v>
      </c>
      <c r="R158" s="14">
        <f>SUMIF(PIVOT_Demog_By_State_2014!A:A,A158&amp;"female",PIVOT_Demog_By_State_2014!F:F)</f>
        <v>67211</v>
      </c>
      <c r="S158" s="14">
        <f>SUMIF(PIVOT_Demog_By_State_2014!A:A,A158&amp;"male",PIVOT_Demog_By_State_2014!F:F)</f>
        <v>65192</v>
      </c>
      <c r="T158" s="14">
        <f>SUMIF(PIVOT_Demog_By_State_2014!A:A,A158&amp;"female",PIVOT_Demog_By_State_2014!G:G)</f>
        <v>1116</v>
      </c>
      <c r="U158" s="14">
        <f>SUMIF(PIVOT_Demog_By_State_2014!A:A,A158&amp;"male",PIVOT_Demog_By_State_2014!G:G)</f>
        <v>1062</v>
      </c>
      <c r="V158" s="14">
        <f>SUMIF(PIVOT_Demog_By_State_2014!A:A,A158&amp;"female",PIVOT_Demog_By_State_2014!H:H)</f>
        <v>7513</v>
      </c>
      <c r="W158" s="14">
        <f>SUMIF(PIVOT_Demog_By_State_2014!A:A,A158&amp;"male",PIVOT_Demog_By_State_2014!H:H)</f>
        <v>7350</v>
      </c>
      <c r="X158" s="14">
        <f>SUMIF(PIVOT_Demog_By_State_2014!A:A,A158&amp;"female",PIVOT_Demog_By_State_2014!I:I)</f>
        <v>56351</v>
      </c>
      <c r="Y158" s="14">
        <f>SUMIF(PIVOT_Demog_By_State_2014!A:A,A158&amp;"male",PIVOT_Demog_By_State_2014!I:I)</f>
        <v>54267</v>
      </c>
      <c r="Z158" s="14">
        <f>L158+N158+P158+R158+T158+V158+X158</f>
        <v>3345181</v>
      </c>
      <c r="AA158" s="14">
        <f>M158+O158+Q158+S158+U158+W158+Y158</f>
        <v>3248352</v>
      </c>
      <c r="AB158" s="19">
        <f>D158/SUMIF(A:A,A158,D:D)</f>
        <v>0.24113295518271405</v>
      </c>
      <c r="AC158" s="19">
        <f>L158/$H158</f>
        <v>4.7940410492286208E-2</v>
      </c>
      <c r="AD158" s="19">
        <f>M158/$H158</f>
        <v>4.4460240801596204E-2</v>
      </c>
      <c r="AE158" s="19">
        <f>N158/$H158</f>
        <v>0.40807905310022802</v>
      </c>
      <c r="AF158" s="19">
        <f>O158/$H158</f>
        <v>0.39498432126453903</v>
      </c>
      <c r="AG158" s="19">
        <f>P158/$H158</f>
        <v>3.1266474198485696E-2</v>
      </c>
      <c r="AH158" s="19">
        <f>Q158/$H158</f>
        <v>3.3811349232685292E-2</v>
      </c>
      <c r="AI158" s="19">
        <f>R158/$H158</f>
        <v>1.0193301306530957E-2</v>
      </c>
      <c r="AJ158" s="19">
        <f>S158/$H158</f>
        <v>9.8870973319154024E-3</v>
      </c>
      <c r="AK158" s="19">
        <f>T158/$H158</f>
        <v>1.6925390573103432E-4</v>
      </c>
      <c r="AL158" s="19">
        <f>U158/$H158</f>
        <v>1.6106420061501653E-4</v>
      </c>
      <c r="AM158" s="19">
        <f>V158/$H158</f>
        <v>1.1394306395674379E-3</v>
      </c>
      <c r="AN158" s="19">
        <f>W158/$H158</f>
        <v>1.1147098630135324E-3</v>
      </c>
      <c r="AO158" s="19">
        <f>X158/$H158</f>
        <v>8.5462606109762678E-3</v>
      </c>
      <c r="AP158" s="19">
        <f>Y158/$H158</f>
        <v>8.2301986579803223E-3</v>
      </c>
      <c r="AQ158" s="21">
        <f>AC158+AE158+AI158+AK158+AM158+AO158+AG158</f>
        <v>0.50733418425380561</v>
      </c>
      <c r="AR158" s="21">
        <f>AD158+AF158+AJ158+AL158+AN158+AP158+AH158</f>
        <v>0.49264898135234481</v>
      </c>
    </row>
    <row r="159" spans="1:44" x14ac:dyDescent="0.2">
      <c r="A159" s="5" t="s">
        <v>200</v>
      </c>
      <c r="B159" s="5" t="s">
        <v>293</v>
      </c>
      <c r="C159" s="5" t="str">
        <f>VLOOKUP(B159,Treatments!A:B,2,FALSE)</f>
        <v>HYPOTHYROIDISM</v>
      </c>
      <c r="D159" s="16">
        <v>987654</v>
      </c>
      <c r="E159" s="5">
        <v>2</v>
      </c>
      <c r="F159" s="7" t="str">
        <f>VLOOKUP(A159,Region_Pop!A:D,4,FALSE)</f>
        <v>Midwest</v>
      </c>
      <c r="G159" s="7" t="str">
        <f>IFERROR(VLOOKUP(A159,Region_Pop!A:F,6,FALSE),"NON DIVISION")</f>
        <v xml:space="preserve">East North Central </v>
      </c>
      <c r="H159" s="8">
        <f>VLOOKUP(A159,Region_Pop!A:P,16,FALSE)</f>
        <v>6593644</v>
      </c>
      <c r="I159" s="8">
        <f>VLOOKUP(A159,Region_Pop!A:Z,26,FALSE)</f>
        <v>24931</v>
      </c>
      <c r="J159" s="8">
        <f>VLOOKUP(A159,Region_Pop!A:AJ,36,FALSE)</f>
        <v>83554</v>
      </c>
      <c r="K159" s="8">
        <f>VLOOKUP(A159,Region_Pop!A:AT,46,FALSE)</f>
        <v>59833</v>
      </c>
      <c r="L159" s="14">
        <f>SUMIF(PIVOT_Demog_By_State_2014!A:A,A159&amp;"female",PIVOT_Demog_By_State_2014!D:D)</f>
        <v>316102</v>
      </c>
      <c r="M159" s="14">
        <f>SUMIF(PIVOT_Demog_By_State_2014!A:A,A159&amp;"male",PIVOT_Demog_By_State_2014!D:D)</f>
        <v>293155</v>
      </c>
      <c r="N159" s="14">
        <f>SUMIF(PIVOT_Demog_By_State_2014!A:A,A159&amp;"female",PIVOT_Demog_By_State_2014!E:E)</f>
        <v>2690728</v>
      </c>
      <c r="O159" s="14">
        <f>SUMIF(PIVOT_Demog_By_State_2014!A:A,A159&amp;"male",PIVOT_Demog_By_State_2014!E:E)</f>
        <v>2604386</v>
      </c>
      <c r="P159" s="14">
        <f>SUMIF(PIVOT_Demog_By_State_2014!A:A,A159&amp;"female",PIVOT_Demog_By_State_2014!U:U)</f>
        <v>206160</v>
      </c>
      <c r="Q159" s="14">
        <f>SUMIF(PIVOT_Demog_By_State_2014!A:A,A159&amp;"male",PIVOT_Demog_By_State_2014!U:U)</f>
        <v>222940</v>
      </c>
      <c r="R159" s="14">
        <f>SUMIF(PIVOT_Demog_By_State_2014!A:A,A159&amp;"female",PIVOT_Demog_By_State_2014!F:F)</f>
        <v>67211</v>
      </c>
      <c r="S159" s="14">
        <f>SUMIF(PIVOT_Demog_By_State_2014!A:A,A159&amp;"male",PIVOT_Demog_By_State_2014!F:F)</f>
        <v>65192</v>
      </c>
      <c r="T159" s="14">
        <f>SUMIF(PIVOT_Demog_By_State_2014!A:A,A159&amp;"female",PIVOT_Demog_By_State_2014!G:G)</f>
        <v>1116</v>
      </c>
      <c r="U159" s="14">
        <f>SUMIF(PIVOT_Demog_By_State_2014!A:A,A159&amp;"male",PIVOT_Demog_By_State_2014!G:G)</f>
        <v>1062</v>
      </c>
      <c r="V159" s="14">
        <f>SUMIF(PIVOT_Demog_By_State_2014!A:A,A159&amp;"female",PIVOT_Demog_By_State_2014!H:H)</f>
        <v>7513</v>
      </c>
      <c r="W159" s="14">
        <f>SUMIF(PIVOT_Demog_By_State_2014!A:A,A159&amp;"male",PIVOT_Demog_By_State_2014!H:H)</f>
        <v>7350</v>
      </c>
      <c r="X159" s="14">
        <f>SUMIF(PIVOT_Demog_By_State_2014!A:A,A159&amp;"female",PIVOT_Demog_By_State_2014!I:I)</f>
        <v>56351</v>
      </c>
      <c r="Y159" s="14">
        <f>SUMIF(PIVOT_Demog_By_State_2014!A:A,A159&amp;"male",PIVOT_Demog_By_State_2014!I:I)</f>
        <v>54267</v>
      </c>
      <c r="Z159" s="14">
        <f>L159+N159+P159+R159+T159+V159+X159</f>
        <v>3345181</v>
      </c>
      <c r="AA159" s="14">
        <f>M159+O159+Q159+S159+U159+W159+Y159</f>
        <v>3248352</v>
      </c>
      <c r="AB159" s="19">
        <f>D159/SUMIF(A:A,A159,D:D)</f>
        <v>0.2295337229491658</v>
      </c>
      <c r="AC159" s="19">
        <f>L159/$H159</f>
        <v>4.7940410492286208E-2</v>
      </c>
      <c r="AD159" s="19">
        <f>M159/$H159</f>
        <v>4.4460240801596204E-2</v>
      </c>
      <c r="AE159" s="19">
        <f>N159/$H159</f>
        <v>0.40807905310022802</v>
      </c>
      <c r="AF159" s="19">
        <f>O159/$H159</f>
        <v>0.39498432126453903</v>
      </c>
      <c r="AG159" s="19">
        <f>P159/$H159</f>
        <v>3.1266474198485696E-2</v>
      </c>
      <c r="AH159" s="19">
        <f>Q159/$H159</f>
        <v>3.3811349232685292E-2</v>
      </c>
      <c r="AI159" s="19">
        <f>R159/$H159</f>
        <v>1.0193301306530957E-2</v>
      </c>
      <c r="AJ159" s="19">
        <f>S159/$H159</f>
        <v>9.8870973319154024E-3</v>
      </c>
      <c r="AK159" s="19">
        <f>T159/$H159</f>
        <v>1.6925390573103432E-4</v>
      </c>
      <c r="AL159" s="19">
        <f>U159/$H159</f>
        <v>1.6106420061501653E-4</v>
      </c>
      <c r="AM159" s="19">
        <f>V159/$H159</f>
        <v>1.1394306395674379E-3</v>
      </c>
      <c r="AN159" s="19">
        <f>W159/$H159</f>
        <v>1.1147098630135324E-3</v>
      </c>
      <c r="AO159" s="19">
        <f>X159/$H159</f>
        <v>8.5462606109762678E-3</v>
      </c>
      <c r="AP159" s="19">
        <f>Y159/$H159</f>
        <v>8.2301986579803223E-3</v>
      </c>
      <c r="AQ159" s="21">
        <f>AC159+AE159+AI159+AK159+AM159+AO159+AG159</f>
        <v>0.50733418425380561</v>
      </c>
      <c r="AR159" s="21">
        <f>AD159+AF159+AJ159+AL159+AN159+AP159+AH159</f>
        <v>0.49264898135234481</v>
      </c>
    </row>
    <row r="160" spans="1:44" x14ac:dyDescent="0.2">
      <c r="A160" s="5" t="s">
        <v>200</v>
      </c>
      <c r="B160" s="5" t="s">
        <v>295</v>
      </c>
      <c r="C160" s="5" t="str">
        <f>VLOOKUP(B160,Treatments!A:B,2,FALSE)</f>
        <v>HIGH BLOOD PRESSURE</v>
      </c>
      <c r="D160" s="16">
        <v>826217</v>
      </c>
      <c r="E160" s="5">
        <v>3</v>
      </c>
      <c r="F160" s="7" t="str">
        <f>VLOOKUP(A160,Region_Pop!A:D,4,FALSE)</f>
        <v>Midwest</v>
      </c>
      <c r="G160" s="7" t="str">
        <f>IFERROR(VLOOKUP(A160,Region_Pop!A:F,6,FALSE),"NON DIVISION")</f>
        <v xml:space="preserve">East North Central </v>
      </c>
      <c r="H160" s="8">
        <f>VLOOKUP(A160,Region_Pop!A:P,16,FALSE)</f>
        <v>6593644</v>
      </c>
      <c r="I160" s="8">
        <f>VLOOKUP(A160,Region_Pop!A:Z,26,FALSE)</f>
        <v>24931</v>
      </c>
      <c r="J160" s="8">
        <f>VLOOKUP(A160,Region_Pop!A:AJ,36,FALSE)</f>
        <v>83554</v>
      </c>
      <c r="K160" s="8">
        <f>VLOOKUP(A160,Region_Pop!A:AT,46,FALSE)</f>
        <v>59833</v>
      </c>
      <c r="L160" s="14">
        <f>SUMIF(PIVOT_Demog_By_State_2014!A:A,A160&amp;"female",PIVOT_Demog_By_State_2014!D:D)</f>
        <v>316102</v>
      </c>
      <c r="M160" s="14">
        <f>SUMIF(PIVOT_Demog_By_State_2014!A:A,A160&amp;"male",PIVOT_Demog_By_State_2014!D:D)</f>
        <v>293155</v>
      </c>
      <c r="N160" s="14">
        <f>SUMIF(PIVOT_Demog_By_State_2014!A:A,A160&amp;"female",PIVOT_Demog_By_State_2014!E:E)</f>
        <v>2690728</v>
      </c>
      <c r="O160" s="14">
        <f>SUMIF(PIVOT_Demog_By_State_2014!A:A,A160&amp;"male",PIVOT_Demog_By_State_2014!E:E)</f>
        <v>2604386</v>
      </c>
      <c r="P160" s="14">
        <f>SUMIF(PIVOT_Demog_By_State_2014!A:A,A160&amp;"female",PIVOT_Demog_By_State_2014!U:U)</f>
        <v>206160</v>
      </c>
      <c r="Q160" s="14">
        <f>SUMIF(PIVOT_Demog_By_State_2014!A:A,A160&amp;"male",PIVOT_Demog_By_State_2014!U:U)</f>
        <v>222940</v>
      </c>
      <c r="R160" s="14">
        <f>SUMIF(PIVOT_Demog_By_State_2014!A:A,A160&amp;"female",PIVOT_Demog_By_State_2014!F:F)</f>
        <v>67211</v>
      </c>
      <c r="S160" s="14">
        <f>SUMIF(PIVOT_Demog_By_State_2014!A:A,A160&amp;"male",PIVOT_Demog_By_State_2014!F:F)</f>
        <v>65192</v>
      </c>
      <c r="T160" s="14">
        <f>SUMIF(PIVOT_Demog_By_State_2014!A:A,A160&amp;"female",PIVOT_Demog_By_State_2014!G:G)</f>
        <v>1116</v>
      </c>
      <c r="U160" s="14">
        <f>SUMIF(PIVOT_Demog_By_State_2014!A:A,A160&amp;"male",PIVOT_Demog_By_State_2014!G:G)</f>
        <v>1062</v>
      </c>
      <c r="V160" s="14">
        <f>SUMIF(PIVOT_Demog_By_State_2014!A:A,A160&amp;"female",PIVOT_Demog_By_State_2014!H:H)</f>
        <v>7513</v>
      </c>
      <c r="W160" s="14">
        <f>SUMIF(PIVOT_Demog_By_State_2014!A:A,A160&amp;"male",PIVOT_Demog_By_State_2014!H:H)</f>
        <v>7350</v>
      </c>
      <c r="X160" s="14">
        <f>SUMIF(PIVOT_Demog_By_State_2014!A:A,A160&amp;"female",PIVOT_Demog_By_State_2014!I:I)</f>
        <v>56351</v>
      </c>
      <c r="Y160" s="14">
        <f>SUMIF(PIVOT_Demog_By_State_2014!A:A,A160&amp;"male",PIVOT_Demog_By_State_2014!I:I)</f>
        <v>54267</v>
      </c>
      <c r="Z160" s="14">
        <f>L160+N160+P160+R160+T160+V160+X160</f>
        <v>3345181</v>
      </c>
      <c r="AA160" s="14">
        <f>M160+O160+Q160+S160+U160+W160+Y160</f>
        <v>3248352</v>
      </c>
      <c r="AB160" s="19">
        <f>D160/SUMIF(A:A,A160,D:D)</f>
        <v>0.19201528467853207</v>
      </c>
      <c r="AC160" s="19">
        <f>L160/$H160</f>
        <v>4.7940410492286208E-2</v>
      </c>
      <c r="AD160" s="19">
        <f>M160/$H160</f>
        <v>4.4460240801596204E-2</v>
      </c>
      <c r="AE160" s="19">
        <f>N160/$H160</f>
        <v>0.40807905310022802</v>
      </c>
      <c r="AF160" s="19">
        <f>O160/$H160</f>
        <v>0.39498432126453903</v>
      </c>
      <c r="AG160" s="19">
        <f>P160/$H160</f>
        <v>3.1266474198485696E-2</v>
      </c>
      <c r="AH160" s="19">
        <f>Q160/$H160</f>
        <v>3.3811349232685292E-2</v>
      </c>
      <c r="AI160" s="19">
        <f>R160/$H160</f>
        <v>1.0193301306530957E-2</v>
      </c>
      <c r="AJ160" s="19">
        <f>S160/$H160</f>
        <v>9.8870973319154024E-3</v>
      </c>
      <c r="AK160" s="19">
        <f>T160/$H160</f>
        <v>1.6925390573103432E-4</v>
      </c>
      <c r="AL160" s="19">
        <f>U160/$H160</f>
        <v>1.6106420061501653E-4</v>
      </c>
      <c r="AM160" s="19">
        <f>V160/$H160</f>
        <v>1.1394306395674379E-3</v>
      </c>
      <c r="AN160" s="19">
        <f>W160/$H160</f>
        <v>1.1147098630135324E-3</v>
      </c>
      <c r="AO160" s="19">
        <f>X160/$H160</f>
        <v>8.5462606109762678E-3</v>
      </c>
      <c r="AP160" s="19">
        <f>Y160/$H160</f>
        <v>8.2301986579803223E-3</v>
      </c>
      <c r="AQ160" s="21">
        <f>AC160+AE160+AI160+AK160+AM160+AO160+AG160</f>
        <v>0.50733418425380561</v>
      </c>
      <c r="AR160" s="21">
        <f>AD160+AF160+AJ160+AL160+AN160+AP160+AH160</f>
        <v>0.49264898135234481</v>
      </c>
    </row>
    <row r="161" spans="1:44" x14ac:dyDescent="0.2">
      <c r="A161" s="5" t="s">
        <v>200</v>
      </c>
      <c r="B161" s="5" t="s">
        <v>296</v>
      </c>
      <c r="C161" s="5" t="str">
        <f>VLOOKUP(B161,Treatments!A:B,2,FALSE)</f>
        <v>GASTROESOPHAGEAL REFLUX DISEASE</v>
      </c>
      <c r="D161" s="16">
        <v>697796</v>
      </c>
      <c r="E161" s="5">
        <v>5</v>
      </c>
      <c r="F161" s="7" t="str">
        <f>VLOOKUP(A161,Region_Pop!A:D,4,FALSE)</f>
        <v>Midwest</v>
      </c>
      <c r="G161" s="7" t="str">
        <f>IFERROR(VLOOKUP(A161,Region_Pop!A:F,6,FALSE),"NON DIVISION")</f>
        <v xml:space="preserve">East North Central </v>
      </c>
      <c r="H161" s="8">
        <f>VLOOKUP(A161,Region_Pop!A:P,16,FALSE)</f>
        <v>6593644</v>
      </c>
      <c r="I161" s="8">
        <f>VLOOKUP(A161,Region_Pop!A:Z,26,FALSE)</f>
        <v>24931</v>
      </c>
      <c r="J161" s="8">
        <f>VLOOKUP(A161,Region_Pop!A:AJ,36,FALSE)</f>
        <v>83554</v>
      </c>
      <c r="K161" s="8">
        <f>VLOOKUP(A161,Region_Pop!A:AT,46,FALSE)</f>
        <v>59833</v>
      </c>
      <c r="L161" s="14">
        <f>SUMIF(PIVOT_Demog_By_State_2014!A:A,A161&amp;"female",PIVOT_Demog_By_State_2014!D:D)</f>
        <v>316102</v>
      </c>
      <c r="M161" s="14">
        <f>SUMIF(PIVOT_Demog_By_State_2014!A:A,A161&amp;"male",PIVOT_Demog_By_State_2014!D:D)</f>
        <v>293155</v>
      </c>
      <c r="N161" s="14">
        <f>SUMIF(PIVOT_Demog_By_State_2014!A:A,A161&amp;"female",PIVOT_Demog_By_State_2014!E:E)</f>
        <v>2690728</v>
      </c>
      <c r="O161" s="14">
        <f>SUMIF(PIVOT_Demog_By_State_2014!A:A,A161&amp;"male",PIVOT_Demog_By_State_2014!E:E)</f>
        <v>2604386</v>
      </c>
      <c r="P161" s="14">
        <f>SUMIF(PIVOT_Demog_By_State_2014!A:A,A161&amp;"female",PIVOT_Demog_By_State_2014!U:U)</f>
        <v>206160</v>
      </c>
      <c r="Q161" s="14">
        <f>SUMIF(PIVOT_Demog_By_State_2014!A:A,A161&amp;"male",PIVOT_Demog_By_State_2014!U:U)</f>
        <v>222940</v>
      </c>
      <c r="R161" s="14">
        <f>SUMIF(PIVOT_Demog_By_State_2014!A:A,A161&amp;"female",PIVOT_Demog_By_State_2014!F:F)</f>
        <v>67211</v>
      </c>
      <c r="S161" s="14">
        <f>SUMIF(PIVOT_Demog_By_State_2014!A:A,A161&amp;"male",PIVOT_Demog_By_State_2014!F:F)</f>
        <v>65192</v>
      </c>
      <c r="T161" s="14">
        <f>SUMIF(PIVOT_Demog_By_State_2014!A:A,A161&amp;"female",PIVOT_Demog_By_State_2014!G:G)</f>
        <v>1116</v>
      </c>
      <c r="U161" s="14">
        <f>SUMIF(PIVOT_Demog_By_State_2014!A:A,A161&amp;"male",PIVOT_Demog_By_State_2014!G:G)</f>
        <v>1062</v>
      </c>
      <c r="V161" s="14">
        <f>SUMIF(PIVOT_Demog_By_State_2014!A:A,A161&amp;"female",PIVOT_Demog_By_State_2014!H:H)</f>
        <v>7513</v>
      </c>
      <c r="W161" s="14">
        <f>SUMIF(PIVOT_Demog_By_State_2014!A:A,A161&amp;"male",PIVOT_Demog_By_State_2014!H:H)</f>
        <v>7350</v>
      </c>
      <c r="X161" s="14">
        <f>SUMIF(PIVOT_Demog_By_State_2014!A:A,A161&amp;"female",PIVOT_Demog_By_State_2014!I:I)</f>
        <v>56351</v>
      </c>
      <c r="Y161" s="14">
        <f>SUMIF(PIVOT_Demog_By_State_2014!A:A,A161&amp;"male",PIVOT_Demog_By_State_2014!I:I)</f>
        <v>54267</v>
      </c>
      <c r="Z161" s="14">
        <f>L161+N161+P161+R161+T161+V161+X161</f>
        <v>3345181</v>
      </c>
      <c r="AA161" s="14">
        <f>M161+O161+Q161+S161+U161+W161+Y161</f>
        <v>3248352</v>
      </c>
      <c r="AB161" s="19">
        <f>D161/SUMIF(A:A,A161,D:D)</f>
        <v>0.16216986286597948</v>
      </c>
      <c r="AC161" s="19">
        <f>L161/$H161</f>
        <v>4.7940410492286208E-2</v>
      </c>
      <c r="AD161" s="19">
        <f>M161/$H161</f>
        <v>4.4460240801596204E-2</v>
      </c>
      <c r="AE161" s="19">
        <f>N161/$H161</f>
        <v>0.40807905310022802</v>
      </c>
      <c r="AF161" s="19">
        <f>O161/$H161</f>
        <v>0.39498432126453903</v>
      </c>
      <c r="AG161" s="19">
        <f>P161/$H161</f>
        <v>3.1266474198485696E-2</v>
      </c>
      <c r="AH161" s="19">
        <f>Q161/$H161</f>
        <v>3.3811349232685292E-2</v>
      </c>
      <c r="AI161" s="19">
        <f>R161/$H161</f>
        <v>1.0193301306530957E-2</v>
      </c>
      <c r="AJ161" s="19">
        <f>S161/$H161</f>
        <v>9.8870973319154024E-3</v>
      </c>
      <c r="AK161" s="19">
        <f>T161/$H161</f>
        <v>1.6925390573103432E-4</v>
      </c>
      <c r="AL161" s="19">
        <f>U161/$H161</f>
        <v>1.6106420061501653E-4</v>
      </c>
      <c r="AM161" s="19">
        <f>V161/$H161</f>
        <v>1.1394306395674379E-3</v>
      </c>
      <c r="AN161" s="19">
        <f>W161/$H161</f>
        <v>1.1147098630135324E-3</v>
      </c>
      <c r="AO161" s="19">
        <f>X161/$H161</f>
        <v>8.5462606109762678E-3</v>
      </c>
      <c r="AP161" s="19">
        <f>Y161/$H161</f>
        <v>8.2301986579803223E-3</v>
      </c>
      <c r="AQ161" s="21">
        <f>AC161+AE161+AI161+AK161+AM161+AO161+AG161</f>
        <v>0.50733418425380561</v>
      </c>
      <c r="AR161" s="21">
        <f>AD161+AF161+AJ161+AL161+AN161+AP161+AH161</f>
        <v>0.49264898135234481</v>
      </c>
    </row>
    <row r="162" spans="1:44" x14ac:dyDescent="0.2">
      <c r="A162" s="5" t="s">
        <v>258</v>
      </c>
      <c r="B162" s="5" t="s">
        <v>298</v>
      </c>
      <c r="C162" s="5" t="str">
        <f>VLOOKUP(B162,Treatments!A:B,2,FALSE)</f>
        <v>HIGH BLOOD PRESSURE</v>
      </c>
      <c r="D162" s="16">
        <v>928129</v>
      </c>
      <c r="E162" s="5">
        <v>5</v>
      </c>
      <c r="F162" s="7" t="str">
        <f>VLOOKUP(A162,Region_Pop!A:D,4,FALSE)</f>
        <v>South</v>
      </c>
      <c r="G162" s="7" t="str">
        <f>IFERROR(VLOOKUP(A162,Region_Pop!A:F,6,FALSE),"NON DIVISION")</f>
        <v xml:space="preserve">East South Central </v>
      </c>
      <c r="H162" s="8">
        <f>VLOOKUP(A162,Region_Pop!A:P,16,FALSE)</f>
        <v>6541223</v>
      </c>
      <c r="I162" s="8">
        <f>VLOOKUP(A162,Region_Pop!A:Z,26,FALSE)</f>
        <v>46883</v>
      </c>
      <c r="J162" s="8">
        <f>VLOOKUP(A162,Region_Pop!A:AJ,36,FALSE)</f>
        <v>80458</v>
      </c>
      <c r="K162" s="8">
        <f>VLOOKUP(A162,Region_Pop!A:AT,46,FALSE)</f>
        <v>63582</v>
      </c>
      <c r="L162" s="14">
        <f>SUMIF(PIVOT_Demog_By_State_2014!A:A,A162&amp;"female",PIVOT_Demog_By_State_2014!D:D)</f>
        <v>578734</v>
      </c>
      <c r="M162" s="14">
        <f>SUMIF(PIVOT_Demog_By_State_2014!A:A,A162&amp;"male",PIVOT_Demog_By_State_2014!D:D)</f>
        <v>518651</v>
      </c>
      <c r="N162" s="14">
        <f>SUMIF(PIVOT_Demog_By_State_2014!A:A,A162&amp;"female",PIVOT_Demog_By_State_2014!E:E)</f>
        <v>2497954</v>
      </c>
      <c r="O162" s="14">
        <f>SUMIF(PIVOT_Demog_By_State_2014!A:A,A162&amp;"male",PIVOT_Demog_By_State_2014!E:E)</f>
        <v>2384756</v>
      </c>
      <c r="P162" s="14">
        <f>SUMIF(PIVOT_Demog_By_State_2014!A:A,A162&amp;"female",PIVOT_Demog_By_State_2014!U:U)</f>
        <v>154080</v>
      </c>
      <c r="Q162" s="14">
        <f>SUMIF(PIVOT_Demog_By_State_2014!A:A,A162&amp;"male",PIVOT_Demog_By_State_2014!U:U)</f>
        <v>174904</v>
      </c>
      <c r="R162" s="14">
        <f>SUMIF(PIVOT_Demog_By_State_2014!A:A,A162&amp;"female",PIVOT_Demog_By_State_2014!F:F)</f>
        <v>57124</v>
      </c>
      <c r="S162" s="14">
        <f>SUMIF(PIVOT_Demog_By_State_2014!A:A,A162&amp;"male",PIVOT_Demog_By_State_2014!F:F)</f>
        <v>50769</v>
      </c>
      <c r="T162" s="14">
        <f>SUMIF(PIVOT_Demog_By_State_2014!A:A,A162&amp;"female",PIVOT_Demog_By_State_2014!G:G)</f>
        <v>1604</v>
      </c>
      <c r="U162" s="14">
        <f>SUMIF(PIVOT_Demog_By_State_2014!A:A,A162&amp;"male",PIVOT_Demog_By_State_2014!G:G)</f>
        <v>1629</v>
      </c>
      <c r="V162" s="14">
        <f>SUMIF(PIVOT_Demog_By_State_2014!A:A,A162&amp;"female",PIVOT_Demog_By_State_2014!H:H)</f>
        <v>8595</v>
      </c>
      <c r="W162" s="14">
        <f>SUMIF(PIVOT_Demog_By_State_2014!A:A,A162&amp;"male",PIVOT_Demog_By_State_2014!H:H)</f>
        <v>8888</v>
      </c>
      <c r="X162" s="14">
        <f>SUMIF(PIVOT_Demog_By_State_2014!A:A,A162&amp;"female",PIVOT_Demog_By_State_2014!I:I)</f>
        <v>52683</v>
      </c>
      <c r="Y162" s="14">
        <f>SUMIF(PIVOT_Demog_By_State_2014!A:A,A162&amp;"male",PIVOT_Demog_By_State_2014!I:I)</f>
        <v>50455</v>
      </c>
      <c r="Z162" s="14">
        <f>L162+N162+P162+R162+T162+V162+X162</f>
        <v>3350774</v>
      </c>
      <c r="AA162" s="14">
        <f>M162+O162+Q162+S162+U162+W162+Y162</f>
        <v>3190052</v>
      </c>
      <c r="AB162" s="19">
        <f>D162/SUMIF(A:A,A162,D:D)</f>
        <v>0.17286658640414465</v>
      </c>
      <c r="AC162" s="19">
        <f>L162/$H162</f>
        <v>8.8474892233455421E-2</v>
      </c>
      <c r="AD162" s="19">
        <f>M162/$H162</f>
        <v>7.9289606851807373E-2</v>
      </c>
      <c r="AE162" s="19">
        <f>N162/$H162</f>
        <v>0.38187874041291664</v>
      </c>
      <c r="AF162" s="19">
        <f>O162/$H162</f>
        <v>0.36457341387077002</v>
      </c>
      <c r="AG162" s="19">
        <f>P162/$H162</f>
        <v>2.3555228127828697E-2</v>
      </c>
      <c r="AH162" s="19">
        <f>Q162/$H162</f>
        <v>2.6738730662446458E-2</v>
      </c>
      <c r="AI162" s="19">
        <f>R162/$H162</f>
        <v>8.7329234915244445E-3</v>
      </c>
      <c r="AJ162" s="19">
        <f>S162/$H162</f>
        <v>7.7613926325398172E-3</v>
      </c>
      <c r="AK162" s="19">
        <f>T162/$H162</f>
        <v>2.4521408305449915E-4</v>
      </c>
      <c r="AL162" s="19">
        <f>U162/$H162</f>
        <v>2.4903599831407674E-4</v>
      </c>
      <c r="AM162" s="19">
        <f>V162/$H162</f>
        <v>1.3139744662427806E-3</v>
      </c>
      <c r="AN162" s="19">
        <f>W162/$H162</f>
        <v>1.3587673130850302E-3</v>
      </c>
      <c r="AO162" s="19">
        <f>X162/$H162</f>
        <v>8.0539984648130784E-3</v>
      </c>
      <c r="AP162" s="19">
        <f>Y162/$H162</f>
        <v>7.7133893768795226E-3</v>
      </c>
      <c r="AQ162" s="21">
        <f>AC162+AE162+AI162+AK162+AM162+AO162+AG162</f>
        <v>0.51225497127983555</v>
      </c>
      <c r="AR162" s="21">
        <f>AD162+AF162+AJ162+AL162+AN162+AP162+AH162</f>
        <v>0.48768433670584233</v>
      </c>
    </row>
    <row r="163" spans="1:44" x14ac:dyDescent="0.2">
      <c r="A163" s="5" t="s">
        <v>258</v>
      </c>
      <c r="B163" s="5" t="s">
        <v>287</v>
      </c>
      <c r="C163" s="5" t="str">
        <f>VLOOKUP(B163,Treatments!A:B,2,FALSE)</f>
        <v>SEVERE PAIN RELIEF</v>
      </c>
      <c r="D163" s="16">
        <v>1377467</v>
      </c>
      <c r="E163" s="5">
        <v>1</v>
      </c>
      <c r="F163" s="7" t="str">
        <f>VLOOKUP(A163,Region_Pop!A:D,4,FALSE)</f>
        <v>South</v>
      </c>
      <c r="G163" s="7" t="str">
        <f>IFERROR(VLOOKUP(A163,Region_Pop!A:F,6,FALSE),"NON DIVISION")</f>
        <v xml:space="preserve">East South Central </v>
      </c>
      <c r="H163" s="8">
        <f>VLOOKUP(A163,Region_Pop!A:P,16,FALSE)</f>
        <v>6541223</v>
      </c>
      <c r="I163" s="8">
        <f>VLOOKUP(A163,Region_Pop!A:Z,26,FALSE)</f>
        <v>46883</v>
      </c>
      <c r="J163" s="8">
        <f>VLOOKUP(A163,Region_Pop!A:AJ,36,FALSE)</f>
        <v>80458</v>
      </c>
      <c r="K163" s="8">
        <f>VLOOKUP(A163,Region_Pop!A:AT,46,FALSE)</f>
        <v>63582</v>
      </c>
      <c r="L163" s="14">
        <f>SUMIF(PIVOT_Demog_By_State_2014!A:A,A163&amp;"female",PIVOT_Demog_By_State_2014!D:D)</f>
        <v>578734</v>
      </c>
      <c r="M163" s="14">
        <f>SUMIF(PIVOT_Demog_By_State_2014!A:A,A163&amp;"male",PIVOT_Demog_By_State_2014!D:D)</f>
        <v>518651</v>
      </c>
      <c r="N163" s="14">
        <f>SUMIF(PIVOT_Demog_By_State_2014!A:A,A163&amp;"female",PIVOT_Demog_By_State_2014!E:E)</f>
        <v>2497954</v>
      </c>
      <c r="O163" s="14">
        <f>SUMIF(PIVOT_Demog_By_State_2014!A:A,A163&amp;"male",PIVOT_Demog_By_State_2014!E:E)</f>
        <v>2384756</v>
      </c>
      <c r="P163" s="14">
        <f>SUMIF(PIVOT_Demog_By_State_2014!A:A,A163&amp;"female",PIVOT_Demog_By_State_2014!U:U)</f>
        <v>154080</v>
      </c>
      <c r="Q163" s="14">
        <f>SUMIF(PIVOT_Demog_By_State_2014!A:A,A163&amp;"male",PIVOT_Demog_By_State_2014!U:U)</f>
        <v>174904</v>
      </c>
      <c r="R163" s="14">
        <f>SUMIF(PIVOT_Demog_By_State_2014!A:A,A163&amp;"female",PIVOT_Demog_By_State_2014!F:F)</f>
        <v>57124</v>
      </c>
      <c r="S163" s="14">
        <f>SUMIF(PIVOT_Demog_By_State_2014!A:A,A163&amp;"male",PIVOT_Demog_By_State_2014!F:F)</f>
        <v>50769</v>
      </c>
      <c r="T163" s="14">
        <f>SUMIF(PIVOT_Demog_By_State_2014!A:A,A163&amp;"female",PIVOT_Demog_By_State_2014!G:G)</f>
        <v>1604</v>
      </c>
      <c r="U163" s="14">
        <f>SUMIF(PIVOT_Demog_By_State_2014!A:A,A163&amp;"male",PIVOT_Demog_By_State_2014!G:G)</f>
        <v>1629</v>
      </c>
      <c r="V163" s="14">
        <f>SUMIF(PIVOT_Demog_By_State_2014!A:A,A163&amp;"female",PIVOT_Demog_By_State_2014!H:H)</f>
        <v>8595</v>
      </c>
      <c r="W163" s="14">
        <f>SUMIF(PIVOT_Demog_By_State_2014!A:A,A163&amp;"male",PIVOT_Demog_By_State_2014!H:H)</f>
        <v>8888</v>
      </c>
      <c r="X163" s="14">
        <f>SUMIF(PIVOT_Demog_By_State_2014!A:A,A163&amp;"female",PIVOT_Demog_By_State_2014!I:I)</f>
        <v>52683</v>
      </c>
      <c r="Y163" s="14">
        <f>SUMIF(PIVOT_Demog_By_State_2014!A:A,A163&amp;"male",PIVOT_Demog_By_State_2014!I:I)</f>
        <v>50455</v>
      </c>
      <c r="Z163" s="14">
        <f>L163+N163+P163+R163+T163+V163+X163</f>
        <v>3350774</v>
      </c>
      <c r="AA163" s="14">
        <f>M163+O163+Q163+S163+U163+W163+Y163</f>
        <v>3190052</v>
      </c>
      <c r="AB163" s="19">
        <f>D163/SUMIF(A:A,A163,D:D)</f>
        <v>0.25655702835958999</v>
      </c>
      <c r="AC163" s="19">
        <f>L163/$H163</f>
        <v>8.8474892233455421E-2</v>
      </c>
      <c r="AD163" s="19">
        <f>M163/$H163</f>
        <v>7.9289606851807373E-2</v>
      </c>
      <c r="AE163" s="19">
        <f>N163/$H163</f>
        <v>0.38187874041291664</v>
      </c>
      <c r="AF163" s="19">
        <f>O163/$H163</f>
        <v>0.36457341387077002</v>
      </c>
      <c r="AG163" s="19">
        <f>P163/$H163</f>
        <v>2.3555228127828697E-2</v>
      </c>
      <c r="AH163" s="19">
        <f>Q163/$H163</f>
        <v>2.6738730662446458E-2</v>
      </c>
      <c r="AI163" s="19">
        <f>R163/$H163</f>
        <v>8.7329234915244445E-3</v>
      </c>
      <c r="AJ163" s="19">
        <f>S163/$H163</f>
        <v>7.7613926325398172E-3</v>
      </c>
      <c r="AK163" s="19">
        <f>T163/$H163</f>
        <v>2.4521408305449915E-4</v>
      </c>
      <c r="AL163" s="19">
        <f>U163/$H163</f>
        <v>2.4903599831407674E-4</v>
      </c>
      <c r="AM163" s="19">
        <f>V163/$H163</f>
        <v>1.3139744662427806E-3</v>
      </c>
      <c r="AN163" s="19">
        <f>W163/$H163</f>
        <v>1.3587673130850302E-3</v>
      </c>
      <c r="AO163" s="19">
        <f>X163/$H163</f>
        <v>8.0539984648130784E-3</v>
      </c>
      <c r="AP163" s="19">
        <f>Y163/$H163</f>
        <v>7.7133893768795226E-3</v>
      </c>
      <c r="AQ163" s="21">
        <f>AC163+AE163+AI163+AK163+AM163+AO163+AG163</f>
        <v>0.51225497127983555</v>
      </c>
      <c r="AR163" s="21">
        <f>AD163+AF163+AJ163+AL163+AN163+AP163+AH163</f>
        <v>0.48768433670584233</v>
      </c>
    </row>
    <row r="164" spans="1:44" x14ac:dyDescent="0.2">
      <c r="A164" s="5" t="s">
        <v>258</v>
      </c>
      <c r="B164" s="5" t="s">
        <v>293</v>
      </c>
      <c r="C164" s="5" t="str">
        <f>VLOOKUP(B164,Treatments!A:B,2,FALSE)</f>
        <v>HYPOTHYROIDISM</v>
      </c>
      <c r="D164" s="16">
        <v>1106073</v>
      </c>
      <c r="E164" s="5">
        <v>2</v>
      </c>
      <c r="F164" s="7" t="str">
        <f>VLOOKUP(A164,Region_Pop!A:D,4,FALSE)</f>
        <v>South</v>
      </c>
      <c r="G164" s="7" t="str">
        <f>IFERROR(VLOOKUP(A164,Region_Pop!A:F,6,FALSE),"NON DIVISION")</f>
        <v xml:space="preserve">East South Central </v>
      </c>
      <c r="H164" s="8">
        <f>VLOOKUP(A164,Region_Pop!A:P,16,FALSE)</f>
        <v>6541223</v>
      </c>
      <c r="I164" s="8">
        <f>VLOOKUP(A164,Region_Pop!A:Z,26,FALSE)</f>
        <v>46883</v>
      </c>
      <c r="J164" s="8">
        <f>VLOOKUP(A164,Region_Pop!A:AJ,36,FALSE)</f>
        <v>80458</v>
      </c>
      <c r="K164" s="8">
        <f>VLOOKUP(A164,Region_Pop!A:AT,46,FALSE)</f>
        <v>63582</v>
      </c>
      <c r="L164" s="14">
        <f>SUMIF(PIVOT_Demog_By_State_2014!A:A,A164&amp;"female",PIVOT_Demog_By_State_2014!D:D)</f>
        <v>578734</v>
      </c>
      <c r="M164" s="14">
        <f>SUMIF(PIVOT_Demog_By_State_2014!A:A,A164&amp;"male",PIVOT_Demog_By_State_2014!D:D)</f>
        <v>518651</v>
      </c>
      <c r="N164" s="14">
        <f>SUMIF(PIVOT_Demog_By_State_2014!A:A,A164&amp;"female",PIVOT_Demog_By_State_2014!E:E)</f>
        <v>2497954</v>
      </c>
      <c r="O164" s="14">
        <f>SUMIF(PIVOT_Demog_By_State_2014!A:A,A164&amp;"male",PIVOT_Demog_By_State_2014!E:E)</f>
        <v>2384756</v>
      </c>
      <c r="P164" s="14">
        <f>SUMIF(PIVOT_Demog_By_State_2014!A:A,A164&amp;"female",PIVOT_Demog_By_State_2014!U:U)</f>
        <v>154080</v>
      </c>
      <c r="Q164" s="14">
        <f>SUMIF(PIVOT_Demog_By_State_2014!A:A,A164&amp;"male",PIVOT_Demog_By_State_2014!U:U)</f>
        <v>174904</v>
      </c>
      <c r="R164" s="14">
        <f>SUMIF(PIVOT_Demog_By_State_2014!A:A,A164&amp;"female",PIVOT_Demog_By_State_2014!F:F)</f>
        <v>57124</v>
      </c>
      <c r="S164" s="14">
        <f>SUMIF(PIVOT_Demog_By_State_2014!A:A,A164&amp;"male",PIVOT_Demog_By_State_2014!F:F)</f>
        <v>50769</v>
      </c>
      <c r="T164" s="14">
        <f>SUMIF(PIVOT_Demog_By_State_2014!A:A,A164&amp;"female",PIVOT_Demog_By_State_2014!G:G)</f>
        <v>1604</v>
      </c>
      <c r="U164" s="14">
        <f>SUMIF(PIVOT_Demog_By_State_2014!A:A,A164&amp;"male",PIVOT_Demog_By_State_2014!G:G)</f>
        <v>1629</v>
      </c>
      <c r="V164" s="14">
        <f>SUMIF(PIVOT_Demog_By_State_2014!A:A,A164&amp;"female",PIVOT_Demog_By_State_2014!H:H)</f>
        <v>8595</v>
      </c>
      <c r="W164" s="14">
        <f>SUMIF(PIVOT_Demog_By_State_2014!A:A,A164&amp;"male",PIVOT_Demog_By_State_2014!H:H)</f>
        <v>8888</v>
      </c>
      <c r="X164" s="14">
        <f>SUMIF(PIVOT_Demog_By_State_2014!A:A,A164&amp;"female",PIVOT_Demog_By_State_2014!I:I)</f>
        <v>52683</v>
      </c>
      <c r="Y164" s="14">
        <f>SUMIF(PIVOT_Demog_By_State_2014!A:A,A164&amp;"male",PIVOT_Demog_By_State_2014!I:I)</f>
        <v>50455</v>
      </c>
      <c r="Z164" s="14">
        <f>L164+N164+P164+R164+T164+V164+X164</f>
        <v>3350774</v>
      </c>
      <c r="AA164" s="14">
        <f>M164+O164+Q164+S164+U164+W164+Y164</f>
        <v>3190052</v>
      </c>
      <c r="AB164" s="19">
        <f>D164/SUMIF(A:A,A164,D:D)</f>
        <v>0.2060091472454707</v>
      </c>
      <c r="AC164" s="19">
        <f>L164/$H164</f>
        <v>8.8474892233455421E-2</v>
      </c>
      <c r="AD164" s="19">
        <f>M164/$H164</f>
        <v>7.9289606851807373E-2</v>
      </c>
      <c r="AE164" s="19">
        <f>N164/$H164</f>
        <v>0.38187874041291664</v>
      </c>
      <c r="AF164" s="19">
        <f>O164/$H164</f>
        <v>0.36457341387077002</v>
      </c>
      <c r="AG164" s="19">
        <f>P164/$H164</f>
        <v>2.3555228127828697E-2</v>
      </c>
      <c r="AH164" s="19">
        <f>Q164/$H164</f>
        <v>2.6738730662446458E-2</v>
      </c>
      <c r="AI164" s="19">
        <f>R164/$H164</f>
        <v>8.7329234915244445E-3</v>
      </c>
      <c r="AJ164" s="19">
        <f>S164/$H164</f>
        <v>7.7613926325398172E-3</v>
      </c>
      <c r="AK164" s="19">
        <f>T164/$H164</f>
        <v>2.4521408305449915E-4</v>
      </c>
      <c r="AL164" s="19">
        <f>U164/$H164</f>
        <v>2.4903599831407674E-4</v>
      </c>
      <c r="AM164" s="19">
        <f>V164/$H164</f>
        <v>1.3139744662427806E-3</v>
      </c>
      <c r="AN164" s="19">
        <f>W164/$H164</f>
        <v>1.3587673130850302E-3</v>
      </c>
      <c r="AO164" s="19">
        <f>X164/$H164</f>
        <v>8.0539984648130784E-3</v>
      </c>
      <c r="AP164" s="19">
        <f>Y164/$H164</f>
        <v>7.7133893768795226E-3</v>
      </c>
      <c r="AQ164" s="21">
        <f>AC164+AE164+AI164+AK164+AM164+AO164+AG164</f>
        <v>0.51225497127983555</v>
      </c>
      <c r="AR164" s="21">
        <f>AD164+AF164+AJ164+AL164+AN164+AP164+AH164</f>
        <v>0.48768433670584233</v>
      </c>
    </row>
    <row r="165" spans="1:44" x14ac:dyDescent="0.2">
      <c r="A165" s="5" t="s">
        <v>258</v>
      </c>
      <c r="B165" s="5" t="s">
        <v>295</v>
      </c>
      <c r="C165" s="5" t="str">
        <f>VLOOKUP(B165,Treatments!A:B,2,FALSE)</f>
        <v>HIGH BLOOD PRESSURE</v>
      </c>
      <c r="D165" s="16">
        <v>1023828</v>
      </c>
      <c r="E165" s="5">
        <v>3</v>
      </c>
      <c r="F165" s="7" t="str">
        <f>VLOOKUP(A165,Region_Pop!A:D,4,FALSE)</f>
        <v>South</v>
      </c>
      <c r="G165" s="7" t="str">
        <f>IFERROR(VLOOKUP(A165,Region_Pop!A:F,6,FALSE),"NON DIVISION")</f>
        <v xml:space="preserve">East South Central </v>
      </c>
      <c r="H165" s="8">
        <f>VLOOKUP(A165,Region_Pop!A:P,16,FALSE)</f>
        <v>6541223</v>
      </c>
      <c r="I165" s="8">
        <f>VLOOKUP(A165,Region_Pop!A:Z,26,FALSE)</f>
        <v>46883</v>
      </c>
      <c r="J165" s="8">
        <f>VLOOKUP(A165,Region_Pop!A:AJ,36,FALSE)</f>
        <v>80458</v>
      </c>
      <c r="K165" s="8">
        <f>VLOOKUP(A165,Region_Pop!A:AT,46,FALSE)</f>
        <v>63582</v>
      </c>
      <c r="L165" s="14">
        <f>SUMIF(PIVOT_Demog_By_State_2014!A:A,A165&amp;"female",PIVOT_Demog_By_State_2014!D:D)</f>
        <v>578734</v>
      </c>
      <c r="M165" s="14">
        <f>SUMIF(PIVOT_Demog_By_State_2014!A:A,A165&amp;"male",PIVOT_Demog_By_State_2014!D:D)</f>
        <v>518651</v>
      </c>
      <c r="N165" s="14">
        <f>SUMIF(PIVOT_Demog_By_State_2014!A:A,A165&amp;"female",PIVOT_Demog_By_State_2014!E:E)</f>
        <v>2497954</v>
      </c>
      <c r="O165" s="14">
        <f>SUMIF(PIVOT_Demog_By_State_2014!A:A,A165&amp;"male",PIVOT_Demog_By_State_2014!E:E)</f>
        <v>2384756</v>
      </c>
      <c r="P165" s="14">
        <f>SUMIF(PIVOT_Demog_By_State_2014!A:A,A165&amp;"female",PIVOT_Demog_By_State_2014!U:U)</f>
        <v>154080</v>
      </c>
      <c r="Q165" s="14">
        <f>SUMIF(PIVOT_Demog_By_State_2014!A:A,A165&amp;"male",PIVOT_Demog_By_State_2014!U:U)</f>
        <v>174904</v>
      </c>
      <c r="R165" s="14">
        <f>SUMIF(PIVOT_Demog_By_State_2014!A:A,A165&amp;"female",PIVOT_Demog_By_State_2014!F:F)</f>
        <v>57124</v>
      </c>
      <c r="S165" s="14">
        <f>SUMIF(PIVOT_Demog_By_State_2014!A:A,A165&amp;"male",PIVOT_Demog_By_State_2014!F:F)</f>
        <v>50769</v>
      </c>
      <c r="T165" s="14">
        <f>SUMIF(PIVOT_Demog_By_State_2014!A:A,A165&amp;"female",PIVOT_Demog_By_State_2014!G:G)</f>
        <v>1604</v>
      </c>
      <c r="U165" s="14">
        <f>SUMIF(PIVOT_Demog_By_State_2014!A:A,A165&amp;"male",PIVOT_Demog_By_State_2014!G:G)</f>
        <v>1629</v>
      </c>
      <c r="V165" s="14">
        <f>SUMIF(PIVOT_Demog_By_State_2014!A:A,A165&amp;"female",PIVOT_Demog_By_State_2014!H:H)</f>
        <v>8595</v>
      </c>
      <c r="W165" s="14">
        <f>SUMIF(PIVOT_Demog_By_State_2014!A:A,A165&amp;"male",PIVOT_Demog_By_State_2014!H:H)</f>
        <v>8888</v>
      </c>
      <c r="X165" s="14">
        <f>SUMIF(PIVOT_Demog_By_State_2014!A:A,A165&amp;"female",PIVOT_Demog_By_State_2014!I:I)</f>
        <v>52683</v>
      </c>
      <c r="Y165" s="14">
        <f>SUMIF(PIVOT_Demog_By_State_2014!A:A,A165&amp;"male",PIVOT_Demog_By_State_2014!I:I)</f>
        <v>50455</v>
      </c>
      <c r="Z165" s="14">
        <f>L165+N165+P165+R165+T165+V165+X165</f>
        <v>3350774</v>
      </c>
      <c r="AA165" s="14">
        <f>M165+O165+Q165+S165+U165+W165+Y165</f>
        <v>3190052</v>
      </c>
      <c r="AB165" s="19">
        <f>D165/SUMIF(A:A,A165,D:D)</f>
        <v>0.19069078913058701</v>
      </c>
      <c r="AC165" s="19">
        <f>L165/$H165</f>
        <v>8.8474892233455421E-2</v>
      </c>
      <c r="AD165" s="19">
        <f>M165/$H165</f>
        <v>7.9289606851807373E-2</v>
      </c>
      <c r="AE165" s="19">
        <f>N165/$H165</f>
        <v>0.38187874041291664</v>
      </c>
      <c r="AF165" s="19">
        <f>O165/$H165</f>
        <v>0.36457341387077002</v>
      </c>
      <c r="AG165" s="19">
        <f>P165/$H165</f>
        <v>2.3555228127828697E-2</v>
      </c>
      <c r="AH165" s="19">
        <f>Q165/$H165</f>
        <v>2.6738730662446458E-2</v>
      </c>
      <c r="AI165" s="19">
        <f>R165/$H165</f>
        <v>8.7329234915244445E-3</v>
      </c>
      <c r="AJ165" s="19">
        <f>S165/$H165</f>
        <v>7.7613926325398172E-3</v>
      </c>
      <c r="AK165" s="19">
        <f>T165/$H165</f>
        <v>2.4521408305449915E-4</v>
      </c>
      <c r="AL165" s="19">
        <f>U165/$H165</f>
        <v>2.4903599831407674E-4</v>
      </c>
      <c r="AM165" s="19">
        <f>V165/$H165</f>
        <v>1.3139744662427806E-3</v>
      </c>
      <c r="AN165" s="19">
        <f>W165/$H165</f>
        <v>1.3587673130850302E-3</v>
      </c>
      <c r="AO165" s="19">
        <f>X165/$H165</f>
        <v>8.0539984648130784E-3</v>
      </c>
      <c r="AP165" s="19">
        <f>Y165/$H165</f>
        <v>7.7133893768795226E-3</v>
      </c>
      <c r="AQ165" s="21">
        <f>AC165+AE165+AI165+AK165+AM165+AO165+AG165</f>
        <v>0.51225497127983555</v>
      </c>
      <c r="AR165" s="21">
        <f>AD165+AF165+AJ165+AL165+AN165+AP165+AH165</f>
        <v>0.48768433670584233</v>
      </c>
    </row>
    <row r="166" spans="1:44" x14ac:dyDescent="0.2">
      <c r="A166" s="5" t="s">
        <v>258</v>
      </c>
      <c r="B166" s="5" t="s">
        <v>296</v>
      </c>
      <c r="C166" s="5" t="str">
        <f>VLOOKUP(B166,Treatments!A:B,2,FALSE)</f>
        <v>GASTROESOPHAGEAL REFLUX DISEASE</v>
      </c>
      <c r="D166" s="16">
        <v>933551</v>
      </c>
      <c r="E166" s="5">
        <v>4</v>
      </c>
      <c r="F166" s="7" t="str">
        <f>VLOOKUP(A166,Region_Pop!A:D,4,FALSE)</f>
        <v>South</v>
      </c>
      <c r="G166" s="7" t="str">
        <f>IFERROR(VLOOKUP(A166,Region_Pop!A:F,6,FALSE),"NON DIVISION")</f>
        <v xml:space="preserve">East South Central </v>
      </c>
      <c r="H166" s="8">
        <f>VLOOKUP(A166,Region_Pop!A:P,16,FALSE)</f>
        <v>6541223</v>
      </c>
      <c r="I166" s="8">
        <f>VLOOKUP(A166,Region_Pop!A:Z,26,FALSE)</f>
        <v>46883</v>
      </c>
      <c r="J166" s="8">
        <f>VLOOKUP(A166,Region_Pop!A:AJ,36,FALSE)</f>
        <v>80458</v>
      </c>
      <c r="K166" s="8">
        <f>VLOOKUP(A166,Region_Pop!A:AT,46,FALSE)</f>
        <v>63582</v>
      </c>
      <c r="L166" s="14">
        <f>SUMIF(PIVOT_Demog_By_State_2014!A:A,A166&amp;"female",PIVOT_Demog_By_State_2014!D:D)</f>
        <v>578734</v>
      </c>
      <c r="M166" s="14">
        <f>SUMIF(PIVOT_Demog_By_State_2014!A:A,A166&amp;"male",PIVOT_Demog_By_State_2014!D:D)</f>
        <v>518651</v>
      </c>
      <c r="N166" s="14">
        <f>SUMIF(PIVOT_Demog_By_State_2014!A:A,A166&amp;"female",PIVOT_Demog_By_State_2014!E:E)</f>
        <v>2497954</v>
      </c>
      <c r="O166" s="14">
        <f>SUMIF(PIVOT_Demog_By_State_2014!A:A,A166&amp;"male",PIVOT_Demog_By_State_2014!E:E)</f>
        <v>2384756</v>
      </c>
      <c r="P166" s="14">
        <f>SUMIF(PIVOT_Demog_By_State_2014!A:A,A166&amp;"female",PIVOT_Demog_By_State_2014!U:U)</f>
        <v>154080</v>
      </c>
      <c r="Q166" s="14">
        <f>SUMIF(PIVOT_Demog_By_State_2014!A:A,A166&amp;"male",PIVOT_Demog_By_State_2014!U:U)</f>
        <v>174904</v>
      </c>
      <c r="R166" s="14">
        <f>SUMIF(PIVOT_Demog_By_State_2014!A:A,A166&amp;"female",PIVOT_Demog_By_State_2014!F:F)</f>
        <v>57124</v>
      </c>
      <c r="S166" s="14">
        <f>SUMIF(PIVOT_Demog_By_State_2014!A:A,A166&amp;"male",PIVOT_Demog_By_State_2014!F:F)</f>
        <v>50769</v>
      </c>
      <c r="T166" s="14">
        <f>SUMIF(PIVOT_Demog_By_State_2014!A:A,A166&amp;"female",PIVOT_Demog_By_State_2014!G:G)</f>
        <v>1604</v>
      </c>
      <c r="U166" s="14">
        <f>SUMIF(PIVOT_Demog_By_State_2014!A:A,A166&amp;"male",PIVOT_Demog_By_State_2014!G:G)</f>
        <v>1629</v>
      </c>
      <c r="V166" s="14">
        <f>SUMIF(PIVOT_Demog_By_State_2014!A:A,A166&amp;"female",PIVOT_Demog_By_State_2014!H:H)</f>
        <v>8595</v>
      </c>
      <c r="W166" s="14">
        <f>SUMIF(PIVOT_Demog_By_State_2014!A:A,A166&amp;"male",PIVOT_Demog_By_State_2014!H:H)</f>
        <v>8888</v>
      </c>
      <c r="X166" s="14">
        <f>SUMIF(PIVOT_Demog_By_State_2014!A:A,A166&amp;"female",PIVOT_Demog_By_State_2014!I:I)</f>
        <v>52683</v>
      </c>
      <c r="Y166" s="14">
        <f>SUMIF(PIVOT_Demog_By_State_2014!A:A,A166&amp;"male",PIVOT_Demog_By_State_2014!I:I)</f>
        <v>50455</v>
      </c>
      <c r="Z166" s="14">
        <f>L166+N166+P166+R166+T166+V166+X166</f>
        <v>3350774</v>
      </c>
      <c r="AA166" s="14">
        <f>M166+O166+Q166+S166+U166+W166+Y166</f>
        <v>3190052</v>
      </c>
      <c r="AB166" s="19">
        <f>D166/SUMIF(A:A,A166,D:D)</f>
        <v>0.17387644886020762</v>
      </c>
      <c r="AC166" s="19">
        <f>L166/$H166</f>
        <v>8.8474892233455421E-2</v>
      </c>
      <c r="AD166" s="19">
        <f>M166/$H166</f>
        <v>7.9289606851807373E-2</v>
      </c>
      <c r="AE166" s="19">
        <f>N166/$H166</f>
        <v>0.38187874041291664</v>
      </c>
      <c r="AF166" s="19">
        <f>O166/$H166</f>
        <v>0.36457341387077002</v>
      </c>
      <c r="AG166" s="19">
        <f>P166/$H166</f>
        <v>2.3555228127828697E-2</v>
      </c>
      <c r="AH166" s="19">
        <f>Q166/$H166</f>
        <v>2.6738730662446458E-2</v>
      </c>
      <c r="AI166" s="19">
        <f>R166/$H166</f>
        <v>8.7329234915244445E-3</v>
      </c>
      <c r="AJ166" s="19">
        <f>S166/$H166</f>
        <v>7.7613926325398172E-3</v>
      </c>
      <c r="AK166" s="19">
        <f>T166/$H166</f>
        <v>2.4521408305449915E-4</v>
      </c>
      <c r="AL166" s="19">
        <f>U166/$H166</f>
        <v>2.4903599831407674E-4</v>
      </c>
      <c r="AM166" s="19">
        <f>V166/$H166</f>
        <v>1.3139744662427806E-3</v>
      </c>
      <c r="AN166" s="19">
        <f>W166/$H166</f>
        <v>1.3587673130850302E-3</v>
      </c>
      <c r="AO166" s="19">
        <f>X166/$H166</f>
        <v>8.0539984648130784E-3</v>
      </c>
      <c r="AP166" s="19">
        <f>Y166/$H166</f>
        <v>7.7133893768795226E-3</v>
      </c>
      <c r="AQ166" s="21">
        <f>AC166+AE166+AI166+AK166+AM166+AO166+AG166</f>
        <v>0.51225497127983555</v>
      </c>
      <c r="AR166" s="21">
        <f>AD166+AF166+AJ166+AL166+AN166+AP166+AH166</f>
        <v>0.48768433670584233</v>
      </c>
    </row>
    <row r="167" spans="1:44" x14ac:dyDescent="0.2">
      <c r="A167" s="5" t="s">
        <v>223</v>
      </c>
      <c r="B167" s="5" t="s">
        <v>298</v>
      </c>
      <c r="C167" s="5" t="str">
        <f>VLOOKUP(B167,Treatments!A:B,2,FALSE)</f>
        <v>HIGH BLOOD PRESSURE</v>
      </c>
      <c r="D167" s="16">
        <v>849608</v>
      </c>
      <c r="E167" s="5">
        <v>4</v>
      </c>
      <c r="F167" s="7" t="str">
        <f>VLOOKUP(A167,Region_Pop!A:D,4,FALSE)</f>
        <v>Midwest</v>
      </c>
      <c r="G167" s="7" t="str">
        <f>IFERROR(VLOOKUP(A167,Region_Pop!A:F,6,FALSE),"NON DIVISION")</f>
        <v xml:space="preserve">West North Central </v>
      </c>
      <c r="H167" s="8">
        <f>VLOOKUP(A167,Region_Pop!A:P,16,FALSE)</f>
        <v>6056202</v>
      </c>
      <c r="I167" s="8">
        <f>VLOOKUP(A167,Region_Pop!A:Z,26,FALSE)</f>
        <v>15487</v>
      </c>
      <c r="J167" s="8">
        <f>VLOOKUP(A167,Region_Pop!A:AJ,36,FALSE)</f>
        <v>75796</v>
      </c>
      <c r="K167" s="8">
        <f>VLOOKUP(A167,Region_Pop!A:AT,46,FALSE)</f>
        <v>57101</v>
      </c>
      <c r="L167" s="14">
        <f>SUMIF(PIVOT_Demog_By_State_2014!A:A,A167&amp;"female",PIVOT_Demog_By_State_2014!D:D)</f>
        <v>368551</v>
      </c>
      <c r="M167" s="14">
        <f>SUMIF(PIVOT_Demog_By_State_2014!A:A,A167&amp;"male",PIVOT_Demog_By_State_2014!D:D)</f>
        <v>333787</v>
      </c>
      <c r="N167" s="14">
        <f>SUMIF(PIVOT_Demog_By_State_2014!A:A,A167&amp;"female",PIVOT_Demog_By_State_2014!E:E)</f>
        <v>2468847</v>
      </c>
      <c r="O167" s="14">
        <f>SUMIF(PIVOT_Demog_By_State_2014!A:A,A167&amp;"male",PIVOT_Demog_By_State_2014!E:E)</f>
        <v>2387415</v>
      </c>
      <c r="P167" s="14">
        <f>SUMIF(PIVOT_Demog_By_State_2014!A:A,A167&amp;"female",PIVOT_Demog_By_State_2014!U:U)</f>
        <v>113974</v>
      </c>
      <c r="Q167" s="14">
        <f>SUMIF(PIVOT_Demog_By_State_2014!A:A,A167&amp;"male",PIVOT_Demog_By_State_2014!U:U)</f>
        <v>122437</v>
      </c>
      <c r="R167" s="14">
        <f>SUMIF(PIVOT_Demog_By_State_2014!A:A,A167&amp;"female",PIVOT_Demog_By_State_2014!F:F)</f>
        <v>59185</v>
      </c>
      <c r="S167" s="14">
        <f>SUMIF(PIVOT_Demog_By_State_2014!A:A,A167&amp;"male",PIVOT_Demog_By_State_2014!F:F)</f>
        <v>53191</v>
      </c>
      <c r="T167" s="14">
        <f>SUMIF(PIVOT_Demog_By_State_2014!A:A,A167&amp;"female",PIVOT_Demog_By_State_2014!G:G)</f>
        <v>3385</v>
      </c>
      <c r="U167" s="14">
        <f>SUMIF(PIVOT_Demog_By_State_2014!A:A,A167&amp;"male",PIVOT_Demog_By_State_2014!G:G)</f>
        <v>3493</v>
      </c>
      <c r="V167" s="14">
        <f>SUMIF(PIVOT_Demog_By_State_2014!A:A,A167&amp;"female",PIVOT_Demog_By_State_2014!H:H)</f>
        <v>12569</v>
      </c>
      <c r="W167" s="14">
        <f>SUMIF(PIVOT_Demog_By_State_2014!A:A,A167&amp;"male",PIVOT_Demog_By_State_2014!H:H)</f>
        <v>12850</v>
      </c>
      <c r="X167" s="14">
        <f>SUMIF(PIVOT_Demog_By_State_2014!A:A,A167&amp;"female",PIVOT_Demog_By_State_2014!I:I)</f>
        <v>58803</v>
      </c>
      <c r="Y167" s="14">
        <f>SUMIF(PIVOT_Demog_By_State_2014!A:A,A167&amp;"male",PIVOT_Demog_By_State_2014!I:I)</f>
        <v>57806</v>
      </c>
      <c r="Z167" s="14">
        <f>L167+N167+P167+R167+T167+V167+X167</f>
        <v>3085314</v>
      </c>
      <c r="AA167" s="14">
        <f>M167+O167+Q167+S167+U167+W167+Y167</f>
        <v>2970979</v>
      </c>
      <c r="AB167" s="19">
        <f>D167/SUMIF(A:A,A167,D:D)</f>
        <v>0.18414395864602581</v>
      </c>
      <c r="AC167" s="19">
        <f>L167/$H167</f>
        <v>6.0855136602114661E-2</v>
      </c>
      <c r="AD167" s="19">
        <f>M167/$H167</f>
        <v>5.5114905348269426E-2</v>
      </c>
      <c r="AE167" s="19">
        <f>N167/$H167</f>
        <v>0.40765598637561956</v>
      </c>
      <c r="AF167" s="19">
        <f>O167/$H167</f>
        <v>0.39420993553385436</v>
      </c>
      <c r="AG167" s="19">
        <f>P167/$H167</f>
        <v>1.8819385482848821E-2</v>
      </c>
      <c r="AH167" s="19">
        <f>Q167/$H167</f>
        <v>2.0216795939105071E-2</v>
      </c>
      <c r="AI167" s="19">
        <f>R167/$H167</f>
        <v>9.7726264744802099E-3</v>
      </c>
      <c r="AJ167" s="19">
        <f>S167/$H167</f>
        <v>8.7828972679577077E-3</v>
      </c>
      <c r="AK167" s="19">
        <f>T167/$H167</f>
        <v>5.5893115850495084E-4</v>
      </c>
      <c r="AL167" s="19">
        <f>U167/$H167</f>
        <v>5.7676411718103192E-4</v>
      </c>
      <c r="AM167" s="19">
        <f>V167/$H167</f>
        <v>2.0753931259228143E-3</v>
      </c>
      <c r="AN167" s="19">
        <f>W167/$H167</f>
        <v>2.1217918424781736E-3</v>
      </c>
      <c r="AO167" s="19">
        <f>X167/$H167</f>
        <v>9.7095506391629612E-3</v>
      </c>
      <c r="AP167" s="19">
        <f>Y167/$H167</f>
        <v>9.5449260113846923E-3</v>
      </c>
      <c r="AQ167" s="21">
        <f>AC167+AE167+AI167+AK167+AM167+AO167+AG167</f>
        <v>0.50944700985865399</v>
      </c>
      <c r="AR167" s="21">
        <f>AD167+AF167+AJ167+AL167+AN167+AP167+AH167</f>
        <v>0.49056801606023048</v>
      </c>
    </row>
    <row r="168" spans="1:44" x14ac:dyDescent="0.2">
      <c r="A168" s="5" t="s">
        <v>223</v>
      </c>
      <c r="B168" s="5" t="s">
        <v>287</v>
      </c>
      <c r="C168" s="5" t="str">
        <f>VLOOKUP(B168,Treatments!A:B,2,FALSE)</f>
        <v>SEVERE PAIN RELIEF</v>
      </c>
      <c r="D168" s="16">
        <v>896785</v>
      </c>
      <c r="E168" s="5">
        <v>3</v>
      </c>
      <c r="F168" s="7" t="str">
        <f>VLOOKUP(A168,Region_Pop!A:D,4,FALSE)</f>
        <v>Midwest</v>
      </c>
      <c r="G168" s="7" t="str">
        <f>IFERROR(VLOOKUP(A168,Region_Pop!A:F,6,FALSE),"NON DIVISION")</f>
        <v xml:space="preserve">West North Central </v>
      </c>
      <c r="H168" s="8">
        <f>VLOOKUP(A168,Region_Pop!A:P,16,FALSE)</f>
        <v>6056202</v>
      </c>
      <c r="I168" s="8">
        <f>VLOOKUP(A168,Region_Pop!A:Z,26,FALSE)</f>
        <v>15487</v>
      </c>
      <c r="J168" s="8">
        <f>VLOOKUP(A168,Region_Pop!A:AJ,36,FALSE)</f>
        <v>75796</v>
      </c>
      <c r="K168" s="8">
        <f>VLOOKUP(A168,Region_Pop!A:AT,46,FALSE)</f>
        <v>57101</v>
      </c>
      <c r="L168" s="14">
        <f>SUMIF(PIVOT_Demog_By_State_2014!A:A,A168&amp;"female",PIVOT_Demog_By_State_2014!D:D)</f>
        <v>368551</v>
      </c>
      <c r="M168" s="14">
        <f>SUMIF(PIVOT_Demog_By_State_2014!A:A,A168&amp;"male",PIVOT_Demog_By_State_2014!D:D)</f>
        <v>333787</v>
      </c>
      <c r="N168" s="14">
        <f>SUMIF(PIVOT_Demog_By_State_2014!A:A,A168&amp;"female",PIVOT_Demog_By_State_2014!E:E)</f>
        <v>2468847</v>
      </c>
      <c r="O168" s="14">
        <f>SUMIF(PIVOT_Demog_By_State_2014!A:A,A168&amp;"male",PIVOT_Demog_By_State_2014!E:E)</f>
        <v>2387415</v>
      </c>
      <c r="P168" s="14">
        <f>SUMIF(PIVOT_Demog_By_State_2014!A:A,A168&amp;"female",PIVOT_Demog_By_State_2014!U:U)</f>
        <v>113974</v>
      </c>
      <c r="Q168" s="14">
        <f>SUMIF(PIVOT_Demog_By_State_2014!A:A,A168&amp;"male",PIVOT_Demog_By_State_2014!U:U)</f>
        <v>122437</v>
      </c>
      <c r="R168" s="14">
        <f>SUMIF(PIVOT_Demog_By_State_2014!A:A,A168&amp;"female",PIVOT_Demog_By_State_2014!F:F)</f>
        <v>59185</v>
      </c>
      <c r="S168" s="14">
        <f>SUMIF(PIVOT_Demog_By_State_2014!A:A,A168&amp;"male",PIVOT_Demog_By_State_2014!F:F)</f>
        <v>53191</v>
      </c>
      <c r="T168" s="14">
        <f>SUMIF(PIVOT_Demog_By_State_2014!A:A,A168&amp;"female",PIVOT_Demog_By_State_2014!G:G)</f>
        <v>3385</v>
      </c>
      <c r="U168" s="14">
        <f>SUMIF(PIVOT_Demog_By_State_2014!A:A,A168&amp;"male",PIVOT_Demog_By_State_2014!G:G)</f>
        <v>3493</v>
      </c>
      <c r="V168" s="14">
        <f>SUMIF(PIVOT_Demog_By_State_2014!A:A,A168&amp;"female",PIVOT_Demog_By_State_2014!H:H)</f>
        <v>12569</v>
      </c>
      <c r="W168" s="14">
        <f>SUMIF(PIVOT_Demog_By_State_2014!A:A,A168&amp;"male",PIVOT_Demog_By_State_2014!H:H)</f>
        <v>12850</v>
      </c>
      <c r="X168" s="14">
        <f>SUMIF(PIVOT_Demog_By_State_2014!A:A,A168&amp;"female",PIVOT_Demog_By_State_2014!I:I)</f>
        <v>58803</v>
      </c>
      <c r="Y168" s="14">
        <f>SUMIF(PIVOT_Demog_By_State_2014!A:A,A168&amp;"male",PIVOT_Demog_By_State_2014!I:I)</f>
        <v>57806</v>
      </c>
      <c r="Z168" s="14">
        <f>L168+N168+P168+R168+T168+V168+X168</f>
        <v>3085314</v>
      </c>
      <c r="AA168" s="14">
        <f>M168+O168+Q168+S168+U168+W168+Y168</f>
        <v>2970979</v>
      </c>
      <c r="AB168" s="19">
        <f>D168/SUMIF(A:A,A168,D:D)</f>
        <v>0.19436909722410364</v>
      </c>
      <c r="AC168" s="19">
        <f>L168/$H168</f>
        <v>6.0855136602114661E-2</v>
      </c>
      <c r="AD168" s="19">
        <f>M168/$H168</f>
        <v>5.5114905348269426E-2</v>
      </c>
      <c r="AE168" s="19">
        <f>N168/$H168</f>
        <v>0.40765598637561956</v>
      </c>
      <c r="AF168" s="19">
        <f>O168/$H168</f>
        <v>0.39420993553385436</v>
      </c>
      <c r="AG168" s="19">
        <f>P168/$H168</f>
        <v>1.8819385482848821E-2</v>
      </c>
      <c r="AH168" s="19">
        <f>Q168/$H168</f>
        <v>2.0216795939105071E-2</v>
      </c>
      <c r="AI168" s="19">
        <f>R168/$H168</f>
        <v>9.7726264744802099E-3</v>
      </c>
      <c r="AJ168" s="19">
        <f>S168/$H168</f>
        <v>8.7828972679577077E-3</v>
      </c>
      <c r="AK168" s="19">
        <f>T168/$H168</f>
        <v>5.5893115850495084E-4</v>
      </c>
      <c r="AL168" s="19">
        <f>U168/$H168</f>
        <v>5.7676411718103192E-4</v>
      </c>
      <c r="AM168" s="19">
        <f>V168/$H168</f>
        <v>2.0753931259228143E-3</v>
      </c>
      <c r="AN168" s="19">
        <f>W168/$H168</f>
        <v>2.1217918424781736E-3</v>
      </c>
      <c r="AO168" s="19">
        <f>X168/$H168</f>
        <v>9.7095506391629612E-3</v>
      </c>
      <c r="AP168" s="19">
        <f>Y168/$H168</f>
        <v>9.5449260113846923E-3</v>
      </c>
      <c r="AQ168" s="21">
        <f>AC168+AE168+AI168+AK168+AM168+AO168+AG168</f>
        <v>0.50944700985865399</v>
      </c>
      <c r="AR168" s="21">
        <f>AD168+AF168+AJ168+AL168+AN168+AP168+AH168</f>
        <v>0.49056801606023048</v>
      </c>
    </row>
    <row r="169" spans="1:44" x14ac:dyDescent="0.2">
      <c r="A169" s="5" t="s">
        <v>223</v>
      </c>
      <c r="B169" s="5" t="s">
        <v>293</v>
      </c>
      <c r="C169" s="5" t="str">
        <f>VLOOKUP(B169,Treatments!A:B,2,FALSE)</f>
        <v>HYPOTHYROIDISM</v>
      </c>
      <c r="D169" s="16">
        <v>1054591</v>
      </c>
      <c r="E169" s="5">
        <v>2</v>
      </c>
      <c r="F169" s="7" t="str">
        <f>VLOOKUP(A169,Region_Pop!A:D,4,FALSE)</f>
        <v>Midwest</v>
      </c>
      <c r="G169" s="7" t="str">
        <f>IFERROR(VLOOKUP(A169,Region_Pop!A:F,6,FALSE),"NON DIVISION")</f>
        <v xml:space="preserve">West North Central </v>
      </c>
      <c r="H169" s="8">
        <f>VLOOKUP(A169,Region_Pop!A:P,16,FALSE)</f>
        <v>6056202</v>
      </c>
      <c r="I169" s="8">
        <f>VLOOKUP(A169,Region_Pop!A:Z,26,FALSE)</f>
        <v>15487</v>
      </c>
      <c r="J169" s="8">
        <f>VLOOKUP(A169,Region_Pop!A:AJ,36,FALSE)</f>
        <v>75796</v>
      </c>
      <c r="K169" s="8">
        <f>VLOOKUP(A169,Region_Pop!A:AT,46,FALSE)</f>
        <v>57101</v>
      </c>
      <c r="L169" s="14">
        <f>SUMIF(PIVOT_Demog_By_State_2014!A:A,A169&amp;"female",PIVOT_Demog_By_State_2014!D:D)</f>
        <v>368551</v>
      </c>
      <c r="M169" s="14">
        <f>SUMIF(PIVOT_Demog_By_State_2014!A:A,A169&amp;"male",PIVOT_Demog_By_State_2014!D:D)</f>
        <v>333787</v>
      </c>
      <c r="N169" s="14">
        <f>SUMIF(PIVOT_Demog_By_State_2014!A:A,A169&amp;"female",PIVOT_Demog_By_State_2014!E:E)</f>
        <v>2468847</v>
      </c>
      <c r="O169" s="14">
        <f>SUMIF(PIVOT_Demog_By_State_2014!A:A,A169&amp;"male",PIVOT_Demog_By_State_2014!E:E)</f>
        <v>2387415</v>
      </c>
      <c r="P169" s="14">
        <f>SUMIF(PIVOT_Demog_By_State_2014!A:A,A169&amp;"female",PIVOT_Demog_By_State_2014!U:U)</f>
        <v>113974</v>
      </c>
      <c r="Q169" s="14">
        <f>SUMIF(PIVOT_Demog_By_State_2014!A:A,A169&amp;"male",PIVOT_Demog_By_State_2014!U:U)</f>
        <v>122437</v>
      </c>
      <c r="R169" s="14">
        <f>SUMIF(PIVOT_Demog_By_State_2014!A:A,A169&amp;"female",PIVOT_Demog_By_State_2014!F:F)</f>
        <v>59185</v>
      </c>
      <c r="S169" s="14">
        <f>SUMIF(PIVOT_Demog_By_State_2014!A:A,A169&amp;"male",PIVOT_Demog_By_State_2014!F:F)</f>
        <v>53191</v>
      </c>
      <c r="T169" s="14">
        <f>SUMIF(PIVOT_Demog_By_State_2014!A:A,A169&amp;"female",PIVOT_Demog_By_State_2014!G:G)</f>
        <v>3385</v>
      </c>
      <c r="U169" s="14">
        <f>SUMIF(PIVOT_Demog_By_State_2014!A:A,A169&amp;"male",PIVOT_Demog_By_State_2014!G:G)</f>
        <v>3493</v>
      </c>
      <c r="V169" s="14">
        <f>SUMIF(PIVOT_Demog_By_State_2014!A:A,A169&amp;"female",PIVOT_Demog_By_State_2014!H:H)</f>
        <v>12569</v>
      </c>
      <c r="W169" s="14">
        <f>SUMIF(PIVOT_Demog_By_State_2014!A:A,A169&amp;"male",PIVOT_Demog_By_State_2014!H:H)</f>
        <v>12850</v>
      </c>
      <c r="X169" s="14">
        <f>SUMIF(PIVOT_Demog_By_State_2014!A:A,A169&amp;"female",PIVOT_Demog_By_State_2014!I:I)</f>
        <v>58803</v>
      </c>
      <c r="Y169" s="14">
        <f>SUMIF(PIVOT_Demog_By_State_2014!A:A,A169&amp;"male",PIVOT_Demog_By_State_2014!I:I)</f>
        <v>57806</v>
      </c>
      <c r="Z169" s="14">
        <f>L169+N169+P169+R169+T169+V169+X169</f>
        <v>3085314</v>
      </c>
      <c r="AA169" s="14">
        <f>M169+O169+Q169+S169+U169+W169+Y169</f>
        <v>2970979</v>
      </c>
      <c r="AB169" s="19">
        <f>D169/SUMIF(A:A,A169,D:D)</f>
        <v>0.22857195493977339</v>
      </c>
      <c r="AC169" s="19">
        <f>L169/$H169</f>
        <v>6.0855136602114661E-2</v>
      </c>
      <c r="AD169" s="19">
        <f>M169/$H169</f>
        <v>5.5114905348269426E-2</v>
      </c>
      <c r="AE169" s="19">
        <f>N169/$H169</f>
        <v>0.40765598637561956</v>
      </c>
      <c r="AF169" s="19">
        <f>O169/$H169</f>
        <v>0.39420993553385436</v>
      </c>
      <c r="AG169" s="19">
        <f>P169/$H169</f>
        <v>1.8819385482848821E-2</v>
      </c>
      <c r="AH169" s="19">
        <f>Q169/$H169</f>
        <v>2.0216795939105071E-2</v>
      </c>
      <c r="AI169" s="19">
        <f>R169/$H169</f>
        <v>9.7726264744802099E-3</v>
      </c>
      <c r="AJ169" s="19">
        <f>S169/$H169</f>
        <v>8.7828972679577077E-3</v>
      </c>
      <c r="AK169" s="19">
        <f>T169/$H169</f>
        <v>5.5893115850495084E-4</v>
      </c>
      <c r="AL169" s="19">
        <f>U169/$H169</f>
        <v>5.7676411718103192E-4</v>
      </c>
      <c r="AM169" s="19">
        <f>V169/$H169</f>
        <v>2.0753931259228143E-3</v>
      </c>
      <c r="AN169" s="19">
        <f>W169/$H169</f>
        <v>2.1217918424781736E-3</v>
      </c>
      <c r="AO169" s="19">
        <f>X169/$H169</f>
        <v>9.7095506391629612E-3</v>
      </c>
      <c r="AP169" s="19">
        <f>Y169/$H169</f>
        <v>9.5449260113846923E-3</v>
      </c>
      <c r="AQ169" s="21">
        <f>AC169+AE169+AI169+AK169+AM169+AO169+AG169</f>
        <v>0.50944700985865399</v>
      </c>
      <c r="AR169" s="21">
        <f>AD169+AF169+AJ169+AL169+AN169+AP169+AH169</f>
        <v>0.49056801606023048</v>
      </c>
    </row>
    <row r="170" spans="1:44" x14ac:dyDescent="0.2">
      <c r="A170" s="5" t="s">
        <v>223</v>
      </c>
      <c r="B170" s="5" t="s">
        <v>295</v>
      </c>
      <c r="C170" s="5" t="str">
        <f>VLOOKUP(B170,Treatments!A:B,2,FALSE)</f>
        <v>HIGH BLOOD PRESSURE</v>
      </c>
      <c r="D170" s="16">
        <v>1064933</v>
      </c>
      <c r="E170" s="5">
        <v>1</v>
      </c>
      <c r="F170" s="7" t="str">
        <f>VLOOKUP(A170,Region_Pop!A:D,4,FALSE)</f>
        <v>Midwest</v>
      </c>
      <c r="G170" s="7" t="str">
        <f>IFERROR(VLOOKUP(A170,Region_Pop!A:F,6,FALSE),"NON DIVISION")</f>
        <v xml:space="preserve">West North Central </v>
      </c>
      <c r="H170" s="8">
        <f>VLOOKUP(A170,Region_Pop!A:P,16,FALSE)</f>
        <v>6056202</v>
      </c>
      <c r="I170" s="8">
        <f>VLOOKUP(A170,Region_Pop!A:Z,26,FALSE)</f>
        <v>15487</v>
      </c>
      <c r="J170" s="8">
        <f>VLOOKUP(A170,Region_Pop!A:AJ,36,FALSE)</f>
        <v>75796</v>
      </c>
      <c r="K170" s="8">
        <f>VLOOKUP(A170,Region_Pop!A:AT,46,FALSE)</f>
        <v>57101</v>
      </c>
      <c r="L170" s="14">
        <f>SUMIF(PIVOT_Demog_By_State_2014!A:A,A170&amp;"female",PIVOT_Demog_By_State_2014!D:D)</f>
        <v>368551</v>
      </c>
      <c r="M170" s="14">
        <f>SUMIF(PIVOT_Demog_By_State_2014!A:A,A170&amp;"male",PIVOT_Demog_By_State_2014!D:D)</f>
        <v>333787</v>
      </c>
      <c r="N170" s="14">
        <f>SUMIF(PIVOT_Demog_By_State_2014!A:A,A170&amp;"female",PIVOT_Demog_By_State_2014!E:E)</f>
        <v>2468847</v>
      </c>
      <c r="O170" s="14">
        <f>SUMIF(PIVOT_Demog_By_State_2014!A:A,A170&amp;"male",PIVOT_Demog_By_State_2014!E:E)</f>
        <v>2387415</v>
      </c>
      <c r="P170" s="14">
        <f>SUMIF(PIVOT_Demog_By_State_2014!A:A,A170&amp;"female",PIVOT_Demog_By_State_2014!U:U)</f>
        <v>113974</v>
      </c>
      <c r="Q170" s="14">
        <f>SUMIF(PIVOT_Demog_By_State_2014!A:A,A170&amp;"male",PIVOT_Demog_By_State_2014!U:U)</f>
        <v>122437</v>
      </c>
      <c r="R170" s="14">
        <f>SUMIF(PIVOT_Demog_By_State_2014!A:A,A170&amp;"female",PIVOT_Demog_By_State_2014!F:F)</f>
        <v>59185</v>
      </c>
      <c r="S170" s="14">
        <f>SUMIF(PIVOT_Demog_By_State_2014!A:A,A170&amp;"male",PIVOT_Demog_By_State_2014!F:F)</f>
        <v>53191</v>
      </c>
      <c r="T170" s="14">
        <f>SUMIF(PIVOT_Demog_By_State_2014!A:A,A170&amp;"female",PIVOT_Demog_By_State_2014!G:G)</f>
        <v>3385</v>
      </c>
      <c r="U170" s="14">
        <f>SUMIF(PIVOT_Demog_By_State_2014!A:A,A170&amp;"male",PIVOT_Demog_By_State_2014!G:G)</f>
        <v>3493</v>
      </c>
      <c r="V170" s="14">
        <f>SUMIF(PIVOT_Demog_By_State_2014!A:A,A170&amp;"female",PIVOT_Demog_By_State_2014!H:H)</f>
        <v>12569</v>
      </c>
      <c r="W170" s="14">
        <f>SUMIF(PIVOT_Demog_By_State_2014!A:A,A170&amp;"male",PIVOT_Demog_By_State_2014!H:H)</f>
        <v>12850</v>
      </c>
      <c r="X170" s="14">
        <f>SUMIF(PIVOT_Demog_By_State_2014!A:A,A170&amp;"female",PIVOT_Demog_By_State_2014!I:I)</f>
        <v>58803</v>
      </c>
      <c r="Y170" s="14">
        <f>SUMIF(PIVOT_Demog_By_State_2014!A:A,A170&amp;"male",PIVOT_Demog_By_State_2014!I:I)</f>
        <v>57806</v>
      </c>
      <c r="Z170" s="14">
        <f>L170+N170+P170+R170+T170+V170+X170</f>
        <v>3085314</v>
      </c>
      <c r="AA170" s="14">
        <f>M170+O170+Q170+S170+U170+W170+Y170</f>
        <v>2970979</v>
      </c>
      <c r="AB170" s="19">
        <f>D170/SUMIF(A:A,A170,D:D)</f>
        <v>0.23081347905479727</v>
      </c>
      <c r="AC170" s="19">
        <f>L170/$H170</f>
        <v>6.0855136602114661E-2</v>
      </c>
      <c r="AD170" s="19">
        <f>M170/$H170</f>
        <v>5.5114905348269426E-2</v>
      </c>
      <c r="AE170" s="19">
        <f>N170/$H170</f>
        <v>0.40765598637561956</v>
      </c>
      <c r="AF170" s="19">
        <f>O170/$H170</f>
        <v>0.39420993553385436</v>
      </c>
      <c r="AG170" s="19">
        <f>P170/$H170</f>
        <v>1.8819385482848821E-2</v>
      </c>
      <c r="AH170" s="19">
        <f>Q170/$H170</f>
        <v>2.0216795939105071E-2</v>
      </c>
      <c r="AI170" s="19">
        <f>R170/$H170</f>
        <v>9.7726264744802099E-3</v>
      </c>
      <c r="AJ170" s="19">
        <f>S170/$H170</f>
        <v>8.7828972679577077E-3</v>
      </c>
      <c r="AK170" s="19">
        <f>T170/$H170</f>
        <v>5.5893115850495084E-4</v>
      </c>
      <c r="AL170" s="19">
        <f>U170/$H170</f>
        <v>5.7676411718103192E-4</v>
      </c>
      <c r="AM170" s="19">
        <f>V170/$H170</f>
        <v>2.0753931259228143E-3</v>
      </c>
      <c r="AN170" s="19">
        <f>W170/$H170</f>
        <v>2.1217918424781736E-3</v>
      </c>
      <c r="AO170" s="19">
        <f>X170/$H170</f>
        <v>9.7095506391629612E-3</v>
      </c>
      <c r="AP170" s="19">
        <f>Y170/$H170</f>
        <v>9.5449260113846923E-3</v>
      </c>
      <c r="AQ170" s="21">
        <f>AC170+AE170+AI170+AK170+AM170+AO170+AG170</f>
        <v>0.50944700985865399</v>
      </c>
      <c r="AR170" s="21">
        <f>AD170+AF170+AJ170+AL170+AN170+AP170+AH170</f>
        <v>0.49056801606023048</v>
      </c>
    </row>
    <row r="171" spans="1:44" x14ac:dyDescent="0.2">
      <c r="A171" s="5" t="s">
        <v>223</v>
      </c>
      <c r="B171" s="5" t="s">
        <v>296</v>
      </c>
      <c r="C171" s="5" t="str">
        <f>VLOOKUP(B171,Treatments!A:B,2,FALSE)</f>
        <v>GASTROESOPHAGEAL REFLUX DISEASE</v>
      </c>
      <c r="D171" s="16">
        <v>747908</v>
      </c>
      <c r="E171" s="5">
        <v>5</v>
      </c>
      <c r="F171" s="7" t="str">
        <f>VLOOKUP(A171,Region_Pop!A:D,4,FALSE)</f>
        <v>Midwest</v>
      </c>
      <c r="G171" s="7" t="str">
        <f>IFERROR(VLOOKUP(A171,Region_Pop!A:F,6,FALSE),"NON DIVISION")</f>
        <v xml:space="preserve">West North Central </v>
      </c>
      <c r="H171" s="8">
        <f>VLOOKUP(A171,Region_Pop!A:P,16,FALSE)</f>
        <v>6056202</v>
      </c>
      <c r="I171" s="8">
        <f>VLOOKUP(A171,Region_Pop!A:Z,26,FALSE)</f>
        <v>15487</v>
      </c>
      <c r="J171" s="8">
        <f>VLOOKUP(A171,Region_Pop!A:AJ,36,FALSE)</f>
        <v>75796</v>
      </c>
      <c r="K171" s="8">
        <f>VLOOKUP(A171,Region_Pop!A:AT,46,FALSE)</f>
        <v>57101</v>
      </c>
      <c r="L171" s="14">
        <f>SUMIF(PIVOT_Demog_By_State_2014!A:A,A171&amp;"female",PIVOT_Demog_By_State_2014!D:D)</f>
        <v>368551</v>
      </c>
      <c r="M171" s="14">
        <f>SUMIF(PIVOT_Demog_By_State_2014!A:A,A171&amp;"male",PIVOT_Demog_By_State_2014!D:D)</f>
        <v>333787</v>
      </c>
      <c r="N171" s="14">
        <f>SUMIF(PIVOT_Demog_By_State_2014!A:A,A171&amp;"female",PIVOT_Demog_By_State_2014!E:E)</f>
        <v>2468847</v>
      </c>
      <c r="O171" s="14">
        <f>SUMIF(PIVOT_Demog_By_State_2014!A:A,A171&amp;"male",PIVOT_Demog_By_State_2014!E:E)</f>
        <v>2387415</v>
      </c>
      <c r="P171" s="14">
        <f>SUMIF(PIVOT_Demog_By_State_2014!A:A,A171&amp;"female",PIVOT_Demog_By_State_2014!U:U)</f>
        <v>113974</v>
      </c>
      <c r="Q171" s="14">
        <f>SUMIF(PIVOT_Demog_By_State_2014!A:A,A171&amp;"male",PIVOT_Demog_By_State_2014!U:U)</f>
        <v>122437</v>
      </c>
      <c r="R171" s="14">
        <f>SUMIF(PIVOT_Demog_By_State_2014!A:A,A171&amp;"female",PIVOT_Demog_By_State_2014!F:F)</f>
        <v>59185</v>
      </c>
      <c r="S171" s="14">
        <f>SUMIF(PIVOT_Demog_By_State_2014!A:A,A171&amp;"male",PIVOT_Demog_By_State_2014!F:F)</f>
        <v>53191</v>
      </c>
      <c r="T171" s="14">
        <f>SUMIF(PIVOT_Demog_By_State_2014!A:A,A171&amp;"female",PIVOT_Demog_By_State_2014!G:G)</f>
        <v>3385</v>
      </c>
      <c r="U171" s="14">
        <f>SUMIF(PIVOT_Demog_By_State_2014!A:A,A171&amp;"male",PIVOT_Demog_By_State_2014!G:G)</f>
        <v>3493</v>
      </c>
      <c r="V171" s="14">
        <f>SUMIF(PIVOT_Demog_By_State_2014!A:A,A171&amp;"female",PIVOT_Demog_By_State_2014!H:H)</f>
        <v>12569</v>
      </c>
      <c r="W171" s="14">
        <f>SUMIF(PIVOT_Demog_By_State_2014!A:A,A171&amp;"male",PIVOT_Demog_By_State_2014!H:H)</f>
        <v>12850</v>
      </c>
      <c r="X171" s="14">
        <f>SUMIF(PIVOT_Demog_By_State_2014!A:A,A171&amp;"female",PIVOT_Demog_By_State_2014!I:I)</f>
        <v>58803</v>
      </c>
      <c r="Y171" s="14">
        <f>SUMIF(PIVOT_Demog_By_State_2014!A:A,A171&amp;"male",PIVOT_Demog_By_State_2014!I:I)</f>
        <v>57806</v>
      </c>
      <c r="Z171" s="14">
        <f>L171+N171+P171+R171+T171+V171+X171</f>
        <v>3085314</v>
      </c>
      <c r="AA171" s="14">
        <f>M171+O171+Q171+S171+U171+W171+Y171</f>
        <v>2970979</v>
      </c>
      <c r="AB171" s="19">
        <f>D171/SUMIF(A:A,A171,D:D)</f>
        <v>0.16210151013529989</v>
      </c>
      <c r="AC171" s="19">
        <f>L171/$H171</f>
        <v>6.0855136602114661E-2</v>
      </c>
      <c r="AD171" s="19">
        <f>M171/$H171</f>
        <v>5.5114905348269426E-2</v>
      </c>
      <c r="AE171" s="19">
        <f>N171/$H171</f>
        <v>0.40765598637561956</v>
      </c>
      <c r="AF171" s="19">
        <f>O171/$H171</f>
        <v>0.39420993553385436</v>
      </c>
      <c r="AG171" s="19">
        <f>P171/$H171</f>
        <v>1.8819385482848821E-2</v>
      </c>
      <c r="AH171" s="19">
        <f>Q171/$H171</f>
        <v>2.0216795939105071E-2</v>
      </c>
      <c r="AI171" s="19">
        <f>R171/$H171</f>
        <v>9.7726264744802099E-3</v>
      </c>
      <c r="AJ171" s="19">
        <f>S171/$H171</f>
        <v>8.7828972679577077E-3</v>
      </c>
      <c r="AK171" s="19">
        <f>T171/$H171</f>
        <v>5.5893115850495084E-4</v>
      </c>
      <c r="AL171" s="19">
        <f>U171/$H171</f>
        <v>5.7676411718103192E-4</v>
      </c>
      <c r="AM171" s="19">
        <f>V171/$H171</f>
        <v>2.0753931259228143E-3</v>
      </c>
      <c r="AN171" s="19">
        <f>W171/$H171</f>
        <v>2.1217918424781736E-3</v>
      </c>
      <c r="AO171" s="19">
        <f>X171/$H171</f>
        <v>9.7095506391629612E-3</v>
      </c>
      <c r="AP171" s="19">
        <f>Y171/$H171</f>
        <v>9.5449260113846923E-3</v>
      </c>
      <c r="AQ171" s="21">
        <f>AC171+AE171+AI171+AK171+AM171+AO171+AG171</f>
        <v>0.50944700985865399</v>
      </c>
      <c r="AR171" s="21">
        <f>AD171+AF171+AJ171+AL171+AN171+AP171+AH171</f>
        <v>0.49056801606023048</v>
      </c>
    </row>
    <row r="172" spans="1:44" x14ac:dyDescent="0.2">
      <c r="A172" s="5" t="s">
        <v>234</v>
      </c>
      <c r="B172" s="5" t="s">
        <v>298</v>
      </c>
      <c r="C172" s="5" t="str">
        <f>VLOOKUP(B172,Treatments!A:B,2,FALSE)</f>
        <v>HIGH BLOOD PRESSURE</v>
      </c>
      <c r="D172" s="16">
        <v>939373</v>
      </c>
      <c r="E172" s="5">
        <v>3</v>
      </c>
      <c r="F172" s="7" t="str">
        <f>VLOOKUP(A172,Region_Pop!A:D,4,FALSE)</f>
        <v>Northeast</v>
      </c>
      <c r="G172" s="7" t="str">
        <f>IFERROR(VLOOKUP(A172,Region_Pop!A:F,6,FALSE),"NON DIVISION")</f>
        <v>Middle Atlantic</v>
      </c>
      <c r="H172" s="8">
        <f>VLOOKUP(A172,Region_Pop!A:P,16,FALSE)</f>
        <v>8864525</v>
      </c>
      <c r="I172" s="8">
        <f>VLOOKUP(A172,Region_Pop!A:Z,26,FALSE)</f>
        <v>7553</v>
      </c>
      <c r="J172" s="8">
        <f>VLOOKUP(A172,Region_Pop!A:AJ,36,FALSE)</f>
        <v>103320</v>
      </c>
      <c r="K172" s="8">
        <f>VLOOKUP(A172,Region_Pop!A:AT,46,FALSE)</f>
        <v>70501</v>
      </c>
      <c r="L172" s="14">
        <f>SUMIF(PIVOT_Demog_By_State_2014!A:A,A172&amp;"female",PIVOT_Demog_By_State_2014!D:D)</f>
        <v>607521</v>
      </c>
      <c r="M172" s="14">
        <f>SUMIF(PIVOT_Demog_By_State_2014!A:A,A172&amp;"male",PIVOT_Demog_By_State_2014!D:D)</f>
        <v>538741</v>
      </c>
      <c r="N172" s="14">
        <f>SUMIF(PIVOT_Demog_By_State_2014!A:A,A172&amp;"female",PIVOT_Demog_By_State_2014!E:E)</f>
        <v>2602555</v>
      </c>
      <c r="O172" s="14">
        <f>SUMIF(PIVOT_Demog_By_State_2014!A:A,A172&amp;"male",PIVOT_Demog_By_State_2014!E:E)</f>
        <v>2471779</v>
      </c>
      <c r="P172" s="14">
        <f>SUMIF(PIVOT_Demog_By_State_2014!A:A,A172&amp;"female",PIVOT_Demog_By_State_2014!U:U)</f>
        <v>847483</v>
      </c>
      <c r="Q172" s="14">
        <f>SUMIF(PIVOT_Demog_By_State_2014!A:A,A172&amp;"male",PIVOT_Demog_By_State_2014!U:U)</f>
        <v>855322</v>
      </c>
      <c r="R172" s="14">
        <f>SUMIF(PIVOT_Demog_By_State_2014!A:A,A172&amp;"female",PIVOT_Demog_By_State_2014!F:F)</f>
        <v>410824</v>
      </c>
      <c r="S172" s="14">
        <f>SUMIF(PIVOT_Demog_By_State_2014!A:A,A172&amp;"male",PIVOT_Demog_By_State_2014!F:F)</f>
        <v>389862</v>
      </c>
      <c r="T172" s="14">
        <f>SUMIF(PIVOT_Demog_By_State_2014!A:A,A172&amp;"female",PIVOT_Demog_By_State_2014!G:G)</f>
        <v>1519</v>
      </c>
      <c r="U172" s="14">
        <f>SUMIF(PIVOT_Demog_By_State_2014!A:A,A172&amp;"male",PIVOT_Demog_By_State_2014!G:G)</f>
        <v>1367</v>
      </c>
      <c r="V172" s="14">
        <f>SUMIF(PIVOT_Demog_By_State_2014!A:A,A172&amp;"female",PIVOT_Demog_By_State_2014!H:H)</f>
        <v>6557</v>
      </c>
      <c r="W172" s="14">
        <f>SUMIF(PIVOT_Demog_By_State_2014!A:A,A172&amp;"male",PIVOT_Demog_By_State_2014!H:H)</f>
        <v>6197</v>
      </c>
      <c r="X172" s="14">
        <f>SUMIF(PIVOT_Demog_By_State_2014!A:A,A172&amp;"female",PIVOT_Demog_By_State_2014!I:I)</f>
        <v>65078</v>
      </c>
      <c r="Y172" s="14">
        <f>SUMIF(PIVOT_Demog_By_State_2014!A:A,A172&amp;"male",PIVOT_Demog_By_State_2014!I:I)</f>
        <v>61975</v>
      </c>
      <c r="Z172" s="14">
        <f>L172+N172+P172+R172+T172+V172+X172</f>
        <v>4541537</v>
      </c>
      <c r="AA172" s="14">
        <f>M172+O172+Q172+S172+U172+W172+Y172</f>
        <v>4325243</v>
      </c>
      <c r="AB172" s="19">
        <f>D172/SUMIF(A:A,A172,D:D)</f>
        <v>0.22282004735951602</v>
      </c>
      <c r="AC172" s="19">
        <f>L172/$H172</f>
        <v>6.8533959800440525E-2</v>
      </c>
      <c r="AD172" s="19">
        <f>M172/$H172</f>
        <v>6.077494281983524E-2</v>
      </c>
      <c r="AE172" s="19">
        <f>N172/$H172</f>
        <v>0.29359215524802512</v>
      </c>
      <c r="AF172" s="19">
        <f>O172/$H172</f>
        <v>0.27883941891979547</v>
      </c>
      <c r="AG172" s="19">
        <f>P172/$H172</f>
        <v>9.5603881764674367E-2</v>
      </c>
      <c r="AH172" s="19">
        <f>Q172/$H172</f>
        <v>9.6488193106793657E-2</v>
      </c>
      <c r="AI172" s="19">
        <f>R172/$H172</f>
        <v>4.6344728002910479E-2</v>
      </c>
      <c r="AJ172" s="19">
        <f>S172/$H172</f>
        <v>4.3980021490153169E-2</v>
      </c>
      <c r="AK172" s="19">
        <f>T172/$H172</f>
        <v>1.7135717931868882E-4</v>
      </c>
      <c r="AL172" s="19">
        <f>U172/$H172</f>
        <v>1.5421018046652245E-4</v>
      </c>
      <c r="AM172" s="19">
        <f>V172/$H172</f>
        <v>7.3968994390562377E-4</v>
      </c>
      <c r="AN172" s="19">
        <f>W172/$H172</f>
        <v>6.9907863083470349E-4</v>
      </c>
      <c r="AO172" s="19">
        <f>X172/$H172</f>
        <v>7.3413973111926467E-3</v>
      </c>
      <c r="AP172" s="19">
        <f>Y172/$H172</f>
        <v>6.9913503543619091E-3</v>
      </c>
      <c r="AQ172" s="21">
        <f>AC172+AE172+AI172+AK172+AM172+AO172+AG172</f>
        <v>0.51232716925046751</v>
      </c>
      <c r="AR172" s="21">
        <f>AD172+AF172+AJ172+AL172+AN172+AP172+AH172</f>
        <v>0.48792721550224072</v>
      </c>
    </row>
    <row r="173" spans="1:44" x14ac:dyDescent="0.2">
      <c r="A173" s="5" t="s">
        <v>234</v>
      </c>
      <c r="B173" s="5" t="s">
        <v>303</v>
      </c>
      <c r="C173" s="5" t="str">
        <f>VLOOKUP(B173,Treatments!A:B,2,FALSE)</f>
        <v>HIGH CHOLESTEROL</v>
      </c>
      <c r="D173" s="16">
        <v>951157</v>
      </c>
      <c r="E173" s="5">
        <v>2</v>
      </c>
      <c r="F173" s="7" t="str">
        <f>VLOOKUP(A173,Region_Pop!A:D,4,FALSE)</f>
        <v>Northeast</v>
      </c>
      <c r="G173" s="7" t="str">
        <f>IFERROR(VLOOKUP(A173,Region_Pop!A:F,6,FALSE),"NON DIVISION")</f>
        <v>Middle Atlantic</v>
      </c>
      <c r="H173" s="8">
        <f>VLOOKUP(A173,Region_Pop!A:P,16,FALSE)</f>
        <v>8864525</v>
      </c>
      <c r="I173" s="8">
        <f>VLOOKUP(A173,Region_Pop!A:Z,26,FALSE)</f>
        <v>7553</v>
      </c>
      <c r="J173" s="8">
        <f>VLOOKUP(A173,Region_Pop!A:AJ,36,FALSE)</f>
        <v>103320</v>
      </c>
      <c r="K173" s="8">
        <f>VLOOKUP(A173,Region_Pop!A:AT,46,FALSE)</f>
        <v>70501</v>
      </c>
      <c r="L173" s="14">
        <f>SUMIF(PIVOT_Demog_By_State_2014!A:A,A173&amp;"female",PIVOT_Demog_By_State_2014!D:D)</f>
        <v>607521</v>
      </c>
      <c r="M173" s="14">
        <f>SUMIF(PIVOT_Demog_By_State_2014!A:A,A173&amp;"male",PIVOT_Demog_By_State_2014!D:D)</f>
        <v>538741</v>
      </c>
      <c r="N173" s="14">
        <f>SUMIF(PIVOT_Demog_By_State_2014!A:A,A173&amp;"female",PIVOT_Demog_By_State_2014!E:E)</f>
        <v>2602555</v>
      </c>
      <c r="O173" s="14">
        <f>SUMIF(PIVOT_Demog_By_State_2014!A:A,A173&amp;"male",PIVOT_Demog_By_State_2014!E:E)</f>
        <v>2471779</v>
      </c>
      <c r="P173" s="14">
        <f>SUMIF(PIVOT_Demog_By_State_2014!A:A,A173&amp;"female",PIVOT_Demog_By_State_2014!U:U)</f>
        <v>847483</v>
      </c>
      <c r="Q173" s="14">
        <f>SUMIF(PIVOT_Demog_By_State_2014!A:A,A173&amp;"male",PIVOT_Demog_By_State_2014!U:U)</f>
        <v>855322</v>
      </c>
      <c r="R173" s="14">
        <f>SUMIF(PIVOT_Demog_By_State_2014!A:A,A173&amp;"female",PIVOT_Demog_By_State_2014!F:F)</f>
        <v>410824</v>
      </c>
      <c r="S173" s="14">
        <f>SUMIF(PIVOT_Demog_By_State_2014!A:A,A173&amp;"male",PIVOT_Demog_By_State_2014!F:F)</f>
        <v>389862</v>
      </c>
      <c r="T173" s="14">
        <f>SUMIF(PIVOT_Demog_By_State_2014!A:A,A173&amp;"female",PIVOT_Demog_By_State_2014!G:G)</f>
        <v>1519</v>
      </c>
      <c r="U173" s="14">
        <f>SUMIF(PIVOT_Demog_By_State_2014!A:A,A173&amp;"male",PIVOT_Demog_By_State_2014!G:G)</f>
        <v>1367</v>
      </c>
      <c r="V173" s="14">
        <f>SUMIF(PIVOT_Demog_By_State_2014!A:A,A173&amp;"female",PIVOT_Demog_By_State_2014!H:H)</f>
        <v>6557</v>
      </c>
      <c r="W173" s="14">
        <f>SUMIF(PIVOT_Demog_By_State_2014!A:A,A173&amp;"male",PIVOT_Demog_By_State_2014!H:H)</f>
        <v>6197</v>
      </c>
      <c r="X173" s="14">
        <f>SUMIF(PIVOT_Demog_By_State_2014!A:A,A173&amp;"female",PIVOT_Demog_By_State_2014!I:I)</f>
        <v>65078</v>
      </c>
      <c r="Y173" s="14">
        <f>SUMIF(PIVOT_Demog_By_State_2014!A:A,A173&amp;"male",PIVOT_Demog_By_State_2014!I:I)</f>
        <v>61975</v>
      </c>
      <c r="Z173" s="14">
        <f>L173+N173+P173+R173+T173+V173+X173</f>
        <v>4541537</v>
      </c>
      <c r="AA173" s="14">
        <f>M173+O173+Q173+S173+U173+W173+Y173</f>
        <v>4325243</v>
      </c>
      <c r="AB173" s="19">
        <f>D173/SUMIF(A:A,A173,D:D)</f>
        <v>0.22561522184088237</v>
      </c>
      <c r="AC173" s="19">
        <f>L173/$H173</f>
        <v>6.8533959800440525E-2</v>
      </c>
      <c r="AD173" s="19">
        <f>M173/$H173</f>
        <v>6.077494281983524E-2</v>
      </c>
      <c r="AE173" s="19">
        <f>N173/$H173</f>
        <v>0.29359215524802512</v>
      </c>
      <c r="AF173" s="19">
        <f>O173/$H173</f>
        <v>0.27883941891979547</v>
      </c>
      <c r="AG173" s="19">
        <f>P173/$H173</f>
        <v>9.5603881764674367E-2</v>
      </c>
      <c r="AH173" s="19">
        <f>Q173/$H173</f>
        <v>9.6488193106793657E-2</v>
      </c>
      <c r="AI173" s="19">
        <f>R173/$H173</f>
        <v>4.6344728002910479E-2</v>
      </c>
      <c r="AJ173" s="19">
        <f>S173/$H173</f>
        <v>4.3980021490153169E-2</v>
      </c>
      <c r="AK173" s="19">
        <f>T173/$H173</f>
        <v>1.7135717931868882E-4</v>
      </c>
      <c r="AL173" s="19">
        <f>U173/$H173</f>
        <v>1.5421018046652245E-4</v>
      </c>
      <c r="AM173" s="19">
        <f>V173/$H173</f>
        <v>7.3968994390562377E-4</v>
      </c>
      <c r="AN173" s="19">
        <f>W173/$H173</f>
        <v>6.9907863083470349E-4</v>
      </c>
      <c r="AO173" s="19">
        <f>X173/$H173</f>
        <v>7.3413973111926467E-3</v>
      </c>
      <c r="AP173" s="19">
        <f>Y173/$H173</f>
        <v>6.9913503543619091E-3</v>
      </c>
      <c r="AQ173" s="21">
        <f>AC173+AE173+AI173+AK173+AM173+AO173+AG173</f>
        <v>0.51232716925046751</v>
      </c>
      <c r="AR173" s="21">
        <f>AD173+AF173+AJ173+AL173+AN173+AP173+AH173</f>
        <v>0.48792721550224072</v>
      </c>
    </row>
    <row r="174" spans="1:44" x14ac:dyDescent="0.2">
      <c r="A174" s="5" t="s">
        <v>234</v>
      </c>
      <c r="B174" s="5" t="s">
        <v>293</v>
      </c>
      <c r="C174" s="5" t="str">
        <f>VLOOKUP(B174,Treatments!A:B,2,FALSE)</f>
        <v>HYPOTHYROIDISM</v>
      </c>
      <c r="D174" s="16">
        <v>959251</v>
      </c>
      <c r="E174" s="5">
        <v>1</v>
      </c>
      <c r="F174" s="7" t="str">
        <f>VLOOKUP(A174,Region_Pop!A:D,4,FALSE)</f>
        <v>Northeast</v>
      </c>
      <c r="G174" s="7" t="str">
        <f>IFERROR(VLOOKUP(A174,Region_Pop!A:F,6,FALSE),"NON DIVISION")</f>
        <v>Middle Atlantic</v>
      </c>
      <c r="H174" s="8">
        <f>VLOOKUP(A174,Region_Pop!A:P,16,FALSE)</f>
        <v>8864525</v>
      </c>
      <c r="I174" s="8">
        <f>VLOOKUP(A174,Region_Pop!A:Z,26,FALSE)</f>
        <v>7553</v>
      </c>
      <c r="J174" s="8">
        <f>VLOOKUP(A174,Region_Pop!A:AJ,36,FALSE)</f>
        <v>103320</v>
      </c>
      <c r="K174" s="8">
        <f>VLOOKUP(A174,Region_Pop!A:AT,46,FALSE)</f>
        <v>70501</v>
      </c>
      <c r="L174" s="14">
        <f>SUMIF(PIVOT_Demog_By_State_2014!A:A,A174&amp;"female",PIVOT_Demog_By_State_2014!D:D)</f>
        <v>607521</v>
      </c>
      <c r="M174" s="14">
        <f>SUMIF(PIVOT_Demog_By_State_2014!A:A,A174&amp;"male",PIVOT_Demog_By_State_2014!D:D)</f>
        <v>538741</v>
      </c>
      <c r="N174" s="14">
        <f>SUMIF(PIVOT_Demog_By_State_2014!A:A,A174&amp;"female",PIVOT_Demog_By_State_2014!E:E)</f>
        <v>2602555</v>
      </c>
      <c r="O174" s="14">
        <f>SUMIF(PIVOT_Demog_By_State_2014!A:A,A174&amp;"male",PIVOT_Demog_By_State_2014!E:E)</f>
        <v>2471779</v>
      </c>
      <c r="P174" s="14">
        <f>SUMIF(PIVOT_Demog_By_State_2014!A:A,A174&amp;"female",PIVOT_Demog_By_State_2014!U:U)</f>
        <v>847483</v>
      </c>
      <c r="Q174" s="14">
        <f>SUMIF(PIVOT_Demog_By_State_2014!A:A,A174&amp;"male",PIVOT_Demog_By_State_2014!U:U)</f>
        <v>855322</v>
      </c>
      <c r="R174" s="14">
        <f>SUMIF(PIVOT_Demog_By_State_2014!A:A,A174&amp;"female",PIVOT_Demog_By_State_2014!F:F)</f>
        <v>410824</v>
      </c>
      <c r="S174" s="14">
        <f>SUMIF(PIVOT_Demog_By_State_2014!A:A,A174&amp;"male",PIVOT_Demog_By_State_2014!F:F)</f>
        <v>389862</v>
      </c>
      <c r="T174" s="14">
        <f>SUMIF(PIVOT_Demog_By_State_2014!A:A,A174&amp;"female",PIVOT_Demog_By_State_2014!G:G)</f>
        <v>1519</v>
      </c>
      <c r="U174" s="14">
        <f>SUMIF(PIVOT_Demog_By_State_2014!A:A,A174&amp;"male",PIVOT_Demog_By_State_2014!G:G)</f>
        <v>1367</v>
      </c>
      <c r="V174" s="14">
        <f>SUMIF(PIVOT_Demog_By_State_2014!A:A,A174&amp;"female",PIVOT_Demog_By_State_2014!H:H)</f>
        <v>6557</v>
      </c>
      <c r="W174" s="14">
        <f>SUMIF(PIVOT_Demog_By_State_2014!A:A,A174&amp;"male",PIVOT_Demog_By_State_2014!H:H)</f>
        <v>6197</v>
      </c>
      <c r="X174" s="14">
        <f>SUMIF(PIVOT_Demog_By_State_2014!A:A,A174&amp;"female",PIVOT_Demog_By_State_2014!I:I)</f>
        <v>65078</v>
      </c>
      <c r="Y174" s="14">
        <f>SUMIF(PIVOT_Demog_By_State_2014!A:A,A174&amp;"male",PIVOT_Demog_By_State_2014!I:I)</f>
        <v>61975</v>
      </c>
      <c r="Z174" s="14">
        <f>L174+N174+P174+R174+T174+V174+X174</f>
        <v>4541537</v>
      </c>
      <c r="AA174" s="14">
        <f>M174+O174+Q174+S174+U174+W174+Y174</f>
        <v>4325243</v>
      </c>
      <c r="AB174" s="19">
        <f>D174/SUMIF(A:A,A174,D:D)</f>
        <v>0.22753512529065995</v>
      </c>
      <c r="AC174" s="19">
        <f>L174/$H174</f>
        <v>6.8533959800440525E-2</v>
      </c>
      <c r="AD174" s="19">
        <f>M174/$H174</f>
        <v>6.077494281983524E-2</v>
      </c>
      <c r="AE174" s="19">
        <f>N174/$H174</f>
        <v>0.29359215524802512</v>
      </c>
      <c r="AF174" s="19">
        <f>O174/$H174</f>
        <v>0.27883941891979547</v>
      </c>
      <c r="AG174" s="19">
        <f>P174/$H174</f>
        <v>9.5603881764674367E-2</v>
      </c>
      <c r="AH174" s="19">
        <f>Q174/$H174</f>
        <v>9.6488193106793657E-2</v>
      </c>
      <c r="AI174" s="19">
        <f>R174/$H174</f>
        <v>4.6344728002910479E-2</v>
      </c>
      <c r="AJ174" s="19">
        <f>S174/$H174</f>
        <v>4.3980021490153169E-2</v>
      </c>
      <c r="AK174" s="19">
        <f>T174/$H174</f>
        <v>1.7135717931868882E-4</v>
      </c>
      <c r="AL174" s="19">
        <f>U174/$H174</f>
        <v>1.5421018046652245E-4</v>
      </c>
      <c r="AM174" s="19">
        <f>V174/$H174</f>
        <v>7.3968994390562377E-4</v>
      </c>
      <c r="AN174" s="19">
        <f>W174/$H174</f>
        <v>6.9907863083470349E-4</v>
      </c>
      <c r="AO174" s="19">
        <f>X174/$H174</f>
        <v>7.3413973111926467E-3</v>
      </c>
      <c r="AP174" s="19">
        <f>Y174/$H174</f>
        <v>6.9913503543619091E-3</v>
      </c>
      <c r="AQ174" s="21">
        <f>AC174+AE174+AI174+AK174+AM174+AO174+AG174</f>
        <v>0.51232716925046751</v>
      </c>
      <c r="AR174" s="21">
        <f>AD174+AF174+AJ174+AL174+AN174+AP174+AH174</f>
        <v>0.48792721550224072</v>
      </c>
    </row>
    <row r="175" spans="1:44" x14ac:dyDescent="0.2">
      <c r="A175" s="5" t="s">
        <v>234</v>
      </c>
      <c r="B175" s="5" t="s">
        <v>312</v>
      </c>
      <c r="C175" s="5" t="str">
        <f>VLOOKUP(B175,Treatments!A:B,2,FALSE)</f>
        <v>HIGH BLOOD PRESSURE</v>
      </c>
      <c r="D175" s="16">
        <v>607636</v>
      </c>
      <c r="E175" s="5">
        <v>5</v>
      </c>
      <c r="F175" s="7" t="str">
        <f>VLOOKUP(A175,Region_Pop!A:D,4,FALSE)</f>
        <v>Northeast</v>
      </c>
      <c r="G175" s="7" t="str">
        <f>IFERROR(VLOOKUP(A175,Region_Pop!A:F,6,FALSE),"NON DIVISION")</f>
        <v>Middle Atlantic</v>
      </c>
      <c r="H175" s="8">
        <f>VLOOKUP(A175,Region_Pop!A:P,16,FALSE)</f>
        <v>8864525</v>
      </c>
      <c r="I175" s="8">
        <f>VLOOKUP(A175,Region_Pop!A:Z,26,FALSE)</f>
        <v>7553</v>
      </c>
      <c r="J175" s="8">
        <f>VLOOKUP(A175,Region_Pop!A:AJ,36,FALSE)</f>
        <v>103320</v>
      </c>
      <c r="K175" s="8">
        <f>VLOOKUP(A175,Region_Pop!A:AT,46,FALSE)</f>
        <v>70501</v>
      </c>
      <c r="L175" s="14">
        <f>SUMIF(PIVOT_Demog_By_State_2014!A:A,A175&amp;"female",PIVOT_Demog_By_State_2014!D:D)</f>
        <v>607521</v>
      </c>
      <c r="M175" s="14">
        <f>SUMIF(PIVOT_Demog_By_State_2014!A:A,A175&amp;"male",PIVOT_Demog_By_State_2014!D:D)</f>
        <v>538741</v>
      </c>
      <c r="N175" s="14">
        <f>SUMIF(PIVOT_Demog_By_State_2014!A:A,A175&amp;"female",PIVOT_Demog_By_State_2014!E:E)</f>
        <v>2602555</v>
      </c>
      <c r="O175" s="14">
        <f>SUMIF(PIVOT_Demog_By_State_2014!A:A,A175&amp;"male",PIVOT_Demog_By_State_2014!E:E)</f>
        <v>2471779</v>
      </c>
      <c r="P175" s="14">
        <f>SUMIF(PIVOT_Demog_By_State_2014!A:A,A175&amp;"female",PIVOT_Demog_By_State_2014!U:U)</f>
        <v>847483</v>
      </c>
      <c r="Q175" s="14">
        <f>SUMIF(PIVOT_Demog_By_State_2014!A:A,A175&amp;"male",PIVOT_Demog_By_State_2014!U:U)</f>
        <v>855322</v>
      </c>
      <c r="R175" s="14">
        <f>SUMIF(PIVOT_Demog_By_State_2014!A:A,A175&amp;"female",PIVOT_Demog_By_State_2014!F:F)</f>
        <v>410824</v>
      </c>
      <c r="S175" s="14">
        <f>SUMIF(PIVOT_Demog_By_State_2014!A:A,A175&amp;"male",PIVOT_Demog_By_State_2014!F:F)</f>
        <v>389862</v>
      </c>
      <c r="T175" s="14">
        <f>SUMIF(PIVOT_Demog_By_State_2014!A:A,A175&amp;"female",PIVOT_Demog_By_State_2014!G:G)</f>
        <v>1519</v>
      </c>
      <c r="U175" s="14">
        <f>SUMIF(PIVOT_Demog_By_State_2014!A:A,A175&amp;"male",PIVOT_Demog_By_State_2014!G:G)</f>
        <v>1367</v>
      </c>
      <c r="V175" s="14">
        <f>SUMIF(PIVOT_Demog_By_State_2014!A:A,A175&amp;"female",PIVOT_Demog_By_State_2014!H:H)</f>
        <v>6557</v>
      </c>
      <c r="W175" s="14">
        <f>SUMIF(PIVOT_Demog_By_State_2014!A:A,A175&amp;"male",PIVOT_Demog_By_State_2014!H:H)</f>
        <v>6197</v>
      </c>
      <c r="X175" s="14">
        <f>SUMIF(PIVOT_Demog_By_State_2014!A:A,A175&amp;"female",PIVOT_Demog_By_State_2014!I:I)</f>
        <v>65078</v>
      </c>
      <c r="Y175" s="14">
        <f>SUMIF(PIVOT_Demog_By_State_2014!A:A,A175&amp;"male",PIVOT_Demog_By_State_2014!I:I)</f>
        <v>61975</v>
      </c>
      <c r="Z175" s="14">
        <f>L175+N175+P175+R175+T175+V175+X175</f>
        <v>4541537</v>
      </c>
      <c r="AA175" s="14">
        <f>M175+O175+Q175+S175+U175+W175+Y175</f>
        <v>4325243</v>
      </c>
      <c r="AB175" s="19">
        <f>D175/SUMIF(A:A,A175,D:D)</f>
        <v>0.14413175841475845</v>
      </c>
      <c r="AC175" s="19">
        <f>L175/$H175</f>
        <v>6.8533959800440525E-2</v>
      </c>
      <c r="AD175" s="19">
        <f>M175/$H175</f>
        <v>6.077494281983524E-2</v>
      </c>
      <c r="AE175" s="19">
        <f>N175/$H175</f>
        <v>0.29359215524802512</v>
      </c>
      <c r="AF175" s="19">
        <f>O175/$H175</f>
        <v>0.27883941891979547</v>
      </c>
      <c r="AG175" s="19">
        <f>P175/$H175</f>
        <v>9.5603881764674367E-2</v>
      </c>
      <c r="AH175" s="19">
        <f>Q175/$H175</f>
        <v>9.6488193106793657E-2</v>
      </c>
      <c r="AI175" s="19">
        <f>R175/$H175</f>
        <v>4.6344728002910479E-2</v>
      </c>
      <c r="AJ175" s="19">
        <f>S175/$H175</f>
        <v>4.3980021490153169E-2</v>
      </c>
      <c r="AK175" s="19">
        <f>T175/$H175</f>
        <v>1.7135717931868882E-4</v>
      </c>
      <c r="AL175" s="19">
        <f>U175/$H175</f>
        <v>1.5421018046652245E-4</v>
      </c>
      <c r="AM175" s="19">
        <f>V175/$H175</f>
        <v>7.3968994390562377E-4</v>
      </c>
      <c r="AN175" s="19">
        <f>W175/$H175</f>
        <v>6.9907863083470349E-4</v>
      </c>
      <c r="AO175" s="19">
        <f>X175/$H175</f>
        <v>7.3413973111926467E-3</v>
      </c>
      <c r="AP175" s="19">
        <f>Y175/$H175</f>
        <v>6.9913503543619091E-3</v>
      </c>
      <c r="AQ175" s="21">
        <f>AC175+AE175+AI175+AK175+AM175+AO175+AG175</f>
        <v>0.51232716925046751</v>
      </c>
      <c r="AR175" s="21">
        <f>AD175+AF175+AJ175+AL175+AN175+AP175+AH175</f>
        <v>0.48792721550224072</v>
      </c>
    </row>
    <row r="176" spans="1:44" x14ac:dyDescent="0.2">
      <c r="A176" s="5" t="s">
        <v>234</v>
      </c>
      <c r="B176" s="5" t="s">
        <v>297</v>
      </c>
      <c r="C176" s="5" t="str">
        <f>VLOOKUP(B176,Treatments!A:B,2,FALSE)</f>
        <v>HIGH CHOLESTEROL</v>
      </c>
      <c r="D176" s="16">
        <v>758420</v>
      </c>
      <c r="E176" s="5">
        <v>4</v>
      </c>
      <c r="F176" s="7" t="str">
        <f>VLOOKUP(A176,Region_Pop!A:D,4,FALSE)</f>
        <v>Northeast</v>
      </c>
      <c r="G176" s="7" t="str">
        <f>IFERROR(VLOOKUP(A176,Region_Pop!A:F,6,FALSE),"NON DIVISION")</f>
        <v>Middle Atlantic</v>
      </c>
      <c r="H176" s="8">
        <f>VLOOKUP(A176,Region_Pop!A:P,16,FALSE)</f>
        <v>8864525</v>
      </c>
      <c r="I176" s="8">
        <f>VLOOKUP(A176,Region_Pop!A:Z,26,FALSE)</f>
        <v>7553</v>
      </c>
      <c r="J176" s="8">
        <f>VLOOKUP(A176,Region_Pop!A:AJ,36,FALSE)</f>
        <v>103320</v>
      </c>
      <c r="K176" s="8">
        <f>VLOOKUP(A176,Region_Pop!A:AT,46,FALSE)</f>
        <v>70501</v>
      </c>
      <c r="L176" s="14">
        <f>SUMIF(PIVOT_Demog_By_State_2014!A:A,A176&amp;"female",PIVOT_Demog_By_State_2014!D:D)</f>
        <v>607521</v>
      </c>
      <c r="M176" s="14">
        <f>SUMIF(PIVOT_Demog_By_State_2014!A:A,A176&amp;"male",PIVOT_Demog_By_State_2014!D:D)</f>
        <v>538741</v>
      </c>
      <c r="N176" s="14">
        <f>SUMIF(PIVOT_Demog_By_State_2014!A:A,A176&amp;"female",PIVOT_Demog_By_State_2014!E:E)</f>
        <v>2602555</v>
      </c>
      <c r="O176" s="14">
        <f>SUMIF(PIVOT_Demog_By_State_2014!A:A,A176&amp;"male",PIVOT_Demog_By_State_2014!E:E)</f>
        <v>2471779</v>
      </c>
      <c r="P176" s="14">
        <f>SUMIF(PIVOT_Demog_By_State_2014!A:A,A176&amp;"female",PIVOT_Demog_By_State_2014!U:U)</f>
        <v>847483</v>
      </c>
      <c r="Q176" s="14">
        <f>SUMIF(PIVOT_Demog_By_State_2014!A:A,A176&amp;"male",PIVOT_Demog_By_State_2014!U:U)</f>
        <v>855322</v>
      </c>
      <c r="R176" s="14">
        <f>SUMIF(PIVOT_Demog_By_State_2014!A:A,A176&amp;"female",PIVOT_Demog_By_State_2014!F:F)</f>
        <v>410824</v>
      </c>
      <c r="S176" s="14">
        <f>SUMIF(PIVOT_Demog_By_State_2014!A:A,A176&amp;"male",PIVOT_Demog_By_State_2014!F:F)</f>
        <v>389862</v>
      </c>
      <c r="T176" s="14">
        <f>SUMIF(PIVOT_Demog_By_State_2014!A:A,A176&amp;"female",PIVOT_Demog_By_State_2014!G:G)</f>
        <v>1519</v>
      </c>
      <c r="U176" s="14">
        <f>SUMIF(PIVOT_Demog_By_State_2014!A:A,A176&amp;"male",PIVOT_Demog_By_State_2014!G:G)</f>
        <v>1367</v>
      </c>
      <c r="V176" s="14">
        <f>SUMIF(PIVOT_Demog_By_State_2014!A:A,A176&amp;"female",PIVOT_Demog_By_State_2014!H:H)</f>
        <v>6557</v>
      </c>
      <c r="W176" s="14">
        <f>SUMIF(PIVOT_Demog_By_State_2014!A:A,A176&amp;"male",PIVOT_Demog_By_State_2014!H:H)</f>
        <v>6197</v>
      </c>
      <c r="X176" s="14">
        <f>SUMIF(PIVOT_Demog_By_State_2014!A:A,A176&amp;"female",PIVOT_Demog_By_State_2014!I:I)</f>
        <v>65078</v>
      </c>
      <c r="Y176" s="14">
        <f>SUMIF(PIVOT_Demog_By_State_2014!A:A,A176&amp;"male",PIVOT_Demog_By_State_2014!I:I)</f>
        <v>61975</v>
      </c>
      <c r="Z176" s="14">
        <f>L176+N176+P176+R176+T176+V176+X176</f>
        <v>4541537</v>
      </c>
      <c r="AA176" s="14">
        <f>M176+O176+Q176+S176+U176+W176+Y176</f>
        <v>4325243</v>
      </c>
      <c r="AB176" s="19">
        <f>D176/SUMIF(A:A,A176,D:D)</f>
        <v>0.17989784709418319</v>
      </c>
      <c r="AC176" s="19">
        <f>L176/$H176</f>
        <v>6.8533959800440525E-2</v>
      </c>
      <c r="AD176" s="19">
        <f>M176/$H176</f>
        <v>6.077494281983524E-2</v>
      </c>
      <c r="AE176" s="19">
        <f>N176/$H176</f>
        <v>0.29359215524802512</v>
      </c>
      <c r="AF176" s="19">
        <f>O176/$H176</f>
        <v>0.27883941891979547</v>
      </c>
      <c r="AG176" s="19">
        <f>P176/$H176</f>
        <v>9.5603881764674367E-2</v>
      </c>
      <c r="AH176" s="19">
        <f>Q176/$H176</f>
        <v>9.6488193106793657E-2</v>
      </c>
      <c r="AI176" s="19">
        <f>R176/$H176</f>
        <v>4.6344728002910479E-2</v>
      </c>
      <c r="AJ176" s="19">
        <f>S176/$H176</f>
        <v>4.3980021490153169E-2</v>
      </c>
      <c r="AK176" s="19">
        <f>T176/$H176</f>
        <v>1.7135717931868882E-4</v>
      </c>
      <c r="AL176" s="19">
        <f>U176/$H176</f>
        <v>1.5421018046652245E-4</v>
      </c>
      <c r="AM176" s="19">
        <f>V176/$H176</f>
        <v>7.3968994390562377E-4</v>
      </c>
      <c r="AN176" s="19">
        <f>W176/$H176</f>
        <v>6.9907863083470349E-4</v>
      </c>
      <c r="AO176" s="19">
        <f>X176/$H176</f>
        <v>7.3413973111926467E-3</v>
      </c>
      <c r="AP176" s="19">
        <f>Y176/$H176</f>
        <v>6.9913503543619091E-3</v>
      </c>
      <c r="AQ176" s="21">
        <f>AC176+AE176+AI176+AK176+AM176+AO176+AG176</f>
        <v>0.51232716925046751</v>
      </c>
      <c r="AR176" s="21">
        <f>AD176+AF176+AJ176+AL176+AN176+AP176+AH176</f>
        <v>0.48792721550224072</v>
      </c>
    </row>
    <row r="177" spans="1:44" x14ac:dyDescent="0.2">
      <c r="A177" s="5" t="s">
        <v>250</v>
      </c>
      <c r="B177" s="5" t="s">
        <v>298</v>
      </c>
      <c r="C177" s="5" t="str">
        <f>VLOOKUP(B177,Treatments!A:B,2,FALSE)</f>
        <v>HIGH BLOOD PRESSURE</v>
      </c>
      <c r="D177" s="16">
        <v>1762418</v>
      </c>
      <c r="E177" s="5">
        <v>4</v>
      </c>
      <c r="F177" s="7" t="str">
        <f>VLOOKUP(A177,Region_Pop!A:D,4,FALSE)</f>
        <v>Northeast</v>
      </c>
      <c r="G177" s="7" t="str">
        <f>IFERROR(VLOOKUP(A177,Region_Pop!A:F,6,FALSE),"NON DIVISION")</f>
        <v>Middle Atlantic</v>
      </c>
      <c r="H177" s="8">
        <f>VLOOKUP(A177,Region_Pop!A:P,16,FALSE)</f>
        <v>12788313</v>
      </c>
      <c r="I177" s="8">
        <f>VLOOKUP(A177,Region_Pop!A:Z,26,FALSE)</f>
        <v>12004</v>
      </c>
      <c r="J177" s="8">
        <f>VLOOKUP(A177,Region_Pop!A:AJ,36,FALSE)</f>
        <v>142216</v>
      </c>
      <c r="K177" s="8">
        <f>VLOOKUP(A177,Region_Pop!A:AT,46,FALSE)</f>
        <v>126737</v>
      </c>
      <c r="L177" s="14">
        <f>SUMIF(PIVOT_Demog_By_State_2014!A:A,A177&amp;"female",PIVOT_Demog_By_State_2014!D:D)</f>
        <v>712083</v>
      </c>
      <c r="M177" s="14">
        <f>SUMIF(PIVOT_Demog_By_State_2014!A:A,A177&amp;"male",PIVOT_Demog_By_State_2014!D:D)</f>
        <v>656699</v>
      </c>
      <c r="N177" s="14">
        <f>SUMIF(PIVOT_Demog_By_State_2014!A:A,A177&amp;"female",PIVOT_Demog_By_State_2014!E:E)</f>
        <v>5087125</v>
      </c>
      <c r="O177" s="14">
        <f>SUMIF(PIVOT_Demog_By_State_2014!A:A,A177&amp;"male",PIVOT_Demog_By_State_2014!E:E)</f>
        <v>4865883</v>
      </c>
      <c r="P177" s="14">
        <f>SUMIF(PIVOT_Demog_By_State_2014!A:A,A177&amp;"female",PIVOT_Demog_By_State_2014!U:U)</f>
        <v>412293</v>
      </c>
      <c r="Q177" s="14">
        <f>SUMIF(PIVOT_Demog_By_State_2014!A:A,A177&amp;"male",PIVOT_Demog_By_State_2014!U:U)</f>
        <v>429396</v>
      </c>
      <c r="R177" s="14">
        <f>SUMIF(PIVOT_Demog_By_State_2014!A:A,A177&amp;"female",PIVOT_Demog_By_State_2014!F:F)</f>
        <v>212999</v>
      </c>
      <c r="S177" s="14">
        <f>SUMIF(PIVOT_Demog_By_State_2014!A:A,A177&amp;"male",PIVOT_Demog_By_State_2014!F:F)</f>
        <v>196893</v>
      </c>
      <c r="T177" s="14">
        <f>SUMIF(PIVOT_Demog_By_State_2014!A:A,A177&amp;"female",PIVOT_Demog_By_State_2014!G:G)</f>
        <v>1858</v>
      </c>
      <c r="U177" s="14">
        <f>SUMIF(PIVOT_Demog_By_State_2014!A:A,A177&amp;"male",PIVOT_Demog_By_State_2014!G:G)</f>
        <v>1726</v>
      </c>
      <c r="V177" s="14">
        <f>SUMIF(PIVOT_Demog_By_State_2014!A:A,A177&amp;"female",PIVOT_Demog_By_State_2014!H:H)</f>
        <v>9079</v>
      </c>
      <c r="W177" s="14">
        <f>SUMIF(PIVOT_Demog_By_State_2014!A:A,A177&amp;"male",PIVOT_Demog_By_State_2014!H:H)</f>
        <v>8867</v>
      </c>
      <c r="X177" s="14">
        <f>SUMIF(PIVOT_Demog_By_State_2014!A:A,A177&amp;"female",PIVOT_Demog_By_State_2014!I:I)</f>
        <v>99550</v>
      </c>
      <c r="Y177" s="14">
        <f>SUMIF(PIVOT_Demog_By_State_2014!A:A,A177&amp;"male",PIVOT_Demog_By_State_2014!I:I)</f>
        <v>94650</v>
      </c>
      <c r="Z177" s="14">
        <f>L177+N177+P177+R177+T177+V177+X177</f>
        <v>6534987</v>
      </c>
      <c r="AA177" s="14">
        <f>M177+O177+Q177+S177+U177+W177+Y177</f>
        <v>6254114</v>
      </c>
      <c r="AB177" s="19">
        <f>D177/SUMIF(A:A,A177,D:D)</f>
        <v>0.17924698322190516</v>
      </c>
      <c r="AC177" s="19">
        <f>L177/$H177</f>
        <v>5.5682324947786313E-2</v>
      </c>
      <c r="AD177" s="19">
        <f>M177/$H177</f>
        <v>5.135149569767334E-2</v>
      </c>
      <c r="AE177" s="19">
        <f>N177/$H177</f>
        <v>0.39779484596600034</v>
      </c>
      <c r="AF177" s="19">
        <f>O177/$H177</f>
        <v>0.38049451870625939</v>
      </c>
      <c r="AG177" s="19">
        <f>P177/$H177</f>
        <v>3.2239827098382717E-2</v>
      </c>
      <c r="AH177" s="19">
        <f>Q177/$H177</f>
        <v>3.3577220075861454E-2</v>
      </c>
      <c r="AI177" s="19">
        <f>R177/$H177</f>
        <v>1.6655754359468679E-2</v>
      </c>
      <c r="AJ177" s="19">
        <f>S177/$H177</f>
        <v>1.5396323189774914E-2</v>
      </c>
      <c r="AK177" s="19">
        <f>T177/$H177</f>
        <v>1.4528890558121311E-4</v>
      </c>
      <c r="AL177" s="19">
        <f>U177/$H177</f>
        <v>1.3496698118039494E-4</v>
      </c>
      <c r="AM177" s="19">
        <f>V177/$H177</f>
        <v>7.0994508814415161E-4</v>
      </c>
      <c r="AN177" s="19">
        <f>W177/$H177</f>
        <v>6.933674519852619E-4</v>
      </c>
      <c r="AO177" s="19">
        <f>X177/$H177</f>
        <v>7.784451318950357E-3</v>
      </c>
      <c r="AP177" s="19">
        <f>Y177/$H177</f>
        <v>7.401288973768471E-3</v>
      </c>
      <c r="AQ177" s="21">
        <f>AC177+AE177+AI177+AK177+AM177+AO177+AG177</f>
        <v>0.5110124376843137</v>
      </c>
      <c r="AR177" s="21">
        <f>AD177+AF177+AJ177+AL177+AN177+AP177+AH177</f>
        <v>0.48904918107650319</v>
      </c>
    </row>
    <row r="178" spans="1:44" x14ac:dyDescent="0.2">
      <c r="A178" s="5" t="s">
        <v>250</v>
      </c>
      <c r="B178" s="5" t="s">
        <v>303</v>
      </c>
      <c r="C178" s="5" t="str">
        <f>VLOOKUP(B178,Treatments!A:B,2,FALSE)</f>
        <v>HIGH CHOLESTEROL</v>
      </c>
      <c r="D178" s="16">
        <v>1746999</v>
      </c>
      <c r="E178" s="5">
        <v>5</v>
      </c>
      <c r="F178" s="7" t="str">
        <f>VLOOKUP(A178,Region_Pop!A:D,4,FALSE)</f>
        <v>Northeast</v>
      </c>
      <c r="G178" s="7" t="str">
        <f>IFERROR(VLOOKUP(A178,Region_Pop!A:F,6,FALSE),"NON DIVISION")</f>
        <v>Middle Atlantic</v>
      </c>
      <c r="H178" s="8">
        <f>VLOOKUP(A178,Region_Pop!A:P,16,FALSE)</f>
        <v>12788313</v>
      </c>
      <c r="I178" s="8">
        <f>VLOOKUP(A178,Region_Pop!A:Z,26,FALSE)</f>
        <v>12004</v>
      </c>
      <c r="J178" s="8">
        <f>VLOOKUP(A178,Region_Pop!A:AJ,36,FALSE)</f>
        <v>142216</v>
      </c>
      <c r="K178" s="8">
        <f>VLOOKUP(A178,Region_Pop!A:AT,46,FALSE)</f>
        <v>126737</v>
      </c>
      <c r="L178" s="14">
        <f>SUMIF(PIVOT_Demog_By_State_2014!A:A,A178&amp;"female",PIVOT_Demog_By_State_2014!D:D)</f>
        <v>712083</v>
      </c>
      <c r="M178" s="14">
        <f>SUMIF(PIVOT_Demog_By_State_2014!A:A,A178&amp;"male",PIVOT_Demog_By_State_2014!D:D)</f>
        <v>656699</v>
      </c>
      <c r="N178" s="14">
        <f>SUMIF(PIVOT_Demog_By_State_2014!A:A,A178&amp;"female",PIVOT_Demog_By_State_2014!E:E)</f>
        <v>5087125</v>
      </c>
      <c r="O178" s="14">
        <f>SUMIF(PIVOT_Demog_By_State_2014!A:A,A178&amp;"male",PIVOT_Demog_By_State_2014!E:E)</f>
        <v>4865883</v>
      </c>
      <c r="P178" s="14">
        <f>SUMIF(PIVOT_Demog_By_State_2014!A:A,A178&amp;"female",PIVOT_Demog_By_State_2014!U:U)</f>
        <v>412293</v>
      </c>
      <c r="Q178" s="14">
        <f>SUMIF(PIVOT_Demog_By_State_2014!A:A,A178&amp;"male",PIVOT_Demog_By_State_2014!U:U)</f>
        <v>429396</v>
      </c>
      <c r="R178" s="14">
        <f>SUMIF(PIVOT_Demog_By_State_2014!A:A,A178&amp;"female",PIVOT_Demog_By_State_2014!F:F)</f>
        <v>212999</v>
      </c>
      <c r="S178" s="14">
        <f>SUMIF(PIVOT_Demog_By_State_2014!A:A,A178&amp;"male",PIVOT_Demog_By_State_2014!F:F)</f>
        <v>196893</v>
      </c>
      <c r="T178" s="14">
        <f>SUMIF(PIVOT_Demog_By_State_2014!A:A,A178&amp;"female",PIVOT_Demog_By_State_2014!G:G)</f>
        <v>1858</v>
      </c>
      <c r="U178" s="14">
        <f>SUMIF(PIVOT_Demog_By_State_2014!A:A,A178&amp;"male",PIVOT_Demog_By_State_2014!G:G)</f>
        <v>1726</v>
      </c>
      <c r="V178" s="14">
        <f>SUMIF(PIVOT_Demog_By_State_2014!A:A,A178&amp;"female",PIVOT_Demog_By_State_2014!H:H)</f>
        <v>9079</v>
      </c>
      <c r="W178" s="14">
        <f>SUMIF(PIVOT_Demog_By_State_2014!A:A,A178&amp;"male",PIVOT_Demog_By_State_2014!H:H)</f>
        <v>8867</v>
      </c>
      <c r="X178" s="14">
        <f>SUMIF(PIVOT_Demog_By_State_2014!A:A,A178&amp;"female",PIVOT_Demog_By_State_2014!I:I)</f>
        <v>99550</v>
      </c>
      <c r="Y178" s="14">
        <f>SUMIF(PIVOT_Demog_By_State_2014!A:A,A178&amp;"male",PIVOT_Demog_By_State_2014!I:I)</f>
        <v>94650</v>
      </c>
      <c r="Z178" s="14">
        <f>L178+N178+P178+R178+T178+V178+X178</f>
        <v>6534987</v>
      </c>
      <c r="AA178" s="14">
        <f>M178+O178+Q178+S178+U178+W178+Y178</f>
        <v>6254114</v>
      </c>
      <c r="AB178" s="19">
        <f>D178/SUMIF(A:A,A178,D:D)</f>
        <v>0.17767879154756994</v>
      </c>
      <c r="AC178" s="19">
        <f>L178/$H178</f>
        <v>5.5682324947786313E-2</v>
      </c>
      <c r="AD178" s="19">
        <f>M178/$H178</f>
        <v>5.135149569767334E-2</v>
      </c>
      <c r="AE178" s="19">
        <f>N178/$H178</f>
        <v>0.39779484596600034</v>
      </c>
      <c r="AF178" s="19">
        <f>O178/$H178</f>
        <v>0.38049451870625939</v>
      </c>
      <c r="AG178" s="19">
        <f>P178/$H178</f>
        <v>3.2239827098382717E-2</v>
      </c>
      <c r="AH178" s="19">
        <f>Q178/$H178</f>
        <v>3.3577220075861454E-2</v>
      </c>
      <c r="AI178" s="19">
        <f>R178/$H178</f>
        <v>1.6655754359468679E-2</v>
      </c>
      <c r="AJ178" s="19">
        <f>S178/$H178</f>
        <v>1.5396323189774914E-2</v>
      </c>
      <c r="AK178" s="19">
        <f>T178/$H178</f>
        <v>1.4528890558121311E-4</v>
      </c>
      <c r="AL178" s="19">
        <f>U178/$H178</f>
        <v>1.3496698118039494E-4</v>
      </c>
      <c r="AM178" s="19">
        <f>V178/$H178</f>
        <v>7.0994508814415161E-4</v>
      </c>
      <c r="AN178" s="19">
        <f>W178/$H178</f>
        <v>6.933674519852619E-4</v>
      </c>
      <c r="AO178" s="19">
        <f>X178/$H178</f>
        <v>7.784451318950357E-3</v>
      </c>
      <c r="AP178" s="19">
        <f>Y178/$H178</f>
        <v>7.401288973768471E-3</v>
      </c>
      <c r="AQ178" s="21">
        <f>AC178+AE178+AI178+AK178+AM178+AO178+AG178</f>
        <v>0.5110124376843137</v>
      </c>
      <c r="AR178" s="21">
        <f>AD178+AF178+AJ178+AL178+AN178+AP178+AH178</f>
        <v>0.48904918107650319</v>
      </c>
    </row>
    <row r="179" spans="1:44" x14ac:dyDescent="0.2">
      <c r="A179" s="5" t="s">
        <v>250</v>
      </c>
      <c r="B179" s="5" t="s">
        <v>293</v>
      </c>
      <c r="C179" s="5" t="str">
        <f>VLOOKUP(B179,Treatments!A:B,2,FALSE)</f>
        <v>HYPOTHYROIDISM</v>
      </c>
      <c r="D179" s="16">
        <v>2353753</v>
      </c>
      <c r="E179" s="5">
        <v>1</v>
      </c>
      <c r="F179" s="7" t="str">
        <f>VLOOKUP(A179,Region_Pop!A:D,4,FALSE)</f>
        <v>Northeast</v>
      </c>
      <c r="G179" s="7" t="str">
        <f>IFERROR(VLOOKUP(A179,Region_Pop!A:F,6,FALSE),"NON DIVISION")</f>
        <v>Middle Atlantic</v>
      </c>
      <c r="H179" s="8">
        <f>VLOOKUP(A179,Region_Pop!A:P,16,FALSE)</f>
        <v>12788313</v>
      </c>
      <c r="I179" s="8">
        <f>VLOOKUP(A179,Region_Pop!A:Z,26,FALSE)</f>
        <v>12004</v>
      </c>
      <c r="J179" s="8">
        <f>VLOOKUP(A179,Region_Pop!A:AJ,36,FALSE)</f>
        <v>142216</v>
      </c>
      <c r="K179" s="8">
        <f>VLOOKUP(A179,Region_Pop!A:AT,46,FALSE)</f>
        <v>126737</v>
      </c>
      <c r="L179" s="14">
        <f>SUMIF(PIVOT_Demog_By_State_2014!A:A,A179&amp;"female",PIVOT_Demog_By_State_2014!D:D)</f>
        <v>712083</v>
      </c>
      <c r="M179" s="14">
        <f>SUMIF(PIVOT_Demog_By_State_2014!A:A,A179&amp;"male",PIVOT_Demog_By_State_2014!D:D)</f>
        <v>656699</v>
      </c>
      <c r="N179" s="14">
        <f>SUMIF(PIVOT_Demog_By_State_2014!A:A,A179&amp;"female",PIVOT_Demog_By_State_2014!E:E)</f>
        <v>5087125</v>
      </c>
      <c r="O179" s="14">
        <f>SUMIF(PIVOT_Demog_By_State_2014!A:A,A179&amp;"male",PIVOT_Demog_By_State_2014!E:E)</f>
        <v>4865883</v>
      </c>
      <c r="P179" s="14">
        <f>SUMIF(PIVOT_Demog_By_State_2014!A:A,A179&amp;"female",PIVOT_Demog_By_State_2014!U:U)</f>
        <v>412293</v>
      </c>
      <c r="Q179" s="14">
        <f>SUMIF(PIVOT_Demog_By_State_2014!A:A,A179&amp;"male",PIVOT_Demog_By_State_2014!U:U)</f>
        <v>429396</v>
      </c>
      <c r="R179" s="14">
        <f>SUMIF(PIVOT_Demog_By_State_2014!A:A,A179&amp;"female",PIVOT_Demog_By_State_2014!F:F)</f>
        <v>212999</v>
      </c>
      <c r="S179" s="14">
        <f>SUMIF(PIVOT_Demog_By_State_2014!A:A,A179&amp;"male",PIVOT_Demog_By_State_2014!F:F)</f>
        <v>196893</v>
      </c>
      <c r="T179" s="14">
        <f>SUMIF(PIVOT_Demog_By_State_2014!A:A,A179&amp;"female",PIVOT_Demog_By_State_2014!G:G)</f>
        <v>1858</v>
      </c>
      <c r="U179" s="14">
        <f>SUMIF(PIVOT_Demog_By_State_2014!A:A,A179&amp;"male",PIVOT_Demog_By_State_2014!G:G)</f>
        <v>1726</v>
      </c>
      <c r="V179" s="14">
        <f>SUMIF(PIVOT_Demog_By_State_2014!A:A,A179&amp;"female",PIVOT_Demog_By_State_2014!H:H)</f>
        <v>9079</v>
      </c>
      <c r="W179" s="14">
        <f>SUMIF(PIVOT_Demog_By_State_2014!A:A,A179&amp;"male",PIVOT_Demog_By_State_2014!H:H)</f>
        <v>8867</v>
      </c>
      <c r="X179" s="14">
        <f>SUMIF(PIVOT_Demog_By_State_2014!A:A,A179&amp;"female",PIVOT_Demog_By_State_2014!I:I)</f>
        <v>99550</v>
      </c>
      <c r="Y179" s="14">
        <f>SUMIF(PIVOT_Demog_By_State_2014!A:A,A179&amp;"male",PIVOT_Demog_By_State_2014!I:I)</f>
        <v>94650</v>
      </c>
      <c r="Z179" s="14">
        <f>L179+N179+P179+R179+T179+V179+X179</f>
        <v>6534987</v>
      </c>
      <c r="AA179" s="14">
        <f>M179+O179+Q179+S179+U179+W179+Y179</f>
        <v>6254114</v>
      </c>
      <c r="AB179" s="19">
        <f>D179/SUMIF(A:A,A179,D:D)</f>
        <v>0.2393887968118284</v>
      </c>
      <c r="AC179" s="19">
        <f>L179/$H179</f>
        <v>5.5682324947786313E-2</v>
      </c>
      <c r="AD179" s="19">
        <f>M179/$H179</f>
        <v>5.135149569767334E-2</v>
      </c>
      <c r="AE179" s="19">
        <f>N179/$H179</f>
        <v>0.39779484596600034</v>
      </c>
      <c r="AF179" s="19">
        <f>O179/$H179</f>
        <v>0.38049451870625939</v>
      </c>
      <c r="AG179" s="19">
        <f>P179/$H179</f>
        <v>3.2239827098382717E-2</v>
      </c>
      <c r="AH179" s="19">
        <f>Q179/$H179</f>
        <v>3.3577220075861454E-2</v>
      </c>
      <c r="AI179" s="19">
        <f>R179/$H179</f>
        <v>1.6655754359468679E-2</v>
      </c>
      <c r="AJ179" s="19">
        <f>S179/$H179</f>
        <v>1.5396323189774914E-2</v>
      </c>
      <c r="AK179" s="19">
        <f>T179/$H179</f>
        <v>1.4528890558121311E-4</v>
      </c>
      <c r="AL179" s="19">
        <f>U179/$H179</f>
        <v>1.3496698118039494E-4</v>
      </c>
      <c r="AM179" s="19">
        <f>V179/$H179</f>
        <v>7.0994508814415161E-4</v>
      </c>
      <c r="AN179" s="19">
        <f>W179/$H179</f>
        <v>6.933674519852619E-4</v>
      </c>
      <c r="AO179" s="19">
        <f>X179/$H179</f>
        <v>7.784451318950357E-3</v>
      </c>
      <c r="AP179" s="19">
        <f>Y179/$H179</f>
        <v>7.401288973768471E-3</v>
      </c>
      <c r="AQ179" s="21">
        <f>AC179+AE179+AI179+AK179+AM179+AO179+AG179</f>
        <v>0.5110124376843137</v>
      </c>
      <c r="AR179" s="21">
        <f>AD179+AF179+AJ179+AL179+AN179+AP179+AH179</f>
        <v>0.48904918107650319</v>
      </c>
    </row>
    <row r="180" spans="1:44" x14ac:dyDescent="0.2">
      <c r="A180" s="5" t="s">
        <v>250</v>
      </c>
      <c r="B180" s="5" t="s">
        <v>295</v>
      </c>
      <c r="C180" s="5" t="str">
        <f>VLOOKUP(B180,Treatments!A:B,2,FALSE)</f>
        <v>HIGH BLOOD PRESSURE</v>
      </c>
      <c r="D180" s="16">
        <v>2034787</v>
      </c>
      <c r="E180" s="5">
        <v>2</v>
      </c>
      <c r="F180" s="7" t="str">
        <f>VLOOKUP(A180,Region_Pop!A:D,4,FALSE)</f>
        <v>Northeast</v>
      </c>
      <c r="G180" s="7" t="str">
        <f>IFERROR(VLOOKUP(A180,Region_Pop!A:F,6,FALSE),"NON DIVISION")</f>
        <v>Middle Atlantic</v>
      </c>
      <c r="H180" s="8">
        <f>VLOOKUP(A180,Region_Pop!A:P,16,FALSE)</f>
        <v>12788313</v>
      </c>
      <c r="I180" s="8">
        <f>VLOOKUP(A180,Region_Pop!A:Z,26,FALSE)</f>
        <v>12004</v>
      </c>
      <c r="J180" s="8">
        <f>VLOOKUP(A180,Region_Pop!A:AJ,36,FALSE)</f>
        <v>142216</v>
      </c>
      <c r="K180" s="8">
        <f>VLOOKUP(A180,Region_Pop!A:AT,46,FALSE)</f>
        <v>126737</v>
      </c>
      <c r="L180" s="14">
        <f>SUMIF(PIVOT_Demog_By_State_2014!A:A,A180&amp;"female",PIVOT_Demog_By_State_2014!D:D)</f>
        <v>712083</v>
      </c>
      <c r="M180" s="14">
        <f>SUMIF(PIVOT_Demog_By_State_2014!A:A,A180&amp;"male",PIVOT_Demog_By_State_2014!D:D)</f>
        <v>656699</v>
      </c>
      <c r="N180" s="14">
        <f>SUMIF(PIVOT_Demog_By_State_2014!A:A,A180&amp;"female",PIVOT_Demog_By_State_2014!E:E)</f>
        <v>5087125</v>
      </c>
      <c r="O180" s="14">
        <f>SUMIF(PIVOT_Demog_By_State_2014!A:A,A180&amp;"male",PIVOT_Demog_By_State_2014!E:E)</f>
        <v>4865883</v>
      </c>
      <c r="P180" s="14">
        <f>SUMIF(PIVOT_Demog_By_State_2014!A:A,A180&amp;"female",PIVOT_Demog_By_State_2014!U:U)</f>
        <v>412293</v>
      </c>
      <c r="Q180" s="14">
        <f>SUMIF(PIVOT_Demog_By_State_2014!A:A,A180&amp;"male",PIVOT_Demog_By_State_2014!U:U)</f>
        <v>429396</v>
      </c>
      <c r="R180" s="14">
        <f>SUMIF(PIVOT_Demog_By_State_2014!A:A,A180&amp;"female",PIVOT_Demog_By_State_2014!F:F)</f>
        <v>212999</v>
      </c>
      <c r="S180" s="14">
        <f>SUMIF(PIVOT_Demog_By_State_2014!A:A,A180&amp;"male",PIVOT_Demog_By_State_2014!F:F)</f>
        <v>196893</v>
      </c>
      <c r="T180" s="14">
        <f>SUMIF(PIVOT_Demog_By_State_2014!A:A,A180&amp;"female",PIVOT_Demog_By_State_2014!G:G)</f>
        <v>1858</v>
      </c>
      <c r="U180" s="14">
        <f>SUMIF(PIVOT_Demog_By_State_2014!A:A,A180&amp;"male",PIVOT_Demog_By_State_2014!G:G)</f>
        <v>1726</v>
      </c>
      <c r="V180" s="14">
        <f>SUMIF(PIVOT_Demog_By_State_2014!A:A,A180&amp;"female",PIVOT_Demog_By_State_2014!H:H)</f>
        <v>9079</v>
      </c>
      <c r="W180" s="14">
        <f>SUMIF(PIVOT_Demog_By_State_2014!A:A,A180&amp;"male",PIVOT_Demog_By_State_2014!H:H)</f>
        <v>8867</v>
      </c>
      <c r="X180" s="14">
        <f>SUMIF(PIVOT_Demog_By_State_2014!A:A,A180&amp;"female",PIVOT_Demog_By_State_2014!I:I)</f>
        <v>99550</v>
      </c>
      <c r="Y180" s="14">
        <f>SUMIF(PIVOT_Demog_By_State_2014!A:A,A180&amp;"male",PIVOT_Demog_By_State_2014!I:I)</f>
        <v>94650</v>
      </c>
      <c r="Z180" s="14">
        <f>L180+N180+P180+R180+T180+V180+X180</f>
        <v>6534987</v>
      </c>
      <c r="AA180" s="14">
        <f>M180+O180+Q180+S180+U180+W180+Y180</f>
        <v>6254114</v>
      </c>
      <c r="AB180" s="19">
        <f>D180/SUMIF(A:A,A180,D:D)</f>
        <v>0.20694831263023344</v>
      </c>
      <c r="AC180" s="19">
        <f>L180/$H180</f>
        <v>5.5682324947786313E-2</v>
      </c>
      <c r="AD180" s="19">
        <f>M180/$H180</f>
        <v>5.135149569767334E-2</v>
      </c>
      <c r="AE180" s="19">
        <f>N180/$H180</f>
        <v>0.39779484596600034</v>
      </c>
      <c r="AF180" s="19">
        <f>O180/$H180</f>
        <v>0.38049451870625939</v>
      </c>
      <c r="AG180" s="19">
        <f>P180/$H180</f>
        <v>3.2239827098382717E-2</v>
      </c>
      <c r="AH180" s="19">
        <f>Q180/$H180</f>
        <v>3.3577220075861454E-2</v>
      </c>
      <c r="AI180" s="19">
        <f>R180/$H180</f>
        <v>1.6655754359468679E-2</v>
      </c>
      <c r="AJ180" s="19">
        <f>S180/$H180</f>
        <v>1.5396323189774914E-2</v>
      </c>
      <c r="AK180" s="19">
        <f>T180/$H180</f>
        <v>1.4528890558121311E-4</v>
      </c>
      <c r="AL180" s="19">
        <f>U180/$H180</f>
        <v>1.3496698118039494E-4</v>
      </c>
      <c r="AM180" s="19">
        <f>V180/$H180</f>
        <v>7.0994508814415161E-4</v>
      </c>
      <c r="AN180" s="19">
        <f>W180/$H180</f>
        <v>6.933674519852619E-4</v>
      </c>
      <c r="AO180" s="19">
        <f>X180/$H180</f>
        <v>7.784451318950357E-3</v>
      </c>
      <c r="AP180" s="19">
        <f>Y180/$H180</f>
        <v>7.401288973768471E-3</v>
      </c>
      <c r="AQ180" s="21">
        <f>AC180+AE180+AI180+AK180+AM180+AO180+AG180</f>
        <v>0.5110124376843137</v>
      </c>
      <c r="AR180" s="21">
        <f>AD180+AF180+AJ180+AL180+AN180+AP180+AH180</f>
        <v>0.48904918107650319</v>
      </c>
    </row>
    <row r="181" spans="1:44" x14ac:dyDescent="0.2">
      <c r="A181" s="5" t="s">
        <v>250</v>
      </c>
      <c r="B181" s="5" t="s">
        <v>297</v>
      </c>
      <c r="C181" s="5" t="str">
        <f>VLOOKUP(B181,Treatments!A:B,2,FALSE)</f>
        <v>HIGH CHOLESTEROL</v>
      </c>
      <c r="D181" s="16">
        <v>1934387</v>
      </c>
      <c r="E181" s="5">
        <v>3</v>
      </c>
      <c r="F181" s="7" t="str">
        <f>VLOOKUP(A181,Region_Pop!A:D,4,FALSE)</f>
        <v>Northeast</v>
      </c>
      <c r="G181" s="7" t="str">
        <f>IFERROR(VLOOKUP(A181,Region_Pop!A:F,6,FALSE),"NON DIVISION")</f>
        <v>Middle Atlantic</v>
      </c>
      <c r="H181" s="8">
        <f>VLOOKUP(A181,Region_Pop!A:P,16,FALSE)</f>
        <v>12788313</v>
      </c>
      <c r="I181" s="8">
        <f>VLOOKUP(A181,Region_Pop!A:Z,26,FALSE)</f>
        <v>12004</v>
      </c>
      <c r="J181" s="8">
        <f>VLOOKUP(A181,Region_Pop!A:AJ,36,FALSE)</f>
        <v>142216</v>
      </c>
      <c r="K181" s="8">
        <f>VLOOKUP(A181,Region_Pop!A:AT,46,FALSE)</f>
        <v>126737</v>
      </c>
      <c r="L181" s="14">
        <f>SUMIF(PIVOT_Demog_By_State_2014!A:A,A181&amp;"female",PIVOT_Demog_By_State_2014!D:D)</f>
        <v>712083</v>
      </c>
      <c r="M181" s="14">
        <f>SUMIF(PIVOT_Demog_By_State_2014!A:A,A181&amp;"male",PIVOT_Demog_By_State_2014!D:D)</f>
        <v>656699</v>
      </c>
      <c r="N181" s="14">
        <f>SUMIF(PIVOT_Demog_By_State_2014!A:A,A181&amp;"female",PIVOT_Demog_By_State_2014!E:E)</f>
        <v>5087125</v>
      </c>
      <c r="O181" s="14">
        <f>SUMIF(PIVOT_Demog_By_State_2014!A:A,A181&amp;"male",PIVOT_Demog_By_State_2014!E:E)</f>
        <v>4865883</v>
      </c>
      <c r="P181" s="14">
        <f>SUMIF(PIVOT_Demog_By_State_2014!A:A,A181&amp;"female",PIVOT_Demog_By_State_2014!U:U)</f>
        <v>412293</v>
      </c>
      <c r="Q181" s="14">
        <f>SUMIF(PIVOT_Demog_By_State_2014!A:A,A181&amp;"male",PIVOT_Demog_By_State_2014!U:U)</f>
        <v>429396</v>
      </c>
      <c r="R181" s="14">
        <f>SUMIF(PIVOT_Demog_By_State_2014!A:A,A181&amp;"female",PIVOT_Demog_By_State_2014!F:F)</f>
        <v>212999</v>
      </c>
      <c r="S181" s="14">
        <f>SUMIF(PIVOT_Demog_By_State_2014!A:A,A181&amp;"male",PIVOT_Demog_By_State_2014!F:F)</f>
        <v>196893</v>
      </c>
      <c r="T181" s="14">
        <f>SUMIF(PIVOT_Demog_By_State_2014!A:A,A181&amp;"female",PIVOT_Demog_By_State_2014!G:G)</f>
        <v>1858</v>
      </c>
      <c r="U181" s="14">
        <f>SUMIF(PIVOT_Demog_By_State_2014!A:A,A181&amp;"male",PIVOT_Demog_By_State_2014!G:G)</f>
        <v>1726</v>
      </c>
      <c r="V181" s="14">
        <f>SUMIF(PIVOT_Demog_By_State_2014!A:A,A181&amp;"female",PIVOT_Demog_By_State_2014!H:H)</f>
        <v>9079</v>
      </c>
      <c r="W181" s="14">
        <f>SUMIF(PIVOT_Demog_By_State_2014!A:A,A181&amp;"male",PIVOT_Demog_By_State_2014!H:H)</f>
        <v>8867</v>
      </c>
      <c r="X181" s="14">
        <f>SUMIF(PIVOT_Demog_By_State_2014!A:A,A181&amp;"female",PIVOT_Demog_By_State_2014!I:I)</f>
        <v>99550</v>
      </c>
      <c r="Y181" s="14">
        <f>SUMIF(PIVOT_Demog_By_State_2014!A:A,A181&amp;"male",PIVOT_Demog_By_State_2014!I:I)</f>
        <v>94650</v>
      </c>
      <c r="Z181" s="14">
        <f>L181+N181+P181+R181+T181+V181+X181</f>
        <v>6534987</v>
      </c>
      <c r="AA181" s="14">
        <f>M181+O181+Q181+S181+U181+W181+Y181</f>
        <v>6254114</v>
      </c>
      <c r="AB181" s="19">
        <f>D181/SUMIF(A:A,A181,D:D)</f>
        <v>0.19673711578846306</v>
      </c>
      <c r="AC181" s="19">
        <f>L181/$H181</f>
        <v>5.5682324947786313E-2</v>
      </c>
      <c r="AD181" s="19">
        <f>M181/$H181</f>
        <v>5.135149569767334E-2</v>
      </c>
      <c r="AE181" s="19">
        <f>N181/$H181</f>
        <v>0.39779484596600034</v>
      </c>
      <c r="AF181" s="19">
        <f>O181/$H181</f>
        <v>0.38049451870625939</v>
      </c>
      <c r="AG181" s="19">
        <f>P181/$H181</f>
        <v>3.2239827098382717E-2</v>
      </c>
      <c r="AH181" s="19">
        <f>Q181/$H181</f>
        <v>3.3577220075861454E-2</v>
      </c>
      <c r="AI181" s="19">
        <f>R181/$H181</f>
        <v>1.6655754359468679E-2</v>
      </c>
      <c r="AJ181" s="19">
        <f>S181/$H181</f>
        <v>1.5396323189774914E-2</v>
      </c>
      <c r="AK181" s="19">
        <f>T181/$H181</f>
        <v>1.4528890558121311E-4</v>
      </c>
      <c r="AL181" s="19">
        <f>U181/$H181</f>
        <v>1.3496698118039494E-4</v>
      </c>
      <c r="AM181" s="19">
        <f>V181/$H181</f>
        <v>7.0994508814415161E-4</v>
      </c>
      <c r="AN181" s="19">
        <f>W181/$H181</f>
        <v>6.933674519852619E-4</v>
      </c>
      <c r="AO181" s="19">
        <f>X181/$H181</f>
        <v>7.784451318950357E-3</v>
      </c>
      <c r="AP181" s="19">
        <f>Y181/$H181</f>
        <v>7.401288973768471E-3</v>
      </c>
      <c r="AQ181" s="21">
        <f>AC181+AE181+AI181+AK181+AM181+AO181+AG181</f>
        <v>0.5110124376843137</v>
      </c>
      <c r="AR181" s="21">
        <f>AD181+AF181+AJ181+AL181+AN181+AP181+AH181</f>
        <v>0.48904918107650319</v>
      </c>
    </row>
    <row r="182" spans="1:44" x14ac:dyDescent="0.2">
      <c r="A182" s="5" t="s">
        <v>236</v>
      </c>
      <c r="B182" s="5" t="s">
        <v>287</v>
      </c>
      <c r="C182" s="5" t="str">
        <f>VLOOKUP(B182,Treatments!A:B,2,FALSE)</f>
        <v>SEVERE PAIN RELIEF</v>
      </c>
      <c r="D182" s="16">
        <v>163685</v>
      </c>
      <c r="E182" s="5">
        <v>5</v>
      </c>
      <c r="F182" s="7" t="str">
        <f>VLOOKUP(A182,Region_Pop!A:D,4,FALSE)</f>
        <v>West</v>
      </c>
      <c r="G182" s="7" t="str">
        <f>IFERROR(VLOOKUP(A182,Region_Pop!A:F,6,FALSE),"NON DIVISION")</f>
        <v>Mountain</v>
      </c>
      <c r="H182" s="8">
        <f>VLOOKUP(A182,Region_Pop!A:P,16,FALSE)</f>
        <v>2089568</v>
      </c>
      <c r="I182" s="8">
        <f>VLOOKUP(A182,Region_Pop!A:Z,26,FALSE)</f>
        <v>-2705</v>
      </c>
      <c r="J182" s="8">
        <f>VLOOKUP(A182,Region_Pop!A:AJ,36,FALSE)</f>
        <v>26364</v>
      </c>
      <c r="K182" s="8">
        <f>VLOOKUP(A182,Region_Pop!A:AT,46,FALSE)</f>
        <v>17139</v>
      </c>
      <c r="L182" s="14">
        <f>SUMIF(PIVOT_Demog_By_State_2014!A:A,A182&amp;"female",PIVOT_Demog_By_State_2014!D:D)</f>
        <v>16183</v>
      </c>
      <c r="M182" s="14">
        <f>SUMIF(PIVOT_Demog_By_State_2014!A:A,A182&amp;"male",PIVOT_Demog_By_State_2014!D:D)</f>
        <v>21039</v>
      </c>
      <c r="N182" s="14">
        <f>SUMIF(PIVOT_Demog_By_State_2014!A:A,A182&amp;"female",PIVOT_Demog_By_State_2014!E:E)</f>
        <v>408344</v>
      </c>
      <c r="O182" s="14">
        <f>SUMIF(PIVOT_Demog_By_State_2014!A:A,A182&amp;"male",PIVOT_Demog_By_State_2014!E:E)</f>
        <v>400049</v>
      </c>
      <c r="P182" s="14">
        <f>SUMIF(PIVOT_Demog_By_State_2014!A:A,A182&amp;"female",PIVOT_Demog_By_State_2014!U:U)</f>
        <v>504000</v>
      </c>
      <c r="Q182" s="14">
        <f>SUMIF(PIVOT_Demog_By_State_2014!A:A,A182&amp;"male",PIVOT_Demog_By_State_2014!U:U)</f>
        <v>497625</v>
      </c>
      <c r="R182" s="14">
        <f>SUMIF(PIVOT_Demog_By_State_2014!A:A,A182&amp;"female",PIVOT_Demog_By_State_2014!F:F)</f>
        <v>16713</v>
      </c>
      <c r="S182" s="14">
        <f>SUMIF(PIVOT_Demog_By_State_2014!A:A,A182&amp;"male",PIVOT_Demog_By_State_2014!F:F)</f>
        <v>13504</v>
      </c>
      <c r="T182" s="14">
        <f>SUMIF(PIVOT_Demog_By_State_2014!A:A,A182&amp;"female",PIVOT_Demog_By_State_2014!G:G)</f>
        <v>639</v>
      </c>
      <c r="U182" s="14">
        <f>SUMIF(PIVOT_Demog_By_State_2014!A:A,A182&amp;"male",PIVOT_Demog_By_State_2014!G:G)</f>
        <v>674</v>
      </c>
      <c r="V182" s="14">
        <f>SUMIF(PIVOT_Demog_By_State_2014!A:A,A182&amp;"female",PIVOT_Demog_By_State_2014!H:H)</f>
        <v>94307</v>
      </c>
      <c r="W182" s="14">
        <f>SUMIF(PIVOT_Demog_By_State_2014!A:A,A182&amp;"male",PIVOT_Demog_By_State_2014!H:H)</f>
        <v>87281</v>
      </c>
      <c r="X182" s="14">
        <f>SUMIF(PIVOT_Demog_By_State_2014!A:A,A182&amp;"female",PIVOT_Demog_By_State_2014!I:I)</f>
        <v>14996</v>
      </c>
      <c r="Y182" s="14">
        <f>SUMIF(PIVOT_Demog_By_State_2014!A:A,A182&amp;"male",PIVOT_Demog_By_State_2014!I:I)</f>
        <v>14988</v>
      </c>
      <c r="Z182" s="14">
        <f>L182+N182+P182+R182+T182+V182+X182</f>
        <v>1055182</v>
      </c>
      <c r="AA182" s="14">
        <f>M182+O182+Q182+S182+U182+W182+Y182</f>
        <v>1035160</v>
      </c>
      <c r="AB182" s="19">
        <f>D182/SUMIF(A:A,A182,D:D)</f>
        <v>0.15563996995312307</v>
      </c>
      <c r="AC182" s="19">
        <f>L182/$H182</f>
        <v>7.7446630116847119E-3</v>
      </c>
      <c r="AD182" s="19">
        <f>M182/$H182</f>
        <v>1.0068588339790808E-2</v>
      </c>
      <c r="AE182" s="19">
        <f>N182/$H182</f>
        <v>0.19542029740118533</v>
      </c>
      <c r="AF182" s="19">
        <f>O182/$H182</f>
        <v>0.19145057734421661</v>
      </c>
      <c r="AG182" s="19">
        <f>P182/$H182</f>
        <v>0.24119818067658003</v>
      </c>
      <c r="AH182" s="19">
        <f>Q182/$H182</f>
        <v>0.23814731083171259</v>
      </c>
      <c r="AI182" s="19">
        <f>R182/$H182</f>
        <v>7.9983039556501632E-3</v>
      </c>
      <c r="AJ182" s="19">
        <f>S182/$H182</f>
        <v>6.462579825112176E-3</v>
      </c>
      <c r="AK182" s="19">
        <f>T182/$H182</f>
        <v>3.0580483621494968E-4</v>
      </c>
      <c r="AL182" s="19">
        <f>U182/$H182</f>
        <v>3.2255470987304551E-4</v>
      </c>
      <c r="AM182" s="19">
        <f>V182/$H182</f>
        <v>4.5132295287829832E-2</v>
      </c>
      <c r="AN182" s="19">
        <f>W182/$H182</f>
        <v>4.1769877792921788E-2</v>
      </c>
      <c r="AO182" s="19">
        <f>X182/$H182</f>
        <v>7.1766030107658614E-3</v>
      </c>
      <c r="AP182" s="19">
        <f>Y182/$H182</f>
        <v>7.1727744682154393E-3</v>
      </c>
      <c r="AQ182" s="21">
        <f>AC182+AE182+AI182+AK182+AM182+AO182+AG182</f>
        <v>0.50497614817991088</v>
      </c>
      <c r="AR182" s="21">
        <f>AD182+AF182+AJ182+AL182+AN182+AP182+AH182</f>
        <v>0.49539426331184244</v>
      </c>
    </row>
    <row r="183" spans="1:44" x14ac:dyDescent="0.2">
      <c r="A183" s="5" t="s">
        <v>236</v>
      </c>
      <c r="B183" s="5" t="s">
        <v>293</v>
      </c>
      <c r="C183" s="5" t="str">
        <f>VLOOKUP(B183,Treatments!A:B,2,FALSE)</f>
        <v>HYPOTHYROIDISM</v>
      </c>
      <c r="D183" s="16">
        <v>290021</v>
      </c>
      <c r="E183" s="5">
        <v>1</v>
      </c>
      <c r="F183" s="7" t="str">
        <f>VLOOKUP(A183,Region_Pop!A:D,4,FALSE)</f>
        <v>West</v>
      </c>
      <c r="G183" s="7" t="str">
        <f>IFERROR(VLOOKUP(A183,Region_Pop!A:F,6,FALSE),"NON DIVISION")</f>
        <v>Mountain</v>
      </c>
      <c r="H183" s="8">
        <f>VLOOKUP(A183,Region_Pop!A:P,16,FALSE)</f>
        <v>2089568</v>
      </c>
      <c r="I183" s="8">
        <f>VLOOKUP(A183,Region_Pop!A:Z,26,FALSE)</f>
        <v>-2705</v>
      </c>
      <c r="J183" s="8">
        <f>VLOOKUP(A183,Region_Pop!A:AJ,36,FALSE)</f>
        <v>26364</v>
      </c>
      <c r="K183" s="8">
        <f>VLOOKUP(A183,Region_Pop!A:AT,46,FALSE)</f>
        <v>17139</v>
      </c>
      <c r="L183" s="14">
        <f>SUMIF(PIVOT_Demog_By_State_2014!A:A,A183&amp;"female",PIVOT_Demog_By_State_2014!D:D)</f>
        <v>16183</v>
      </c>
      <c r="M183" s="14">
        <f>SUMIF(PIVOT_Demog_By_State_2014!A:A,A183&amp;"male",PIVOT_Demog_By_State_2014!D:D)</f>
        <v>21039</v>
      </c>
      <c r="N183" s="14">
        <f>SUMIF(PIVOT_Demog_By_State_2014!A:A,A183&amp;"female",PIVOT_Demog_By_State_2014!E:E)</f>
        <v>408344</v>
      </c>
      <c r="O183" s="14">
        <f>SUMIF(PIVOT_Demog_By_State_2014!A:A,A183&amp;"male",PIVOT_Demog_By_State_2014!E:E)</f>
        <v>400049</v>
      </c>
      <c r="P183" s="14">
        <f>SUMIF(PIVOT_Demog_By_State_2014!A:A,A183&amp;"female",PIVOT_Demog_By_State_2014!U:U)</f>
        <v>504000</v>
      </c>
      <c r="Q183" s="14">
        <f>SUMIF(PIVOT_Demog_By_State_2014!A:A,A183&amp;"male",PIVOT_Demog_By_State_2014!U:U)</f>
        <v>497625</v>
      </c>
      <c r="R183" s="14">
        <f>SUMIF(PIVOT_Demog_By_State_2014!A:A,A183&amp;"female",PIVOT_Demog_By_State_2014!F:F)</f>
        <v>16713</v>
      </c>
      <c r="S183" s="14">
        <f>SUMIF(PIVOT_Demog_By_State_2014!A:A,A183&amp;"male",PIVOT_Demog_By_State_2014!F:F)</f>
        <v>13504</v>
      </c>
      <c r="T183" s="14">
        <f>SUMIF(PIVOT_Demog_By_State_2014!A:A,A183&amp;"female",PIVOT_Demog_By_State_2014!G:G)</f>
        <v>639</v>
      </c>
      <c r="U183" s="14">
        <f>SUMIF(PIVOT_Demog_By_State_2014!A:A,A183&amp;"male",PIVOT_Demog_By_State_2014!G:G)</f>
        <v>674</v>
      </c>
      <c r="V183" s="14">
        <f>SUMIF(PIVOT_Demog_By_State_2014!A:A,A183&amp;"female",PIVOT_Demog_By_State_2014!H:H)</f>
        <v>94307</v>
      </c>
      <c r="W183" s="14">
        <f>SUMIF(PIVOT_Demog_By_State_2014!A:A,A183&amp;"male",PIVOT_Demog_By_State_2014!H:H)</f>
        <v>87281</v>
      </c>
      <c r="X183" s="14">
        <f>SUMIF(PIVOT_Demog_By_State_2014!A:A,A183&amp;"female",PIVOT_Demog_By_State_2014!I:I)</f>
        <v>14996</v>
      </c>
      <c r="Y183" s="14">
        <f>SUMIF(PIVOT_Demog_By_State_2014!A:A,A183&amp;"male",PIVOT_Demog_By_State_2014!I:I)</f>
        <v>14988</v>
      </c>
      <c r="Z183" s="14">
        <f>L183+N183+P183+R183+T183+V183+X183</f>
        <v>1055182</v>
      </c>
      <c r="AA183" s="14">
        <f>M183+O183+Q183+S183+U183+W183+Y183</f>
        <v>1035160</v>
      </c>
      <c r="AB183" s="19">
        <f>D183/SUMIF(A:A,A183,D:D)</f>
        <v>0.27576662324449219</v>
      </c>
      <c r="AC183" s="19">
        <f>L183/$H183</f>
        <v>7.7446630116847119E-3</v>
      </c>
      <c r="AD183" s="19">
        <f>M183/$H183</f>
        <v>1.0068588339790808E-2</v>
      </c>
      <c r="AE183" s="19">
        <f>N183/$H183</f>
        <v>0.19542029740118533</v>
      </c>
      <c r="AF183" s="19">
        <f>O183/$H183</f>
        <v>0.19145057734421661</v>
      </c>
      <c r="AG183" s="19">
        <f>P183/$H183</f>
        <v>0.24119818067658003</v>
      </c>
      <c r="AH183" s="19">
        <f>Q183/$H183</f>
        <v>0.23814731083171259</v>
      </c>
      <c r="AI183" s="19">
        <f>R183/$H183</f>
        <v>7.9983039556501632E-3</v>
      </c>
      <c r="AJ183" s="19">
        <f>S183/$H183</f>
        <v>6.462579825112176E-3</v>
      </c>
      <c r="AK183" s="19">
        <f>T183/$H183</f>
        <v>3.0580483621494968E-4</v>
      </c>
      <c r="AL183" s="19">
        <f>U183/$H183</f>
        <v>3.2255470987304551E-4</v>
      </c>
      <c r="AM183" s="19">
        <f>V183/$H183</f>
        <v>4.5132295287829832E-2</v>
      </c>
      <c r="AN183" s="19">
        <f>W183/$H183</f>
        <v>4.1769877792921788E-2</v>
      </c>
      <c r="AO183" s="19">
        <f>X183/$H183</f>
        <v>7.1766030107658614E-3</v>
      </c>
      <c r="AP183" s="19">
        <f>Y183/$H183</f>
        <v>7.1727744682154393E-3</v>
      </c>
      <c r="AQ183" s="21">
        <f>AC183+AE183+AI183+AK183+AM183+AO183+AG183</f>
        <v>0.50497614817991088</v>
      </c>
      <c r="AR183" s="21">
        <f>AD183+AF183+AJ183+AL183+AN183+AP183+AH183</f>
        <v>0.49539426331184244</v>
      </c>
    </row>
    <row r="184" spans="1:44" x14ac:dyDescent="0.2">
      <c r="A184" s="5" t="s">
        <v>236</v>
      </c>
      <c r="B184" s="5" t="s">
        <v>295</v>
      </c>
      <c r="C184" s="5" t="str">
        <f>VLOOKUP(B184,Treatments!A:B,2,FALSE)</f>
        <v>HIGH BLOOD PRESSURE</v>
      </c>
      <c r="D184" s="16">
        <v>261362</v>
      </c>
      <c r="E184" s="5">
        <v>2</v>
      </c>
      <c r="F184" s="7" t="str">
        <f>VLOOKUP(A184,Region_Pop!A:D,4,FALSE)</f>
        <v>West</v>
      </c>
      <c r="G184" s="7" t="str">
        <f>IFERROR(VLOOKUP(A184,Region_Pop!A:F,6,FALSE),"NON DIVISION")</f>
        <v>Mountain</v>
      </c>
      <c r="H184" s="8">
        <f>VLOOKUP(A184,Region_Pop!A:P,16,FALSE)</f>
        <v>2089568</v>
      </c>
      <c r="I184" s="8">
        <f>VLOOKUP(A184,Region_Pop!A:Z,26,FALSE)</f>
        <v>-2705</v>
      </c>
      <c r="J184" s="8">
        <f>VLOOKUP(A184,Region_Pop!A:AJ,36,FALSE)</f>
        <v>26364</v>
      </c>
      <c r="K184" s="8">
        <f>VLOOKUP(A184,Region_Pop!A:AT,46,FALSE)</f>
        <v>17139</v>
      </c>
      <c r="L184" s="14">
        <f>SUMIF(PIVOT_Demog_By_State_2014!A:A,A184&amp;"female",PIVOT_Demog_By_State_2014!D:D)</f>
        <v>16183</v>
      </c>
      <c r="M184" s="14">
        <f>SUMIF(PIVOT_Demog_By_State_2014!A:A,A184&amp;"male",PIVOT_Demog_By_State_2014!D:D)</f>
        <v>21039</v>
      </c>
      <c r="N184" s="14">
        <f>SUMIF(PIVOT_Demog_By_State_2014!A:A,A184&amp;"female",PIVOT_Demog_By_State_2014!E:E)</f>
        <v>408344</v>
      </c>
      <c r="O184" s="14">
        <f>SUMIF(PIVOT_Demog_By_State_2014!A:A,A184&amp;"male",PIVOT_Demog_By_State_2014!E:E)</f>
        <v>400049</v>
      </c>
      <c r="P184" s="14">
        <f>SUMIF(PIVOT_Demog_By_State_2014!A:A,A184&amp;"female",PIVOT_Demog_By_State_2014!U:U)</f>
        <v>504000</v>
      </c>
      <c r="Q184" s="14">
        <f>SUMIF(PIVOT_Demog_By_State_2014!A:A,A184&amp;"male",PIVOT_Demog_By_State_2014!U:U)</f>
        <v>497625</v>
      </c>
      <c r="R184" s="14">
        <f>SUMIF(PIVOT_Demog_By_State_2014!A:A,A184&amp;"female",PIVOT_Demog_By_State_2014!F:F)</f>
        <v>16713</v>
      </c>
      <c r="S184" s="14">
        <f>SUMIF(PIVOT_Demog_By_State_2014!A:A,A184&amp;"male",PIVOT_Demog_By_State_2014!F:F)</f>
        <v>13504</v>
      </c>
      <c r="T184" s="14">
        <f>SUMIF(PIVOT_Demog_By_State_2014!A:A,A184&amp;"female",PIVOT_Demog_By_State_2014!G:G)</f>
        <v>639</v>
      </c>
      <c r="U184" s="14">
        <f>SUMIF(PIVOT_Demog_By_State_2014!A:A,A184&amp;"male",PIVOT_Demog_By_State_2014!G:G)</f>
        <v>674</v>
      </c>
      <c r="V184" s="14">
        <f>SUMIF(PIVOT_Demog_By_State_2014!A:A,A184&amp;"female",PIVOT_Demog_By_State_2014!H:H)</f>
        <v>94307</v>
      </c>
      <c r="W184" s="14">
        <f>SUMIF(PIVOT_Demog_By_State_2014!A:A,A184&amp;"male",PIVOT_Demog_By_State_2014!H:H)</f>
        <v>87281</v>
      </c>
      <c r="X184" s="14">
        <f>SUMIF(PIVOT_Demog_By_State_2014!A:A,A184&amp;"female",PIVOT_Demog_By_State_2014!I:I)</f>
        <v>14996</v>
      </c>
      <c r="Y184" s="14">
        <f>SUMIF(PIVOT_Demog_By_State_2014!A:A,A184&amp;"male",PIVOT_Demog_By_State_2014!I:I)</f>
        <v>14988</v>
      </c>
      <c r="Z184" s="14">
        <f>L184+N184+P184+R184+T184+V184+X184</f>
        <v>1055182</v>
      </c>
      <c r="AA184" s="14">
        <f>M184+O184+Q184+S184+U184+W184+Y184</f>
        <v>1035160</v>
      </c>
      <c r="AB184" s="19">
        <f>D184/SUMIF(A:A,A184,D:D)</f>
        <v>0.24851619773887743</v>
      </c>
      <c r="AC184" s="19">
        <f>L184/$H184</f>
        <v>7.7446630116847119E-3</v>
      </c>
      <c r="AD184" s="19">
        <f>M184/$H184</f>
        <v>1.0068588339790808E-2</v>
      </c>
      <c r="AE184" s="19">
        <f>N184/$H184</f>
        <v>0.19542029740118533</v>
      </c>
      <c r="AF184" s="19">
        <f>O184/$H184</f>
        <v>0.19145057734421661</v>
      </c>
      <c r="AG184" s="19">
        <f>P184/$H184</f>
        <v>0.24119818067658003</v>
      </c>
      <c r="AH184" s="19">
        <f>Q184/$H184</f>
        <v>0.23814731083171259</v>
      </c>
      <c r="AI184" s="19">
        <f>R184/$H184</f>
        <v>7.9983039556501632E-3</v>
      </c>
      <c r="AJ184" s="19">
        <f>S184/$H184</f>
        <v>6.462579825112176E-3</v>
      </c>
      <c r="AK184" s="19">
        <f>T184/$H184</f>
        <v>3.0580483621494968E-4</v>
      </c>
      <c r="AL184" s="19">
        <f>U184/$H184</f>
        <v>3.2255470987304551E-4</v>
      </c>
      <c r="AM184" s="19">
        <f>V184/$H184</f>
        <v>4.5132295287829832E-2</v>
      </c>
      <c r="AN184" s="19">
        <f>W184/$H184</f>
        <v>4.1769877792921788E-2</v>
      </c>
      <c r="AO184" s="19">
        <f>X184/$H184</f>
        <v>7.1766030107658614E-3</v>
      </c>
      <c r="AP184" s="19">
        <f>Y184/$H184</f>
        <v>7.1727744682154393E-3</v>
      </c>
      <c r="AQ184" s="21">
        <f>AC184+AE184+AI184+AK184+AM184+AO184+AG184</f>
        <v>0.50497614817991088</v>
      </c>
      <c r="AR184" s="21">
        <f>AD184+AF184+AJ184+AL184+AN184+AP184+AH184</f>
        <v>0.49539426331184244</v>
      </c>
    </row>
    <row r="185" spans="1:44" x14ac:dyDescent="0.2">
      <c r="A185" s="5" t="s">
        <v>236</v>
      </c>
      <c r="B185" s="5" t="s">
        <v>296</v>
      </c>
      <c r="C185" s="5" t="str">
        <f>VLOOKUP(B185,Treatments!A:B,2,FALSE)</f>
        <v>GASTROESOPHAGEAL REFLUX DISEASE</v>
      </c>
      <c r="D185" s="16">
        <v>164980</v>
      </c>
      <c r="E185" s="5">
        <v>4</v>
      </c>
      <c r="F185" s="7" t="str">
        <f>VLOOKUP(A185,Region_Pop!A:D,4,FALSE)</f>
        <v>West</v>
      </c>
      <c r="G185" s="7" t="str">
        <f>IFERROR(VLOOKUP(A185,Region_Pop!A:F,6,FALSE),"NON DIVISION")</f>
        <v>Mountain</v>
      </c>
      <c r="H185" s="8">
        <f>VLOOKUP(A185,Region_Pop!A:P,16,FALSE)</f>
        <v>2089568</v>
      </c>
      <c r="I185" s="8">
        <f>VLOOKUP(A185,Region_Pop!A:Z,26,FALSE)</f>
        <v>-2705</v>
      </c>
      <c r="J185" s="8">
        <f>VLOOKUP(A185,Region_Pop!A:AJ,36,FALSE)</f>
        <v>26364</v>
      </c>
      <c r="K185" s="8">
        <f>VLOOKUP(A185,Region_Pop!A:AT,46,FALSE)</f>
        <v>17139</v>
      </c>
      <c r="L185" s="14">
        <f>SUMIF(PIVOT_Demog_By_State_2014!A:A,A185&amp;"female",PIVOT_Demog_By_State_2014!D:D)</f>
        <v>16183</v>
      </c>
      <c r="M185" s="14">
        <f>SUMIF(PIVOT_Demog_By_State_2014!A:A,A185&amp;"male",PIVOT_Demog_By_State_2014!D:D)</f>
        <v>21039</v>
      </c>
      <c r="N185" s="14">
        <f>SUMIF(PIVOT_Demog_By_State_2014!A:A,A185&amp;"female",PIVOT_Demog_By_State_2014!E:E)</f>
        <v>408344</v>
      </c>
      <c r="O185" s="14">
        <f>SUMIF(PIVOT_Demog_By_State_2014!A:A,A185&amp;"male",PIVOT_Demog_By_State_2014!E:E)</f>
        <v>400049</v>
      </c>
      <c r="P185" s="14">
        <f>SUMIF(PIVOT_Demog_By_State_2014!A:A,A185&amp;"female",PIVOT_Demog_By_State_2014!U:U)</f>
        <v>504000</v>
      </c>
      <c r="Q185" s="14">
        <f>SUMIF(PIVOT_Demog_By_State_2014!A:A,A185&amp;"male",PIVOT_Demog_By_State_2014!U:U)</f>
        <v>497625</v>
      </c>
      <c r="R185" s="14">
        <f>SUMIF(PIVOT_Demog_By_State_2014!A:A,A185&amp;"female",PIVOT_Demog_By_State_2014!F:F)</f>
        <v>16713</v>
      </c>
      <c r="S185" s="14">
        <f>SUMIF(PIVOT_Demog_By_State_2014!A:A,A185&amp;"male",PIVOT_Demog_By_State_2014!F:F)</f>
        <v>13504</v>
      </c>
      <c r="T185" s="14">
        <f>SUMIF(PIVOT_Demog_By_State_2014!A:A,A185&amp;"female",PIVOT_Demog_By_State_2014!G:G)</f>
        <v>639</v>
      </c>
      <c r="U185" s="14">
        <f>SUMIF(PIVOT_Demog_By_State_2014!A:A,A185&amp;"male",PIVOT_Demog_By_State_2014!G:G)</f>
        <v>674</v>
      </c>
      <c r="V185" s="14">
        <f>SUMIF(PIVOT_Demog_By_State_2014!A:A,A185&amp;"female",PIVOT_Demog_By_State_2014!H:H)</f>
        <v>94307</v>
      </c>
      <c r="W185" s="14">
        <f>SUMIF(PIVOT_Demog_By_State_2014!A:A,A185&amp;"male",PIVOT_Demog_By_State_2014!H:H)</f>
        <v>87281</v>
      </c>
      <c r="X185" s="14">
        <f>SUMIF(PIVOT_Demog_By_State_2014!A:A,A185&amp;"female",PIVOT_Demog_By_State_2014!I:I)</f>
        <v>14996</v>
      </c>
      <c r="Y185" s="14">
        <f>SUMIF(PIVOT_Demog_By_State_2014!A:A,A185&amp;"male",PIVOT_Demog_By_State_2014!I:I)</f>
        <v>14988</v>
      </c>
      <c r="Z185" s="14">
        <f>L185+N185+P185+R185+T185+V185+X185</f>
        <v>1055182</v>
      </c>
      <c r="AA185" s="14">
        <f>M185+O185+Q185+S185+U185+W185+Y185</f>
        <v>1035160</v>
      </c>
      <c r="AB185" s="19">
        <f>D185/SUMIF(A:A,A185,D:D)</f>
        <v>0.15687132139698962</v>
      </c>
      <c r="AC185" s="19">
        <f>L185/$H185</f>
        <v>7.7446630116847119E-3</v>
      </c>
      <c r="AD185" s="19">
        <f>M185/$H185</f>
        <v>1.0068588339790808E-2</v>
      </c>
      <c r="AE185" s="19">
        <f>N185/$H185</f>
        <v>0.19542029740118533</v>
      </c>
      <c r="AF185" s="19">
        <f>O185/$H185</f>
        <v>0.19145057734421661</v>
      </c>
      <c r="AG185" s="19">
        <f>P185/$H185</f>
        <v>0.24119818067658003</v>
      </c>
      <c r="AH185" s="19">
        <f>Q185/$H185</f>
        <v>0.23814731083171259</v>
      </c>
      <c r="AI185" s="19">
        <f>R185/$H185</f>
        <v>7.9983039556501632E-3</v>
      </c>
      <c r="AJ185" s="19">
        <f>S185/$H185</f>
        <v>6.462579825112176E-3</v>
      </c>
      <c r="AK185" s="19">
        <f>T185/$H185</f>
        <v>3.0580483621494968E-4</v>
      </c>
      <c r="AL185" s="19">
        <f>U185/$H185</f>
        <v>3.2255470987304551E-4</v>
      </c>
      <c r="AM185" s="19">
        <f>V185/$H185</f>
        <v>4.5132295287829832E-2</v>
      </c>
      <c r="AN185" s="19">
        <f>W185/$H185</f>
        <v>4.1769877792921788E-2</v>
      </c>
      <c r="AO185" s="19">
        <f>X185/$H185</f>
        <v>7.1766030107658614E-3</v>
      </c>
      <c r="AP185" s="19">
        <f>Y185/$H185</f>
        <v>7.1727744682154393E-3</v>
      </c>
      <c r="AQ185" s="21">
        <f>AC185+AE185+AI185+AK185+AM185+AO185+AG185</f>
        <v>0.50497614817991088</v>
      </c>
      <c r="AR185" s="21">
        <f>AD185+AF185+AJ185+AL185+AN185+AP185+AH185</f>
        <v>0.49539426331184244</v>
      </c>
    </row>
    <row r="186" spans="1:44" x14ac:dyDescent="0.2">
      <c r="A186" s="5" t="s">
        <v>236</v>
      </c>
      <c r="B186" s="5" t="s">
        <v>297</v>
      </c>
      <c r="C186" s="5" t="str">
        <f>VLOOKUP(B186,Treatments!A:B,2,FALSE)</f>
        <v>HIGH CHOLESTEROL</v>
      </c>
      <c r="D186" s="16">
        <v>171642</v>
      </c>
      <c r="E186" s="5">
        <v>3</v>
      </c>
      <c r="F186" s="7" t="str">
        <f>VLOOKUP(A186,Region_Pop!A:D,4,FALSE)</f>
        <v>West</v>
      </c>
      <c r="G186" s="7" t="str">
        <f>IFERROR(VLOOKUP(A186,Region_Pop!A:F,6,FALSE),"NON DIVISION")</f>
        <v>Mountain</v>
      </c>
      <c r="H186" s="8">
        <f>VLOOKUP(A186,Region_Pop!A:P,16,FALSE)</f>
        <v>2089568</v>
      </c>
      <c r="I186" s="8">
        <f>VLOOKUP(A186,Region_Pop!A:Z,26,FALSE)</f>
        <v>-2705</v>
      </c>
      <c r="J186" s="8">
        <f>VLOOKUP(A186,Region_Pop!A:AJ,36,FALSE)</f>
        <v>26364</v>
      </c>
      <c r="K186" s="8">
        <f>VLOOKUP(A186,Region_Pop!A:AT,46,FALSE)</f>
        <v>17139</v>
      </c>
      <c r="L186" s="14">
        <f>SUMIF(PIVOT_Demog_By_State_2014!A:A,A186&amp;"female",PIVOT_Demog_By_State_2014!D:D)</f>
        <v>16183</v>
      </c>
      <c r="M186" s="14">
        <f>SUMIF(PIVOT_Demog_By_State_2014!A:A,A186&amp;"male",PIVOT_Demog_By_State_2014!D:D)</f>
        <v>21039</v>
      </c>
      <c r="N186" s="14">
        <f>SUMIF(PIVOT_Demog_By_State_2014!A:A,A186&amp;"female",PIVOT_Demog_By_State_2014!E:E)</f>
        <v>408344</v>
      </c>
      <c r="O186" s="14">
        <f>SUMIF(PIVOT_Demog_By_State_2014!A:A,A186&amp;"male",PIVOT_Demog_By_State_2014!E:E)</f>
        <v>400049</v>
      </c>
      <c r="P186" s="14">
        <f>SUMIF(PIVOT_Demog_By_State_2014!A:A,A186&amp;"female",PIVOT_Demog_By_State_2014!U:U)</f>
        <v>504000</v>
      </c>
      <c r="Q186" s="14">
        <f>SUMIF(PIVOT_Demog_By_State_2014!A:A,A186&amp;"male",PIVOT_Demog_By_State_2014!U:U)</f>
        <v>497625</v>
      </c>
      <c r="R186" s="14">
        <f>SUMIF(PIVOT_Demog_By_State_2014!A:A,A186&amp;"female",PIVOT_Demog_By_State_2014!F:F)</f>
        <v>16713</v>
      </c>
      <c r="S186" s="14">
        <f>SUMIF(PIVOT_Demog_By_State_2014!A:A,A186&amp;"male",PIVOT_Demog_By_State_2014!F:F)</f>
        <v>13504</v>
      </c>
      <c r="T186" s="14">
        <f>SUMIF(PIVOT_Demog_By_State_2014!A:A,A186&amp;"female",PIVOT_Demog_By_State_2014!G:G)</f>
        <v>639</v>
      </c>
      <c r="U186" s="14">
        <f>SUMIF(PIVOT_Demog_By_State_2014!A:A,A186&amp;"male",PIVOT_Demog_By_State_2014!G:G)</f>
        <v>674</v>
      </c>
      <c r="V186" s="14">
        <f>SUMIF(PIVOT_Demog_By_State_2014!A:A,A186&amp;"female",PIVOT_Demog_By_State_2014!H:H)</f>
        <v>94307</v>
      </c>
      <c r="W186" s="14">
        <f>SUMIF(PIVOT_Demog_By_State_2014!A:A,A186&amp;"male",PIVOT_Demog_By_State_2014!H:H)</f>
        <v>87281</v>
      </c>
      <c r="X186" s="14">
        <f>SUMIF(PIVOT_Demog_By_State_2014!A:A,A186&amp;"female",PIVOT_Demog_By_State_2014!I:I)</f>
        <v>14996</v>
      </c>
      <c r="Y186" s="14">
        <f>SUMIF(PIVOT_Demog_By_State_2014!A:A,A186&amp;"male",PIVOT_Demog_By_State_2014!I:I)</f>
        <v>14988</v>
      </c>
      <c r="Z186" s="14">
        <f>L186+N186+P186+R186+T186+V186+X186</f>
        <v>1055182</v>
      </c>
      <c r="AA186" s="14">
        <f>M186+O186+Q186+S186+U186+W186+Y186</f>
        <v>1035160</v>
      </c>
      <c r="AB186" s="19">
        <f>D186/SUMIF(A:A,A186,D:D)</f>
        <v>0.1632058876665177</v>
      </c>
      <c r="AC186" s="19">
        <f>L186/$H186</f>
        <v>7.7446630116847119E-3</v>
      </c>
      <c r="AD186" s="19">
        <f>M186/$H186</f>
        <v>1.0068588339790808E-2</v>
      </c>
      <c r="AE186" s="19">
        <f>N186/$H186</f>
        <v>0.19542029740118533</v>
      </c>
      <c r="AF186" s="19">
        <f>O186/$H186</f>
        <v>0.19145057734421661</v>
      </c>
      <c r="AG186" s="19">
        <f>P186/$H186</f>
        <v>0.24119818067658003</v>
      </c>
      <c r="AH186" s="19">
        <f>Q186/$H186</f>
        <v>0.23814731083171259</v>
      </c>
      <c r="AI186" s="19">
        <f>R186/$H186</f>
        <v>7.9983039556501632E-3</v>
      </c>
      <c r="AJ186" s="19">
        <f>S186/$H186</f>
        <v>6.462579825112176E-3</v>
      </c>
      <c r="AK186" s="19">
        <f>T186/$H186</f>
        <v>3.0580483621494968E-4</v>
      </c>
      <c r="AL186" s="19">
        <f>U186/$H186</f>
        <v>3.2255470987304551E-4</v>
      </c>
      <c r="AM186" s="19">
        <f>V186/$H186</f>
        <v>4.5132295287829832E-2</v>
      </c>
      <c r="AN186" s="19">
        <f>W186/$H186</f>
        <v>4.1769877792921788E-2</v>
      </c>
      <c r="AO186" s="19">
        <f>X186/$H186</f>
        <v>7.1766030107658614E-3</v>
      </c>
      <c r="AP186" s="19">
        <f>Y186/$H186</f>
        <v>7.1727744682154393E-3</v>
      </c>
      <c r="AQ186" s="21">
        <f>AC186+AE186+AI186+AK186+AM186+AO186+AG186</f>
        <v>0.50497614817991088</v>
      </c>
      <c r="AR186" s="21">
        <f>AD186+AF186+AJ186+AL186+AN186+AP186+AH186</f>
        <v>0.49539426331184244</v>
      </c>
    </row>
    <row r="187" spans="1:44" x14ac:dyDescent="0.2">
      <c r="A187" s="5" t="s">
        <v>175</v>
      </c>
      <c r="B187" s="5" t="s">
        <v>298</v>
      </c>
      <c r="C187" s="5" t="str">
        <f>VLOOKUP(B187,Treatments!A:B,2,FALSE)</f>
        <v>HIGH BLOOD PRESSURE</v>
      </c>
      <c r="D187" s="16">
        <v>452471</v>
      </c>
      <c r="E187" s="5">
        <v>4</v>
      </c>
      <c r="F187" s="7" t="str">
        <f>VLOOKUP(A187,Region_Pop!A:D,4,FALSE)</f>
        <v>South</v>
      </c>
      <c r="G187" s="7" t="str">
        <f>IFERROR(VLOOKUP(A187,Region_Pop!A:F,6,FALSE),"NON DIVISION")</f>
        <v xml:space="preserve">West South Central </v>
      </c>
      <c r="H187" s="8">
        <f>VLOOKUP(A187,Region_Pop!A:P,16,FALSE)</f>
        <v>2967392</v>
      </c>
      <c r="I187" s="8">
        <f>VLOOKUP(A187,Region_Pop!A:Z,26,FALSE)</f>
        <v>7992</v>
      </c>
      <c r="J187" s="8">
        <f>VLOOKUP(A187,Region_Pop!A:AJ,36,FALSE)</f>
        <v>38225</v>
      </c>
      <c r="K187" s="8">
        <f>VLOOKUP(A187,Region_Pop!A:AT,46,FALSE)</f>
        <v>29967</v>
      </c>
      <c r="L187" s="14">
        <f>SUMIF(PIVOT_Demog_By_State_2014!A:A,A187&amp;"female",PIVOT_Demog_By_State_2014!D:D)</f>
        <v>239635</v>
      </c>
      <c r="M187" s="14">
        <f>SUMIF(PIVOT_Demog_By_State_2014!A:A,A187&amp;"male",PIVOT_Demog_By_State_2014!D:D)</f>
        <v>217295</v>
      </c>
      <c r="N187" s="14">
        <f>SUMIF(PIVOT_Demog_By_State_2014!A:A,A187&amp;"female",PIVOT_Demog_By_State_2014!E:E)</f>
        <v>1108514</v>
      </c>
      <c r="O187" s="14">
        <f>SUMIF(PIVOT_Demog_By_State_2014!A:A,A187&amp;"male",PIVOT_Demog_By_State_2014!E:E)</f>
        <v>1069773</v>
      </c>
      <c r="P187" s="14">
        <f>SUMIF(PIVOT_Demog_By_State_2014!A:A,A187&amp;"female",PIVOT_Demog_By_State_2014!U:U)</f>
        <v>98787</v>
      </c>
      <c r="Q187" s="14">
        <f>SUMIF(PIVOT_Demog_By_State_2014!A:A,A187&amp;"male",PIVOT_Demog_By_State_2014!U:U)</f>
        <v>109986</v>
      </c>
      <c r="R187" s="14">
        <f>SUMIF(PIVOT_Demog_By_State_2014!A:A,A187&amp;"female",PIVOT_Demog_By_State_2014!F:F)</f>
        <v>22635</v>
      </c>
      <c r="S187" s="14">
        <f>SUMIF(PIVOT_Demog_By_State_2014!A:A,A187&amp;"male",PIVOT_Demog_By_State_2014!F:F)</f>
        <v>20746</v>
      </c>
      <c r="T187" s="14">
        <f>SUMIF(PIVOT_Demog_By_State_2014!A:A,A187&amp;"female",PIVOT_Demog_By_State_2014!G:G)</f>
        <v>3626</v>
      </c>
      <c r="U187" s="14">
        <f>SUMIF(PIVOT_Demog_By_State_2014!A:A,A187&amp;"male",PIVOT_Demog_By_State_2014!G:G)</f>
        <v>3823</v>
      </c>
      <c r="V187" s="14">
        <f>SUMIF(PIVOT_Demog_By_State_2014!A:A,A187&amp;"female",PIVOT_Demog_By_State_2014!H:H)</f>
        <v>10936</v>
      </c>
      <c r="W187" s="14">
        <f>SUMIF(PIVOT_Demog_By_State_2014!A:A,A187&amp;"male",PIVOT_Demog_By_State_2014!H:H)</f>
        <v>10577</v>
      </c>
      <c r="X187" s="14">
        <f>SUMIF(PIVOT_Demog_By_State_2014!A:A,A187&amp;"female",PIVOT_Demog_By_State_2014!I:I)</f>
        <v>26106</v>
      </c>
      <c r="Y187" s="14">
        <f>SUMIF(PIVOT_Demog_By_State_2014!A:A,A187&amp;"male",PIVOT_Demog_By_State_2014!I:I)</f>
        <v>25287</v>
      </c>
      <c r="Z187" s="14">
        <f>L187+N187+P187+R187+T187+V187+X187</f>
        <v>1510239</v>
      </c>
      <c r="AA187" s="14">
        <f>M187+O187+Q187+S187+U187+W187+Y187</f>
        <v>1457487</v>
      </c>
      <c r="AB187" s="19">
        <f>D187/SUMIF(A:A,A187,D:D)</f>
        <v>0.18352151070800038</v>
      </c>
      <c r="AC187" s="19">
        <f>L187/$H187</f>
        <v>8.075609828428465E-2</v>
      </c>
      <c r="AD187" s="19">
        <f>M187/$H187</f>
        <v>7.3227601880708718E-2</v>
      </c>
      <c r="AE187" s="19">
        <f>N187/$H187</f>
        <v>0.37356506993346345</v>
      </c>
      <c r="AF187" s="19">
        <f>O187/$H187</f>
        <v>0.36050949790253528</v>
      </c>
      <c r="AG187" s="19">
        <f>P187/$H187</f>
        <v>3.3290849338408944E-2</v>
      </c>
      <c r="AH187" s="19">
        <f>Q187/$H187</f>
        <v>3.7064870431678727E-2</v>
      </c>
      <c r="AI187" s="19">
        <f>R187/$H187</f>
        <v>7.6279102996840327E-3</v>
      </c>
      <c r="AJ187" s="19">
        <f>S187/$H187</f>
        <v>6.991324368334214E-3</v>
      </c>
      <c r="AK187" s="19">
        <f>T187/$H187</f>
        <v>1.2219484314846167E-3</v>
      </c>
      <c r="AL187" s="19">
        <f>U187/$H187</f>
        <v>1.2883366943093463E-3</v>
      </c>
      <c r="AM187" s="19">
        <f>V187/$H187</f>
        <v>3.6853910774174762E-3</v>
      </c>
      <c r="AN187" s="19">
        <f>W187/$H187</f>
        <v>3.5644094207977913E-3</v>
      </c>
      <c r="AO187" s="19">
        <f>X187/$H187</f>
        <v>8.7976243111796484E-3</v>
      </c>
      <c r="AP187" s="19">
        <f>Y187/$H187</f>
        <v>8.5216243758829309E-3</v>
      </c>
      <c r="AQ187" s="21">
        <f>AC187+AE187+AI187+AK187+AM187+AO187+AG187</f>
        <v>0.50894489167592283</v>
      </c>
      <c r="AR187" s="21">
        <f>AD187+AF187+AJ187+AL187+AN187+AP187+AH187</f>
        <v>0.49116766507424697</v>
      </c>
    </row>
    <row r="188" spans="1:44" x14ac:dyDescent="0.2">
      <c r="A188" s="5" t="s">
        <v>175</v>
      </c>
      <c r="B188" s="5" t="s">
        <v>287</v>
      </c>
      <c r="C188" s="5" t="str">
        <f>VLOOKUP(B188,Treatments!A:B,2,FALSE)</f>
        <v>SEVERE PAIN RELIEF</v>
      </c>
      <c r="D188" s="16">
        <v>587738</v>
      </c>
      <c r="E188" s="5">
        <v>1</v>
      </c>
      <c r="F188" s="7" t="str">
        <f>VLOOKUP(A188,Region_Pop!A:D,4,FALSE)</f>
        <v>South</v>
      </c>
      <c r="G188" s="7" t="str">
        <f>IFERROR(VLOOKUP(A188,Region_Pop!A:F,6,FALSE),"NON DIVISION")</f>
        <v xml:space="preserve">West South Central </v>
      </c>
      <c r="H188" s="8">
        <f>VLOOKUP(A188,Region_Pop!A:P,16,FALSE)</f>
        <v>2967392</v>
      </c>
      <c r="I188" s="8">
        <f>VLOOKUP(A188,Region_Pop!A:Z,26,FALSE)</f>
        <v>7992</v>
      </c>
      <c r="J188" s="8">
        <f>VLOOKUP(A188,Region_Pop!A:AJ,36,FALSE)</f>
        <v>38225</v>
      </c>
      <c r="K188" s="8">
        <f>VLOOKUP(A188,Region_Pop!A:AT,46,FALSE)</f>
        <v>29967</v>
      </c>
      <c r="L188" s="14">
        <f>SUMIF(PIVOT_Demog_By_State_2014!A:A,A188&amp;"female",PIVOT_Demog_By_State_2014!D:D)</f>
        <v>239635</v>
      </c>
      <c r="M188" s="14">
        <f>SUMIF(PIVOT_Demog_By_State_2014!A:A,A188&amp;"male",PIVOT_Demog_By_State_2014!D:D)</f>
        <v>217295</v>
      </c>
      <c r="N188" s="14">
        <f>SUMIF(PIVOT_Demog_By_State_2014!A:A,A188&amp;"female",PIVOT_Demog_By_State_2014!E:E)</f>
        <v>1108514</v>
      </c>
      <c r="O188" s="14">
        <f>SUMIF(PIVOT_Demog_By_State_2014!A:A,A188&amp;"male",PIVOT_Demog_By_State_2014!E:E)</f>
        <v>1069773</v>
      </c>
      <c r="P188" s="14">
        <f>SUMIF(PIVOT_Demog_By_State_2014!A:A,A188&amp;"female",PIVOT_Demog_By_State_2014!U:U)</f>
        <v>98787</v>
      </c>
      <c r="Q188" s="14">
        <f>SUMIF(PIVOT_Demog_By_State_2014!A:A,A188&amp;"male",PIVOT_Demog_By_State_2014!U:U)</f>
        <v>109986</v>
      </c>
      <c r="R188" s="14">
        <f>SUMIF(PIVOT_Demog_By_State_2014!A:A,A188&amp;"female",PIVOT_Demog_By_State_2014!F:F)</f>
        <v>22635</v>
      </c>
      <c r="S188" s="14">
        <f>SUMIF(PIVOT_Demog_By_State_2014!A:A,A188&amp;"male",PIVOT_Demog_By_State_2014!F:F)</f>
        <v>20746</v>
      </c>
      <c r="T188" s="14">
        <f>SUMIF(PIVOT_Demog_By_State_2014!A:A,A188&amp;"female",PIVOT_Demog_By_State_2014!G:G)</f>
        <v>3626</v>
      </c>
      <c r="U188" s="14">
        <f>SUMIF(PIVOT_Demog_By_State_2014!A:A,A188&amp;"male",PIVOT_Demog_By_State_2014!G:G)</f>
        <v>3823</v>
      </c>
      <c r="V188" s="14">
        <f>SUMIF(PIVOT_Demog_By_State_2014!A:A,A188&amp;"female",PIVOT_Demog_By_State_2014!H:H)</f>
        <v>10936</v>
      </c>
      <c r="W188" s="14">
        <f>SUMIF(PIVOT_Demog_By_State_2014!A:A,A188&amp;"male",PIVOT_Demog_By_State_2014!H:H)</f>
        <v>10577</v>
      </c>
      <c r="X188" s="14">
        <f>SUMIF(PIVOT_Demog_By_State_2014!A:A,A188&amp;"female",PIVOT_Demog_By_State_2014!I:I)</f>
        <v>26106</v>
      </c>
      <c r="Y188" s="14">
        <f>SUMIF(PIVOT_Demog_By_State_2014!A:A,A188&amp;"male",PIVOT_Demog_By_State_2014!I:I)</f>
        <v>25287</v>
      </c>
      <c r="Z188" s="14">
        <f>L188+N188+P188+R188+T188+V188+X188</f>
        <v>1510239</v>
      </c>
      <c r="AA188" s="14">
        <f>M188+O188+Q188+S188+U188+W188+Y188</f>
        <v>1457487</v>
      </c>
      <c r="AB188" s="19">
        <f>D188/SUMIF(A:A,A188,D:D)</f>
        <v>0.23838558860236067</v>
      </c>
      <c r="AC188" s="19">
        <f>L188/$H188</f>
        <v>8.075609828428465E-2</v>
      </c>
      <c r="AD188" s="19">
        <f>M188/$H188</f>
        <v>7.3227601880708718E-2</v>
      </c>
      <c r="AE188" s="19">
        <f>N188/$H188</f>
        <v>0.37356506993346345</v>
      </c>
      <c r="AF188" s="19">
        <f>O188/$H188</f>
        <v>0.36050949790253528</v>
      </c>
      <c r="AG188" s="19">
        <f>P188/$H188</f>
        <v>3.3290849338408944E-2</v>
      </c>
      <c r="AH188" s="19">
        <f>Q188/$H188</f>
        <v>3.7064870431678727E-2</v>
      </c>
      <c r="AI188" s="19">
        <f>R188/$H188</f>
        <v>7.6279102996840327E-3</v>
      </c>
      <c r="AJ188" s="19">
        <f>S188/$H188</f>
        <v>6.991324368334214E-3</v>
      </c>
      <c r="AK188" s="19">
        <f>T188/$H188</f>
        <v>1.2219484314846167E-3</v>
      </c>
      <c r="AL188" s="19">
        <f>U188/$H188</f>
        <v>1.2883366943093463E-3</v>
      </c>
      <c r="AM188" s="19">
        <f>V188/$H188</f>
        <v>3.6853910774174762E-3</v>
      </c>
      <c r="AN188" s="19">
        <f>W188/$H188</f>
        <v>3.5644094207977913E-3</v>
      </c>
      <c r="AO188" s="19">
        <f>X188/$H188</f>
        <v>8.7976243111796484E-3</v>
      </c>
      <c r="AP188" s="19">
        <f>Y188/$H188</f>
        <v>8.5216243758829309E-3</v>
      </c>
      <c r="AQ188" s="21">
        <f>AC188+AE188+AI188+AK188+AM188+AO188+AG188</f>
        <v>0.50894489167592283</v>
      </c>
      <c r="AR188" s="21">
        <f>AD188+AF188+AJ188+AL188+AN188+AP188+AH188</f>
        <v>0.49116766507424697</v>
      </c>
    </row>
    <row r="189" spans="1:44" x14ac:dyDescent="0.2">
      <c r="A189" s="5" t="s">
        <v>175</v>
      </c>
      <c r="B189" s="5" t="s">
        <v>293</v>
      </c>
      <c r="C189" s="5" t="str">
        <f>VLOOKUP(B189,Treatments!A:B,2,FALSE)</f>
        <v>HYPOTHYROIDISM</v>
      </c>
      <c r="D189" s="16">
        <v>504114</v>
      </c>
      <c r="E189" s="5">
        <v>2</v>
      </c>
      <c r="F189" s="7" t="str">
        <f>VLOOKUP(A189,Region_Pop!A:D,4,FALSE)</f>
        <v>South</v>
      </c>
      <c r="G189" s="7" t="str">
        <f>IFERROR(VLOOKUP(A189,Region_Pop!A:F,6,FALSE),"NON DIVISION")</f>
        <v xml:space="preserve">West South Central </v>
      </c>
      <c r="H189" s="8">
        <f>VLOOKUP(A189,Region_Pop!A:P,16,FALSE)</f>
        <v>2967392</v>
      </c>
      <c r="I189" s="8">
        <f>VLOOKUP(A189,Region_Pop!A:Z,26,FALSE)</f>
        <v>7992</v>
      </c>
      <c r="J189" s="8">
        <f>VLOOKUP(A189,Region_Pop!A:AJ,36,FALSE)</f>
        <v>38225</v>
      </c>
      <c r="K189" s="8">
        <f>VLOOKUP(A189,Region_Pop!A:AT,46,FALSE)</f>
        <v>29967</v>
      </c>
      <c r="L189" s="14">
        <f>SUMIF(PIVOT_Demog_By_State_2014!A:A,A189&amp;"female",PIVOT_Demog_By_State_2014!D:D)</f>
        <v>239635</v>
      </c>
      <c r="M189" s="14">
        <f>SUMIF(PIVOT_Demog_By_State_2014!A:A,A189&amp;"male",PIVOT_Demog_By_State_2014!D:D)</f>
        <v>217295</v>
      </c>
      <c r="N189" s="14">
        <f>SUMIF(PIVOT_Demog_By_State_2014!A:A,A189&amp;"female",PIVOT_Demog_By_State_2014!E:E)</f>
        <v>1108514</v>
      </c>
      <c r="O189" s="14">
        <f>SUMIF(PIVOT_Demog_By_State_2014!A:A,A189&amp;"male",PIVOT_Demog_By_State_2014!E:E)</f>
        <v>1069773</v>
      </c>
      <c r="P189" s="14">
        <f>SUMIF(PIVOT_Demog_By_State_2014!A:A,A189&amp;"female",PIVOT_Demog_By_State_2014!U:U)</f>
        <v>98787</v>
      </c>
      <c r="Q189" s="14">
        <f>SUMIF(PIVOT_Demog_By_State_2014!A:A,A189&amp;"male",PIVOT_Demog_By_State_2014!U:U)</f>
        <v>109986</v>
      </c>
      <c r="R189" s="14">
        <f>SUMIF(PIVOT_Demog_By_State_2014!A:A,A189&amp;"female",PIVOT_Demog_By_State_2014!F:F)</f>
        <v>22635</v>
      </c>
      <c r="S189" s="14">
        <f>SUMIF(PIVOT_Demog_By_State_2014!A:A,A189&amp;"male",PIVOT_Demog_By_State_2014!F:F)</f>
        <v>20746</v>
      </c>
      <c r="T189" s="14">
        <f>SUMIF(PIVOT_Demog_By_State_2014!A:A,A189&amp;"female",PIVOT_Demog_By_State_2014!G:G)</f>
        <v>3626</v>
      </c>
      <c r="U189" s="14">
        <f>SUMIF(PIVOT_Demog_By_State_2014!A:A,A189&amp;"male",PIVOT_Demog_By_State_2014!G:G)</f>
        <v>3823</v>
      </c>
      <c r="V189" s="14">
        <f>SUMIF(PIVOT_Demog_By_State_2014!A:A,A189&amp;"female",PIVOT_Demog_By_State_2014!H:H)</f>
        <v>10936</v>
      </c>
      <c r="W189" s="14">
        <f>SUMIF(PIVOT_Demog_By_State_2014!A:A,A189&amp;"male",PIVOT_Demog_By_State_2014!H:H)</f>
        <v>10577</v>
      </c>
      <c r="X189" s="14">
        <f>SUMIF(PIVOT_Demog_By_State_2014!A:A,A189&amp;"female",PIVOT_Demog_By_State_2014!I:I)</f>
        <v>26106</v>
      </c>
      <c r="Y189" s="14">
        <f>SUMIF(PIVOT_Demog_By_State_2014!A:A,A189&amp;"male",PIVOT_Demog_By_State_2014!I:I)</f>
        <v>25287</v>
      </c>
      <c r="Z189" s="14">
        <f>L189+N189+P189+R189+T189+V189+X189</f>
        <v>1510239</v>
      </c>
      <c r="AA189" s="14">
        <f>M189+O189+Q189+S189+U189+W189+Y189</f>
        <v>1457487</v>
      </c>
      <c r="AB189" s="19">
        <f>D189/SUMIF(A:A,A189,D:D)</f>
        <v>0.2044678285438247</v>
      </c>
      <c r="AC189" s="19">
        <f>L189/$H189</f>
        <v>8.075609828428465E-2</v>
      </c>
      <c r="AD189" s="19">
        <f>M189/$H189</f>
        <v>7.3227601880708718E-2</v>
      </c>
      <c r="AE189" s="19">
        <f>N189/$H189</f>
        <v>0.37356506993346345</v>
      </c>
      <c r="AF189" s="19">
        <f>O189/$H189</f>
        <v>0.36050949790253528</v>
      </c>
      <c r="AG189" s="19">
        <f>P189/$H189</f>
        <v>3.3290849338408944E-2</v>
      </c>
      <c r="AH189" s="19">
        <f>Q189/$H189</f>
        <v>3.7064870431678727E-2</v>
      </c>
      <c r="AI189" s="19">
        <f>R189/$H189</f>
        <v>7.6279102996840327E-3</v>
      </c>
      <c r="AJ189" s="19">
        <f>S189/$H189</f>
        <v>6.991324368334214E-3</v>
      </c>
      <c r="AK189" s="19">
        <f>T189/$H189</f>
        <v>1.2219484314846167E-3</v>
      </c>
      <c r="AL189" s="19">
        <f>U189/$H189</f>
        <v>1.2883366943093463E-3</v>
      </c>
      <c r="AM189" s="19">
        <f>V189/$H189</f>
        <v>3.6853910774174762E-3</v>
      </c>
      <c r="AN189" s="19">
        <f>W189/$H189</f>
        <v>3.5644094207977913E-3</v>
      </c>
      <c r="AO189" s="19">
        <f>X189/$H189</f>
        <v>8.7976243111796484E-3</v>
      </c>
      <c r="AP189" s="19">
        <f>Y189/$H189</f>
        <v>8.5216243758829309E-3</v>
      </c>
      <c r="AQ189" s="21">
        <f>AC189+AE189+AI189+AK189+AM189+AO189+AG189</f>
        <v>0.50894489167592283</v>
      </c>
      <c r="AR189" s="21">
        <f>AD189+AF189+AJ189+AL189+AN189+AP189+AH189</f>
        <v>0.49116766507424697</v>
      </c>
    </row>
    <row r="190" spans="1:44" x14ac:dyDescent="0.2">
      <c r="A190" s="5" t="s">
        <v>175</v>
      </c>
      <c r="B190" s="5" t="s">
        <v>295</v>
      </c>
      <c r="C190" s="5" t="str">
        <f>VLOOKUP(B190,Treatments!A:B,2,FALSE)</f>
        <v>HIGH BLOOD PRESSURE</v>
      </c>
      <c r="D190" s="16">
        <v>499301</v>
      </c>
      <c r="E190" s="5">
        <v>3</v>
      </c>
      <c r="F190" s="7" t="str">
        <f>VLOOKUP(A190,Region_Pop!A:D,4,FALSE)</f>
        <v>South</v>
      </c>
      <c r="G190" s="7" t="str">
        <f>IFERROR(VLOOKUP(A190,Region_Pop!A:F,6,FALSE),"NON DIVISION")</f>
        <v xml:space="preserve">West South Central </v>
      </c>
      <c r="H190" s="8">
        <f>VLOOKUP(A190,Region_Pop!A:P,16,FALSE)</f>
        <v>2967392</v>
      </c>
      <c r="I190" s="8">
        <f>VLOOKUP(A190,Region_Pop!A:Z,26,FALSE)</f>
        <v>7992</v>
      </c>
      <c r="J190" s="8">
        <f>VLOOKUP(A190,Region_Pop!A:AJ,36,FALSE)</f>
        <v>38225</v>
      </c>
      <c r="K190" s="8">
        <f>VLOOKUP(A190,Region_Pop!A:AT,46,FALSE)</f>
        <v>29967</v>
      </c>
      <c r="L190" s="14">
        <f>SUMIF(PIVOT_Demog_By_State_2014!A:A,A190&amp;"female",PIVOT_Demog_By_State_2014!D:D)</f>
        <v>239635</v>
      </c>
      <c r="M190" s="14">
        <f>SUMIF(PIVOT_Demog_By_State_2014!A:A,A190&amp;"male",PIVOT_Demog_By_State_2014!D:D)</f>
        <v>217295</v>
      </c>
      <c r="N190" s="14">
        <f>SUMIF(PIVOT_Demog_By_State_2014!A:A,A190&amp;"female",PIVOT_Demog_By_State_2014!E:E)</f>
        <v>1108514</v>
      </c>
      <c r="O190" s="14">
        <f>SUMIF(PIVOT_Demog_By_State_2014!A:A,A190&amp;"male",PIVOT_Demog_By_State_2014!E:E)</f>
        <v>1069773</v>
      </c>
      <c r="P190" s="14">
        <f>SUMIF(PIVOT_Demog_By_State_2014!A:A,A190&amp;"female",PIVOT_Demog_By_State_2014!U:U)</f>
        <v>98787</v>
      </c>
      <c r="Q190" s="14">
        <f>SUMIF(PIVOT_Demog_By_State_2014!A:A,A190&amp;"male",PIVOT_Demog_By_State_2014!U:U)</f>
        <v>109986</v>
      </c>
      <c r="R190" s="14">
        <f>SUMIF(PIVOT_Demog_By_State_2014!A:A,A190&amp;"female",PIVOT_Demog_By_State_2014!F:F)</f>
        <v>22635</v>
      </c>
      <c r="S190" s="14">
        <f>SUMIF(PIVOT_Demog_By_State_2014!A:A,A190&amp;"male",PIVOT_Demog_By_State_2014!F:F)</f>
        <v>20746</v>
      </c>
      <c r="T190" s="14">
        <f>SUMIF(PIVOT_Demog_By_State_2014!A:A,A190&amp;"female",PIVOT_Demog_By_State_2014!G:G)</f>
        <v>3626</v>
      </c>
      <c r="U190" s="14">
        <f>SUMIF(PIVOT_Demog_By_State_2014!A:A,A190&amp;"male",PIVOT_Demog_By_State_2014!G:G)</f>
        <v>3823</v>
      </c>
      <c r="V190" s="14">
        <f>SUMIF(PIVOT_Demog_By_State_2014!A:A,A190&amp;"female",PIVOT_Demog_By_State_2014!H:H)</f>
        <v>10936</v>
      </c>
      <c r="W190" s="14">
        <f>SUMIF(PIVOT_Demog_By_State_2014!A:A,A190&amp;"male",PIVOT_Demog_By_State_2014!H:H)</f>
        <v>10577</v>
      </c>
      <c r="X190" s="14">
        <f>SUMIF(PIVOT_Demog_By_State_2014!A:A,A190&amp;"female",PIVOT_Demog_By_State_2014!I:I)</f>
        <v>26106</v>
      </c>
      <c r="Y190" s="14">
        <f>SUMIF(PIVOT_Demog_By_State_2014!A:A,A190&amp;"male",PIVOT_Demog_By_State_2014!I:I)</f>
        <v>25287</v>
      </c>
      <c r="Z190" s="14">
        <f>L190+N190+P190+R190+T190+V190+X190</f>
        <v>1510239</v>
      </c>
      <c r="AA190" s="14">
        <f>M190+O190+Q190+S190+U190+W190+Y190</f>
        <v>1457487</v>
      </c>
      <c r="AB190" s="19">
        <f>D190/SUMIF(A:A,A190,D:D)</f>
        <v>0.20251568347588089</v>
      </c>
      <c r="AC190" s="19">
        <f>L190/$H190</f>
        <v>8.075609828428465E-2</v>
      </c>
      <c r="AD190" s="19">
        <f>M190/$H190</f>
        <v>7.3227601880708718E-2</v>
      </c>
      <c r="AE190" s="19">
        <f>N190/$H190</f>
        <v>0.37356506993346345</v>
      </c>
      <c r="AF190" s="19">
        <f>O190/$H190</f>
        <v>0.36050949790253528</v>
      </c>
      <c r="AG190" s="19">
        <f>P190/$H190</f>
        <v>3.3290849338408944E-2</v>
      </c>
      <c r="AH190" s="19">
        <f>Q190/$H190</f>
        <v>3.7064870431678727E-2</v>
      </c>
      <c r="AI190" s="19">
        <f>R190/$H190</f>
        <v>7.6279102996840327E-3</v>
      </c>
      <c r="AJ190" s="19">
        <f>S190/$H190</f>
        <v>6.991324368334214E-3</v>
      </c>
      <c r="AK190" s="19">
        <f>T190/$H190</f>
        <v>1.2219484314846167E-3</v>
      </c>
      <c r="AL190" s="19">
        <f>U190/$H190</f>
        <v>1.2883366943093463E-3</v>
      </c>
      <c r="AM190" s="19">
        <f>V190/$H190</f>
        <v>3.6853910774174762E-3</v>
      </c>
      <c r="AN190" s="19">
        <f>W190/$H190</f>
        <v>3.5644094207977913E-3</v>
      </c>
      <c r="AO190" s="19">
        <f>X190/$H190</f>
        <v>8.7976243111796484E-3</v>
      </c>
      <c r="AP190" s="19">
        <f>Y190/$H190</f>
        <v>8.5216243758829309E-3</v>
      </c>
      <c r="AQ190" s="21">
        <f>AC190+AE190+AI190+AK190+AM190+AO190+AG190</f>
        <v>0.50894489167592283</v>
      </c>
      <c r="AR190" s="21">
        <f>AD190+AF190+AJ190+AL190+AN190+AP190+AH190</f>
        <v>0.49116766507424697</v>
      </c>
    </row>
    <row r="191" spans="1:44" x14ac:dyDescent="0.2">
      <c r="A191" s="5" t="s">
        <v>175</v>
      </c>
      <c r="B191" s="5" t="s">
        <v>296</v>
      </c>
      <c r="C191" s="5" t="str">
        <f>VLOOKUP(B191,Treatments!A:B,2,FALSE)</f>
        <v>GASTROESOPHAGEAL REFLUX DISEASE</v>
      </c>
      <c r="D191" s="16">
        <v>421869</v>
      </c>
      <c r="E191" s="5">
        <v>5</v>
      </c>
      <c r="F191" s="7" t="str">
        <f>VLOOKUP(A191,Region_Pop!A:D,4,FALSE)</f>
        <v>South</v>
      </c>
      <c r="G191" s="7" t="str">
        <f>IFERROR(VLOOKUP(A191,Region_Pop!A:F,6,FALSE),"NON DIVISION")</f>
        <v xml:space="preserve">West South Central </v>
      </c>
      <c r="H191" s="8">
        <f>VLOOKUP(A191,Region_Pop!A:P,16,FALSE)</f>
        <v>2967392</v>
      </c>
      <c r="I191" s="8">
        <f>VLOOKUP(A191,Region_Pop!A:Z,26,FALSE)</f>
        <v>7992</v>
      </c>
      <c r="J191" s="8">
        <f>VLOOKUP(A191,Region_Pop!A:AJ,36,FALSE)</f>
        <v>38225</v>
      </c>
      <c r="K191" s="8">
        <f>VLOOKUP(A191,Region_Pop!A:AT,46,FALSE)</f>
        <v>29967</v>
      </c>
      <c r="L191" s="14">
        <f>SUMIF(PIVOT_Demog_By_State_2014!A:A,A191&amp;"female",PIVOT_Demog_By_State_2014!D:D)</f>
        <v>239635</v>
      </c>
      <c r="M191" s="14">
        <f>SUMIF(PIVOT_Demog_By_State_2014!A:A,A191&amp;"male",PIVOT_Demog_By_State_2014!D:D)</f>
        <v>217295</v>
      </c>
      <c r="N191" s="14">
        <f>SUMIF(PIVOT_Demog_By_State_2014!A:A,A191&amp;"female",PIVOT_Demog_By_State_2014!E:E)</f>
        <v>1108514</v>
      </c>
      <c r="O191" s="14">
        <f>SUMIF(PIVOT_Demog_By_State_2014!A:A,A191&amp;"male",PIVOT_Demog_By_State_2014!E:E)</f>
        <v>1069773</v>
      </c>
      <c r="P191" s="14">
        <f>SUMIF(PIVOT_Demog_By_State_2014!A:A,A191&amp;"female",PIVOT_Demog_By_State_2014!U:U)</f>
        <v>98787</v>
      </c>
      <c r="Q191" s="14">
        <f>SUMIF(PIVOT_Demog_By_State_2014!A:A,A191&amp;"male",PIVOT_Demog_By_State_2014!U:U)</f>
        <v>109986</v>
      </c>
      <c r="R191" s="14">
        <f>SUMIF(PIVOT_Demog_By_State_2014!A:A,A191&amp;"female",PIVOT_Demog_By_State_2014!F:F)</f>
        <v>22635</v>
      </c>
      <c r="S191" s="14">
        <f>SUMIF(PIVOT_Demog_By_State_2014!A:A,A191&amp;"male",PIVOT_Demog_By_State_2014!F:F)</f>
        <v>20746</v>
      </c>
      <c r="T191" s="14">
        <f>SUMIF(PIVOT_Demog_By_State_2014!A:A,A191&amp;"female",PIVOT_Demog_By_State_2014!G:G)</f>
        <v>3626</v>
      </c>
      <c r="U191" s="14">
        <f>SUMIF(PIVOT_Demog_By_State_2014!A:A,A191&amp;"male",PIVOT_Demog_By_State_2014!G:G)</f>
        <v>3823</v>
      </c>
      <c r="V191" s="14">
        <f>SUMIF(PIVOT_Demog_By_State_2014!A:A,A191&amp;"female",PIVOT_Demog_By_State_2014!H:H)</f>
        <v>10936</v>
      </c>
      <c r="W191" s="14">
        <f>SUMIF(PIVOT_Demog_By_State_2014!A:A,A191&amp;"male",PIVOT_Demog_By_State_2014!H:H)</f>
        <v>10577</v>
      </c>
      <c r="X191" s="14">
        <f>SUMIF(PIVOT_Demog_By_State_2014!A:A,A191&amp;"female",PIVOT_Demog_By_State_2014!I:I)</f>
        <v>26106</v>
      </c>
      <c r="Y191" s="14">
        <f>SUMIF(PIVOT_Demog_By_State_2014!A:A,A191&amp;"male",PIVOT_Demog_By_State_2014!I:I)</f>
        <v>25287</v>
      </c>
      <c r="Z191" s="14">
        <f>L191+N191+P191+R191+T191+V191+X191</f>
        <v>1510239</v>
      </c>
      <c r="AA191" s="14">
        <f>M191+O191+Q191+S191+U191+W191+Y191</f>
        <v>1457487</v>
      </c>
      <c r="AB191" s="19">
        <f>D191/SUMIF(A:A,A191,D:D)</f>
        <v>0.17110938866993336</v>
      </c>
      <c r="AC191" s="19">
        <f>L191/$H191</f>
        <v>8.075609828428465E-2</v>
      </c>
      <c r="AD191" s="19">
        <f>M191/$H191</f>
        <v>7.3227601880708718E-2</v>
      </c>
      <c r="AE191" s="19">
        <f>N191/$H191</f>
        <v>0.37356506993346345</v>
      </c>
      <c r="AF191" s="19">
        <f>O191/$H191</f>
        <v>0.36050949790253528</v>
      </c>
      <c r="AG191" s="19">
        <f>P191/$H191</f>
        <v>3.3290849338408944E-2</v>
      </c>
      <c r="AH191" s="19">
        <f>Q191/$H191</f>
        <v>3.7064870431678727E-2</v>
      </c>
      <c r="AI191" s="19">
        <f>R191/$H191</f>
        <v>7.6279102996840327E-3</v>
      </c>
      <c r="AJ191" s="19">
        <f>S191/$H191</f>
        <v>6.991324368334214E-3</v>
      </c>
      <c r="AK191" s="19">
        <f>T191/$H191</f>
        <v>1.2219484314846167E-3</v>
      </c>
      <c r="AL191" s="19">
        <f>U191/$H191</f>
        <v>1.2883366943093463E-3</v>
      </c>
      <c r="AM191" s="19">
        <f>V191/$H191</f>
        <v>3.6853910774174762E-3</v>
      </c>
      <c r="AN191" s="19">
        <f>W191/$H191</f>
        <v>3.5644094207977913E-3</v>
      </c>
      <c r="AO191" s="19">
        <f>X191/$H191</f>
        <v>8.7976243111796484E-3</v>
      </c>
      <c r="AP191" s="19">
        <f>Y191/$H191</f>
        <v>8.5216243758829309E-3</v>
      </c>
      <c r="AQ191" s="21">
        <f>AC191+AE191+AI191+AK191+AM191+AO191+AG191</f>
        <v>0.50894489167592283</v>
      </c>
      <c r="AR191" s="21">
        <f>AD191+AF191+AJ191+AL191+AN191+AP191+AH191</f>
        <v>0.49116766507424697</v>
      </c>
    </row>
    <row r="192" spans="1:44" x14ac:dyDescent="0.2">
      <c r="A192" s="5" t="s">
        <v>189</v>
      </c>
      <c r="B192" s="5" t="s">
        <v>298</v>
      </c>
      <c r="C192" s="5" t="str">
        <f>VLOOKUP(B192,Treatments!A:B,2,FALSE)</f>
        <v>HIGH BLOOD PRESSURE</v>
      </c>
      <c r="D192" s="16">
        <v>2690538</v>
      </c>
      <c r="E192" s="5">
        <v>3</v>
      </c>
      <c r="F192" s="7" t="str">
        <f>VLOOKUP(A192,Region_Pop!A:D,4,FALSE)</f>
        <v>South</v>
      </c>
      <c r="G192" s="7" t="str">
        <f>IFERROR(VLOOKUP(A192,Region_Pop!A:F,6,FALSE),"NON DIVISION")</f>
        <v>South Atlantic</v>
      </c>
      <c r="H192" s="8">
        <f>VLOOKUP(A192,Region_Pop!A:P,16,FALSE)</f>
        <v>19845911</v>
      </c>
      <c r="I192" s="8">
        <f>VLOOKUP(A192,Region_Pop!A:Z,26,FALSE)</f>
        <v>300290</v>
      </c>
      <c r="J192" s="8">
        <f>VLOOKUP(A192,Region_Pop!A:AJ,36,FALSE)</f>
        <v>218333</v>
      </c>
      <c r="K192" s="8">
        <f>VLOOKUP(A192,Region_Pop!A:AT,46,FALSE)</f>
        <v>181024</v>
      </c>
      <c r="L192" s="14">
        <f>SUMIF(PIVOT_Demog_By_State_2014!A:A,A192&amp;"female",PIVOT_Demog_By_State_2014!D:D)</f>
        <v>1611056</v>
      </c>
      <c r="M192" s="14">
        <f>SUMIF(PIVOT_Demog_By_State_2014!A:A,A192&amp;"male",PIVOT_Demog_By_State_2014!D:D)</f>
        <v>1488321</v>
      </c>
      <c r="N192" s="14">
        <f>SUMIF(PIVOT_Demog_By_State_2014!A:A,A192&amp;"female",PIVOT_Demog_By_State_2014!E:E)</f>
        <v>5633633</v>
      </c>
      <c r="O192" s="14">
        <f>SUMIF(PIVOT_Demog_By_State_2014!A:A,A192&amp;"male",PIVOT_Demog_By_State_2014!E:E)</f>
        <v>5425328</v>
      </c>
      <c r="P192" s="14">
        <f>SUMIF(PIVOT_Demog_By_State_2014!A:A,A192&amp;"female",PIVOT_Demog_By_State_2014!U:U)</f>
        <v>2435592</v>
      </c>
      <c r="Q192" s="14">
        <f>SUMIF(PIVOT_Demog_By_State_2014!A:A,A192&amp;"male",PIVOT_Demog_By_State_2014!U:U)</f>
        <v>2375309</v>
      </c>
      <c r="R192" s="14">
        <f>SUMIF(PIVOT_Demog_By_State_2014!A:A,A192&amp;"female",PIVOT_Demog_By_State_2014!F:F)</f>
        <v>280596</v>
      </c>
      <c r="S192" s="14">
        <f>SUMIF(PIVOT_Demog_By_State_2014!A:A,A192&amp;"male",PIVOT_Demog_By_State_2014!F:F)</f>
        <v>239985</v>
      </c>
      <c r="T192" s="14">
        <f>SUMIF(PIVOT_Demog_By_State_2014!A:A,A192&amp;"female",PIVOT_Demog_By_State_2014!G:G)</f>
        <v>6120</v>
      </c>
      <c r="U192" s="14">
        <f>SUMIF(PIVOT_Demog_By_State_2014!A:A,A192&amp;"male",PIVOT_Demog_By_State_2014!G:G)</f>
        <v>6054</v>
      </c>
      <c r="V192" s="14">
        <f>SUMIF(PIVOT_Demog_By_State_2014!A:A,A192&amp;"female",PIVOT_Demog_By_State_2014!H:H)</f>
        <v>25175</v>
      </c>
      <c r="W192" s="14">
        <f>SUMIF(PIVOT_Demog_By_State_2014!A:A,A192&amp;"male",PIVOT_Demog_By_State_2014!H:H)</f>
        <v>25503</v>
      </c>
      <c r="X192" s="14">
        <f>SUMIF(PIVOT_Demog_By_State_2014!A:A,A192&amp;"female",PIVOT_Demog_By_State_2014!I:I)</f>
        <v>157282</v>
      </c>
      <c r="Y192" s="14">
        <f>SUMIF(PIVOT_Demog_By_State_2014!A:A,A192&amp;"male",PIVOT_Demog_By_State_2014!I:I)</f>
        <v>150376</v>
      </c>
      <c r="Z192" s="14">
        <f>L192+N192+P192+R192+T192+V192+X192</f>
        <v>10149454</v>
      </c>
      <c r="AA192" s="14">
        <f>M192+O192+Q192+S192+U192+W192+Y192</f>
        <v>9710876</v>
      </c>
      <c r="AB192" s="19">
        <f>D192/SUMIF(A:A,A192,D:D)</f>
        <v>0.19687663886236545</v>
      </c>
      <c r="AC192" s="19">
        <f>L192/$H192</f>
        <v>8.117823364218453E-2</v>
      </c>
      <c r="AD192" s="19">
        <f>M192/$H192</f>
        <v>7.4993836261787128E-2</v>
      </c>
      <c r="AE192" s="19">
        <f>N192/$H192</f>
        <v>0.28386870222284077</v>
      </c>
      <c r="AF192" s="19">
        <f>O192/$H192</f>
        <v>0.27337258541570603</v>
      </c>
      <c r="AG192" s="19">
        <f>P192/$H192</f>
        <v>0.12272512962493887</v>
      </c>
      <c r="AH192" s="19">
        <f>Q192/$H192</f>
        <v>0.11968757695224976</v>
      </c>
      <c r="AI192" s="19">
        <f>R192/$H192</f>
        <v>1.4138731147186945E-2</v>
      </c>
      <c r="AJ192" s="19">
        <f>S192/$H192</f>
        <v>1.2092415409904841E-2</v>
      </c>
      <c r="AK192" s="19">
        <f>T192/$H192</f>
        <v>3.0837586644422621E-4</v>
      </c>
      <c r="AL192" s="19">
        <f>U192/$H192</f>
        <v>3.0505024435512182E-4</v>
      </c>
      <c r="AM192" s="19">
        <f>V192/$H192</f>
        <v>1.2685232741394437E-3</v>
      </c>
      <c r="AN192" s="19">
        <f>W192/$H192</f>
        <v>1.2850506081580231E-3</v>
      </c>
      <c r="AO192" s="19">
        <f>X192/$H192</f>
        <v>7.9251589911896719E-3</v>
      </c>
      <c r="AP192" s="19">
        <f>Y192/$H192</f>
        <v>7.5771779889570196E-3</v>
      </c>
      <c r="AQ192" s="21">
        <f>AC192+AE192+AI192+AK192+AM192+AO192+AG192</f>
        <v>0.51141285476892451</v>
      </c>
      <c r="AR192" s="21">
        <f>AD192+AF192+AJ192+AL192+AN192+AP192+AH192</f>
        <v>0.48931369288111792</v>
      </c>
    </row>
    <row r="193" spans="1:44" x14ac:dyDescent="0.2">
      <c r="A193" s="5" t="s">
        <v>189</v>
      </c>
      <c r="B193" s="5" t="s">
        <v>293</v>
      </c>
      <c r="C193" s="5" t="str">
        <f>VLOOKUP(B193,Treatments!A:B,2,FALSE)</f>
        <v>HYPOTHYROIDISM</v>
      </c>
      <c r="D193" s="16">
        <v>2982449</v>
      </c>
      <c r="E193" s="5">
        <v>1</v>
      </c>
      <c r="F193" s="7" t="str">
        <f>VLOOKUP(A193,Region_Pop!A:D,4,FALSE)</f>
        <v>South</v>
      </c>
      <c r="G193" s="7" t="str">
        <f>IFERROR(VLOOKUP(A193,Region_Pop!A:F,6,FALSE),"NON DIVISION")</f>
        <v>South Atlantic</v>
      </c>
      <c r="H193" s="8">
        <f>VLOOKUP(A193,Region_Pop!A:P,16,FALSE)</f>
        <v>19845911</v>
      </c>
      <c r="I193" s="8">
        <f>VLOOKUP(A193,Region_Pop!A:Z,26,FALSE)</f>
        <v>300290</v>
      </c>
      <c r="J193" s="8">
        <f>VLOOKUP(A193,Region_Pop!A:AJ,36,FALSE)</f>
        <v>218333</v>
      </c>
      <c r="K193" s="8">
        <f>VLOOKUP(A193,Region_Pop!A:AT,46,FALSE)</f>
        <v>181024</v>
      </c>
      <c r="L193" s="14">
        <f>SUMIF(PIVOT_Demog_By_State_2014!A:A,A193&amp;"female",PIVOT_Demog_By_State_2014!D:D)</f>
        <v>1611056</v>
      </c>
      <c r="M193" s="14">
        <f>SUMIF(PIVOT_Demog_By_State_2014!A:A,A193&amp;"male",PIVOT_Demog_By_State_2014!D:D)</f>
        <v>1488321</v>
      </c>
      <c r="N193" s="14">
        <f>SUMIF(PIVOT_Demog_By_State_2014!A:A,A193&amp;"female",PIVOT_Demog_By_State_2014!E:E)</f>
        <v>5633633</v>
      </c>
      <c r="O193" s="14">
        <f>SUMIF(PIVOT_Demog_By_State_2014!A:A,A193&amp;"male",PIVOT_Demog_By_State_2014!E:E)</f>
        <v>5425328</v>
      </c>
      <c r="P193" s="14">
        <f>SUMIF(PIVOT_Demog_By_State_2014!A:A,A193&amp;"female",PIVOT_Demog_By_State_2014!U:U)</f>
        <v>2435592</v>
      </c>
      <c r="Q193" s="14">
        <f>SUMIF(PIVOT_Demog_By_State_2014!A:A,A193&amp;"male",PIVOT_Demog_By_State_2014!U:U)</f>
        <v>2375309</v>
      </c>
      <c r="R193" s="14">
        <f>SUMIF(PIVOT_Demog_By_State_2014!A:A,A193&amp;"female",PIVOT_Demog_By_State_2014!F:F)</f>
        <v>280596</v>
      </c>
      <c r="S193" s="14">
        <f>SUMIF(PIVOT_Demog_By_State_2014!A:A,A193&amp;"male",PIVOT_Demog_By_State_2014!F:F)</f>
        <v>239985</v>
      </c>
      <c r="T193" s="14">
        <f>SUMIF(PIVOT_Demog_By_State_2014!A:A,A193&amp;"female",PIVOT_Demog_By_State_2014!G:G)</f>
        <v>6120</v>
      </c>
      <c r="U193" s="14">
        <f>SUMIF(PIVOT_Demog_By_State_2014!A:A,A193&amp;"male",PIVOT_Demog_By_State_2014!G:G)</f>
        <v>6054</v>
      </c>
      <c r="V193" s="14">
        <f>SUMIF(PIVOT_Demog_By_State_2014!A:A,A193&amp;"female",PIVOT_Demog_By_State_2014!H:H)</f>
        <v>25175</v>
      </c>
      <c r="W193" s="14">
        <f>SUMIF(PIVOT_Demog_By_State_2014!A:A,A193&amp;"male",PIVOT_Demog_By_State_2014!H:H)</f>
        <v>25503</v>
      </c>
      <c r="X193" s="14">
        <f>SUMIF(PIVOT_Demog_By_State_2014!A:A,A193&amp;"female",PIVOT_Demog_By_State_2014!I:I)</f>
        <v>157282</v>
      </c>
      <c r="Y193" s="14">
        <f>SUMIF(PIVOT_Demog_By_State_2014!A:A,A193&amp;"male",PIVOT_Demog_By_State_2014!I:I)</f>
        <v>150376</v>
      </c>
      <c r="Z193" s="14">
        <f>L193+N193+P193+R193+T193+V193+X193</f>
        <v>10149454</v>
      </c>
      <c r="AA193" s="14">
        <f>M193+O193+Q193+S193+U193+W193+Y193</f>
        <v>9710876</v>
      </c>
      <c r="AB193" s="19">
        <f>D193/SUMIF(A:A,A193,D:D)</f>
        <v>0.21823684880065733</v>
      </c>
      <c r="AC193" s="19">
        <f>L193/$H193</f>
        <v>8.117823364218453E-2</v>
      </c>
      <c r="AD193" s="19">
        <f>M193/$H193</f>
        <v>7.4993836261787128E-2</v>
      </c>
      <c r="AE193" s="19">
        <f>N193/$H193</f>
        <v>0.28386870222284077</v>
      </c>
      <c r="AF193" s="19">
        <f>O193/$H193</f>
        <v>0.27337258541570603</v>
      </c>
      <c r="AG193" s="19">
        <f>P193/$H193</f>
        <v>0.12272512962493887</v>
      </c>
      <c r="AH193" s="19">
        <f>Q193/$H193</f>
        <v>0.11968757695224976</v>
      </c>
      <c r="AI193" s="19">
        <f>R193/$H193</f>
        <v>1.4138731147186945E-2</v>
      </c>
      <c r="AJ193" s="19">
        <f>S193/$H193</f>
        <v>1.2092415409904841E-2</v>
      </c>
      <c r="AK193" s="19">
        <f>T193/$H193</f>
        <v>3.0837586644422621E-4</v>
      </c>
      <c r="AL193" s="19">
        <f>U193/$H193</f>
        <v>3.0505024435512182E-4</v>
      </c>
      <c r="AM193" s="19">
        <f>V193/$H193</f>
        <v>1.2685232741394437E-3</v>
      </c>
      <c r="AN193" s="19">
        <f>W193/$H193</f>
        <v>1.2850506081580231E-3</v>
      </c>
      <c r="AO193" s="19">
        <f>X193/$H193</f>
        <v>7.9251589911896719E-3</v>
      </c>
      <c r="AP193" s="19">
        <f>Y193/$H193</f>
        <v>7.5771779889570196E-3</v>
      </c>
      <c r="AQ193" s="21">
        <f>AC193+AE193+AI193+AK193+AM193+AO193+AG193</f>
        <v>0.51141285476892451</v>
      </c>
      <c r="AR193" s="21">
        <f>AD193+AF193+AJ193+AL193+AN193+AP193+AH193</f>
        <v>0.48931369288111792</v>
      </c>
    </row>
    <row r="194" spans="1:44" x14ac:dyDescent="0.2">
      <c r="A194" s="5" t="s">
        <v>189</v>
      </c>
      <c r="B194" s="5" t="s">
        <v>295</v>
      </c>
      <c r="C194" s="5" t="str">
        <f>VLOOKUP(B194,Treatments!A:B,2,FALSE)</f>
        <v>HIGH BLOOD PRESSURE</v>
      </c>
      <c r="D194" s="16">
        <v>2871362</v>
      </c>
      <c r="E194" s="5">
        <v>2</v>
      </c>
      <c r="F194" s="7" t="str">
        <f>VLOOKUP(A194,Region_Pop!A:D,4,FALSE)</f>
        <v>South</v>
      </c>
      <c r="G194" s="7" t="str">
        <f>IFERROR(VLOOKUP(A194,Region_Pop!A:F,6,FALSE),"NON DIVISION")</f>
        <v>South Atlantic</v>
      </c>
      <c r="H194" s="8">
        <f>VLOOKUP(A194,Region_Pop!A:P,16,FALSE)</f>
        <v>19845911</v>
      </c>
      <c r="I194" s="8">
        <f>VLOOKUP(A194,Region_Pop!A:Z,26,FALSE)</f>
        <v>300290</v>
      </c>
      <c r="J194" s="8">
        <f>VLOOKUP(A194,Region_Pop!A:AJ,36,FALSE)</f>
        <v>218333</v>
      </c>
      <c r="K194" s="8">
        <f>VLOOKUP(A194,Region_Pop!A:AT,46,FALSE)</f>
        <v>181024</v>
      </c>
      <c r="L194" s="14">
        <f>SUMIF(PIVOT_Demog_By_State_2014!A:A,A194&amp;"female",PIVOT_Demog_By_State_2014!D:D)</f>
        <v>1611056</v>
      </c>
      <c r="M194" s="14">
        <f>SUMIF(PIVOT_Demog_By_State_2014!A:A,A194&amp;"male",PIVOT_Demog_By_State_2014!D:D)</f>
        <v>1488321</v>
      </c>
      <c r="N194" s="14">
        <f>SUMIF(PIVOT_Demog_By_State_2014!A:A,A194&amp;"female",PIVOT_Demog_By_State_2014!E:E)</f>
        <v>5633633</v>
      </c>
      <c r="O194" s="14">
        <f>SUMIF(PIVOT_Demog_By_State_2014!A:A,A194&amp;"male",PIVOT_Demog_By_State_2014!E:E)</f>
        <v>5425328</v>
      </c>
      <c r="P194" s="14">
        <f>SUMIF(PIVOT_Demog_By_State_2014!A:A,A194&amp;"female",PIVOT_Demog_By_State_2014!U:U)</f>
        <v>2435592</v>
      </c>
      <c r="Q194" s="14">
        <f>SUMIF(PIVOT_Demog_By_State_2014!A:A,A194&amp;"male",PIVOT_Demog_By_State_2014!U:U)</f>
        <v>2375309</v>
      </c>
      <c r="R194" s="14">
        <f>SUMIF(PIVOT_Demog_By_State_2014!A:A,A194&amp;"female",PIVOT_Demog_By_State_2014!F:F)</f>
        <v>280596</v>
      </c>
      <c r="S194" s="14">
        <f>SUMIF(PIVOT_Demog_By_State_2014!A:A,A194&amp;"male",PIVOT_Demog_By_State_2014!F:F)</f>
        <v>239985</v>
      </c>
      <c r="T194" s="14">
        <f>SUMIF(PIVOT_Demog_By_State_2014!A:A,A194&amp;"female",PIVOT_Demog_By_State_2014!G:G)</f>
        <v>6120</v>
      </c>
      <c r="U194" s="14">
        <f>SUMIF(PIVOT_Demog_By_State_2014!A:A,A194&amp;"male",PIVOT_Demog_By_State_2014!G:G)</f>
        <v>6054</v>
      </c>
      <c r="V194" s="14">
        <f>SUMIF(PIVOT_Demog_By_State_2014!A:A,A194&amp;"female",PIVOT_Demog_By_State_2014!H:H)</f>
        <v>25175</v>
      </c>
      <c r="W194" s="14">
        <f>SUMIF(PIVOT_Demog_By_State_2014!A:A,A194&amp;"male",PIVOT_Demog_By_State_2014!H:H)</f>
        <v>25503</v>
      </c>
      <c r="X194" s="14">
        <f>SUMIF(PIVOT_Demog_By_State_2014!A:A,A194&amp;"female",PIVOT_Demog_By_State_2014!I:I)</f>
        <v>157282</v>
      </c>
      <c r="Y194" s="14">
        <f>SUMIF(PIVOT_Demog_By_State_2014!A:A,A194&amp;"male",PIVOT_Demog_By_State_2014!I:I)</f>
        <v>150376</v>
      </c>
      <c r="Z194" s="14">
        <f>L194+N194+P194+R194+T194+V194+X194</f>
        <v>10149454</v>
      </c>
      <c r="AA194" s="14">
        <f>M194+O194+Q194+S194+U194+W194+Y194</f>
        <v>9710876</v>
      </c>
      <c r="AB194" s="19">
        <f>D194/SUMIF(A:A,A194,D:D)</f>
        <v>0.21010820122857191</v>
      </c>
      <c r="AC194" s="19">
        <f>L194/$H194</f>
        <v>8.117823364218453E-2</v>
      </c>
      <c r="AD194" s="19">
        <f>M194/$H194</f>
        <v>7.4993836261787128E-2</v>
      </c>
      <c r="AE194" s="19">
        <f>N194/$H194</f>
        <v>0.28386870222284077</v>
      </c>
      <c r="AF194" s="19">
        <f>O194/$H194</f>
        <v>0.27337258541570603</v>
      </c>
      <c r="AG194" s="19">
        <f>P194/$H194</f>
        <v>0.12272512962493887</v>
      </c>
      <c r="AH194" s="19">
        <f>Q194/$H194</f>
        <v>0.11968757695224976</v>
      </c>
      <c r="AI194" s="19">
        <f>R194/$H194</f>
        <v>1.4138731147186945E-2</v>
      </c>
      <c r="AJ194" s="19">
        <f>S194/$H194</f>
        <v>1.2092415409904841E-2</v>
      </c>
      <c r="AK194" s="19">
        <f>T194/$H194</f>
        <v>3.0837586644422621E-4</v>
      </c>
      <c r="AL194" s="19">
        <f>U194/$H194</f>
        <v>3.0505024435512182E-4</v>
      </c>
      <c r="AM194" s="19">
        <f>V194/$H194</f>
        <v>1.2685232741394437E-3</v>
      </c>
      <c r="AN194" s="19">
        <f>W194/$H194</f>
        <v>1.2850506081580231E-3</v>
      </c>
      <c r="AO194" s="19">
        <f>X194/$H194</f>
        <v>7.9251589911896719E-3</v>
      </c>
      <c r="AP194" s="19">
        <f>Y194/$H194</f>
        <v>7.5771779889570196E-3</v>
      </c>
      <c r="AQ194" s="21">
        <f>AC194+AE194+AI194+AK194+AM194+AO194+AG194</f>
        <v>0.51141285476892451</v>
      </c>
      <c r="AR194" s="21">
        <f>AD194+AF194+AJ194+AL194+AN194+AP194+AH194</f>
        <v>0.48931369288111792</v>
      </c>
    </row>
    <row r="195" spans="1:44" x14ac:dyDescent="0.2">
      <c r="A195" s="5" t="s">
        <v>189</v>
      </c>
      <c r="B195" s="5" t="s">
        <v>296</v>
      </c>
      <c r="C195" s="5" t="str">
        <f>VLOOKUP(B195,Treatments!A:B,2,FALSE)</f>
        <v>GASTROESOPHAGEAL REFLUX DISEASE</v>
      </c>
      <c r="D195" s="16">
        <v>2591185</v>
      </c>
      <c r="E195" s="5">
        <v>4</v>
      </c>
      <c r="F195" s="7" t="str">
        <f>VLOOKUP(A195,Region_Pop!A:D,4,FALSE)</f>
        <v>South</v>
      </c>
      <c r="G195" s="7" t="str">
        <f>IFERROR(VLOOKUP(A195,Region_Pop!A:F,6,FALSE),"NON DIVISION")</f>
        <v>South Atlantic</v>
      </c>
      <c r="H195" s="8">
        <f>VLOOKUP(A195,Region_Pop!A:P,16,FALSE)</f>
        <v>19845911</v>
      </c>
      <c r="I195" s="8">
        <f>VLOOKUP(A195,Region_Pop!A:Z,26,FALSE)</f>
        <v>300290</v>
      </c>
      <c r="J195" s="8">
        <f>VLOOKUP(A195,Region_Pop!A:AJ,36,FALSE)</f>
        <v>218333</v>
      </c>
      <c r="K195" s="8">
        <f>VLOOKUP(A195,Region_Pop!A:AT,46,FALSE)</f>
        <v>181024</v>
      </c>
      <c r="L195" s="14">
        <f>SUMIF(PIVOT_Demog_By_State_2014!A:A,A195&amp;"female",PIVOT_Demog_By_State_2014!D:D)</f>
        <v>1611056</v>
      </c>
      <c r="M195" s="14">
        <f>SUMIF(PIVOT_Demog_By_State_2014!A:A,A195&amp;"male",PIVOT_Demog_By_State_2014!D:D)</f>
        <v>1488321</v>
      </c>
      <c r="N195" s="14">
        <f>SUMIF(PIVOT_Demog_By_State_2014!A:A,A195&amp;"female",PIVOT_Demog_By_State_2014!E:E)</f>
        <v>5633633</v>
      </c>
      <c r="O195" s="14">
        <f>SUMIF(PIVOT_Demog_By_State_2014!A:A,A195&amp;"male",PIVOT_Demog_By_State_2014!E:E)</f>
        <v>5425328</v>
      </c>
      <c r="P195" s="14">
        <f>SUMIF(PIVOT_Demog_By_State_2014!A:A,A195&amp;"female",PIVOT_Demog_By_State_2014!U:U)</f>
        <v>2435592</v>
      </c>
      <c r="Q195" s="14">
        <f>SUMIF(PIVOT_Demog_By_State_2014!A:A,A195&amp;"male",PIVOT_Demog_By_State_2014!U:U)</f>
        <v>2375309</v>
      </c>
      <c r="R195" s="14">
        <f>SUMIF(PIVOT_Demog_By_State_2014!A:A,A195&amp;"female",PIVOT_Demog_By_State_2014!F:F)</f>
        <v>280596</v>
      </c>
      <c r="S195" s="14">
        <f>SUMIF(PIVOT_Demog_By_State_2014!A:A,A195&amp;"male",PIVOT_Demog_By_State_2014!F:F)</f>
        <v>239985</v>
      </c>
      <c r="T195" s="14">
        <f>SUMIF(PIVOT_Demog_By_State_2014!A:A,A195&amp;"female",PIVOT_Demog_By_State_2014!G:G)</f>
        <v>6120</v>
      </c>
      <c r="U195" s="14">
        <f>SUMIF(PIVOT_Demog_By_State_2014!A:A,A195&amp;"male",PIVOT_Demog_By_State_2014!G:G)</f>
        <v>6054</v>
      </c>
      <c r="V195" s="14">
        <f>SUMIF(PIVOT_Demog_By_State_2014!A:A,A195&amp;"female",PIVOT_Demog_By_State_2014!H:H)</f>
        <v>25175</v>
      </c>
      <c r="W195" s="14">
        <f>SUMIF(PIVOT_Demog_By_State_2014!A:A,A195&amp;"male",PIVOT_Demog_By_State_2014!H:H)</f>
        <v>25503</v>
      </c>
      <c r="X195" s="14">
        <f>SUMIF(PIVOT_Demog_By_State_2014!A:A,A195&amp;"female",PIVOT_Demog_By_State_2014!I:I)</f>
        <v>157282</v>
      </c>
      <c r="Y195" s="14">
        <f>SUMIF(PIVOT_Demog_By_State_2014!A:A,A195&amp;"male",PIVOT_Demog_By_State_2014!I:I)</f>
        <v>150376</v>
      </c>
      <c r="Z195" s="14">
        <f>L195+N195+P195+R195+T195+V195+X195</f>
        <v>10149454</v>
      </c>
      <c r="AA195" s="14">
        <f>M195+O195+Q195+S195+U195+W195+Y195</f>
        <v>9710876</v>
      </c>
      <c r="AB195" s="19">
        <f>D195/SUMIF(A:A,A195,D:D)</f>
        <v>0.18960661156637759</v>
      </c>
      <c r="AC195" s="19">
        <f>L195/$H195</f>
        <v>8.117823364218453E-2</v>
      </c>
      <c r="AD195" s="19">
        <f>M195/$H195</f>
        <v>7.4993836261787128E-2</v>
      </c>
      <c r="AE195" s="19">
        <f>N195/$H195</f>
        <v>0.28386870222284077</v>
      </c>
      <c r="AF195" s="19">
        <f>O195/$H195</f>
        <v>0.27337258541570603</v>
      </c>
      <c r="AG195" s="19">
        <f>P195/$H195</f>
        <v>0.12272512962493887</v>
      </c>
      <c r="AH195" s="19">
        <f>Q195/$H195</f>
        <v>0.11968757695224976</v>
      </c>
      <c r="AI195" s="19">
        <f>R195/$H195</f>
        <v>1.4138731147186945E-2</v>
      </c>
      <c r="AJ195" s="19">
        <f>S195/$H195</f>
        <v>1.2092415409904841E-2</v>
      </c>
      <c r="AK195" s="19">
        <f>T195/$H195</f>
        <v>3.0837586644422621E-4</v>
      </c>
      <c r="AL195" s="19">
        <f>U195/$H195</f>
        <v>3.0505024435512182E-4</v>
      </c>
      <c r="AM195" s="19">
        <f>V195/$H195</f>
        <v>1.2685232741394437E-3</v>
      </c>
      <c r="AN195" s="19">
        <f>W195/$H195</f>
        <v>1.2850506081580231E-3</v>
      </c>
      <c r="AO195" s="19">
        <f>X195/$H195</f>
        <v>7.9251589911896719E-3</v>
      </c>
      <c r="AP195" s="19">
        <f>Y195/$H195</f>
        <v>7.5771779889570196E-3</v>
      </c>
      <c r="AQ195" s="21">
        <f>AC195+AE195+AI195+AK195+AM195+AO195+AG195</f>
        <v>0.51141285476892451</v>
      </c>
      <c r="AR195" s="21">
        <f>AD195+AF195+AJ195+AL195+AN195+AP195+AH195</f>
        <v>0.48931369288111792</v>
      </c>
    </row>
    <row r="196" spans="1:44" x14ac:dyDescent="0.2">
      <c r="A196" s="5" t="s">
        <v>189</v>
      </c>
      <c r="B196" s="5" t="s">
        <v>297</v>
      </c>
      <c r="C196" s="5" t="str">
        <f>VLOOKUP(B196,Treatments!A:B,2,FALSE)</f>
        <v>HIGH CHOLESTEROL</v>
      </c>
      <c r="D196" s="16">
        <v>2530577</v>
      </c>
      <c r="E196" s="5">
        <v>5</v>
      </c>
      <c r="F196" s="7" t="str">
        <f>VLOOKUP(A196,Region_Pop!A:D,4,FALSE)</f>
        <v>South</v>
      </c>
      <c r="G196" s="7" t="str">
        <f>IFERROR(VLOOKUP(A196,Region_Pop!A:F,6,FALSE),"NON DIVISION")</f>
        <v>South Atlantic</v>
      </c>
      <c r="H196" s="8">
        <f>VLOOKUP(A196,Region_Pop!A:P,16,FALSE)</f>
        <v>19845911</v>
      </c>
      <c r="I196" s="8">
        <f>VLOOKUP(A196,Region_Pop!A:Z,26,FALSE)</f>
        <v>300290</v>
      </c>
      <c r="J196" s="8">
        <f>VLOOKUP(A196,Region_Pop!A:AJ,36,FALSE)</f>
        <v>218333</v>
      </c>
      <c r="K196" s="8">
        <f>VLOOKUP(A196,Region_Pop!A:AT,46,FALSE)</f>
        <v>181024</v>
      </c>
      <c r="L196" s="14">
        <f>SUMIF(PIVOT_Demog_By_State_2014!A:A,A196&amp;"female",PIVOT_Demog_By_State_2014!D:D)</f>
        <v>1611056</v>
      </c>
      <c r="M196" s="14">
        <f>SUMIF(PIVOT_Demog_By_State_2014!A:A,A196&amp;"male",PIVOT_Demog_By_State_2014!D:D)</f>
        <v>1488321</v>
      </c>
      <c r="N196" s="14">
        <f>SUMIF(PIVOT_Demog_By_State_2014!A:A,A196&amp;"female",PIVOT_Demog_By_State_2014!E:E)</f>
        <v>5633633</v>
      </c>
      <c r="O196" s="14">
        <f>SUMIF(PIVOT_Demog_By_State_2014!A:A,A196&amp;"male",PIVOT_Demog_By_State_2014!E:E)</f>
        <v>5425328</v>
      </c>
      <c r="P196" s="14">
        <f>SUMIF(PIVOT_Demog_By_State_2014!A:A,A196&amp;"female",PIVOT_Demog_By_State_2014!U:U)</f>
        <v>2435592</v>
      </c>
      <c r="Q196" s="14">
        <f>SUMIF(PIVOT_Demog_By_State_2014!A:A,A196&amp;"male",PIVOT_Demog_By_State_2014!U:U)</f>
        <v>2375309</v>
      </c>
      <c r="R196" s="14">
        <f>SUMIF(PIVOT_Demog_By_State_2014!A:A,A196&amp;"female",PIVOT_Demog_By_State_2014!F:F)</f>
        <v>280596</v>
      </c>
      <c r="S196" s="14">
        <f>SUMIF(PIVOT_Demog_By_State_2014!A:A,A196&amp;"male",PIVOT_Demog_By_State_2014!F:F)</f>
        <v>239985</v>
      </c>
      <c r="T196" s="14">
        <f>SUMIF(PIVOT_Demog_By_State_2014!A:A,A196&amp;"female",PIVOT_Demog_By_State_2014!G:G)</f>
        <v>6120</v>
      </c>
      <c r="U196" s="14">
        <f>SUMIF(PIVOT_Demog_By_State_2014!A:A,A196&amp;"male",PIVOT_Demog_By_State_2014!G:G)</f>
        <v>6054</v>
      </c>
      <c r="V196" s="14">
        <f>SUMIF(PIVOT_Demog_By_State_2014!A:A,A196&amp;"female",PIVOT_Demog_By_State_2014!H:H)</f>
        <v>25175</v>
      </c>
      <c r="W196" s="14">
        <f>SUMIF(PIVOT_Demog_By_State_2014!A:A,A196&amp;"male",PIVOT_Demog_By_State_2014!H:H)</f>
        <v>25503</v>
      </c>
      <c r="X196" s="14">
        <f>SUMIF(PIVOT_Demog_By_State_2014!A:A,A196&amp;"female",PIVOT_Demog_By_State_2014!I:I)</f>
        <v>157282</v>
      </c>
      <c r="Y196" s="14">
        <f>SUMIF(PIVOT_Demog_By_State_2014!A:A,A196&amp;"male",PIVOT_Demog_By_State_2014!I:I)</f>
        <v>150376</v>
      </c>
      <c r="Z196" s="14">
        <f>L196+N196+P196+R196+T196+V196+X196</f>
        <v>10149454</v>
      </c>
      <c r="AA196" s="14">
        <f>M196+O196+Q196+S196+U196+W196+Y196</f>
        <v>9710876</v>
      </c>
      <c r="AB196" s="19">
        <f>D196/SUMIF(A:A,A196,D:D)</f>
        <v>0.18517169954202772</v>
      </c>
      <c r="AC196" s="19">
        <f>L196/$H196</f>
        <v>8.117823364218453E-2</v>
      </c>
      <c r="AD196" s="19">
        <f>M196/$H196</f>
        <v>7.4993836261787128E-2</v>
      </c>
      <c r="AE196" s="19">
        <f>N196/$H196</f>
        <v>0.28386870222284077</v>
      </c>
      <c r="AF196" s="19">
        <f>O196/$H196</f>
        <v>0.27337258541570603</v>
      </c>
      <c r="AG196" s="19">
        <f>P196/$H196</f>
        <v>0.12272512962493887</v>
      </c>
      <c r="AH196" s="19">
        <f>Q196/$H196</f>
        <v>0.11968757695224976</v>
      </c>
      <c r="AI196" s="19">
        <f>R196/$H196</f>
        <v>1.4138731147186945E-2</v>
      </c>
      <c r="AJ196" s="19">
        <f>S196/$H196</f>
        <v>1.2092415409904841E-2</v>
      </c>
      <c r="AK196" s="19">
        <f>T196/$H196</f>
        <v>3.0837586644422621E-4</v>
      </c>
      <c r="AL196" s="19">
        <f>U196/$H196</f>
        <v>3.0505024435512182E-4</v>
      </c>
      <c r="AM196" s="19">
        <f>V196/$H196</f>
        <v>1.2685232741394437E-3</v>
      </c>
      <c r="AN196" s="19">
        <f>W196/$H196</f>
        <v>1.2850506081580231E-3</v>
      </c>
      <c r="AO196" s="19">
        <f>X196/$H196</f>
        <v>7.9251589911896719E-3</v>
      </c>
      <c r="AP196" s="19">
        <f>Y196/$H196</f>
        <v>7.5771779889570196E-3</v>
      </c>
      <c r="AQ196" s="21">
        <f>AC196+AE196+AI196+AK196+AM196+AO196+AG196</f>
        <v>0.51141285476892451</v>
      </c>
      <c r="AR196" s="21">
        <f>AD196+AF196+AJ196+AL196+AN196+AP196+AH196</f>
        <v>0.48931369288111792</v>
      </c>
    </row>
    <row r="197" spans="1:44" x14ac:dyDescent="0.2">
      <c r="A197" s="5" t="s">
        <v>264</v>
      </c>
      <c r="B197" s="5" t="s">
        <v>303</v>
      </c>
      <c r="C197" s="5" t="str">
        <f>VLOOKUP(B197,Treatments!A:B,2,FALSE)</f>
        <v>HIGH CHOLESTEROL</v>
      </c>
      <c r="D197" s="16">
        <v>46168</v>
      </c>
      <c r="E197" s="5">
        <v>5</v>
      </c>
      <c r="F197" s="7" t="str">
        <f>VLOOKUP(A197,Region_Pop!A:D,4,FALSE)</f>
        <v>Northeast</v>
      </c>
      <c r="G197" s="7" t="str">
        <f>IFERROR(VLOOKUP(A197,Region_Pop!A:F,6,FALSE),"NON DIVISION")</f>
        <v xml:space="preserve">New England </v>
      </c>
      <c r="H197" s="8">
        <f>VLOOKUP(A197,Region_Pop!A:P,16,FALSE)</f>
        <v>625214</v>
      </c>
      <c r="I197" s="8">
        <f>VLOOKUP(A197,Region_Pop!A:Z,26,FALSE)</f>
        <v>-996</v>
      </c>
      <c r="J197" s="8">
        <f>VLOOKUP(A197,Region_Pop!A:AJ,36,FALSE)</f>
        <v>6118</v>
      </c>
      <c r="K197" s="8">
        <f>VLOOKUP(A197,Region_Pop!A:AT,46,FALSE)</f>
        <v>5601</v>
      </c>
      <c r="L197" s="14">
        <f>SUMIF(PIVOT_Demog_By_State_2014!A:A,A197&amp;"female",PIVOT_Demog_By_State_2014!D:D)</f>
        <v>3052</v>
      </c>
      <c r="M197" s="14">
        <f>SUMIF(PIVOT_Demog_By_State_2014!A:A,A197&amp;"male",PIVOT_Demog_By_State_2014!D:D)</f>
        <v>3915</v>
      </c>
      <c r="N197" s="14">
        <f>SUMIF(PIVOT_Demog_By_State_2014!A:A,A197&amp;"female",PIVOT_Demog_By_State_2014!E:E)</f>
        <v>296672</v>
      </c>
      <c r="O197" s="14">
        <f>SUMIF(PIVOT_Demog_By_State_2014!A:A,A197&amp;"male",PIVOT_Demog_By_State_2014!E:E)</f>
        <v>288649</v>
      </c>
      <c r="P197" s="14">
        <f>SUMIF(PIVOT_Demog_By_State_2014!A:A,A197&amp;"female",PIVOT_Demog_By_State_2014!U:U)</f>
        <v>5333</v>
      </c>
      <c r="Q197" s="14">
        <f>SUMIF(PIVOT_Demog_By_State_2014!A:A,A197&amp;"male",PIVOT_Demog_By_State_2014!U:U)</f>
        <v>5557</v>
      </c>
      <c r="R197" s="14">
        <f>SUMIF(PIVOT_Demog_By_State_2014!A:A,A197&amp;"female",PIVOT_Demog_By_State_2014!F:F)</f>
        <v>5219</v>
      </c>
      <c r="S197" s="14">
        <f>SUMIF(PIVOT_Demog_By_State_2014!A:A,A197&amp;"male",PIVOT_Demog_By_State_2014!F:F)</f>
        <v>4145</v>
      </c>
      <c r="T197" s="14">
        <f>SUMIF(PIVOT_Demog_By_State_2014!A:A,A197&amp;"female",PIVOT_Demog_By_State_2014!G:G)</f>
        <v>77</v>
      </c>
      <c r="U197" s="14">
        <f>SUMIF(PIVOT_Demog_By_State_2014!A:A,A197&amp;"male",PIVOT_Demog_By_State_2014!G:G)</f>
        <v>86</v>
      </c>
      <c r="V197" s="14">
        <f>SUMIF(PIVOT_Demog_By_State_2014!A:A,A197&amp;"female",PIVOT_Demog_By_State_2014!H:H)</f>
        <v>959</v>
      </c>
      <c r="W197" s="14">
        <f>SUMIF(PIVOT_Demog_By_State_2014!A:A,A197&amp;"male",PIVOT_Demog_By_State_2014!H:H)</f>
        <v>1034</v>
      </c>
      <c r="X197" s="14">
        <f>SUMIF(PIVOT_Demog_By_State_2014!A:A,A197&amp;"female",PIVOT_Demog_By_State_2014!I:I)</f>
        <v>5387</v>
      </c>
      <c r="Y197" s="14">
        <f>SUMIF(PIVOT_Demog_By_State_2014!A:A,A197&amp;"male",PIVOT_Demog_By_State_2014!I:I)</f>
        <v>5133</v>
      </c>
      <c r="Z197" s="14">
        <f>L197+N197+P197+R197+T197+V197+X197</f>
        <v>316699</v>
      </c>
      <c r="AA197" s="14">
        <f>M197+O197+Q197+S197+U197+W197+Y197</f>
        <v>308519</v>
      </c>
      <c r="AB197" s="19">
        <f>D197/SUMIF(A:A,A197,D:D)</f>
        <v>0.13950059223089753</v>
      </c>
      <c r="AC197" s="19">
        <f>L197/$H197</f>
        <v>4.881528564619474E-3</v>
      </c>
      <c r="AD197" s="19">
        <f>M197/$H197</f>
        <v>6.2618559405259637E-3</v>
      </c>
      <c r="AE197" s="19">
        <f>N197/$H197</f>
        <v>0.4745127268423292</v>
      </c>
      <c r="AF197" s="19">
        <f>O197/$H197</f>
        <v>0.46168032065820663</v>
      </c>
      <c r="AG197" s="19">
        <f>P197/$H197</f>
        <v>8.5298793693039509E-3</v>
      </c>
      <c r="AH197" s="19">
        <f>Q197/$H197</f>
        <v>8.8881566951475813E-3</v>
      </c>
      <c r="AI197" s="19">
        <f>R197/$H197</f>
        <v>8.3475418016871021E-3</v>
      </c>
      <c r="AJ197" s="19">
        <f>S197/$H197</f>
        <v>6.6297299804546923E-3</v>
      </c>
      <c r="AK197" s="19">
        <f>T197/$H197</f>
        <v>1.2315783075874821E-4</v>
      </c>
      <c r="AL197" s="19">
        <f>U197/$H197</f>
        <v>1.3755290188639409E-4</v>
      </c>
      <c r="AM197" s="19">
        <f>V197/$H197</f>
        <v>1.5338748012680458E-3</v>
      </c>
      <c r="AN197" s="19">
        <f>W197/$H197</f>
        <v>1.6538337273317616E-3</v>
      </c>
      <c r="AO197" s="19">
        <f>X197/$H197</f>
        <v>8.6162497960698258E-3</v>
      </c>
      <c r="AP197" s="19">
        <f>Y197/$H197</f>
        <v>8.2099888998007076E-3</v>
      </c>
      <c r="AQ197" s="21">
        <f>AC197+AE197+AI197+AK197+AM197+AO197+AG197</f>
        <v>0.50654495900603635</v>
      </c>
      <c r="AR197" s="21">
        <f>AD197+AF197+AJ197+AL197+AN197+AP197+AH197</f>
        <v>0.49346143880335375</v>
      </c>
    </row>
    <row r="198" spans="1:44" x14ac:dyDescent="0.2">
      <c r="A198" s="5" t="s">
        <v>264</v>
      </c>
      <c r="B198" s="5" t="s">
        <v>293</v>
      </c>
      <c r="C198" s="5" t="str">
        <f>VLOOKUP(B198,Treatments!A:B,2,FALSE)</f>
        <v>HYPOTHYROIDISM</v>
      </c>
      <c r="D198" s="16">
        <v>70087</v>
      </c>
      <c r="E198" s="5">
        <v>3</v>
      </c>
      <c r="F198" s="7" t="str">
        <f>VLOOKUP(A198,Region_Pop!A:D,4,FALSE)</f>
        <v>Northeast</v>
      </c>
      <c r="G198" s="7" t="str">
        <f>IFERROR(VLOOKUP(A198,Region_Pop!A:F,6,FALSE),"NON DIVISION")</f>
        <v xml:space="preserve">New England </v>
      </c>
      <c r="H198" s="8">
        <f>VLOOKUP(A198,Region_Pop!A:P,16,FALSE)</f>
        <v>625214</v>
      </c>
      <c r="I198" s="8">
        <f>VLOOKUP(A198,Region_Pop!A:Z,26,FALSE)</f>
        <v>-996</v>
      </c>
      <c r="J198" s="8">
        <f>VLOOKUP(A198,Region_Pop!A:AJ,36,FALSE)</f>
        <v>6118</v>
      </c>
      <c r="K198" s="8">
        <f>VLOOKUP(A198,Region_Pop!A:AT,46,FALSE)</f>
        <v>5601</v>
      </c>
      <c r="L198" s="14">
        <f>SUMIF(PIVOT_Demog_By_State_2014!A:A,A198&amp;"female",PIVOT_Demog_By_State_2014!D:D)</f>
        <v>3052</v>
      </c>
      <c r="M198" s="14">
        <f>SUMIF(PIVOT_Demog_By_State_2014!A:A,A198&amp;"male",PIVOT_Demog_By_State_2014!D:D)</f>
        <v>3915</v>
      </c>
      <c r="N198" s="14">
        <f>SUMIF(PIVOT_Demog_By_State_2014!A:A,A198&amp;"female",PIVOT_Demog_By_State_2014!E:E)</f>
        <v>296672</v>
      </c>
      <c r="O198" s="14">
        <f>SUMIF(PIVOT_Demog_By_State_2014!A:A,A198&amp;"male",PIVOT_Demog_By_State_2014!E:E)</f>
        <v>288649</v>
      </c>
      <c r="P198" s="14">
        <f>SUMIF(PIVOT_Demog_By_State_2014!A:A,A198&amp;"female",PIVOT_Demog_By_State_2014!U:U)</f>
        <v>5333</v>
      </c>
      <c r="Q198" s="14">
        <f>SUMIF(PIVOT_Demog_By_State_2014!A:A,A198&amp;"male",PIVOT_Demog_By_State_2014!U:U)</f>
        <v>5557</v>
      </c>
      <c r="R198" s="14">
        <f>SUMIF(PIVOT_Demog_By_State_2014!A:A,A198&amp;"female",PIVOT_Demog_By_State_2014!F:F)</f>
        <v>5219</v>
      </c>
      <c r="S198" s="14">
        <f>SUMIF(PIVOT_Demog_By_State_2014!A:A,A198&amp;"male",PIVOT_Demog_By_State_2014!F:F)</f>
        <v>4145</v>
      </c>
      <c r="T198" s="14">
        <f>SUMIF(PIVOT_Demog_By_State_2014!A:A,A198&amp;"female",PIVOT_Demog_By_State_2014!G:G)</f>
        <v>77</v>
      </c>
      <c r="U198" s="14">
        <f>SUMIF(PIVOT_Demog_By_State_2014!A:A,A198&amp;"male",PIVOT_Demog_By_State_2014!G:G)</f>
        <v>86</v>
      </c>
      <c r="V198" s="14">
        <f>SUMIF(PIVOT_Demog_By_State_2014!A:A,A198&amp;"female",PIVOT_Demog_By_State_2014!H:H)</f>
        <v>959</v>
      </c>
      <c r="W198" s="14">
        <f>SUMIF(PIVOT_Demog_By_State_2014!A:A,A198&amp;"male",PIVOT_Demog_By_State_2014!H:H)</f>
        <v>1034</v>
      </c>
      <c r="X198" s="14">
        <f>SUMIF(PIVOT_Demog_By_State_2014!A:A,A198&amp;"female",PIVOT_Demog_By_State_2014!I:I)</f>
        <v>5387</v>
      </c>
      <c r="Y198" s="14">
        <f>SUMIF(PIVOT_Demog_By_State_2014!A:A,A198&amp;"male",PIVOT_Demog_By_State_2014!I:I)</f>
        <v>5133</v>
      </c>
      <c r="Z198" s="14">
        <f>L198+N198+P198+R198+T198+V198+X198</f>
        <v>316699</v>
      </c>
      <c r="AA198" s="14">
        <f>M198+O198+Q198+S198+U198+W198+Y198</f>
        <v>308519</v>
      </c>
      <c r="AB198" s="19">
        <f>D198/SUMIF(A:A,A198,D:D)</f>
        <v>0.21177391283328095</v>
      </c>
      <c r="AC198" s="19">
        <f>L198/$H198</f>
        <v>4.881528564619474E-3</v>
      </c>
      <c r="AD198" s="19">
        <f>M198/$H198</f>
        <v>6.2618559405259637E-3</v>
      </c>
      <c r="AE198" s="19">
        <f>N198/$H198</f>
        <v>0.4745127268423292</v>
      </c>
      <c r="AF198" s="19">
        <f>O198/$H198</f>
        <v>0.46168032065820663</v>
      </c>
      <c r="AG198" s="19">
        <f>P198/$H198</f>
        <v>8.5298793693039509E-3</v>
      </c>
      <c r="AH198" s="19">
        <f>Q198/$H198</f>
        <v>8.8881566951475813E-3</v>
      </c>
      <c r="AI198" s="19">
        <f>R198/$H198</f>
        <v>8.3475418016871021E-3</v>
      </c>
      <c r="AJ198" s="19">
        <f>S198/$H198</f>
        <v>6.6297299804546923E-3</v>
      </c>
      <c r="AK198" s="19">
        <f>T198/$H198</f>
        <v>1.2315783075874821E-4</v>
      </c>
      <c r="AL198" s="19">
        <f>U198/$H198</f>
        <v>1.3755290188639409E-4</v>
      </c>
      <c r="AM198" s="19">
        <f>V198/$H198</f>
        <v>1.5338748012680458E-3</v>
      </c>
      <c r="AN198" s="19">
        <f>W198/$H198</f>
        <v>1.6538337273317616E-3</v>
      </c>
      <c r="AO198" s="19">
        <f>X198/$H198</f>
        <v>8.6162497960698258E-3</v>
      </c>
      <c r="AP198" s="19">
        <f>Y198/$H198</f>
        <v>8.2099888998007076E-3</v>
      </c>
      <c r="AQ198" s="21">
        <f>AC198+AE198+AI198+AK198+AM198+AO198+AG198</f>
        <v>0.50654495900603635</v>
      </c>
      <c r="AR198" s="21">
        <f>AD198+AF198+AJ198+AL198+AN198+AP198+AH198</f>
        <v>0.49346143880335375</v>
      </c>
    </row>
    <row r="199" spans="1:44" x14ac:dyDescent="0.2">
      <c r="A199" s="5" t="s">
        <v>264</v>
      </c>
      <c r="B199" s="5" t="s">
        <v>295</v>
      </c>
      <c r="C199" s="5" t="str">
        <f>VLOOKUP(B199,Treatments!A:B,2,FALSE)</f>
        <v>HIGH BLOOD PRESSURE</v>
      </c>
      <c r="D199" s="16">
        <v>74747</v>
      </c>
      <c r="E199" s="5">
        <v>1</v>
      </c>
      <c r="F199" s="7" t="str">
        <f>VLOOKUP(A199,Region_Pop!A:D,4,FALSE)</f>
        <v>Northeast</v>
      </c>
      <c r="G199" s="7" t="str">
        <f>IFERROR(VLOOKUP(A199,Region_Pop!A:F,6,FALSE),"NON DIVISION")</f>
        <v xml:space="preserve">New England </v>
      </c>
      <c r="H199" s="8">
        <f>VLOOKUP(A199,Region_Pop!A:P,16,FALSE)</f>
        <v>625214</v>
      </c>
      <c r="I199" s="8">
        <f>VLOOKUP(A199,Region_Pop!A:Z,26,FALSE)</f>
        <v>-996</v>
      </c>
      <c r="J199" s="8">
        <f>VLOOKUP(A199,Region_Pop!A:AJ,36,FALSE)</f>
        <v>6118</v>
      </c>
      <c r="K199" s="8">
        <f>VLOOKUP(A199,Region_Pop!A:AT,46,FALSE)</f>
        <v>5601</v>
      </c>
      <c r="L199" s="14">
        <f>SUMIF(PIVOT_Demog_By_State_2014!A:A,A199&amp;"female",PIVOT_Demog_By_State_2014!D:D)</f>
        <v>3052</v>
      </c>
      <c r="M199" s="14">
        <f>SUMIF(PIVOT_Demog_By_State_2014!A:A,A199&amp;"male",PIVOT_Demog_By_State_2014!D:D)</f>
        <v>3915</v>
      </c>
      <c r="N199" s="14">
        <f>SUMIF(PIVOT_Demog_By_State_2014!A:A,A199&amp;"female",PIVOT_Demog_By_State_2014!E:E)</f>
        <v>296672</v>
      </c>
      <c r="O199" s="14">
        <f>SUMIF(PIVOT_Demog_By_State_2014!A:A,A199&amp;"male",PIVOT_Demog_By_State_2014!E:E)</f>
        <v>288649</v>
      </c>
      <c r="P199" s="14">
        <f>SUMIF(PIVOT_Demog_By_State_2014!A:A,A199&amp;"female",PIVOT_Demog_By_State_2014!U:U)</f>
        <v>5333</v>
      </c>
      <c r="Q199" s="14">
        <f>SUMIF(PIVOT_Demog_By_State_2014!A:A,A199&amp;"male",PIVOT_Demog_By_State_2014!U:U)</f>
        <v>5557</v>
      </c>
      <c r="R199" s="14">
        <f>SUMIF(PIVOT_Demog_By_State_2014!A:A,A199&amp;"female",PIVOT_Demog_By_State_2014!F:F)</f>
        <v>5219</v>
      </c>
      <c r="S199" s="14">
        <f>SUMIF(PIVOT_Demog_By_State_2014!A:A,A199&amp;"male",PIVOT_Demog_By_State_2014!F:F)</f>
        <v>4145</v>
      </c>
      <c r="T199" s="14">
        <f>SUMIF(PIVOT_Demog_By_State_2014!A:A,A199&amp;"female",PIVOT_Demog_By_State_2014!G:G)</f>
        <v>77</v>
      </c>
      <c r="U199" s="14">
        <f>SUMIF(PIVOT_Demog_By_State_2014!A:A,A199&amp;"male",PIVOT_Demog_By_State_2014!G:G)</f>
        <v>86</v>
      </c>
      <c r="V199" s="14">
        <f>SUMIF(PIVOT_Demog_By_State_2014!A:A,A199&amp;"female",PIVOT_Demog_By_State_2014!H:H)</f>
        <v>959</v>
      </c>
      <c r="W199" s="14">
        <f>SUMIF(PIVOT_Demog_By_State_2014!A:A,A199&amp;"male",PIVOT_Demog_By_State_2014!H:H)</f>
        <v>1034</v>
      </c>
      <c r="X199" s="14">
        <f>SUMIF(PIVOT_Demog_By_State_2014!A:A,A199&amp;"female",PIVOT_Demog_By_State_2014!I:I)</f>
        <v>5387</v>
      </c>
      <c r="Y199" s="14">
        <f>SUMIF(PIVOT_Demog_By_State_2014!A:A,A199&amp;"male",PIVOT_Demog_By_State_2014!I:I)</f>
        <v>5133</v>
      </c>
      <c r="Z199" s="14">
        <f>L199+N199+P199+R199+T199+V199+X199</f>
        <v>316699</v>
      </c>
      <c r="AA199" s="14">
        <f>M199+O199+Q199+S199+U199+W199+Y199</f>
        <v>308519</v>
      </c>
      <c r="AB199" s="19">
        <f>D199/SUMIF(A:A,A199,D:D)</f>
        <v>0.2258545045807247</v>
      </c>
      <c r="AC199" s="19">
        <f>L199/$H199</f>
        <v>4.881528564619474E-3</v>
      </c>
      <c r="AD199" s="19">
        <f>M199/$H199</f>
        <v>6.2618559405259637E-3</v>
      </c>
      <c r="AE199" s="19">
        <f>N199/$H199</f>
        <v>0.4745127268423292</v>
      </c>
      <c r="AF199" s="19">
        <f>O199/$H199</f>
        <v>0.46168032065820663</v>
      </c>
      <c r="AG199" s="19">
        <f>P199/$H199</f>
        <v>8.5298793693039509E-3</v>
      </c>
      <c r="AH199" s="19">
        <f>Q199/$H199</f>
        <v>8.8881566951475813E-3</v>
      </c>
      <c r="AI199" s="19">
        <f>R199/$H199</f>
        <v>8.3475418016871021E-3</v>
      </c>
      <c r="AJ199" s="19">
        <f>S199/$H199</f>
        <v>6.6297299804546923E-3</v>
      </c>
      <c r="AK199" s="19">
        <f>T199/$H199</f>
        <v>1.2315783075874821E-4</v>
      </c>
      <c r="AL199" s="19">
        <f>U199/$H199</f>
        <v>1.3755290188639409E-4</v>
      </c>
      <c r="AM199" s="19">
        <f>V199/$H199</f>
        <v>1.5338748012680458E-3</v>
      </c>
      <c r="AN199" s="19">
        <f>W199/$H199</f>
        <v>1.6538337273317616E-3</v>
      </c>
      <c r="AO199" s="19">
        <f>X199/$H199</f>
        <v>8.6162497960698258E-3</v>
      </c>
      <c r="AP199" s="19">
        <f>Y199/$H199</f>
        <v>8.2099888998007076E-3</v>
      </c>
      <c r="AQ199" s="21">
        <f>AC199+AE199+AI199+AK199+AM199+AO199+AG199</f>
        <v>0.50654495900603635</v>
      </c>
      <c r="AR199" s="21">
        <f>AD199+AF199+AJ199+AL199+AN199+AP199+AH199</f>
        <v>0.49346143880335375</v>
      </c>
    </row>
    <row r="200" spans="1:44" x14ac:dyDescent="0.2">
      <c r="A200" s="5" t="s">
        <v>264</v>
      </c>
      <c r="B200" s="5" t="s">
        <v>296</v>
      </c>
      <c r="C200" s="5" t="str">
        <f>VLOOKUP(B200,Treatments!A:B,2,FALSE)</f>
        <v>GASTROESOPHAGEAL REFLUX DISEASE</v>
      </c>
      <c r="D200" s="16">
        <v>70249</v>
      </c>
      <c r="E200" s="5">
        <v>2</v>
      </c>
      <c r="F200" s="7" t="str">
        <f>VLOOKUP(A200,Region_Pop!A:D,4,FALSE)</f>
        <v>Northeast</v>
      </c>
      <c r="G200" s="7" t="str">
        <f>IFERROR(VLOOKUP(A200,Region_Pop!A:F,6,FALSE),"NON DIVISION")</f>
        <v xml:space="preserve">New England </v>
      </c>
      <c r="H200" s="8">
        <f>VLOOKUP(A200,Region_Pop!A:P,16,FALSE)</f>
        <v>625214</v>
      </c>
      <c r="I200" s="8">
        <f>VLOOKUP(A200,Region_Pop!A:Z,26,FALSE)</f>
        <v>-996</v>
      </c>
      <c r="J200" s="8">
        <f>VLOOKUP(A200,Region_Pop!A:AJ,36,FALSE)</f>
        <v>6118</v>
      </c>
      <c r="K200" s="8">
        <f>VLOOKUP(A200,Region_Pop!A:AT,46,FALSE)</f>
        <v>5601</v>
      </c>
      <c r="L200" s="14">
        <f>SUMIF(PIVOT_Demog_By_State_2014!A:A,A200&amp;"female",PIVOT_Demog_By_State_2014!D:D)</f>
        <v>3052</v>
      </c>
      <c r="M200" s="14">
        <f>SUMIF(PIVOT_Demog_By_State_2014!A:A,A200&amp;"male",PIVOT_Demog_By_State_2014!D:D)</f>
        <v>3915</v>
      </c>
      <c r="N200" s="14">
        <f>SUMIF(PIVOT_Demog_By_State_2014!A:A,A200&amp;"female",PIVOT_Demog_By_State_2014!E:E)</f>
        <v>296672</v>
      </c>
      <c r="O200" s="14">
        <f>SUMIF(PIVOT_Demog_By_State_2014!A:A,A200&amp;"male",PIVOT_Demog_By_State_2014!E:E)</f>
        <v>288649</v>
      </c>
      <c r="P200" s="14">
        <f>SUMIF(PIVOT_Demog_By_State_2014!A:A,A200&amp;"female",PIVOT_Demog_By_State_2014!U:U)</f>
        <v>5333</v>
      </c>
      <c r="Q200" s="14">
        <f>SUMIF(PIVOT_Demog_By_State_2014!A:A,A200&amp;"male",PIVOT_Demog_By_State_2014!U:U)</f>
        <v>5557</v>
      </c>
      <c r="R200" s="14">
        <f>SUMIF(PIVOT_Demog_By_State_2014!A:A,A200&amp;"female",PIVOT_Demog_By_State_2014!F:F)</f>
        <v>5219</v>
      </c>
      <c r="S200" s="14">
        <f>SUMIF(PIVOT_Demog_By_State_2014!A:A,A200&amp;"male",PIVOT_Demog_By_State_2014!F:F)</f>
        <v>4145</v>
      </c>
      <c r="T200" s="14">
        <f>SUMIF(PIVOT_Demog_By_State_2014!A:A,A200&amp;"female",PIVOT_Demog_By_State_2014!G:G)</f>
        <v>77</v>
      </c>
      <c r="U200" s="14">
        <f>SUMIF(PIVOT_Demog_By_State_2014!A:A,A200&amp;"male",PIVOT_Demog_By_State_2014!G:G)</f>
        <v>86</v>
      </c>
      <c r="V200" s="14">
        <f>SUMIF(PIVOT_Demog_By_State_2014!A:A,A200&amp;"female",PIVOT_Demog_By_State_2014!H:H)</f>
        <v>959</v>
      </c>
      <c r="W200" s="14">
        <f>SUMIF(PIVOT_Demog_By_State_2014!A:A,A200&amp;"male",PIVOT_Demog_By_State_2014!H:H)</f>
        <v>1034</v>
      </c>
      <c r="X200" s="14">
        <f>SUMIF(PIVOT_Demog_By_State_2014!A:A,A200&amp;"female",PIVOT_Demog_By_State_2014!I:I)</f>
        <v>5387</v>
      </c>
      <c r="Y200" s="14">
        <f>SUMIF(PIVOT_Demog_By_State_2014!A:A,A200&amp;"male",PIVOT_Demog_By_State_2014!I:I)</f>
        <v>5133</v>
      </c>
      <c r="Z200" s="14">
        <f>L200+N200+P200+R200+T200+V200+X200</f>
        <v>316699</v>
      </c>
      <c r="AA200" s="14">
        <f>M200+O200+Q200+S200+U200+W200+Y200</f>
        <v>308519</v>
      </c>
      <c r="AB200" s="19">
        <f>D200/SUMIF(A:A,A200,D:D)</f>
        <v>0.21226340979960839</v>
      </c>
      <c r="AC200" s="19">
        <f>L200/$H200</f>
        <v>4.881528564619474E-3</v>
      </c>
      <c r="AD200" s="19">
        <f>M200/$H200</f>
        <v>6.2618559405259637E-3</v>
      </c>
      <c r="AE200" s="19">
        <f>N200/$H200</f>
        <v>0.4745127268423292</v>
      </c>
      <c r="AF200" s="19">
        <f>O200/$H200</f>
        <v>0.46168032065820663</v>
      </c>
      <c r="AG200" s="19">
        <f>P200/$H200</f>
        <v>8.5298793693039509E-3</v>
      </c>
      <c r="AH200" s="19">
        <f>Q200/$H200</f>
        <v>8.8881566951475813E-3</v>
      </c>
      <c r="AI200" s="19">
        <f>R200/$H200</f>
        <v>8.3475418016871021E-3</v>
      </c>
      <c r="AJ200" s="19">
        <f>S200/$H200</f>
        <v>6.6297299804546923E-3</v>
      </c>
      <c r="AK200" s="19">
        <f>T200/$H200</f>
        <v>1.2315783075874821E-4</v>
      </c>
      <c r="AL200" s="19">
        <f>U200/$H200</f>
        <v>1.3755290188639409E-4</v>
      </c>
      <c r="AM200" s="19">
        <f>V200/$H200</f>
        <v>1.5338748012680458E-3</v>
      </c>
      <c r="AN200" s="19">
        <f>W200/$H200</f>
        <v>1.6538337273317616E-3</v>
      </c>
      <c r="AO200" s="19">
        <f>X200/$H200</f>
        <v>8.6162497960698258E-3</v>
      </c>
      <c r="AP200" s="19">
        <f>Y200/$H200</f>
        <v>8.2099888998007076E-3</v>
      </c>
      <c r="AQ200" s="21">
        <f>AC200+AE200+AI200+AK200+AM200+AO200+AG200</f>
        <v>0.50654495900603635</v>
      </c>
      <c r="AR200" s="21">
        <f>AD200+AF200+AJ200+AL200+AN200+AP200+AH200</f>
        <v>0.49346143880335375</v>
      </c>
    </row>
    <row r="201" spans="1:44" x14ac:dyDescent="0.2">
      <c r="A201" s="5" t="s">
        <v>264</v>
      </c>
      <c r="B201" s="5" t="s">
        <v>297</v>
      </c>
      <c r="C201" s="5" t="str">
        <f>VLOOKUP(B201,Treatments!A:B,2,FALSE)</f>
        <v>HIGH CHOLESTEROL</v>
      </c>
      <c r="D201" s="16">
        <v>69701</v>
      </c>
      <c r="E201" s="5">
        <v>4</v>
      </c>
      <c r="F201" s="7" t="str">
        <f>VLOOKUP(A201,Region_Pop!A:D,4,FALSE)</f>
        <v>Northeast</v>
      </c>
      <c r="G201" s="7" t="str">
        <f>IFERROR(VLOOKUP(A201,Region_Pop!A:F,6,FALSE),"NON DIVISION")</f>
        <v xml:space="preserve">New England </v>
      </c>
      <c r="H201" s="8">
        <f>VLOOKUP(A201,Region_Pop!A:P,16,FALSE)</f>
        <v>625214</v>
      </c>
      <c r="I201" s="8">
        <f>VLOOKUP(A201,Region_Pop!A:Z,26,FALSE)</f>
        <v>-996</v>
      </c>
      <c r="J201" s="8">
        <f>VLOOKUP(A201,Region_Pop!A:AJ,36,FALSE)</f>
        <v>6118</v>
      </c>
      <c r="K201" s="8">
        <f>VLOOKUP(A201,Region_Pop!A:AT,46,FALSE)</f>
        <v>5601</v>
      </c>
      <c r="L201" s="14">
        <f>SUMIF(PIVOT_Demog_By_State_2014!A:A,A201&amp;"female",PIVOT_Demog_By_State_2014!D:D)</f>
        <v>3052</v>
      </c>
      <c r="M201" s="14">
        <f>SUMIF(PIVOT_Demog_By_State_2014!A:A,A201&amp;"male",PIVOT_Demog_By_State_2014!D:D)</f>
        <v>3915</v>
      </c>
      <c r="N201" s="14">
        <f>SUMIF(PIVOT_Demog_By_State_2014!A:A,A201&amp;"female",PIVOT_Demog_By_State_2014!E:E)</f>
        <v>296672</v>
      </c>
      <c r="O201" s="14">
        <f>SUMIF(PIVOT_Demog_By_State_2014!A:A,A201&amp;"male",PIVOT_Demog_By_State_2014!E:E)</f>
        <v>288649</v>
      </c>
      <c r="P201" s="14">
        <f>SUMIF(PIVOT_Demog_By_State_2014!A:A,A201&amp;"female",PIVOT_Demog_By_State_2014!U:U)</f>
        <v>5333</v>
      </c>
      <c r="Q201" s="14">
        <f>SUMIF(PIVOT_Demog_By_State_2014!A:A,A201&amp;"male",PIVOT_Demog_By_State_2014!U:U)</f>
        <v>5557</v>
      </c>
      <c r="R201" s="14">
        <f>SUMIF(PIVOT_Demog_By_State_2014!A:A,A201&amp;"female",PIVOT_Demog_By_State_2014!F:F)</f>
        <v>5219</v>
      </c>
      <c r="S201" s="14">
        <f>SUMIF(PIVOT_Demog_By_State_2014!A:A,A201&amp;"male",PIVOT_Demog_By_State_2014!F:F)</f>
        <v>4145</v>
      </c>
      <c r="T201" s="14">
        <f>SUMIF(PIVOT_Demog_By_State_2014!A:A,A201&amp;"female",PIVOT_Demog_By_State_2014!G:G)</f>
        <v>77</v>
      </c>
      <c r="U201" s="14">
        <f>SUMIF(PIVOT_Demog_By_State_2014!A:A,A201&amp;"male",PIVOT_Demog_By_State_2014!G:G)</f>
        <v>86</v>
      </c>
      <c r="V201" s="14">
        <f>SUMIF(PIVOT_Demog_By_State_2014!A:A,A201&amp;"female",PIVOT_Demog_By_State_2014!H:H)</f>
        <v>959</v>
      </c>
      <c r="W201" s="14">
        <f>SUMIF(PIVOT_Demog_By_State_2014!A:A,A201&amp;"male",PIVOT_Demog_By_State_2014!H:H)</f>
        <v>1034</v>
      </c>
      <c r="X201" s="14">
        <f>SUMIF(PIVOT_Demog_By_State_2014!A:A,A201&amp;"female",PIVOT_Demog_By_State_2014!I:I)</f>
        <v>5387</v>
      </c>
      <c r="Y201" s="14">
        <f>SUMIF(PIVOT_Demog_By_State_2014!A:A,A201&amp;"male",PIVOT_Demog_By_State_2014!I:I)</f>
        <v>5133</v>
      </c>
      <c r="Z201" s="14">
        <f>L201+N201+P201+R201+T201+V201+X201</f>
        <v>316699</v>
      </c>
      <c r="AA201" s="14">
        <f>M201+O201+Q201+S201+U201+W201+Y201</f>
        <v>308519</v>
      </c>
      <c r="AB201" s="19">
        <f>D201/SUMIF(A:A,A201,D:D)</f>
        <v>0.21060758055548842</v>
      </c>
      <c r="AC201" s="19">
        <f>L201/$H201</f>
        <v>4.881528564619474E-3</v>
      </c>
      <c r="AD201" s="19">
        <f>M201/$H201</f>
        <v>6.2618559405259637E-3</v>
      </c>
      <c r="AE201" s="19">
        <f>N201/$H201</f>
        <v>0.4745127268423292</v>
      </c>
      <c r="AF201" s="19">
        <f>O201/$H201</f>
        <v>0.46168032065820663</v>
      </c>
      <c r="AG201" s="19">
        <f>P201/$H201</f>
        <v>8.5298793693039509E-3</v>
      </c>
      <c r="AH201" s="19">
        <f>Q201/$H201</f>
        <v>8.8881566951475813E-3</v>
      </c>
      <c r="AI201" s="19">
        <f>R201/$H201</f>
        <v>8.3475418016871021E-3</v>
      </c>
      <c r="AJ201" s="19">
        <f>S201/$H201</f>
        <v>6.6297299804546923E-3</v>
      </c>
      <c r="AK201" s="19">
        <f>T201/$H201</f>
        <v>1.2315783075874821E-4</v>
      </c>
      <c r="AL201" s="19">
        <f>U201/$H201</f>
        <v>1.3755290188639409E-4</v>
      </c>
      <c r="AM201" s="19">
        <f>V201/$H201</f>
        <v>1.5338748012680458E-3</v>
      </c>
      <c r="AN201" s="19">
        <f>W201/$H201</f>
        <v>1.6538337273317616E-3</v>
      </c>
      <c r="AO201" s="19">
        <f>X201/$H201</f>
        <v>8.6162497960698258E-3</v>
      </c>
      <c r="AP201" s="19">
        <f>Y201/$H201</f>
        <v>8.2099888998007076E-3</v>
      </c>
      <c r="AQ201" s="21">
        <f>AC201+AE201+AI201+AK201+AM201+AO201+AG201</f>
        <v>0.50654495900603635</v>
      </c>
      <c r="AR201" s="21">
        <f>AD201+AF201+AJ201+AL201+AN201+AP201+AH201</f>
        <v>0.49346143880335375</v>
      </c>
    </row>
    <row r="202" spans="1:44" x14ac:dyDescent="0.2">
      <c r="A202" s="5" t="s">
        <v>242</v>
      </c>
      <c r="B202" s="5" t="s">
        <v>304</v>
      </c>
      <c r="C202" s="5" t="str">
        <f>VLOOKUP(B202,Treatments!A:B,2,FALSE)</f>
        <v>HIGH BLOOD PRESSURE</v>
      </c>
      <c r="D202" s="16">
        <v>101269</v>
      </c>
      <c r="E202" s="5">
        <v>3</v>
      </c>
      <c r="F202" s="7" t="str">
        <f>VLOOKUP(A202,Region_Pop!A:D,4,FALSE)</f>
        <v>Midwest</v>
      </c>
      <c r="G202" s="7" t="str">
        <f>IFERROR(VLOOKUP(A202,Region_Pop!A:F,6,FALSE),"NON DIVISION")</f>
        <v xml:space="preserve">West North Central </v>
      </c>
      <c r="H202" s="8">
        <f>VLOOKUP(A202,Region_Pop!A:P,16,FALSE)</f>
        <v>737401</v>
      </c>
      <c r="I202" s="8">
        <f>VLOOKUP(A202,Region_Pop!A:Z,26,FALSE)</f>
        <v>15365</v>
      </c>
      <c r="J202" s="8">
        <f>VLOOKUP(A202,Region_Pop!A:AJ,36,FALSE)</f>
        <v>10974</v>
      </c>
      <c r="K202" s="8">
        <f>VLOOKUP(A202,Region_Pop!A:AT,46,FALSE)</f>
        <v>6204</v>
      </c>
      <c r="L202" s="14">
        <f>SUMIF(PIVOT_Demog_By_State_2014!A:A,A202&amp;"female",PIVOT_Demog_By_State_2014!D:D)</f>
        <v>5985</v>
      </c>
      <c r="M202" s="14">
        <f>SUMIF(PIVOT_Demog_By_State_2014!A:A,A202&amp;"male",PIVOT_Demog_By_State_2014!D:D)</f>
        <v>8880</v>
      </c>
      <c r="N202" s="14">
        <f>SUMIF(PIVOT_Demog_By_State_2014!A:A,A202&amp;"female",PIVOT_Demog_By_State_2014!E:E)</f>
        <v>312542</v>
      </c>
      <c r="O202" s="14">
        <f>SUMIF(PIVOT_Demog_By_State_2014!A:A,A202&amp;"male",PIVOT_Demog_By_State_2014!E:E)</f>
        <v>326049</v>
      </c>
      <c r="P202" s="14">
        <f>SUMIF(PIVOT_Demog_By_State_2014!A:A,A202&amp;"female",PIVOT_Demog_By_State_2014!U:U)</f>
        <v>10668</v>
      </c>
      <c r="Q202" s="14">
        <f>SUMIF(PIVOT_Demog_By_State_2014!A:A,A202&amp;"male",PIVOT_Demog_By_State_2014!U:U)</f>
        <v>12554</v>
      </c>
      <c r="R202" s="14">
        <f>SUMIF(PIVOT_Demog_By_State_2014!A:A,A202&amp;"female",PIVOT_Demog_By_State_2014!F:F)</f>
        <v>4597</v>
      </c>
      <c r="S202" s="14">
        <f>SUMIF(PIVOT_Demog_By_State_2014!A:A,A202&amp;"male",PIVOT_Demog_By_State_2014!F:F)</f>
        <v>4796</v>
      </c>
      <c r="T202" s="14">
        <f>SUMIF(PIVOT_Demog_By_State_2014!A:A,A202&amp;"female",PIVOT_Demog_By_State_2014!G:G)</f>
        <v>169</v>
      </c>
      <c r="U202" s="14">
        <f>SUMIF(PIVOT_Demog_By_State_2014!A:A,A202&amp;"male",PIVOT_Demog_By_State_2014!G:G)</f>
        <v>201</v>
      </c>
      <c r="V202" s="14">
        <f>SUMIF(PIVOT_Demog_By_State_2014!A:A,A202&amp;"female",PIVOT_Demog_By_State_2014!H:H)</f>
        <v>19214</v>
      </c>
      <c r="W202" s="14">
        <f>SUMIF(PIVOT_Demog_By_State_2014!A:A,A202&amp;"male",PIVOT_Demog_By_State_2014!H:H)</f>
        <v>18709</v>
      </c>
      <c r="X202" s="14">
        <f>SUMIF(PIVOT_Demog_By_State_2014!A:A,A202&amp;"female",PIVOT_Demog_By_State_2014!I:I)</f>
        <v>6480</v>
      </c>
      <c r="Y202" s="14">
        <f>SUMIF(PIVOT_Demog_By_State_2014!A:A,A202&amp;"male",PIVOT_Demog_By_State_2014!I:I)</f>
        <v>6538</v>
      </c>
      <c r="Z202" s="14">
        <f>L202+N202+P202+R202+T202+V202+X202</f>
        <v>359655</v>
      </c>
      <c r="AA202" s="14">
        <f>M202+O202+Q202+S202+U202+W202+Y202</f>
        <v>377727</v>
      </c>
      <c r="AB202" s="19">
        <f>D202/SUMIF(A:A,A202,D:D)</f>
        <v>0.19385633776933797</v>
      </c>
      <c r="AC202" s="19">
        <f>L202/$H202</f>
        <v>8.1163437532631496E-3</v>
      </c>
      <c r="AD202" s="19">
        <f>M202/$H202</f>
        <v>1.2042294491057105E-2</v>
      </c>
      <c r="AE202" s="19">
        <f>N202/$H202</f>
        <v>0.4238426582008975</v>
      </c>
      <c r="AF202" s="19">
        <f>O202/$H202</f>
        <v>0.44215969330120247</v>
      </c>
      <c r="AG202" s="19">
        <f>P202/$H202</f>
        <v>1.4467026760202386E-2</v>
      </c>
      <c r="AH202" s="19">
        <f>Q202/$H202</f>
        <v>1.7024658225307531E-2</v>
      </c>
      <c r="AI202" s="19">
        <f>R202/$H202</f>
        <v>6.2340571819132331E-3</v>
      </c>
      <c r="AJ202" s="19">
        <f>S202/$H202</f>
        <v>6.5039239165664269E-3</v>
      </c>
      <c r="AK202" s="19">
        <f>T202/$H202</f>
        <v>2.2918330731854175E-4</v>
      </c>
      <c r="AL202" s="19">
        <f>U202/$H202</f>
        <v>2.7257896314217094E-4</v>
      </c>
      <c r="AM202" s="19">
        <f>V202/$H202</f>
        <v>2.6056379093600361E-2</v>
      </c>
      <c r="AN202" s="19">
        <f>W202/$H202</f>
        <v>2.5371541400133712E-2</v>
      </c>
      <c r="AO202" s="19">
        <f>X202/$H202</f>
        <v>8.7876203042849144E-3</v>
      </c>
      <c r="AP202" s="19">
        <f>Y202/$H202</f>
        <v>8.8662749304652417E-3</v>
      </c>
      <c r="AQ202" s="21">
        <f>AC202+AE202+AI202+AK202+AM202+AO202+AG202</f>
        <v>0.48773326860148009</v>
      </c>
      <c r="AR202" s="21">
        <f>AD202+AF202+AJ202+AL202+AN202+AP202+AH202</f>
        <v>0.51224096522787466</v>
      </c>
    </row>
    <row r="203" spans="1:44" x14ac:dyDescent="0.2">
      <c r="A203" s="5" t="s">
        <v>242</v>
      </c>
      <c r="B203" s="5" t="s">
        <v>293</v>
      </c>
      <c r="C203" s="5" t="str">
        <f>VLOOKUP(B203,Treatments!A:B,2,FALSE)</f>
        <v>HYPOTHYROIDISM</v>
      </c>
      <c r="D203" s="16">
        <v>120810</v>
      </c>
      <c r="E203" s="5">
        <v>1</v>
      </c>
      <c r="F203" s="7" t="str">
        <f>VLOOKUP(A203,Region_Pop!A:D,4,FALSE)</f>
        <v>Midwest</v>
      </c>
      <c r="G203" s="7" t="str">
        <f>IFERROR(VLOOKUP(A203,Region_Pop!A:F,6,FALSE),"NON DIVISION")</f>
        <v xml:space="preserve">West North Central </v>
      </c>
      <c r="H203" s="8">
        <f>VLOOKUP(A203,Region_Pop!A:P,16,FALSE)</f>
        <v>737401</v>
      </c>
      <c r="I203" s="8">
        <f>VLOOKUP(A203,Region_Pop!A:Z,26,FALSE)</f>
        <v>15365</v>
      </c>
      <c r="J203" s="8">
        <f>VLOOKUP(A203,Region_Pop!A:AJ,36,FALSE)</f>
        <v>10974</v>
      </c>
      <c r="K203" s="8">
        <f>VLOOKUP(A203,Region_Pop!A:AT,46,FALSE)</f>
        <v>6204</v>
      </c>
      <c r="L203" s="14">
        <f>SUMIF(PIVOT_Demog_By_State_2014!A:A,A203&amp;"female",PIVOT_Demog_By_State_2014!D:D)</f>
        <v>5985</v>
      </c>
      <c r="M203" s="14">
        <f>SUMIF(PIVOT_Demog_By_State_2014!A:A,A203&amp;"male",PIVOT_Demog_By_State_2014!D:D)</f>
        <v>8880</v>
      </c>
      <c r="N203" s="14">
        <f>SUMIF(PIVOT_Demog_By_State_2014!A:A,A203&amp;"female",PIVOT_Demog_By_State_2014!E:E)</f>
        <v>312542</v>
      </c>
      <c r="O203" s="14">
        <f>SUMIF(PIVOT_Demog_By_State_2014!A:A,A203&amp;"male",PIVOT_Demog_By_State_2014!E:E)</f>
        <v>326049</v>
      </c>
      <c r="P203" s="14">
        <f>SUMIF(PIVOT_Demog_By_State_2014!A:A,A203&amp;"female",PIVOT_Demog_By_State_2014!U:U)</f>
        <v>10668</v>
      </c>
      <c r="Q203" s="14">
        <f>SUMIF(PIVOT_Demog_By_State_2014!A:A,A203&amp;"male",PIVOT_Demog_By_State_2014!U:U)</f>
        <v>12554</v>
      </c>
      <c r="R203" s="14">
        <f>SUMIF(PIVOT_Demog_By_State_2014!A:A,A203&amp;"female",PIVOT_Demog_By_State_2014!F:F)</f>
        <v>4597</v>
      </c>
      <c r="S203" s="14">
        <f>SUMIF(PIVOT_Demog_By_State_2014!A:A,A203&amp;"male",PIVOT_Demog_By_State_2014!F:F)</f>
        <v>4796</v>
      </c>
      <c r="T203" s="14">
        <f>SUMIF(PIVOT_Demog_By_State_2014!A:A,A203&amp;"female",PIVOT_Demog_By_State_2014!G:G)</f>
        <v>169</v>
      </c>
      <c r="U203" s="14">
        <f>SUMIF(PIVOT_Demog_By_State_2014!A:A,A203&amp;"male",PIVOT_Demog_By_State_2014!G:G)</f>
        <v>201</v>
      </c>
      <c r="V203" s="14">
        <f>SUMIF(PIVOT_Demog_By_State_2014!A:A,A203&amp;"female",PIVOT_Demog_By_State_2014!H:H)</f>
        <v>19214</v>
      </c>
      <c r="W203" s="14">
        <f>SUMIF(PIVOT_Demog_By_State_2014!A:A,A203&amp;"male",PIVOT_Demog_By_State_2014!H:H)</f>
        <v>18709</v>
      </c>
      <c r="X203" s="14">
        <f>SUMIF(PIVOT_Demog_By_State_2014!A:A,A203&amp;"female",PIVOT_Demog_By_State_2014!I:I)</f>
        <v>6480</v>
      </c>
      <c r="Y203" s="14">
        <f>SUMIF(PIVOT_Demog_By_State_2014!A:A,A203&amp;"male",PIVOT_Demog_By_State_2014!I:I)</f>
        <v>6538</v>
      </c>
      <c r="Z203" s="14">
        <f>L203+N203+P203+R203+T203+V203+X203</f>
        <v>359655</v>
      </c>
      <c r="AA203" s="14">
        <f>M203+O203+Q203+S203+U203+W203+Y203</f>
        <v>377727</v>
      </c>
      <c r="AB203" s="19">
        <f>D203/SUMIF(A:A,A203,D:D)</f>
        <v>0.23126311275823519</v>
      </c>
      <c r="AC203" s="19">
        <f>L203/$H203</f>
        <v>8.1163437532631496E-3</v>
      </c>
      <c r="AD203" s="19">
        <f>M203/$H203</f>
        <v>1.2042294491057105E-2</v>
      </c>
      <c r="AE203" s="19">
        <f>N203/$H203</f>
        <v>0.4238426582008975</v>
      </c>
      <c r="AF203" s="19">
        <f>O203/$H203</f>
        <v>0.44215969330120247</v>
      </c>
      <c r="AG203" s="19">
        <f>P203/$H203</f>
        <v>1.4467026760202386E-2</v>
      </c>
      <c r="AH203" s="19">
        <f>Q203/$H203</f>
        <v>1.7024658225307531E-2</v>
      </c>
      <c r="AI203" s="19">
        <f>R203/$H203</f>
        <v>6.2340571819132331E-3</v>
      </c>
      <c r="AJ203" s="19">
        <f>S203/$H203</f>
        <v>6.5039239165664269E-3</v>
      </c>
      <c r="AK203" s="19">
        <f>T203/$H203</f>
        <v>2.2918330731854175E-4</v>
      </c>
      <c r="AL203" s="19">
        <f>U203/$H203</f>
        <v>2.7257896314217094E-4</v>
      </c>
      <c r="AM203" s="19">
        <f>V203/$H203</f>
        <v>2.6056379093600361E-2</v>
      </c>
      <c r="AN203" s="19">
        <f>W203/$H203</f>
        <v>2.5371541400133712E-2</v>
      </c>
      <c r="AO203" s="19">
        <f>X203/$H203</f>
        <v>8.7876203042849144E-3</v>
      </c>
      <c r="AP203" s="19">
        <f>Y203/$H203</f>
        <v>8.8662749304652417E-3</v>
      </c>
      <c r="AQ203" s="21">
        <f>AC203+AE203+AI203+AK203+AM203+AO203+AG203</f>
        <v>0.48773326860148009</v>
      </c>
      <c r="AR203" s="21">
        <f>AD203+AF203+AJ203+AL203+AN203+AP203+AH203</f>
        <v>0.51224096522787466</v>
      </c>
    </row>
    <row r="204" spans="1:44" x14ac:dyDescent="0.2">
      <c r="A204" s="5" t="s">
        <v>242</v>
      </c>
      <c r="B204" s="5" t="s">
        <v>295</v>
      </c>
      <c r="C204" s="5" t="str">
        <f>VLOOKUP(B204,Treatments!A:B,2,FALSE)</f>
        <v>HIGH BLOOD PRESSURE</v>
      </c>
      <c r="D204" s="16">
        <v>99981</v>
      </c>
      <c r="E204" s="5">
        <v>4</v>
      </c>
      <c r="F204" s="7" t="str">
        <f>VLOOKUP(A204,Region_Pop!A:D,4,FALSE)</f>
        <v>Midwest</v>
      </c>
      <c r="G204" s="7" t="str">
        <f>IFERROR(VLOOKUP(A204,Region_Pop!A:F,6,FALSE),"NON DIVISION")</f>
        <v xml:space="preserve">West North Central </v>
      </c>
      <c r="H204" s="8">
        <f>VLOOKUP(A204,Region_Pop!A:P,16,FALSE)</f>
        <v>737401</v>
      </c>
      <c r="I204" s="8">
        <f>VLOOKUP(A204,Region_Pop!A:Z,26,FALSE)</f>
        <v>15365</v>
      </c>
      <c r="J204" s="8">
        <f>VLOOKUP(A204,Region_Pop!A:AJ,36,FALSE)</f>
        <v>10974</v>
      </c>
      <c r="K204" s="8">
        <f>VLOOKUP(A204,Region_Pop!A:AT,46,FALSE)</f>
        <v>6204</v>
      </c>
      <c r="L204" s="14">
        <f>SUMIF(PIVOT_Demog_By_State_2014!A:A,A204&amp;"female",PIVOT_Demog_By_State_2014!D:D)</f>
        <v>5985</v>
      </c>
      <c r="M204" s="14">
        <f>SUMIF(PIVOT_Demog_By_State_2014!A:A,A204&amp;"male",PIVOT_Demog_By_State_2014!D:D)</f>
        <v>8880</v>
      </c>
      <c r="N204" s="14">
        <f>SUMIF(PIVOT_Demog_By_State_2014!A:A,A204&amp;"female",PIVOT_Demog_By_State_2014!E:E)</f>
        <v>312542</v>
      </c>
      <c r="O204" s="14">
        <f>SUMIF(PIVOT_Demog_By_State_2014!A:A,A204&amp;"male",PIVOT_Demog_By_State_2014!E:E)</f>
        <v>326049</v>
      </c>
      <c r="P204" s="14">
        <f>SUMIF(PIVOT_Demog_By_State_2014!A:A,A204&amp;"female",PIVOT_Demog_By_State_2014!U:U)</f>
        <v>10668</v>
      </c>
      <c r="Q204" s="14">
        <f>SUMIF(PIVOT_Demog_By_State_2014!A:A,A204&amp;"male",PIVOT_Demog_By_State_2014!U:U)</f>
        <v>12554</v>
      </c>
      <c r="R204" s="14">
        <f>SUMIF(PIVOT_Demog_By_State_2014!A:A,A204&amp;"female",PIVOT_Demog_By_State_2014!F:F)</f>
        <v>4597</v>
      </c>
      <c r="S204" s="14">
        <f>SUMIF(PIVOT_Demog_By_State_2014!A:A,A204&amp;"male",PIVOT_Demog_By_State_2014!F:F)</f>
        <v>4796</v>
      </c>
      <c r="T204" s="14">
        <f>SUMIF(PIVOT_Demog_By_State_2014!A:A,A204&amp;"female",PIVOT_Demog_By_State_2014!G:G)</f>
        <v>169</v>
      </c>
      <c r="U204" s="14">
        <f>SUMIF(PIVOT_Demog_By_State_2014!A:A,A204&amp;"male",PIVOT_Demog_By_State_2014!G:G)</f>
        <v>201</v>
      </c>
      <c r="V204" s="14">
        <f>SUMIF(PIVOT_Demog_By_State_2014!A:A,A204&amp;"female",PIVOT_Demog_By_State_2014!H:H)</f>
        <v>19214</v>
      </c>
      <c r="W204" s="14">
        <f>SUMIF(PIVOT_Demog_By_State_2014!A:A,A204&amp;"male",PIVOT_Demog_By_State_2014!H:H)</f>
        <v>18709</v>
      </c>
      <c r="X204" s="14">
        <f>SUMIF(PIVOT_Demog_By_State_2014!A:A,A204&amp;"female",PIVOT_Demog_By_State_2014!I:I)</f>
        <v>6480</v>
      </c>
      <c r="Y204" s="14">
        <f>SUMIF(PIVOT_Demog_By_State_2014!A:A,A204&amp;"male",PIVOT_Demog_By_State_2014!I:I)</f>
        <v>6538</v>
      </c>
      <c r="Z204" s="14">
        <f>L204+N204+P204+R204+T204+V204+X204</f>
        <v>359655</v>
      </c>
      <c r="AA204" s="14">
        <f>M204+O204+Q204+S204+U204+W204+Y204</f>
        <v>377727</v>
      </c>
      <c r="AB204" s="19">
        <f>D204/SUMIF(A:A,A204,D:D)</f>
        <v>0.19139075636686625</v>
      </c>
      <c r="AC204" s="19">
        <f>L204/$H204</f>
        <v>8.1163437532631496E-3</v>
      </c>
      <c r="AD204" s="19">
        <f>M204/$H204</f>
        <v>1.2042294491057105E-2</v>
      </c>
      <c r="AE204" s="19">
        <f>N204/$H204</f>
        <v>0.4238426582008975</v>
      </c>
      <c r="AF204" s="19">
        <f>O204/$H204</f>
        <v>0.44215969330120247</v>
      </c>
      <c r="AG204" s="19">
        <f>P204/$H204</f>
        <v>1.4467026760202386E-2</v>
      </c>
      <c r="AH204" s="19">
        <f>Q204/$H204</f>
        <v>1.7024658225307531E-2</v>
      </c>
      <c r="AI204" s="19">
        <f>R204/$H204</f>
        <v>6.2340571819132331E-3</v>
      </c>
      <c r="AJ204" s="19">
        <f>S204/$H204</f>
        <v>6.5039239165664269E-3</v>
      </c>
      <c r="AK204" s="19">
        <f>T204/$H204</f>
        <v>2.2918330731854175E-4</v>
      </c>
      <c r="AL204" s="19">
        <f>U204/$H204</f>
        <v>2.7257896314217094E-4</v>
      </c>
      <c r="AM204" s="19">
        <f>V204/$H204</f>
        <v>2.6056379093600361E-2</v>
      </c>
      <c r="AN204" s="19">
        <f>W204/$H204</f>
        <v>2.5371541400133712E-2</v>
      </c>
      <c r="AO204" s="19">
        <f>X204/$H204</f>
        <v>8.7876203042849144E-3</v>
      </c>
      <c r="AP204" s="19">
        <f>Y204/$H204</f>
        <v>8.8662749304652417E-3</v>
      </c>
      <c r="AQ204" s="21">
        <f>AC204+AE204+AI204+AK204+AM204+AO204+AG204</f>
        <v>0.48773326860148009</v>
      </c>
      <c r="AR204" s="21">
        <f>AD204+AF204+AJ204+AL204+AN204+AP204+AH204</f>
        <v>0.51224096522787466</v>
      </c>
    </row>
    <row r="205" spans="1:44" x14ac:dyDescent="0.2">
      <c r="A205" s="5" t="s">
        <v>242</v>
      </c>
      <c r="B205" s="5" t="s">
        <v>296</v>
      </c>
      <c r="C205" s="5" t="str">
        <f>VLOOKUP(B205,Treatments!A:B,2,FALSE)</f>
        <v>GASTROESOPHAGEAL REFLUX DISEASE</v>
      </c>
      <c r="D205" s="16">
        <v>94011</v>
      </c>
      <c r="E205" s="5">
        <v>5</v>
      </c>
      <c r="F205" s="7" t="str">
        <f>VLOOKUP(A205,Region_Pop!A:D,4,FALSE)</f>
        <v>Midwest</v>
      </c>
      <c r="G205" s="7" t="str">
        <f>IFERROR(VLOOKUP(A205,Region_Pop!A:F,6,FALSE),"NON DIVISION")</f>
        <v xml:space="preserve">West North Central </v>
      </c>
      <c r="H205" s="8">
        <f>VLOOKUP(A205,Region_Pop!A:P,16,FALSE)</f>
        <v>737401</v>
      </c>
      <c r="I205" s="8">
        <f>VLOOKUP(A205,Region_Pop!A:Z,26,FALSE)</f>
        <v>15365</v>
      </c>
      <c r="J205" s="8">
        <f>VLOOKUP(A205,Region_Pop!A:AJ,36,FALSE)</f>
        <v>10974</v>
      </c>
      <c r="K205" s="8">
        <f>VLOOKUP(A205,Region_Pop!A:AT,46,FALSE)</f>
        <v>6204</v>
      </c>
      <c r="L205" s="14">
        <f>SUMIF(PIVOT_Demog_By_State_2014!A:A,A205&amp;"female",PIVOT_Demog_By_State_2014!D:D)</f>
        <v>5985</v>
      </c>
      <c r="M205" s="14">
        <f>SUMIF(PIVOT_Demog_By_State_2014!A:A,A205&amp;"male",PIVOT_Demog_By_State_2014!D:D)</f>
        <v>8880</v>
      </c>
      <c r="N205" s="14">
        <f>SUMIF(PIVOT_Demog_By_State_2014!A:A,A205&amp;"female",PIVOT_Demog_By_State_2014!E:E)</f>
        <v>312542</v>
      </c>
      <c r="O205" s="14">
        <f>SUMIF(PIVOT_Demog_By_State_2014!A:A,A205&amp;"male",PIVOT_Demog_By_State_2014!E:E)</f>
        <v>326049</v>
      </c>
      <c r="P205" s="14">
        <f>SUMIF(PIVOT_Demog_By_State_2014!A:A,A205&amp;"female",PIVOT_Demog_By_State_2014!U:U)</f>
        <v>10668</v>
      </c>
      <c r="Q205" s="14">
        <f>SUMIF(PIVOT_Demog_By_State_2014!A:A,A205&amp;"male",PIVOT_Demog_By_State_2014!U:U)</f>
        <v>12554</v>
      </c>
      <c r="R205" s="14">
        <f>SUMIF(PIVOT_Demog_By_State_2014!A:A,A205&amp;"female",PIVOT_Demog_By_State_2014!F:F)</f>
        <v>4597</v>
      </c>
      <c r="S205" s="14">
        <f>SUMIF(PIVOT_Demog_By_State_2014!A:A,A205&amp;"male",PIVOT_Demog_By_State_2014!F:F)</f>
        <v>4796</v>
      </c>
      <c r="T205" s="14">
        <f>SUMIF(PIVOT_Demog_By_State_2014!A:A,A205&amp;"female",PIVOT_Demog_By_State_2014!G:G)</f>
        <v>169</v>
      </c>
      <c r="U205" s="14">
        <f>SUMIF(PIVOT_Demog_By_State_2014!A:A,A205&amp;"male",PIVOT_Demog_By_State_2014!G:G)</f>
        <v>201</v>
      </c>
      <c r="V205" s="14">
        <f>SUMIF(PIVOT_Demog_By_State_2014!A:A,A205&amp;"female",PIVOT_Demog_By_State_2014!H:H)</f>
        <v>19214</v>
      </c>
      <c r="W205" s="14">
        <f>SUMIF(PIVOT_Demog_By_State_2014!A:A,A205&amp;"male",PIVOT_Demog_By_State_2014!H:H)</f>
        <v>18709</v>
      </c>
      <c r="X205" s="14">
        <f>SUMIF(PIVOT_Demog_By_State_2014!A:A,A205&amp;"female",PIVOT_Demog_By_State_2014!I:I)</f>
        <v>6480</v>
      </c>
      <c r="Y205" s="14">
        <f>SUMIF(PIVOT_Demog_By_State_2014!A:A,A205&amp;"male",PIVOT_Demog_By_State_2014!I:I)</f>
        <v>6538</v>
      </c>
      <c r="Z205" s="14">
        <f>L205+N205+P205+R205+T205+V205+X205</f>
        <v>359655</v>
      </c>
      <c r="AA205" s="14">
        <f>M205+O205+Q205+S205+U205+W205+Y205</f>
        <v>377727</v>
      </c>
      <c r="AB205" s="19">
        <f>D205/SUMIF(A:A,A205,D:D)</f>
        <v>0.17996255685385687</v>
      </c>
      <c r="AC205" s="19">
        <f>L205/$H205</f>
        <v>8.1163437532631496E-3</v>
      </c>
      <c r="AD205" s="19">
        <f>M205/$H205</f>
        <v>1.2042294491057105E-2</v>
      </c>
      <c r="AE205" s="19">
        <f>N205/$H205</f>
        <v>0.4238426582008975</v>
      </c>
      <c r="AF205" s="19">
        <f>O205/$H205</f>
        <v>0.44215969330120247</v>
      </c>
      <c r="AG205" s="19">
        <f>P205/$H205</f>
        <v>1.4467026760202386E-2</v>
      </c>
      <c r="AH205" s="19">
        <f>Q205/$H205</f>
        <v>1.7024658225307531E-2</v>
      </c>
      <c r="AI205" s="19">
        <f>R205/$H205</f>
        <v>6.2340571819132331E-3</v>
      </c>
      <c r="AJ205" s="19">
        <f>S205/$H205</f>
        <v>6.5039239165664269E-3</v>
      </c>
      <c r="AK205" s="19">
        <f>T205/$H205</f>
        <v>2.2918330731854175E-4</v>
      </c>
      <c r="AL205" s="19">
        <f>U205/$H205</f>
        <v>2.7257896314217094E-4</v>
      </c>
      <c r="AM205" s="19">
        <f>V205/$H205</f>
        <v>2.6056379093600361E-2</v>
      </c>
      <c r="AN205" s="19">
        <f>W205/$H205</f>
        <v>2.5371541400133712E-2</v>
      </c>
      <c r="AO205" s="19">
        <f>X205/$H205</f>
        <v>8.7876203042849144E-3</v>
      </c>
      <c r="AP205" s="19">
        <f>Y205/$H205</f>
        <v>8.8662749304652417E-3</v>
      </c>
      <c r="AQ205" s="21">
        <f>AC205+AE205+AI205+AK205+AM205+AO205+AG205</f>
        <v>0.48773326860148009</v>
      </c>
      <c r="AR205" s="21">
        <f>AD205+AF205+AJ205+AL205+AN205+AP205+AH205</f>
        <v>0.51224096522787466</v>
      </c>
    </row>
    <row r="206" spans="1:44" x14ac:dyDescent="0.2">
      <c r="A206" s="5" t="s">
        <v>242</v>
      </c>
      <c r="B206" s="5" t="s">
        <v>297</v>
      </c>
      <c r="C206" s="5" t="str">
        <f>VLOOKUP(B206,Treatments!A:B,2,FALSE)</f>
        <v>HIGH CHOLESTEROL</v>
      </c>
      <c r="D206" s="16">
        <v>106321</v>
      </c>
      <c r="E206" s="5">
        <v>2</v>
      </c>
      <c r="F206" s="7" t="str">
        <f>VLOOKUP(A206,Region_Pop!A:D,4,FALSE)</f>
        <v>Midwest</v>
      </c>
      <c r="G206" s="7" t="str">
        <f>IFERROR(VLOOKUP(A206,Region_Pop!A:F,6,FALSE),"NON DIVISION")</f>
        <v xml:space="preserve">West North Central </v>
      </c>
      <c r="H206" s="8">
        <f>VLOOKUP(A206,Region_Pop!A:P,16,FALSE)</f>
        <v>737401</v>
      </c>
      <c r="I206" s="8">
        <f>VLOOKUP(A206,Region_Pop!A:Z,26,FALSE)</f>
        <v>15365</v>
      </c>
      <c r="J206" s="8">
        <f>VLOOKUP(A206,Region_Pop!A:AJ,36,FALSE)</f>
        <v>10974</v>
      </c>
      <c r="K206" s="8">
        <f>VLOOKUP(A206,Region_Pop!A:AT,46,FALSE)</f>
        <v>6204</v>
      </c>
      <c r="L206" s="14">
        <f>SUMIF(PIVOT_Demog_By_State_2014!A:A,A206&amp;"female",PIVOT_Demog_By_State_2014!D:D)</f>
        <v>5985</v>
      </c>
      <c r="M206" s="14">
        <f>SUMIF(PIVOT_Demog_By_State_2014!A:A,A206&amp;"male",PIVOT_Demog_By_State_2014!D:D)</f>
        <v>8880</v>
      </c>
      <c r="N206" s="14">
        <f>SUMIF(PIVOT_Demog_By_State_2014!A:A,A206&amp;"female",PIVOT_Demog_By_State_2014!E:E)</f>
        <v>312542</v>
      </c>
      <c r="O206" s="14">
        <f>SUMIF(PIVOT_Demog_By_State_2014!A:A,A206&amp;"male",PIVOT_Demog_By_State_2014!E:E)</f>
        <v>326049</v>
      </c>
      <c r="P206" s="14">
        <f>SUMIF(PIVOT_Demog_By_State_2014!A:A,A206&amp;"female",PIVOT_Demog_By_State_2014!U:U)</f>
        <v>10668</v>
      </c>
      <c r="Q206" s="14">
        <f>SUMIF(PIVOT_Demog_By_State_2014!A:A,A206&amp;"male",PIVOT_Demog_By_State_2014!U:U)</f>
        <v>12554</v>
      </c>
      <c r="R206" s="14">
        <f>SUMIF(PIVOT_Demog_By_State_2014!A:A,A206&amp;"female",PIVOT_Demog_By_State_2014!F:F)</f>
        <v>4597</v>
      </c>
      <c r="S206" s="14">
        <f>SUMIF(PIVOT_Demog_By_State_2014!A:A,A206&amp;"male",PIVOT_Demog_By_State_2014!F:F)</f>
        <v>4796</v>
      </c>
      <c r="T206" s="14">
        <f>SUMIF(PIVOT_Demog_By_State_2014!A:A,A206&amp;"female",PIVOT_Demog_By_State_2014!G:G)</f>
        <v>169</v>
      </c>
      <c r="U206" s="14">
        <f>SUMIF(PIVOT_Demog_By_State_2014!A:A,A206&amp;"male",PIVOT_Demog_By_State_2014!G:G)</f>
        <v>201</v>
      </c>
      <c r="V206" s="14">
        <f>SUMIF(PIVOT_Demog_By_State_2014!A:A,A206&amp;"female",PIVOT_Demog_By_State_2014!H:H)</f>
        <v>19214</v>
      </c>
      <c r="W206" s="14">
        <f>SUMIF(PIVOT_Demog_By_State_2014!A:A,A206&amp;"male",PIVOT_Demog_By_State_2014!H:H)</f>
        <v>18709</v>
      </c>
      <c r="X206" s="14">
        <f>SUMIF(PIVOT_Demog_By_State_2014!A:A,A206&amp;"female",PIVOT_Demog_By_State_2014!I:I)</f>
        <v>6480</v>
      </c>
      <c r="Y206" s="14">
        <f>SUMIF(PIVOT_Demog_By_State_2014!A:A,A206&amp;"male",PIVOT_Demog_By_State_2014!I:I)</f>
        <v>6538</v>
      </c>
      <c r="Z206" s="14">
        <f>L206+N206+P206+R206+T206+V206+X206</f>
        <v>359655</v>
      </c>
      <c r="AA206" s="14">
        <f>M206+O206+Q206+S206+U206+W206+Y206</f>
        <v>377727</v>
      </c>
      <c r="AB206" s="19">
        <f>D206/SUMIF(A:A,A206,D:D)</f>
        <v>0.20352723625170371</v>
      </c>
      <c r="AC206" s="19">
        <f>L206/$H206</f>
        <v>8.1163437532631496E-3</v>
      </c>
      <c r="AD206" s="19">
        <f>M206/$H206</f>
        <v>1.2042294491057105E-2</v>
      </c>
      <c r="AE206" s="19">
        <f>N206/$H206</f>
        <v>0.4238426582008975</v>
      </c>
      <c r="AF206" s="19">
        <f>O206/$H206</f>
        <v>0.44215969330120247</v>
      </c>
      <c r="AG206" s="19">
        <f>P206/$H206</f>
        <v>1.4467026760202386E-2</v>
      </c>
      <c r="AH206" s="19">
        <f>Q206/$H206</f>
        <v>1.7024658225307531E-2</v>
      </c>
      <c r="AI206" s="19">
        <f>R206/$H206</f>
        <v>6.2340571819132331E-3</v>
      </c>
      <c r="AJ206" s="19">
        <f>S206/$H206</f>
        <v>6.5039239165664269E-3</v>
      </c>
      <c r="AK206" s="19">
        <f>T206/$H206</f>
        <v>2.2918330731854175E-4</v>
      </c>
      <c r="AL206" s="19">
        <f>U206/$H206</f>
        <v>2.7257896314217094E-4</v>
      </c>
      <c r="AM206" s="19">
        <f>V206/$H206</f>
        <v>2.6056379093600361E-2</v>
      </c>
      <c r="AN206" s="19">
        <f>W206/$H206</f>
        <v>2.5371541400133712E-2</v>
      </c>
      <c r="AO206" s="19">
        <f>X206/$H206</f>
        <v>8.7876203042849144E-3</v>
      </c>
      <c r="AP206" s="19">
        <f>Y206/$H206</f>
        <v>8.8662749304652417E-3</v>
      </c>
      <c r="AQ206" s="21">
        <f>AC206+AE206+AI206+AK206+AM206+AO206+AG206</f>
        <v>0.48773326860148009</v>
      </c>
      <c r="AR206" s="21">
        <f>AD206+AF206+AJ206+AL206+AN206+AP206+AH206</f>
        <v>0.51224096522787466</v>
      </c>
    </row>
    <row r="207" spans="1:44" x14ac:dyDescent="0.2">
      <c r="A207" s="5" t="s">
        <v>207</v>
      </c>
      <c r="B207" s="5" t="s">
        <v>298</v>
      </c>
      <c r="C207" s="5" t="str">
        <f>VLOOKUP(B207,Treatments!A:B,2,FALSE)</f>
        <v>HIGH BLOOD PRESSURE</v>
      </c>
      <c r="D207" s="16">
        <v>672849</v>
      </c>
      <c r="E207" s="5">
        <v>5</v>
      </c>
      <c r="F207" s="7" t="str">
        <f>VLOOKUP(A207,Region_Pop!A:D,4,FALSE)</f>
        <v>South</v>
      </c>
      <c r="G207" s="7" t="str">
        <f>IFERROR(VLOOKUP(A207,Region_Pop!A:F,6,FALSE),"NON DIVISION")</f>
        <v xml:space="preserve">East South Central </v>
      </c>
      <c r="H207" s="8">
        <f>VLOOKUP(A207,Region_Pop!A:P,16,FALSE)</f>
        <v>4414349</v>
      </c>
      <c r="I207" s="8">
        <f>VLOOKUP(A207,Region_Pop!A:Z,26,FALSE)</f>
        <v>9690</v>
      </c>
      <c r="J207" s="8">
        <f>VLOOKUP(A207,Region_Pop!A:AJ,36,FALSE)</f>
        <v>55758</v>
      </c>
      <c r="K207" s="8">
        <f>VLOOKUP(A207,Region_Pop!A:AT,46,FALSE)</f>
        <v>43645</v>
      </c>
      <c r="L207" s="14">
        <f>SUMIF(PIVOT_Demog_By_State_2014!A:A,A207&amp;"female",PIVOT_Demog_By_State_2014!D:D)</f>
        <v>177417</v>
      </c>
      <c r="M207" s="14">
        <f>SUMIF(PIVOT_Demog_By_State_2014!A:A,A207&amp;"male",PIVOT_Demog_By_State_2014!D:D)</f>
        <v>174418</v>
      </c>
      <c r="N207" s="14">
        <f>SUMIF(PIVOT_Demog_By_State_2014!A:A,A207&amp;"female",PIVOT_Demog_By_State_2014!E:E)</f>
        <v>1921034</v>
      </c>
      <c r="O207" s="14">
        <f>SUMIF(PIVOT_Demog_By_State_2014!A:A,A207&amp;"male",PIVOT_Demog_By_State_2014!E:E)</f>
        <v>1847866</v>
      </c>
      <c r="P207" s="14">
        <f>SUMIF(PIVOT_Demog_By_State_2014!A:A,A207&amp;"female",PIVOT_Demog_By_State_2014!U:U)</f>
        <v>68090</v>
      </c>
      <c r="Q207" s="14">
        <f>SUMIF(PIVOT_Demog_By_State_2014!A:A,A207&amp;"male",PIVOT_Demog_By_State_2014!U:U)</f>
        <v>82345</v>
      </c>
      <c r="R207" s="14">
        <f>SUMIF(PIVOT_Demog_By_State_2014!A:A,A207&amp;"female",PIVOT_Demog_By_State_2014!F:F)</f>
        <v>31248</v>
      </c>
      <c r="S207" s="14">
        <f>SUMIF(PIVOT_Demog_By_State_2014!A:A,A207&amp;"male",PIVOT_Demog_By_State_2014!F:F)</f>
        <v>28225</v>
      </c>
      <c r="T207" s="14">
        <f>SUMIF(PIVOT_Demog_By_State_2014!A:A,A207&amp;"female",PIVOT_Demog_By_State_2014!G:G)</f>
        <v>1198</v>
      </c>
      <c r="U207" s="14">
        <f>SUMIF(PIVOT_Demog_By_State_2014!A:A,A207&amp;"male",PIVOT_Demog_By_State_2014!G:G)</f>
        <v>1269</v>
      </c>
      <c r="V207" s="14">
        <f>SUMIF(PIVOT_Demog_By_State_2014!A:A,A207&amp;"female",PIVOT_Demog_By_State_2014!H:H)</f>
        <v>4541</v>
      </c>
      <c r="W207" s="14">
        <f>SUMIF(PIVOT_Demog_By_State_2014!A:A,A207&amp;"male",PIVOT_Demog_By_State_2014!H:H)</f>
        <v>4610</v>
      </c>
      <c r="X207" s="14">
        <f>SUMIF(PIVOT_Demog_By_State_2014!A:A,A207&amp;"female",PIVOT_Demog_By_State_2014!I:I)</f>
        <v>36618</v>
      </c>
      <c r="Y207" s="14">
        <f>SUMIF(PIVOT_Demog_By_State_2014!A:A,A207&amp;"male",PIVOT_Demog_By_State_2014!I:I)</f>
        <v>35604</v>
      </c>
      <c r="Z207" s="14">
        <f>L207+N207+P207+R207+T207+V207+X207</f>
        <v>2240146</v>
      </c>
      <c r="AA207" s="14">
        <f>M207+O207+Q207+S207+U207+W207+Y207</f>
        <v>2174337</v>
      </c>
      <c r="AB207" s="19">
        <f>D207/SUMIF(A:A,A207,D:D)</f>
        <v>0.1633754781262042</v>
      </c>
      <c r="AC207" s="19">
        <f>L207/$H207</f>
        <v>4.0190977197317207E-2</v>
      </c>
      <c r="AD207" s="19">
        <f>M207/$H207</f>
        <v>3.9511601823960907E-2</v>
      </c>
      <c r="AE207" s="19">
        <f>N207/$H207</f>
        <v>0.43517945681231818</v>
      </c>
      <c r="AF207" s="19">
        <f>O207/$H207</f>
        <v>0.41860441936058973</v>
      </c>
      <c r="AG207" s="19">
        <f>P207/$H207</f>
        <v>1.5424697956595639E-2</v>
      </c>
      <c r="AH207" s="19">
        <f>Q207/$H207</f>
        <v>1.865393968623686E-2</v>
      </c>
      <c r="AI207" s="19">
        <f>R207/$H207</f>
        <v>7.0787334667014321E-3</v>
      </c>
      <c r="AJ207" s="19">
        <f>S207/$H207</f>
        <v>6.3939212780865307E-3</v>
      </c>
      <c r="AK207" s="19">
        <f>T207/$H207</f>
        <v>2.7138769499194561E-4</v>
      </c>
      <c r="AL207" s="19">
        <f>U207/$H207</f>
        <v>2.8747160679864689E-4</v>
      </c>
      <c r="AM207" s="19">
        <f>V207/$H207</f>
        <v>1.0286907537215566E-3</v>
      </c>
      <c r="AN207" s="19">
        <f>W207/$H207</f>
        <v>1.044321597590041E-3</v>
      </c>
      <c r="AO207" s="19">
        <f>X207/$H207</f>
        <v>8.2952208808139086E-3</v>
      </c>
      <c r="AP207" s="19">
        <f>Y207/$H207</f>
        <v>8.0655154361379214E-3</v>
      </c>
      <c r="AQ207" s="21">
        <f>AC207+AE207+AI207+AK207+AM207+AO207+AG207</f>
        <v>0.50746916476245996</v>
      </c>
      <c r="AR207" s="21">
        <f>AD207+AF207+AJ207+AL207+AN207+AP207+AH207</f>
        <v>0.49256119078940064</v>
      </c>
    </row>
    <row r="208" spans="1:44" x14ac:dyDescent="0.2">
      <c r="A208" s="5" t="s">
        <v>207</v>
      </c>
      <c r="B208" s="5" t="s">
        <v>287</v>
      </c>
      <c r="C208" s="5" t="str">
        <f>VLOOKUP(B208,Treatments!A:B,2,FALSE)</f>
        <v>SEVERE PAIN RELIEF</v>
      </c>
      <c r="D208" s="16">
        <v>983844</v>
      </c>
      <c r="E208" s="5">
        <v>1</v>
      </c>
      <c r="F208" s="7" t="str">
        <f>VLOOKUP(A208,Region_Pop!A:D,4,FALSE)</f>
        <v>South</v>
      </c>
      <c r="G208" s="7" t="str">
        <f>IFERROR(VLOOKUP(A208,Region_Pop!A:F,6,FALSE),"NON DIVISION")</f>
        <v xml:space="preserve">East South Central </v>
      </c>
      <c r="H208" s="8">
        <f>VLOOKUP(A208,Region_Pop!A:P,16,FALSE)</f>
        <v>4414349</v>
      </c>
      <c r="I208" s="8">
        <f>VLOOKUP(A208,Region_Pop!A:Z,26,FALSE)</f>
        <v>9690</v>
      </c>
      <c r="J208" s="8">
        <f>VLOOKUP(A208,Region_Pop!A:AJ,36,FALSE)</f>
        <v>55758</v>
      </c>
      <c r="K208" s="8">
        <f>VLOOKUP(A208,Region_Pop!A:AT,46,FALSE)</f>
        <v>43645</v>
      </c>
      <c r="L208" s="14">
        <f>SUMIF(PIVOT_Demog_By_State_2014!A:A,A208&amp;"female",PIVOT_Demog_By_State_2014!D:D)</f>
        <v>177417</v>
      </c>
      <c r="M208" s="14">
        <f>SUMIF(PIVOT_Demog_By_State_2014!A:A,A208&amp;"male",PIVOT_Demog_By_State_2014!D:D)</f>
        <v>174418</v>
      </c>
      <c r="N208" s="14">
        <f>SUMIF(PIVOT_Demog_By_State_2014!A:A,A208&amp;"female",PIVOT_Demog_By_State_2014!E:E)</f>
        <v>1921034</v>
      </c>
      <c r="O208" s="14">
        <f>SUMIF(PIVOT_Demog_By_State_2014!A:A,A208&amp;"male",PIVOT_Demog_By_State_2014!E:E)</f>
        <v>1847866</v>
      </c>
      <c r="P208" s="14">
        <f>SUMIF(PIVOT_Demog_By_State_2014!A:A,A208&amp;"female",PIVOT_Demog_By_State_2014!U:U)</f>
        <v>68090</v>
      </c>
      <c r="Q208" s="14">
        <f>SUMIF(PIVOT_Demog_By_State_2014!A:A,A208&amp;"male",PIVOT_Demog_By_State_2014!U:U)</f>
        <v>82345</v>
      </c>
      <c r="R208" s="14">
        <f>SUMIF(PIVOT_Demog_By_State_2014!A:A,A208&amp;"female",PIVOT_Demog_By_State_2014!F:F)</f>
        <v>31248</v>
      </c>
      <c r="S208" s="14">
        <f>SUMIF(PIVOT_Demog_By_State_2014!A:A,A208&amp;"male",PIVOT_Demog_By_State_2014!F:F)</f>
        <v>28225</v>
      </c>
      <c r="T208" s="14">
        <f>SUMIF(PIVOT_Demog_By_State_2014!A:A,A208&amp;"female",PIVOT_Demog_By_State_2014!G:G)</f>
        <v>1198</v>
      </c>
      <c r="U208" s="14">
        <f>SUMIF(PIVOT_Demog_By_State_2014!A:A,A208&amp;"male",PIVOT_Demog_By_State_2014!G:G)</f>
        <v>1269</v>
      </c>
      <c r="V208" s="14">
        <f>SUMIF(PIVOT_Demog_By_State_2014!A:A,A208&amp;"female",PIVOT_Demog_By_State_2014!H:H)</f>
        <v>4541</v>
      </c>
      <c r="W208" s="14">
        <f>SUMIF(PIVOT_Demog_By_State_2014!A:A,A208&amp;"male",PIVOT_Demog_By_State_2014!H:H)</f>
        <v>4610</v>
      </c>
      <c r="X208" s="14">
        <f>SUMIF(PIVOT_Demog_By_State_2014!A:A,A208&amp;"female",PIVOT_Demog_By_State_2014!I:I)</f>
        <v>36618</v>
      </c>
      <c r="Y208" s="14">
        <f>SUMIF(PIVOT_Demog_By_State_2014!A:A,A208&amp;"male",PIVOT_Demog_By_State_2014!I:I)</f>
        <v>35604</v>
      </c>
      <c r="Z208" s="14">
        <f>L208+N208+P208+R208+T208+V208+X208</f>
        <v>2240146</v>
      </c>
      <c r="AA208" s="14">
        <f>M208+O208+Q208+S208+U208+W208+Y208</f>
        <v>2174337</v>
      </c>
      <c r="AB208" s="19">
        <f>D208/SUMIF(A:A,A208,D:D)</f>
        <v>0.23888864203052579</v>
      </c>
      <c r="AC208" s="19">
        <f>L208/$H208</f>
        <v>4.0190977197317207E-2</v>
      </c>
      <c r="AD208" s="19">
        <f>M208/$H208</f>
        <v>3.9511601823960907E-2</v>
      </c>
      <c r="AE208" s="19">
        <f>N208/$H208</f>
        <v>0.43517945681231818</v>
      </c>
      <c r="AF208" s="19">
        <f>O208/$H208</f>
        <v>0.41860441936058973</v>
      </c>
      <c r="AG208" s="19">
        <f>P208/$H208</f>
        <v>1.5424697956595639E-2</v>
      </c>
      <c r="AH208" s="19">
        <f>Q208/$H208</f>
        <v>1.865393968623686E-2</v>
      </c>
      <c r="AI208" s="19">
        <f>R208/$H208</f>
        <v>7.0787334667014321E-3</v>
      </c>
      <c r="AJ208" s="19">
        <f>S208/$H208</f>
        <v>6.3939212780865307E-3</v>
      </c>
      <c r="AK208" s="19">
        <f>T208/$H208</f>
        <v>2.7138769499194561E-4</v>
      </c>
      <c r="AL208" s="19">
        <f>U208/$H208</f>
        <v>2.8747160679864689E-4</v>
      </c>
      <c r="AM208" s="19">
        <f>V208/$H208</f>
        <v>1.0286907537215566E-3</v>
      </c>
      <c r="AN208" s="19">
        <f>W208/$H208</f>
        <v>1.044321597590041E-3</v>
      </c>
      <c r="AO208" s="19">
        <f>X208/$H208</f>
        <v>8.2952208808139086E-3</v>
      </c>
      <c r="AP208" s="19">
        <f>Y208/$H208</f>
        <v>8.0655154361379214E-3</v>
      </c>
      <c r="AQ208" s="21">
        <f>AC208+AE208+AI208+AK208+AM208+AO208+AG208</f>
        <v>0.50746916476245996</v>
      </c>
      <c r="AR208" s="21">
        <f>AD208+AF208+AJ208+AL208+AN208+AP208+AH208</f>
        <v>0.49256119078940064</v>
      </c>
    </row>
    <row r="209" spans="1:44" x14ac:dyDescent="0.2">
      <c r="A209" s="5" t="s">
        <v>207</v>
      </c>
      <c r="B209" s="5" t="s">
        <v>293</v>
      </c>
      <c r="C209" s="5" t="str">
        <f>VLOOKUP(B209,Treatments!A:B,2,FALSE)</f>
        <v>HYPOTHYROIDISM</v>
      </c>
      <c r="D209" s="16">
        <v>873862</v>
      </c>
      <c r="E209" s="5">
        <v>3</v>
      </c>
      <c r="F209" s="7" t="str">
        <f>VLOOKUP(A209,Region_Pop!A:D,4,FALSE)</f>
        <v>South</v>
      </c>
      <c r="G209" s="7" t="str">
        <f>IFERROR(VLOOKUP(A209,Region_Pop!A:F,6,FALSE),"NON DIVISION")</f>
        <v xml:space="preserve">East South Central </v>
      </c>
      <c r="H209" s="8">
        <f>VLOOKUP(A209,Region_Pop!A:P,16,FALSE)</f>
        <v>4414349</v>
      </c>
      <c r="I209" s="8">
        <f>VLOOKUP(A209,Region_Pop!A:Z,26,FALSE)</f>
        <v>9690</v>
      </c>
      <c r="J209" s="8">
        <f>VLOOKUP(A209,Region_Pop!A:AJ,36,FALSE)</f>
        <v>55758</v>
      </c>
      <c r="K209" s="8">
        <f>VLOOKUP(A209,Region_Pop!A:AT,46,FALSE)</f>
        <v>43645</v>
      </c>
      <c r="L209" s="14">
        <f>SUMIF(PIVOT_Demog_By_State_2014!A:A,A209&amp;"female",PIVOT_Demog_By_State_2014!D:D)</f>
        <v>177417</v>
      </c>
      <c r="M209" s="14">
        <f>SUMIF(PIVOT_Demog_By_State_2014!A:A,A209&amp;"male",PIVOT_Demog_By_State_2014!D:D)</f>
        <v>174418</v>
      </c>
      <c r="N209" s="14">
        <f>SUMIF(PIVOT_Demog_By_State_2014!A:A,A209&amp;"female",PIVOT_Demog_By_State_2014!E:E)</f>
        <v>1921034</v>
      </c>
      <c r="O209" s="14">
        <f>SUMIF(PIVOT_Demog_By_State_2014!A:A,A209&amp;"male",PIVOT_Demog_By_State_2014!E:E)</f>
        <v>1847866</v>
      </c>
      <c r="P209" s="14">
        <f>SUMIF(PIVOT_Demog_By_State_2014!A:A,A209&amp;"female",PIVOT_Demog_By_State_2014!U:U)</f>
        <v>68090</v>
      </c>
      <c r="Q209" s="14">
        <f>SUMIF(PIVOT_Demog_By_State_2014!A:A,A209&amp;"male",PIVOT_Demog_By_State_2014!U:U)</f>
        <v>82345</v>
      </c>
      <c r="R209" s="14">
        <f>SUMIF(PIVOT_Demog_By_State_2014!A:A,A209&amp;"female",PIVOT_Demog_By_State_2014!F:F)</f>
        <v>31248</v>
      </c>
      <c r="S209" s="14">
        <f>SUMIF(PIVOT_Demog_By_State_2014!A:A,A209&amp;"male",PIVOT_Demog_By_State_2014!F:F)</f>
        <v>28225</v>
      </c>
      <c r="T209" s="14">
        <f>SUMIF(PIVOT_Demog_By_State_2014!A:A,A209&amp;"female",PIVOT_Demog_By_State_2014!G:G)</f>
        <v>1198</v>
      </c>
      <c r="U209" s="14">
        <f>SUMIF(PIVOT_Demog_By_State_2014!A:A,A209&amp;"male",PIVOT_Demog_By_State_2014!G:G)</f>
        <v>1269</v>
      </c>
      <c r="V209" s="14">
        <f>SUMIF(PIVOT_Demog_By_State_2014!A:A,A209&amp;"female",PIVOT_Demog_By_State_2014!H:H)</f>
        <v>4541</v>
      </c>
      <c r="W209" s="14">
        <f>SUMIF(PIVOT_Demog_By_State_2014!A:A,A209&amp;"male",PIVOT_Demog_By_State_2014!H:H)</f>
        <v>4610</v>
      </c>
      <c r="X209" s="14">
        <f>SUMIF(PIVOT_Demog_By_State_2014!A:A,A209&amp;"female",PIVOT_Demog_By_State_2014!I:I)</f>
        <v>36618</v>
      </c>
      <c r="Y209" s="14">
        <f>SUMIF(PIVOT_Demog_By_State_2014!A:A,A209&amp;"male",PIVOT_Demog_By_State_2014!I:I)</f>
        <v>35604</v>
      </c>
      <c r="Z209" s="14">
        <f>L209+N209+P209+R209+T209+V209+X209</f>
        <v>2240146</v>
      </c>
      <c r="AA209" s="14">
        <f>M209+O209+Q209+S209+U209+W209+Y209</f>
        <v>2174337</v>
      </c>
      <c r="AB209" s="19">
        <f>D209/SUMIF(A:A,A209,D:D)</f>
        <v>0.21218374712055907</v>
      </c>
      <c r="AC209" s="19">
        <f>L209/$H209</f>
        <v>4.0190977197317207E-2</v>
      </c>
      <c r="AD209" s="19">
        <f>M209/$H209</f>
        <v>3.9511601823960907E-2</v>
      </c>
      <c r="AE209" s="19">
        <f>N209/$H209</f>
        <v>0.43517945681231818</v>
      </c>
      <c r="AF209" s="19">
        <f>O209/$H209</f>
        <v>0.41860441936058973</v>
      </c>
      <c r="AG209" s="19">
        <f>P209/$H209</f>
        <v>1.5424697956595639E-2</v>
      </c>
      <c r="AH209" s="19">
        <f>Q209/$H209</f>
        <v>1.865393968623686E-2</v>
      </c>
      <c r="AI209" s="19">
        <f>R209/$H209</f>
        <v>7.0787334667014321E-3</v>
      </c>
      <c r="AJ209" s="19">
        <f>S209/$H209</f>
        <v>6.3939212780865307E-3</v>
      </c>
      <c r="AK209" s="19">
        <f>T209/$H209</f>
        <v>2.7138769499194561E-4</v>
      </c>
      <c r="AL209" s="19">
        <f>U209/$H209</f>
        <v>2.8747160679864689E-4</v>
      </c>
      <c r="AM209" s="19">
        <f>V209/$H209</f>
        <v>1.0286907537215566E-3</v>
      </c>
      <c r="AN209" s="19">
        <f>W209/$H209</f>
        <v>1.044321597590041E-3</v>
      </c>
      <c r="AO209" s="19">
        <f>X209/$H209</f>
        <v>8.2952208808139086E-3</v>
      </c>
      <c r="AP209" s="19">
        <f>Y209/$H209</f>
        <v>8.0655154361379214E-3</v>
      </c>
      <c r="AQ209" s="21">
        <f>AC209+AE209+AI209+AK209+AM209+AO209+AG209</f>
        <v>0.50746916476245996</v>
      </c>
      <c r="AR209" s="21">
        <f>AD209+AF209+AJ209+AL209+AN209+AP209+AH209</f>
        <v>0.49256119078940064</v>
      </c>
    </row>
    <row r="210" spans="1:44" x14ac:dyDescent="0.2">
      <c r="A210" s="5" t="s">
        <v>207</v>
      </c>
      <c r="B210" s="5" t="s">
        <v>295</v>
      </c>
      <c r="C210" s="5" t="str">
        <f>VLOOKUP(B210,Treatments!A:B,2,FALSE)</f>
        <v>HIGH BLOOD PRESSURE</v>
      </c>
      <c r="D210" s="16">
        <v>874805</v>
      </c>
      <c r="E210" s="5">
        <v>2</v>
      </c>
      <c r="F210" s="7" t="str">
        <f>VLOOKUP(A210,Region_Pop!A:D,4,FALSE)</f>
        <v>South</v>
      </c>
      <c r="G210" s="7" t="str">
        <f>IFERROR(VLOOKUP(A210,Region_Pop!A:F,6,FALSE),"NON DIVISION")</f>
        <v xml:space="preserve">East South Central </v>
      </c>
      <c r="H210" s="8">
        <f>VLOOKUP(A210,Region_Pop!A:P,16,FALSE)</f>
        <v>4414349</v>
      </c>
      <c r="I210" s="8">
        <f>VLOOKUP(A210,Region_Pop!A:Z,26,FALSE)</f>
        <v>9690</v>
      </c>
      <c r="J210" s="8">
        <f>VLOOKUP(A210,Region_Pop!A:AJ,36,FALSE)</f>
        <v>55758</v>
      </c>
      <c r="K210" s="8">
        <f>VLOOKUP(A210,Region_Pop!A:AT,46,FALSE)</f>
        <v>43645</v>
      </c>
      <c r="L210" s="14">
        <f>SUMIF(PIVOT_Demog_By_State_2014!A:A,A210&amp;"female",PIVOT_Demog_By_State_2014!D:D)</f>
        <v>177417</v>
      </c>
      <c r="M210" s="14">
        <f>SUMIF(PIVOT_Demog_By_State_2014!A:A,A210&amp;"male",PIVOT_Demog_By_State_2014!D:D)</f>
        <v>174418</v>
      </c>
      <c r="N210" s="14">
        <f>SUMIF(PIVOT_Demog_By_State_2014!A:A,A210&amp;"female",PIVOT_Demog_By_State_2014!E:E)</f>
        <v>1921034</v>
      </c>
      <c r="O210" s="14">
        <f>SUMIF(PIVOT_Demog_By_State_2014!A:A,A210&amp;"male",PIVOT_Demog_By_State_2014!E:E)</f>
        <v>1847866</v>
      </c>
      <c r="P210" s="14">
        <f>SUMIF(PIVOT_Demog_By_State_2014!A:A,A210&amp;"female",PIVOT_Demog_By_State_2014!U:U)</f>
        <v>68090</v>
      </c>
      <c r="Q210" s="14">
        <f>SUMIF(PIVOT_Demog_By_State_2014!A:A,A210&amp;"male",PIVOT_Demog_By_State_2014!U:U)</f>
        <v>82345</v>
      </c>
      <c r="R210" s="14">
        <f>SUMIF(PIVOT_Demog_By_State_2014!A:A,A210&amp;"female",PIVOT_Demog_By_State_2014!F:F)</f>
        <v>31248</v>
      </c>
      <c r="S210" s="14">
        <f>SUMIF(PIVOT_Demog_By_State_2014!A:A,A210&amp;"male",PIVOT_Demog_By_State_2014!F:F)</f>
        <v>28225</v>
      </c>
      <c r="T210" s="14">
        <f>SUMIF(PIVOT_Demog_By_State_2014!A:A,A210&amp;"female",PIVOT_Demog_By_State_2014!G:G)</f>
        <v>1198</v>
      </c>
      <c r="U210" s="14">
        <f>SUMIF(PIVOT_Demog_By_State_2014!A:A,A210&amp;"male",PIVOT_Demog_By_State_2014!G:G)</f>
        <v>1269</v>
      </c>
      <c r="V210" s="14">
        <f>SUMIF(PIVOT_Demog_By_State_2014!A:A,A210&amp;"female",PIVOT_Demog_By_State_2014!H:H)</f>
        <v>4541</v>
      </c>
      <c r="W210" s="14">
        <f>SUMIF(PIVOT_Demog_By_State_2014!A:A,A210&amp;"male",PIVOT_Demog_By_State_2014!H:H)</f>
        <v>4610</v>
      </c>
      <c r="X210" s="14">
        <f>SUMIF(PIVOT_Demog_By_State_2014!A:A,A210&amp;"female",PIVOT_Demog_By_State_2014!I:I)</f>
        <v>36618</v>
      </c>
      <c r="Y210" s="14">
        <f>SUMIF(PIVOT_Demog_By_State_2014!A:A,A210&amp;"male",PIVOT_Demog_By_State_2014!I:I)</f>
        <v>35604</v>
      </c>
      <c r="Z210" s="14">
        <f>L210+N210+P210+R210+T210+V210+X210</f>
        <v>2240146</v>
      </c>
      <c r="AA210" s="14">
        <f>M210+O210+Q210+S210+U210+W210+Y210</f>
        <v>2174337</v>
      </c>
      <c r="AB210" s="19">
        <f>D210/SUMIF(A:A,A210,D:D)</f>
        <v>0.2124127183694916</v>
      </c>
      <c r="AC210" s="19">
        <f>L210/$H210</f>
        <v>4.0190977197317207E-2</v>
      </c>
      <c r="AD210" s="19">
        <f>M210/$H210</f>
        <v>3.9511601823960907E-2</v>
      </c>
      <c r="AE210" s="19">
        <f>N210/$H210</f>
        <v>0.43517945681231818</v>
      </c>
      <c r="AF210" s="19">
        <f>O210/$H210</f>
        <v>0.41860441936058973</v>
      </c>
      <c r="AG210" s="19">
        <f>P210/$H210</f>
        <v>1.5424697956595639E-2</v>
      </c>
      <c r="AH210" s="19">
        <f>Q210/$H210</f>
        <v>1.865393968623686E-2</v>
      </c>
      <c r="AI210" s="19">
        <f>R210/$H210</f>
        <v>7.0787334667014321E-3</v>
      </c>
      <c r="AJ210" s="19">
        <f>S210/$H210</f>
        <v>6.3939212780865307E-3</v>
      </c>
      <c r="AK210" s="19">
        <f>T210/$H210</f>
        <v>2.7138769499194561E-4</v>
      </c>
      <c r="AL210" s="19">
        <f>U210/$H210</f>
        <v>2.8747160679864689E-4</v>
      </c>
      <c r="AM210" s="19">
        <f>V210/$H210</f>
        <v>1.0286907537215566E-3</v>
      </c>
      <c r="AN210" s="19">
        <f>W210/$H210</f>
        <v>1.044321597590041E-3</v>
      </c>
      <c r="AO210" s="19">
        <f>X210/$H210</f>
        <v>8.2952208808139086E-3</v>
      </c>
      <c r="AP210" s="19">
        <f>Y210/$H210</f>
        <v>8.0655154361379214E-3</v>
      </c>
      <c r="AQ210" s="21">
        <f>AC210+AE210+AI210+AK210+AM210+AO210+AG210</f>
        <v>0.50746916476245996</v>
      </c>
      <c r="AR210" s="21">
        <f>AD210+AF210+AJ210+AL210+AN210+AP210+AH210</f>
        <v>0.49256119078940064</v>
      </c>
    </row>
    <row r="211" spans="1:44" x14ac:dyDescent="0.2">
      <c r="A211" s="5" t="s">
        <v>207</v>
      </c>
      <c r="B211" s="5" t="s">
        <v>296</v>
      </c>
      <c r="C211" s="5" t="str">
        <f>VLOOKUP(B211,Treatments!A:B,2,FALSE)</f>
        <v>GASTROESOPHAGEAL REFLUX DISEASE</v>
      </c>
      <c r="D211" s="16">
        <v>713061</v>
      </c>
      <c r="E211" s="5">
        <v>4</v>
      </c>
      <c r="F211" s="7" t="str">
        <f>VLOOKUP(A211,Region_Pop!A:D,4,FALSE)</f>
        <v>South</v>
      </c>
      <c r="G211" s="7" t="str">
        <f>IFERROR(VLOOKUP(A211,Region_Pop!A:F,6,FALSE),"NON DIVISION")</f>
        <v xml:space="preserve">East South Central </v>
      </c>
      <c r="H211" s="8">
        <f>VLOOKUP(A211,Region_Pop!A:P,16,FALSE)</f>
        <v>4414349</v>
      </c>
      <c r="I211" s="8">
        <f>VLOOKUP(A211,Region_Pop!A:Z,26,FALSE)</f>
        <v>9690</v>
      </c>
      <c r="J211" s="8">
        <f>VLOOKUP(A211,Region_Pop!A:AJ,36,FALSE)</f>
        <v>55758</v>
      </c>
      <c r="K211" s="8">
        <f>VLOOKUP(A211,Region_Pop!A:AT,46,FALSE)</f>
        <v>43645</v>
      </c>
      <c r="L211" s="14">
        <f>SUMIF(PIVOT_Demog_By_State_2014!A:A,A211&amp;"female",PIVOT_Demog_By_State_2014!D:D)</f>
        <v>177417</v>
      </c>
      <c r="M211" s="14">
        <f>SUMIF(PIVOT_Demog_By_State_2014!A:A,A211&amp;"male",PIVOT_Demog_By_State_2014!D:D)</f>
        <v>174418</v>
      </c>
      <c r="N211" s="14">
        <f>SUMIF(PIVOT_Demog_By_State_2014!A:A,A211&amp;"female",PIVOT_Demog_By_State_2014!E:E)</f>
        <v>1921034</v>
      </c>
      <c r="O211" s="14">
        <f>SUMIF(PIVOT_Demog_By_State_2014!A:A,A211&amp;"male",PIVOT_Demog_By_State_2014!E:E)</f>
        <v>1847866</v>
      </c>
      <c r="P211" s="14">
        <f>SUMIF(PIVOT_Demog_By_State_2014!A:A,A211&amp;"female",PIVOT_Demog_By_State_2014!U:U)</f>
        <v>68090</v>
      </c>
      <c r="Q211" s="14">
        <f>SUMIF(PIVOT_Demog_By_State_2014!A:A,A211&amp;"male",PIVOT_Demog_By_State_2014!U:U)</f>
        <v>82345</v>
      </c>
      <c r="R211" s="14">
        <f>SUMIF(PIVOT_Demog_By_State_2014!A:A,A211&amp;"female",PIVOT_Demog_By_State_2014!F:F)</f>
        <v>31248</v>
      </c>
      <c r="S211" s="14">
        <f>SUMIF(PIVOT_Demog_By_State_2014!A:A,A211&amp;"male",PIVOT_Demog_By_State_2014!F:F)</f>
        <v>28225</v>
      </c>
      <c r="T211" s="14">
        <f>SUMIF(PIVOT_Demog_By_State_2014!A:A,A211&amp;"female",PIVOT_Demog_By_State_2014!G:G)</f>
        <v>1198</v>
      </c>
      <c r="U211" s="14">
        <f>SUMIF(PIVOT_Demog_By_State_2014!A:A,A211&amp;"male",PIVOT_Demog_By_State_2014!G:G)</f>
        <v>1269</v>
      </c>
      <c r="V211" s="14">
        <f>SUMIF(PIVOT_Demog_By_State_2014!A:A,A211&amp;"female",PIVOT_Demog_By_State_2014!H:H)</f>
        <v>4541</v>
      </c>
      <c r="W211" s="14">
        <f>SUMIF(PIVOT_Demog_By_State_2014!A:A,A211&amp;"male",PIVOT_Demog_By_State_2014!H:H)</f>
        <v>4610</v>
      </c>
      <c r="X211" s="14">
        <f>SUMIF(PIVOT_Demog_By_State_2014!A:A,A211&amp;"female",PIVOT_Demog_By_State_2014!I:I)</f>
        <v>36618</v>
      </c>
      <c r="Y211" s="14">
        <f>SUMIF(PIVOT_Demog_By_State_2014!A:A,A211&amp;"male",PIVOT_Demog_By_State_2014!I:I)</f>
        <v>35604</v>
      </c>
      <c r="Z211" s="14">
        <f>L211+N211+P211+R211+T211+V211+X211</f>
        <v>2240146</v>
      </c>
      <c r="AA211" s="14">
        <f>M211+O211+Q211+S211+U211+W211+Y211</f>
        <v>2174337</v>
      </c>
      <c r="AB211" s="19">
        <f>D211/SUMIF(A:A,A211,D:D)</f>
        <v>0.17313941435321936</v>
      </c>
      <c r="AC211" s="19">
        <f>L211/$H211</f>
        <v>4.0190977197317207E-2</v>
      </c>
      <c r="AD211" s="19">
        <f>M211/$H211</f>
        <v>3.9511601823960907E-2</v>
      </c>
      <c r="AE211" s="19">
        <f>N211/$H211</f>
        <v>0.43517945681231818</v>
      </c>
      <c r="AF211" s="19">
        <f>O211/$H211</f>
        <v>0.41860441936058973</v>
      </c>
      <c r="AG211" s="19">
        <f>P211/$H211</f>
        <v>1.5424697956595639E-2</v>
      </c>
      <c r="AH211" s="19">
        <f>Q211/$H211</f>
        <v>1.865393968623686E-2</v>
      </c>
      <c r="AI211" s="19">
        <f>R211/$H211</f>
        <v>7.0787334667014321E-3</v>
      </c>
      <c r="AJ211" s="19">
        <f>S211/$H211</f>
        <v>6.3939212780865307E-3</v>
      </c>
      <c r="AK211" s="19">
        <f>T211/$H211</f>
        <v>2.7138769499194561E-4</v>
      </c>
      <c r="AL211" s="19">
        <f>U211/$H211</f>
        <v>2.8747160679864689E-4</v>
      </c>
      <c r="AM211" s="19">
        <f>V211/$H211</f>
        <v>1.0286907537215566E-3</v>
      </c>
      <c r="AN211" s="19">
        <f>W211/$H211</f>
        <v>1.044321597590041E-3</v>
      </c>
      <c r="AO211" s="19">
        <f>X211/$H211</f>
        <v>8.2952208808139086E-3</v>
      </c>
      <c r="AP211" s="19">
        <f>Y211/$H211</f>
        <v>8.0655154361379214E-3</v>
      </c>
      <c r="AQ211" s="21">
        <f>AC211+AE211+AI211+AK211+AM211+AO211+AG211</f>
        <v>0.50746916476245996</v>
      </c>
      <c r="AR211" s="21">
        <f>AD211+AF211+AJ211+AL211+AN211+AP211+AH211</f>
        <v>0.49256119078940064</v>
      </c>
    </row>
    <row r="212" spans="1:44" x14ac:dyDescent="0.2">
      <c r="A212" s="5" t="s">
        <v>209</v>
      </c>
      <c r="B212" s="5" t="s">
        <v>298</v>
      </c>
      <c r="C212" s="5" t="str">
        <f>VLOOKUP(B212,Treatments!A:B,2,FALSE)</f>
        <v>HIGH BLOOD PRESSURE</v>
      </c>
      <c r="D212" s="16">
        <v>729226</v>
      </c>
      <c r="E212" s="5">
        <v>2</v>
      </c>
      <c r="F212" s="7" t="str">
        <f>VLOOKUP(A212,Region_Pop!A:D,4,FALSE)</f>
        <v>South</v>
      </c>
      <c r="G212" s="7" t="str">
        <f>IFERROR(VLOOKUP(A212,Region_Pop!A:F,6,FALSE),"NON DIVISION")</f>
        <v xml:space="preserve">West South Central </v>
      </c>
      <c r="H212" s="8">
        <f>VLOOKUP(A212,Region_Pop!A:P,16,FALSE)</f>
        <v>4644013</v>
      </c>
      <c r="I212" s="8">
        <f>VLOOKUP(A212,Region_Pop!A:Z,26,FALSE)</f>
        <v>19486</v>
      </c>
      <c r="J212" s="8">
        <f>VLOOKUP(A212,Region_Pop!A:AJ,36,FALSE)</f>
        <v>64226</v>
      </c>
      <c r="K212" s="8">
        <f>VLOOKUP(A212,Region_Pop!A:AT,46,FALSE)</f>
        <v>43592</v>
      </c>
      <c r="L212" s="14">
        <f>SUMIF(PIVOT_Demog_By_State_2014!A:A,A212&amp;"female",PIVOT_Demog_By_State_2014!D:D)</f>
        <v>782935</v>
      </c>
      <c r="M212" s="14">
        <f>SUMIF(PIVOT_Demog_By_State_2014!A:A,A212&amp;"male",PIVOT_Demog_By_State_2014!D:D)</f>
        <v>707886</v>
      </c>
      <c r="N212" s="14">
        <f>SUMIF(PIVOT_Demog_By_State_2014!A:A,A212&amp;"female",PIVOT_Demog_By_State_2014!E:E)</f>
        <v>1399075</v>
      </c>
      <c r="O212" s="14">
        <f>SUMIF(PIVOT_Demog_By_State_2014!A:A,A212&amp;"male",PIVOT_Demog_By_State_2014!E:E)</f>
        <v>1359653</v>
      </c>
      <c r="P212" s="14">
        <f>SUMIF(PIVOT_Demog_By_State_2014!A:A,A212&amp;"female",PIVOT_Demog_By_State_2014!U:U)</f>
        <v>102330</v>
      </c>
      <c r="Q212" s="14">
        <f>SUMIF(PIVOT_Demog_By_State_2014!A:A,A212&amp;"male",PIVOT_Demog_By_State_2014!U:U)</f>
        <v>120969</v>
      </c>
      <c r="R212" s="14">
        <f>SUMIF(PIVOT_Demog_By_State_2014!A:A,A212&amp;"female",PIVOT_Demog_By_State_2014!F:F)</f>
        <v>38964</v>
      </c>
      <c r="S212" s="14">
        <f>SUMIF(PIVOT_Demog_By_State_2014!A:A,A212&amp;"male",PIVOT_Demog_By_State_2014!F:F)</f>
        <v>37986</v>
      </c>
      <c r="T212" s="14">
        <f>SUMIF(PIVOT_Demog_By_State_2014!A:A,A212&amp;"female",PIVOT_Demog_By_State_2014!G:G)</f>
        <v>877</v>
      </c>
      <c r="U212" s="14">
        <f>SUMIF(PIVOT_Demog_By_State_2014!A:A,A212&amp;"male",PIVOT_Demog_By_State_2014!G:G)</f>
        <v>880</v>
      </c>
      <c r="V212" s="14">
        <f>SUMIF(PIVOT_Demog_By_State_2014!A:A,A212&amp;"female",PIVOT_Demog_By_State_2014!H:H)</f>
        <v>14861</v>
      </c>
      <c r="W212" s="14">
        <f>SUMIF(PIVOT_Demog_By_State_2014!A:A,A212&amp;"male",PIVOT_Demog_By_State_2014!H:H)</f>
        <v>14527</v>
      </c>
      <c r="X212" s="14">
        <f>SUMIF(PIVOT_Demog_By_State_2014!A:A,A212&amp;"female",PIVOT_Demog_By_State_2014!I:I)</f>
        <v>32288</v>
      </c>
      <c r="Y212" s="14">
        <f>SUMIF(PIVOT_Demog_By_State_2014!A:A,A212&amp;"male",PIVOT_Demog_By_State_2014!I:I)</f>
        <v>30973</v>
      </c>
      <c r="Z212" s="14">
        <f>L212+N212+P212+R212+T212+V212+X212</f>
        <v>2371330</v>
      </c>
      <c r="AA212" s="14">
        <f>M212+O212+Q212+S212+U212+W212+Y212</f>
        <v>2272874</v>
      </c>
      <c r="AB212" s="19">
        <f>D212/SUMIF(A:A,A212,D:D)</f>
        <v>0.21964096067506766</v>
      </c>
      <c r="AC212" s="19">
        <f>L212/$H212</f>
        <v>0.16859018267175394</v>
      </c>
      <c r="AD212" s="19">
        <f>M212/$H212</f>
        <v>0.15242980585971658</v>
      </c>
      <c r="AE212" s="19">
        <f>N212/$H212</f>
        <v>0.30126422988049345</v>
      </c>
      <c r="AF212" s="19">
        <f>O212/$H212</f>
        <v>0.2927754508869807</v>
      </c>
      <c r="AG212" s="19">
        <f>P212/$H212</f>
        <v>2.2034822038611863E-2</v>
      </c>
      <c r="AH212" s="19">
        <f>Q212/$H212</f>
        <v>2.604837669489728E-2</v>
      </c>
      <c r="AI212" s="19">
        <f>R212/$H212</f>
        <v>8.3901573918936066E-3</v>
      </c>
      <c r="AJ212" s="19">
        <f>S212/$H212</f>
        <v>8.1795636661654483E-3</v>
      </c>
      <c r="AK212" s="19">
        <f>T212/$H212</f>
        <v>1.8884529393005576E-4</v>
      </c>
      <c r="AL212" s="19">
        <f>U212/$H212</f>
        <v>1.8949128695376177E-4</v>
      </c>
      <c r="AM212" s="19">
        <f>V212/$H212</f>
        <v>3.2000341084316517E-3</v>
      </c>
      <c r="AN212" s="19">
        <f>W212/$H212</f>
        <v>3.1281135517923831E-3</v>
      </c>
      <c r="AO212" s="19">
        <f>X212/$H212</f>
        <v>6.9526075831398406E-3</v>
      </c>
      <c r="AP212" s="19">
        <f>Y212/$H212</f>
        <v>6.6694473077487078E-3</v>
      </c>
      <c r="AQ212" s="21">
        <f>AC212+AE212+AI212+AK212+AM212+AO212+AG212</f>
        <v>0.51062087896825437</v>
      </c>
      <c r="AR212" s="21">
        <f>AD212+AF212+AJ212+AL212+AN212+AP212+AH212</f>
        <v>0.48942024925425492</v>
      </c>
    </row>
    <row r="213" spans="1:44" x14ac:dyDescent="0.2">
      <c r="A213" s="5" t="s">
        <v>209</v>
      </c>
      <c r="B213" s="5" t="s">
        <v>303</v>
      </c>
      <c r="C213" s="5" t="str">
        <f>VLOOKUP(B213,Treatments!A:B,2,FALSE)</f>
        <v>HIGH CHOLESTEROL</v>
      </c>
      <c r="D213" s="16">
        <v>534791</v>
      </c>
      <c r="E213" s="5">
        <v>5</v>
      </c>
      <c r="F213" s="7" t="str">
        <f>VLOOKUP(A213,Region_Pop!A:D,4,FALSE)</f>
        <v>South</v>
      </c>
      <c r="G213" s="7" t="str">
        <f>IFERROR(VLOOKUP(A213,Region_Pop!A:F,6,FALSE),"NON DIVISION")</f>
        <v xml:space="preserve">West South Central </v>
      </c>
      <c r="H213" s="8">
        <f>VLOOKUP(A213,Region_Pop!A:P,16,FALSE)</f>
        <v>4644013</v>
      </c>
      <c r="I213" s="8">
        <f>VLOOKUP(A213,Region_Pop!A:Z,26,FALSE)</f>
        <v>19486</v>
      </c>
      <c r="J213" s="8">
        <f>VLOOKUP(A213,Region_Pop!A:AJ,36,FALSE)</f>
        <v>64226</v>
      </c>
      <c r="K213" s="8">
        <f>VLOOKUP(A213,Region_Pop!A:AT,46,FALSE)</f>
        <v>43592</v>
      </c>
      <c r="L213" s="14">
        <f>SUMIF(PIVOT_Demog_By_State_2014!A:A,A213&amp;"female",PIVOT_Demog_By_State_2014!D:D)</f>
        <v>782935</v>
      </c>
      <c r="M213" s="14">
        <f>SUMIF(PIVOT_Demog_By_State_2014!A:A,A213&amp;"male",PIVOT_Demog_By_State_2014!D:D)</f>
        <v>707886</v>
      </c>
      <c r="N213" s="14">
        <f>SUMIF(PIVOT_Demog_By_State_2014!A:A,A213&amp;"female",PIVOT_Demog_By_State_2014!E:E)</f>
        <v>1399075</v>
      </c>
      <c r="O213" s="14">
        <f>SUMIF(PIVOT_Demog_By_State_2014!A:A,A213&amp;"male",PIVOT_Demog_By_State_2014!E:E)</f>
        <v>1359653</v>
      </c>
      <c r="P213" s="14">
        <f>SUMIF(PIVOT_Demog_By_State_2014!A:A,A213&amp;"female",PIVOT_Demog_By_State_2014!U:U)</f>
        <v>102330</v>
      </c>
      <c r="Q213" s="14">
        <f>SUMIF(PIVOT_Demog_By_State_2014!A:A,A213&amp;"male",PIVOT_Demog_By_State_2014!U:U)</f>
        <v>120969</v>
      </c>
      <c r="R213" s="14">
        <f>SUMIF(PIVOT_Demog_By_State_2014!A:A,A213&amp;"female",PIVOT_Demog_By_State_2014!F:F)</f>
        <v>38964</v>
      </c>
      <c r="S213" s="14">
        <f>SUMIF(PIVOT_Demog_By_State_2014!A:A,A213&amp;"male",PIVOT_Demog_By_State_2014!F:F)</f>
        <v>37986</v>
      </c>
      <c r="T213" s="14">
        <f>SUMIF(PIVOT_Demog_By_State_2014!A:A,A213&amp;"female",PIVOT_Demog_By_State_2014!G:G)</f>
        <v>877</v>
      </c>
      <c r="U213" s="14">
        <f>SUMIF(PIVOT_Demog_By_State_2014!A:A,A213&amp;"male",PIVOT_Demog_By_State_2014!G:G)</f>
        <v>880</v>
      </c>
      <c r="V213" s="14">
        <f>SUMIF(PIVOT_Demog_By_State_2014!A:A,A213&amp;"female",PIVOT_Demog_By_State_2014!H:H)</f>
        <v>14861</v>
      </c>
      <c r="W213" s="14">
        <f>SUMIF(PIVOT_Demog_By_State_2014!A:A,A213&amp;"male",PIVOT_Demog_By_State_2014!H:H)</f>
        <v>14527</v>
      </c>
      <c r="X213" s="14">
        <f>SUMIF(PIVOT_Demog_By_State_2014!A:A,A213&amp;"female",PIVOT_Demog_By_State_2014!I:I)</f>
        <v>32288</v>
      </c>
      <c r="Y213" s="14">
        <f>SUMIF(PIVOT_Demog_By_State_2014!A:A,A213&amp;"male",PIVOT_Demog_By_State_2014!I:I)</f>
        <v>30973</v>
      </c>
      <c r="Z213" s="14">
        <f>L213+N213+P213+R213+T213+V213+X213</f>
        <v>2371330</v>
      </c>
      <c r="AA213" s="14">
        <f>M213+O213+Q213+S213+U213+W213+Y213</f>
        <v>2272874</v>
      </c>
      <c r="AB213" s="19">
        <f>D213/SUMIF(A:A,A213,D:D)</f>
        <v>0.16107764808218591</v>
      </c>
      <c r="AC213" s="19">
        <f>L213/$H213</f>
        <v>0.16859018267175394</v>
      </c>
      <c r="AD213" s="19">
        <f>M213/$H213</f>
        <v>0.15242980585971658</v>
      </c>
      <c r="AE213" s="19">
        <f>N213/$H213</f>
        <v>0.30126422988049345</v>
      </c>
      <c r="AF213" s="19">
        <f>O213/$H213</f>
        <v>0.2927754508869807</v>
      </c>
      <c r="AG213" s="19">
        <f>P213/$H213</f>
        <v>2.2034822038611863E-2</v>
      </c>
      <c r="AH213" s="19">
        <f>Q213/$H213</f>
        <v>2.604837669489728E-2</v>
      </c>
      <c r="AI213" s="19">
        <f>R213/$H213</f>
        <v>8.3901573918936066E-3</v>
      </c>
      <c r="AJ213" s="19">
        <f>S213/$H213</f>
        <v>8.1795636661654483E-3</v>
      </c>
      <c r="AK213" s="19">
        <f>T213/$H213</f>
        <v>1.8884529393005576E-4</v>
      </c>
      <c r="AL213" s="19">
        <f>U213/$H213</f>
        <v>1.8949128695376177E-4</v>
      </c>
      <c r="AM213" s="19">
        <f>V213/$H213</f>
        <v>3.2000341084316517E-3</v>
      </c>
      <c r="AN213" s="19">
        <f>W213/$H213</f>
        <v>3.1281135517923831E-3</v>
      </c>
      <c r="AO213" s="19">
        <f>X213/$H213</f>
        <v>6.9526075831398406E-3</v>
      </c>
      <c r="AP213" s="19">
        <f>Y213/$H213</f>
        <v>6.6694473077487078E-3</v>
      </c>
      <c r="AQ213" s="21">
        <f>AC213+AE213+AI213+AK213+AM213+AO213+AG213</f>
        <v>0.51062087896825437</v>
      </c>
      <c r="AR213" s="21">
        <f>AD213+AF213+AJ213+AL213+AN213+AP213+AH213</f>
        <v>0.48942024925425492</v>
      </c>
    </row>
    <row r="214" spans="1:44" x14ac:dyDescent="0.2">
      <c r="A214" s="5" t="s">
        <v>209</v>
      </c>
      <c r="B214" s="5" t="s">
        <v>287</v>
      </c>
      <c r="C214" s="5" t="str">
        <f>VLOOKUP(B214,Treatments!A:B,2,FALSE)</f>
        <v>SEVERE PAIN RELIEF</v>
      </c>
      <c r="D214" s="16">
        <v>795932</v>
      </c>
      <c r="E214" s="5">
        <v>1</v>
      </c>
      <c r="F214" s="7" t="str">
        <f>VLOOKUP(A214,Region_Pop!A:D,4,FALSE)</f>
        <v>South</v>
      </c>
      <c r="G214" s="7" t="str">
        <f>IFERROR(VLOOKUP(A214,Region_Pop!A:F,6,FALSE),"NON DIVISION")</f>
        <v xml:space="preserve">West South Central </v>
      </c>
      <c r="H214" s="8">
        <f>VLOOKUP(A214,Region_Pop!A:P,16,FALSE)</f>
        <v>4644013</v>
      </c>
      <c r="I214" s="8">
        <f>VLOOKUP(A214,Region_Pop!A:Z,26,FALSE)</f>
        <v>19486</v>
      </c>
      <c r="J214" s="8">
        <f>VLOOKUP(A214,Region_Pop!A:AJ,36,FALSE)</f>
        <v>64226</v>
      </c>
      <c r="K214" s="8">
        <f>VLOOKUP(A214,Region_Pop!A:AT,46,FALSE)</f>
        <v>43592</v>
      </c>
      <c r="L214" s="14">
        <f>SUMIF(PIVOT_Demog_By_State_2014!A:A,A214&amp;"female",PIVOT_Demog_By_State_2014!D:D)</f>
        <v>782935</v>
      </c>
      <c r="M214" s="14">
        <f>SUMIF(PIVOT_Demog_By_State_2014!A:A,A214&amp;"male",PIVOT_Demog_By_State_2014!D:D)</f>
        <v>707886</v>
      </c>
      <c r="N214" s="14">
        <f>SUMIF(PIVOT_Demog_By_State_2014!A:A,A214&amp;"female",PIVOT_Demog_By_State_2014!E:E)</f>
        <v>1399075</v>
      </c>
      <c r="O214" s="14">
        <f>SUMIF(PIVOT_Demog_By_State_2014!A:A,A214&amp;"male",PIVOT_Demog_By_State_2014!E:E)</f>
        <v>1359653</v>
      </c>
      <c r="P214" s="14">
        <f>SUMIF(PIVOT_Demog_By_State_2014!A:A,A214&amp;"female",PIVOT_Demog_By_State_2014!U:U)</f>
        <v>102330</v>
      </c>
      <c r="Q214" s="14">
        <f>SUMIF(PIVOT_Demog_By_State_2014!A:A,A214&amp;"male",PIVOT_Demog_By_State_2014!U:U)</f>
        <v>120969</v>
      </c>
      <c r="R214" s="14">
        <f>SUMIF(PIVOT_Demog_By_State_2014!A:A,A214&amp;"female",PIVOT_Demog_By_State_2014!F:F)</f>
        <v>38964</v>
      </c>
      <c r="S214" s="14">
        <f>SUMIF(PIVOT_Demog_By_State_2014!A:A,A214&amp;"male",PIVOT_Demog_By_State_2014!F:F)</f>
        <v>37986</v>
      </c>
      <c r="T214" s="14">
        <f>SUMIF(PIVOT_Demog_By_State_2014!A:A,A214&amp;"female",PIVOT_Demog_By_State_2014!G:G)</f>
        <v>877</v>
      </c>
      <c r="U214" s="14">
        <f>SUMIF(PIVOT_Demog_By_State_2014!A:A,A214&amp;"male",PIVOT_Demog_By_State_2014!G:G)</f>
        <v>880</v>
      </c>
      <c r="V214" s="14">
        <f>SUMIF(PIVOT_Demog_By_State_2014!A:A,A214&amp;"female",PIVOT_Demog_By_State_2014!H:H)</f>
        <v>14861</v>
      </c>
      <c r="W214" s="14">
        <f>SUMIF(PIVOT_Demog_By_State_2014!A:A,A214&amp;"male",PIVOT_Demog_By_State_2014!H:H)</f>
        <v>14527</v>
      </c>
      <c r="X214" s="14">
        <f>SUMIF(PIVOT_Demog_By_State_2014!A:A,A214&amp;"female",PIVOT_Demog_By_State_2014!I:I)</f>
        <v>32288</v>
      </c>
      <c r="Y214" s="14">
        <f>SUMIF(PIVOT_Demog_By_State_2014!A:A,A214&amp;"male",PIVOT_Demog_By_State_2014!I:I)</f>
        <v>30973</v>
      </c>
      <c r="Z214" s="14">
        <f>L214+N214+P214+R214+T214+V214+X214</f>
        <v>2371330</v>
      </c>
      <c r="AA214" s="14">
        <f>M214+O214+Q214+S214+U214+W214+Y214</f>
        <v>2272874</v>
      </c>
      <c r="AB214" s="19">
        <f>D214/SUMIF(A:A,A214,D:D)</f>
        <v>0.23973263310966417</v>
      </c>
      <c r="AC214" s="19">
        <f>L214/$H214</f>
        <v>0.16859018267175394</v>
      </c>
      <c r="AD214" s="19">
        <f>M214/$H214</f>
        <v>0.15242980585971658</v>
      </c>
      <c r="AE214" s="19">
        <f>N214/$H214</f>
        <v>0.30126422988049345</v>
      </c>
      <c r="AF214" s="19">
        <f>O214/$H214</f>
        <v>0.2927754508869807</v>
      </c>
      <c r="AG214" s="19">
        <f>P214/$H214</f>
        <v>2.2034822038611863E-2</v>
      </c>
      <c r="AH214" s="19">
        <f>Q214/$H214</f>
        <v>2.604837669489728E-2</v>
      </c>
      <c r="AI214" s="19">
        <f>R214/$H214</f>
        <v>8.3901573918936066E-3</v>
      </c>
      <c r="AJ214" s="19">
        <f>S214/$H214</f>
        <v>8.1795636661654483E-3</v>
      </c>
      <c r="AK214" s="19">
        <f>T214/$H214</f>
        <v>1.8884529393005576E-4</v>
      </c>
      <c r="AL214" s="19">
        <f>U214/$H214</f>
        <v>1.8949128695376177E-4</v>
      </c>
      <c r="AM214" s="19">
        <f>V214/$H214</f>
        <v>3.2000341084316517E-3</v>
      </c>
      <c r="AN214" s="19">
        <f>W214/$H214</f>
        <v>3.1281135517923831E-3</v>
      </c>
      <c r="AO214" s="19">
        <f>X214/$H214</f>
        <v>6.9526075831398406E-3</v>
      </c>
      <c r="AP214" s="19">
        <f>Y214/$H214</f>
        <v>6.6694473077487078E-3</v>
      </c>
      <c r="AQ214" s="21">
        <f>AC214+AE214+AI214+AK214+AM214+AO214+AG214</f>
        <v>0.51062087896825437</v>
      </c>
      <c r="AR214" s="21">
        <f>AD214+AF214+AJ214+AL214+AN214+AP214+AH214</f>
        <v>0.48942024925425492</v>
      </c>
    </row>
    <row r="215" spans="1:44" x14ac:dyDescent="0.2">
      <c r="A215" s="5" t="s">
        <v>209</v>
      </c>
      <c r="B215" s="5" t="s">
        <v>293</v>
      </c>
      <c r="C215" s="5" t="str">
        <f>VLOOKUP(B215,Treatments!A:B,2,FALSE)</f>
        <v>HYPOTHYROIDISM</v>
      </c>
      <c r="D215" s="16">
        <v>692907</v>
      </c>
      <c r="E215" s="5">
        <v>3</v>
      </c>
      <c r="F215" s="7" t="str">
        <f>VLOOKUP(A215,Region_Pop!A:D,4,FALSE)</f>
        <v>South</v>
      </c>
      <c r="G215" s="7" t="str">
        <f>IFERROR(VLOOKUP(A215,Region_Pop!A:F,6,FALSE),"NON DIVISION")</f>
        <v xml:space="preserve">West South Central </v>
      </c>
      <c r="H215" s="8">
        <f>VLOOKUP(A215,Region_Pop!A:P,16,FALSE)</f>
        <v>4644013</v>
      </c>
      <c r="I215" s="8">
        <f>VLOOKUP(A215,Region_Pop!A:Z,26,FALSE)</f>
        <v>19486</v>
      </c>
      <c r="J215" s="8">
        <f>VLOOKUP(A215,Region_Pop!A:AJ,36,FALSE)</f>
        <v>64226</v>
      </c>
      <c r="K215" s="8">
        <f>VLOOKUP(A215,Region_Pop!A:AT,46,FALSE)</f>
        <v>43592</v>
      </c>
      <c r="L215" s="14">
        <f>SUMIF(PIVOT_Demog_By_State_2014!A:A,A215&amp;"female",PIVOT_Demog_By_State_2014!D:D)</f>
        <v>782935</v>
      </c>
      <c r="M215" s="14">
        <f>SUMIF(PIVOT_Demog_By_State_2014!A:A,A215&amp;"male",PIVOT_Demog_By_State_2014!D:D)</f>
        <v>707886</v>
      </c>
      <c r="N215" s="14">
        <f>SUMIF(PIVOT_Demog_By_State_2014!A:A,A215&amp;"female",PIVOT_Demog_By_State_2014!E:E)</f>
        <v>1399075</v>
      </c>
      <c r="O215" s="14">
        <f>SUMIF(PIVOT_Demog_By_State_2014!A:A,A215&amp;"male",PIVOT_Demog_By_State_2014!E:E)</f>
        <v>1359653</v>
      </c>
      <c r="P215" s="14">
        <f>SUMIF(PIVOT_Demog_By_State_2014!A:A,A215&amp;"female",PIVOT_Demog_By_State_2014!U:U)</f>
        <v>102330</v>
      </c>
      <c r="Q215" s="14">
        <f>SUMIF(PIVOT_Demog_By_State_2014!A:A,A215&amp;"male",PIVOT_Demog_By_State_2014!U:U)</f>
        <v>120969</v>
      </c>
      <c r="R215" s="14">
        <f>SUMIF(PIVOT_Demog_By_State_2014!A:A,A215&amp;"female",PIVOT_Demog_By_State_2014!F:F)</f>
        <v>38964</v>
      </c>
      <c r="S215" s="14">
        <f>SUMIF(PIVOT_Demog_By_State_2014!A:A,A215&amp;"male",PIVOT_Demog_By_State_2014!F:F)</f>
        <v>37986</v>
      </c>
      <c r="T215" s="14">
        <f>SUMIF(PIVOT_Demog_By_State_2014!A:A,A215&amp;"female",PIVOT_Demog_By_State_2014!G:G)</f>
        <v>877</v>
      </c>
      <c r="U215" s="14">
        <f>SUMIF(PIVOT_Demog_By_State_2014!A:A,A215&amp;"male",PIVOT_Demog_By_State_2014!G:G)</f>
        <v>880</v>
      </c>
      <c r="V215" s="14">
        <f>SUMIF(PIVOT_Demog_By_State_2014!A:A,A215&amp;"female",PIVOT_Demog_By_State_2014!H:H)</f>
        <v>14861</v>
      </c>
      <c r="W215" s="14">
        <f>SUMIF(PIVOT_Demog_By_State_2014!A:A,A215&amp;"male",PIVOT_Demog_By_State_2014!H:H)</f>
        <v>14527</v>
      </c>
      <c r="X215" s="14">
        <f>SUMIF(PIVOT_Demog_By_State_2014!A:A,A215&amp;"female",PIVOT_Demog_By_State_2014!I:I)</f>
        <v>32288</v>
      </c>
      <c r="Y215" s="14">
        <f>SUMIF(PIVOT_Demog_By_State_2014!A:A,A215&amp;"male",PIVOT_Demog_By_State_2014!I:I)</f>
        <v>30973</v>
      </c>
      <c r="Z215" s="14">
        <f>L215+N215+P215+R215+T215+V215+X215</f>
        <v>2371330</v>
      </c>
      <c r="AA215" s="14">
        <f>M215+O215+Q215+S215+U215+W215+Y215</f>
        <v>2272874</v>
      </c>
      <c r="AB215" s="19">
        <f>D215/SUMIF(A:A,A215,D:D)</f>
        <v>0.20870177302849749</v>
      </c>
      <c r="AC215" s="19">
        <f>L215/$H215</f>
        <v>0.16859018267175394</v>
      </c>
      <c r="AD215" s="19">
        <f>M215/$H215</f>
        <v>0.15242980585971658</v>
      </c>
      <c r="AE215" s="19">
        <f>N215/$H215</f>
        <v>0.30126422988049345</v>
      </c>
      <c r="AF215" s="19">
        <f>O215/$H215</f>
        <v>0.2927754508869807</v>
      </c>
      <c r="AG215" s="19">
        <f>P215/$H215</f>
        <v>2.2034822038611863E-2</v>
      </c>
      <c r="AH215" s="19">
        <f>Q215/$H215</f>
        <v>2.604837669489728E-2</v>
      </c>
      <c r="AI215" s="19">
        <f>R215/$H215</f>
        <v>8.3901573918936066E-3</v>
      </c>
      <c r="AJ215" s="19">
        <f>S215/$H215</f>
        <v>8.1795636661654483E-3</v>
      </c>
      <c r="AK215" s="19">
        <f>T215/$H215</f>
        <v>1.8884529393005576E-4</v>
      </c>
      <c r="AL215" s="19">
        <f>U215/$H215</f>
        <v>1.8949128695376177E-4</v>
      </c>
      <c r="AM215" s="19">
        <f>V215/$H215</f>
        <v>3.2000341084316517E-3</v>
      </c>
      <c r="AN215" s="19">
        <f>W215/$H215</f>
        <v>3.1281135517923831E-3</v>
      </c>
      <c r="AO215" s="19">
        <f>X215/$H215</f>
        <v>6.9526075831398406E-3</v>
      </c>
      <c r="AP215" s="19">
        <f>Y215/$H215</f>
        <v>6.6694473077487078E-3</v>
      </c>
      <c r="AQ215" s="21">
        <f>AC215+AE215+AI215+AK215+AM215+AO215+AG215</f>
        <v>0.51062087896825437</v>
      </c>
      <c r="AR215" s="21">
        <f>AD215+AF215+AJ215+AL215+AN215+AP215+AH215</f>
        <v>0.48942024925425492</v>
      </c>
    </row>
    <row r="216" spans="1:44" x14ac:dyDescent="0.2">
      <c r="A216" s="5" t="s">
        <v>209</v>
      </c>
      <c r="B216" s="5" t="s">
        <v>295</v>
      </c>
      <c r="C216" s="5" t="str">
        <f>VLOOKUP(B216,Treatments!A:B,2,FALSE)</f>
        <v>HIGH BLOOD PRESSURE</v>
      </c>
      <c r="D216" s="16">
        <v>567226</v>
      </c>
      <c r="E216" s="5">
        <v>4</v>
      </c>
      <c r="F216" s="7" t="str">
        <f>VLOOKUP(A216,Region_Pop!A:D,4,FALSE)</f>
        <v>South</v>
      </c>
      <c r="G216" s="7" t="str">
        <f>IFERROR(VLOOKUP(A216,Region_Pop!A:F,6,FALSE),"NON DIVISION")</f>
        <v xml:space="preserve">West South Central </v>
      </c>
      <c r="H216" s="8">
        <f>VLOOKUP(A216,Region_Pop!A:P,16,FALSE)</f>
        <v>4644013</v>
      </c>
      <c r="I216" s="8">
        <f>VLOOKUP(A216,Region_Pop!A:Z,26,FALSE)</f>
        <v>19486</v>
      </c>
      <c r="J216" s="8">
        <f>VLOOKUP(A216,Region_Pop!A:AJ,36,FALSE)</f>
        <v>64226</v>
      </c>
      <c r="K216" s="8">
        <f>VLOOKUP(A216,Region_Pop!A:AT,46,FALSE)</f>
        <v>43592</v>
      </c>
      <c r="L216" s="14">
        <f>SUMIF(PIVOT_Demog_By_State_2014!A:A,A216&amp;"female",PIVOT_Demog_By_State_2014!D:D)</f>
        <v>782935</v>
      </c>
      <c r="M216" s="14">
        <f>SUMIF(PIVOT_Demog_By_State_2014!A:A,A216&amp;"male",PIVOT_Demog_By_State_2014!D:D)</f>
        <v>707886</v>
      </c>
      <c r="N216" s="14">
        <f>SUMIF(PIVOT_Demog_By_State_2014!A:A,A216&amp;"female",PIVOT_Demog_By_State_2014!E:E)</f>
        <v>1399075</v>
      </c>
      <c r="O216" s="14">
        <f>SUMIF(PIVOT_Demog_By_State_2014!A:A,A216&amp;"male",PIVOT_Demog_By_State_2014!E:E)</f>
        <v>1359653</v>
      </c>
      <c r="P216" s="14">
        <f>SUMIF(PIVOT_Demog_By_State_2014!A:A,A216&amp;"female",PIVOT_Demog_By_State_2014!U:U)</f>
        <v>102330</v>
      </c>
      <c r="Q216" s="14">
        <f>SUMIF(PIVOT_Demog_By_State_2014!A:A,A216&amp;"male",PIVOT_Demog_By_State_2014!U:U)</f>
        <v>120969</v>
      </c>
      <c r="R216" s="14">
        <f>SUMIF(PIVOT_Demog_By_State_2014!A:A,A216&amp;"female",PIVOT_Demog_By_State_2014!F:F)</f>
        <v>38964</v>
      </c>
      <c r="S216" s="14">
        <f>SUMIF(PIVOT_Demog_By_State_2014!A:A,A216&amp;"male",PIVOT_Demog_By_State_2014!F:F)</f>
        <v>37986</v>
      </c>
      <c r="T216" s="14">
        <f>SUMIF(PIVOT_Demog_By_State_2014!A:A,A216&amp;"female",PIVOT_Demog_By_State_2014!G:G)</f>
        <v>877</v>
      </c>
      <c r="U216" s="14">
        <f>SUMIF(PIVOT_Demog_By_State_2014!A:A,A216&amp;"male",PIVOT_Demog_By_State_2014!G:G)</f>
        <v>880</v>
      </c>
      <c r="V216" s="14">
        <f>SUMIF(PIVOT_Demog_By_State_2014!A:A,A216&amp;"female",PIVOT_Demog_By_State_2014!H:H)</f>
        <v>14861</v>
      </c>
      <c r="W216" s="14">
        <f>SUMIF(PIVOT_Demog_By_State_2014!A:A,A216&amp;"male",PIVOT_Demog_By_State_2014!H:H)</f>
        <v>14527</v>
      </c>
      <c r="X216" s="14">
        <f>SUMIF(PIVOT_Demog_By_State_2014!A:A,A216&amp;"female",PIVOT_Demog_By_State_2014!I:I)</f>
        <v>32288</v>
      </c>
      <c r="Y216" s="14">
        <f>SUMIF(PIVOT_Demog_By_State_2014!A:A,A216&amp;"male",PIVOT_Demog_By_State_2014!I:I)</f>
        <v>30973</v>
      </c>
      <c r="Z216" s="14">
        <f>L216+N216+P216+R216+T216+V216+X216</f>
        <v>2371330</v>
      </c>
      <c r="AA216" s="14">
        <f>M216+O216+Q216+S216+U216+W216+Y216</f>
        <v>2272874</v>
      </c>
      <c r="AB216" s="19">
        <f>D216/SUMIF(A:A,A216,D:D)</f>
        <v>0.17084698510458476</v>
      </c>
      <c r="AC216" s="19">
        <f>L216/$H216</f>
        <v>0.16859018267175394</v>
      </c>
      <c r="AD216" s="19">
        <f>M216/$H216</f>
        <v>0.15242980585971658</v>
      </c>
      <c r="AE216" s="19">
        <f>N216/$H216</f>
        <v>0.30126422988049345</v>
      </c>
      <c r="AF216" s="19">
        <f>O216/$H216</f>
        <v>0.2927754508869807</v>
      </c>
      <c r="AG216" s="19">
        <f>P216/$H216</f>
        <v>2.2034822038611863E-2</v>
      </c>
      <c r="AH216" s="19">
        <f>Q216/$H216</f>
        <v>2.604837669489728E-2</v>
      </c>
      <c r="AI216" s="19">
        <f>R216/$H216</f>
        <v>8.3901573918936066E-3</v>
      </c>
      <c r="AJ216" s="19">
        <f>S216/$H216</f>
        <v>8.1795636661654483E-3</v>
      </c>
      <c r="AK216" s="19">
        <f>T216/$H216</f>
        <v>1.8884529393005576E-4</v>
      </c>
      <c r="AL216" s="19">
        <f>U216/$H216</f>
        <v>1.8949128695376177E-4</v>
      </c>
      <c r="AM216" s="19">
        <f>V216/$H216</f>
        <v>3.2000341084316517E-3</v>
      </c>
      <c r="AN216" s="19">
        <f>W216/$H216</f>
        <v>3.1281135517923831E-3</v>
      </c>
      <c r="AO216" s="19">
        <f>X216/$H216</f>
        <v>6.9526075831398406E-3</v>
      </c>
      <c r="AP216" s="19">
        <f>Y216/$H216</f>
        <v>6.6694473077487078E-3</v>
      </c>
      <c r="AQ216" s="21">
        <f>AC216+AE216+AI216+AK216+AM216+AO216+AG216</f>
        <v>0.51062087896825437</v>
      </c>
      <c r="AR216" s="21">
        <f>AD216+AF216+AJ216+AL216+AN216+AP216+AH216</f>
        <v>0.48942024925425492</v>
      </c>
    </row>
    <row r="217" spans="1:44" x14ac:dyDescent="0.2">
      <c r="A217" s="5" t="s">
        <v>195</v>
      </c>
      <c r="B217" s="5" t="s">
        <v>287</v>
      </c>
      <c r="C217" s="5" t="str">
        <f>VLOOKUP(B217,Treatments!A:B,2,FALSE)</f>
        <v>SEVERE PAIN RELIEF</v>
      </c>
      <c r="D217" s="16">
        <v>211529</v>
      </c>
      <c r="E217" s="5">
        <v>2</v>
      </c>
      <c r="F217" s="7" t="str">
        <f>VLOOKUP(A217,Region_Pop!A:D,4,FALSE)</f>
        <v>West</v>
      </c>
      <c r="G217" s="7" t="str">
        <f>IFERROR(VLOOKUP(A217,Region_Pop!A:F,6,FALSE),"NON DIVISION")</f>
        <v>Mountain</v>
      </c>
      <c r="H217" s="8">
        <f>VLOOKUP(A217,Region_Pop!A:P,16,FALSE)</f>
        <v>1631112</v>
      </c>
      <c r="I217" s="8">
        <f>VLOOKUP(A217,Region_Pop!A:Z,26,FALSE)</f>
        <v>19906</v>
      </c>
      <c r="J217" s="8">
        <f>VLOOKUP(A217,Region_Pop!A:AJ,36,FALSE)</f>
        <v>22422</v>
      </c>
      <c r="K217" s="8">
        <f>VLOOKUP(A217,Region_Pop!A:AT,46,FALSE)</f>
        <v>12533</v>
      </c>
      <c r="L217" s="14">
        <f>SUMIF(PIVOT_Demog_By_State_2014!A:A,A217&amp;"female",PIVOT_Demog_By_State_2014!D:D)</f>
        <v>4438</v>
      </c>
      <c r="M217" s="14">
        <f>SUMIF(PIVOT_Demog_By_State_2014!A:A,A217&amp;"male",PIVOT_Demog_By_State_2014!D:D)</f>
        <v>6269</v>
      </c>
      <c r="N217" s="14">
        <f>SUMIF(PIVOT_Demog_By_State_2014!A:A,A217&amp;"female",PIVOT_Demog_By_State_2014!E:E)</f>
        <v>677646</v>
      </c>
      <c r="O217" s="14">
        <f>SUMIF(PIVOT_Demog_By_State_2014!A:A,A217&amp;"male",PIVOT_Demog_By_State_2014!E:E)</f>
        <v>674709</v>
      </c>
      <c r="P217" s="14">
        <f>SUMIF(PIVOT_Demog_By_State_2014!A:A,A217&amp;"female",PIVOT_Demog_By_State_2014!U:U)</f>
        <v>95056</v>
      </c>
      <c r="Q217" s="14">
        <f>SUMIF(PIVOT_Demog_By_State_2014!A:A,A217&amp;"male",PIVOT_Demog_By_State_2014!U:U)</f>
        <v>101505</v>
      </c>
      <c r="R217" s="14">
        <f>SUMIF(PIVOT_Demog_By_State_2014!A:A,A217&amp;"female",PIVOT_Demog_By_State_2014!F:F)</f>
        <v>11693</v>
      </c>
      <c r="S217" s="14">
        <f>SUMIF(PIVOT_Demog_By_State_2014!A:A,A217&amp;"male",PIVOT_Demog_By_State_2014!F:F)</f>
        <v>9487</v>
      </c>
      <c r="T217" s="14">
        <f>SUMIF(PIVOT_Demog_By_State_2014!A:A,A217&amp;"female",PIVOT_Demog_By_State_2014!G:G)</f>
        <v>1229</v>
      </c>
      <c r="U217" s="14">
        <f>SUMIF(PIVOT_Demog_By_State_2014!A:A,A217&amp;"male",PIVOT_Demog_By_State_2014!G:G)</f>
        <v>1403</v>
      </c>
      <c r="V217" s="14">
        <f>SUMIF(PIVOT_Demog_By_State_2014!A:A,A217&amp;"female",PIVOT_Demog_By_State_2014!H:H)</f>
        <v>9123</v>
      </c>
      <c r="W217" s="14">
        <f>SUMIF(PIVOT_Demog_By_State_2014!A:A,A217&amp;"male",PIVOT_Demog_By_State_2014!H:H)</f>
        <v>9081</v>
      </c>
      <c r="X217" s="14">
        <f>SUMIF(PIVOT_Demog_By_State_2014!A:A,A217&amp;"female",PIVOT_Demog_By_State_2014!I:I)</f>
        <v>14877</v>
      </c>
      <c r="Y217" s="14">
        <f>SUMIF(PIVOT_Demog_By_State_2014!A:A,A217&amp;"male",PIVOT_Demog_By_State_2014!I:I)</f>
        <v>14963</v>
      </c>
      <c r="Z217" s="14">
        <f>L217+N217+P217+R217+T217+V217+X217</f>
        <v>814062</v>
      </c>
      <c r="AA217" s="14">
        <f>M217+O217+Q217+S217+U217+W217+Y217</f>
        <v>817417</v>
      </c>
      <c r="AB217" s="19">
        <f>D217/SUMIF(A:A,A217,D:D)</f>
        <v>0.23620352927908059</v>
      </c>
      <c r="AC217" s="19">
        <f>L217/$H217</f>
        <v>2.7208432039001612E-3</v>
      </c>
      <c r="AD217" s="19">
        <f>M217/$H217</f>
        <v>3.8433902760815933E-3</v>
      </c>
      <c r="AE217" s="19">
        <f>N217/$H217</f>
        <v>0.41545031855568471</v>
      </c>
      <c r="AF217" s="19">
        <f>O217/$H217</f>
        <v>0.41364970645792565</v>
      </c>
      <c r="AG217" s="19">
        <f>P217/$H217</f>
        <v>5.827680747857903E-2</v>
      </c>
      <c r="AH217" s="19">
        <f>Q217/$H217</f>
        <v>6.223055191795536E-2</v>
      </c>
      <c r="AI217" s="19">
        <f>R217/$H217</f>
        <v>7.1687290633629082E-3</v>
      </c>
      <c r="AJ217" s="19">
        <f>S217/$H217</f>
        <v>5.8162774843174472E-3</v>
      </c>
      <c r="AK217" s="19">
        <f>T217/$H217</f>
        <v>7.5347370382904425E-4</v>
      </c>
      <c r="AL217" s="19">
        <f>U217/$H217</f>
        <v>8.6014939501395367E-4</v>
      </c>
      <c r="AM217" s="19">
        <f>V217/$H217</f>
        <v>5.5931168429880964E-3</v>
      </c>
      <c r="AN217" s="19">
        <f>W217/$H217</f>
        <v>5.5673675382193252E-3</v>
      </c>
      <c r="AO217" s="19">
        <f>X217/$H217</f>
        <v>9.1207715963097565E-3</v>
      </c>
      <c r="AP217" s="19">
        <f>Y217/$H217</f>
        <v>9.1734963632172407E-3</v>
      </c>
      <c r="AQ217" s="21">
        <f>AC217+AE217+AI217+AK217+AM217+AO217+AG217</f>
        <v>0.4990840604446537</v>
      </c>
      <c r="AR217" s="21">
        <f>AD217+AF217+AJ217+AL217+AN217+AP217+AH217</f>
        <v>0.50114093943273064</v>
      </c>
    </row>
    <row r="218" spans="1:44" x14ac:dyDescent="0.2">
      <c r="A218" s="5" t="s">
        <v>195</v>
      </c>
      <c r="B218" s="5" t="s">
        <v>293</v>
      </c>
      <c r="C218" s="5" t="str">
        <f>VLOOKUP(B218,Treatments!A:B,2,FALSE)</f>
        <v>HYPOTHYROIDISM</v>
      </c>
      <c r="D218" s="16">
        <v>221413</v>
      </c>
      <c r="E218" s="5">
        <v>1</v>
      </c>
      <c r="F218" s="7" t="str">
        <f>VLOOKUP(A218,Region_Pop!A:D,4,FALSE)</f>
        <v>West</v>
      </c>
      <c r="G218" s="7" t="str">
        <f>IFERROR(VLOOKUP(A218,Region_Pop!A:F,6,FALSE),"NON DIVISION")</f>
        <v>Mountain</v>
      </c>
      <c r="H218" s="8">
        <f>VLOOKUP(A218,Region_Pop!A:P,16,FALSE)</f>
        <v>1631112</v>
      </c>
      <c r="I218" s="8">
        <f>VLOOKUP(A218,Region_Pop!A:Z,26,FALSE)</f>
        <v>19906</v>
      </c>
      <c r="J218" s="8">
        <f>VLOOKUP(A218,Region_Pop!A:AJ,36,FALSE)</f>
        <v>22422</v>
      </c>
      <c r="K218" s="8">
        <f>VLOOKUP(A218,Region_Pop!A:AT,46,FALSE)</f>
        <v>12533</v>
      </c>
      <c r="L218" s="14">
        <f>SUMIF(PIVOT_Demog_By_State_2014!A:A,A218&amp;"female",PIVOT_Demog_By_State_2014!D:D)</f>
        <v>4438</v>
      </c>
      <c r="M218" s="14">
        <f>SUMIF(PIVOT_Demog_By_State_2014!A:A,A218&amp;"male",PIVOT_Demog_By_State_2014!D:D)</f>
        <v>6269</v>
      </c>
      <c r="N218" s="14">
        <f>SUMIF(PIVOT_Demog_By_State_2014!A:A,A218&amp;"female",PIVOT_Demog_By_State_2014!E:E)</f>
        <v>677646</v>
      </c>
      <c r="O218" s="14">
        <f>SUMIF(PIVOT_Demog_By_State_2014!A:A,A218&amp;"male",PIVOT_Demog_By_State_2014!E:E)</f>
        <v>674709</v>
      </c>
      <c r="P218" s="14">
        <f>SUMIF(PIVOT_Demog_By_State_2014!A:A,A218&amp;"female",PIVOT_Demog_By_State_2014!U:U)</f>
        <v>95056</v>
      </c>
      <c r="Q218" s="14">
        <f>SUMIF(PIVOT_Demog_By_State_2014!A:A,A218&amp;"male",PIVOT_Demog_By_State_2014!U:U)</f>
        <v>101505</v>
      </c>
      <c r="R218" s="14">
        <f>SUMIF(PIVOT_Demog_By_State_2014!A:A,A218&amp;"female",PIVOT_Demog_By_State_2014!F:F)</f>
        <v>11693</v>
      </c>
      <c r="S218" s="14">
        <f>SUMIF(PIVOT_Demog_By_State_2014!A:A,A218&amp;"male",PIVOT_Demog_By_State_2014!F:F)</f>
        <v>9487</v>
      </c>
      <c r="T218" s="14">
        <f>SUMIF(PIVOT_Demog_By_State_2014!A:A,A218&amp;"female",PIVOT_Demog_By_State_2014!G:G)</f>
        <v>1229</v>
      </c>
      <c r="U218" s="14">
        <f>SUMIF(PIVOT_Demog_By_State_2014!A:A,A218&amp;"male",PIVOT_Demog_By_State_2014!G:G)</f>
        <v>1403</v>
      </c>
      <c r="V218" s="14">
        <f>SUMIF(PIVOT_Demog_By_State_2014!A:A,A218&amp;"female",PIVOT_Demog_By_State_2014!H:H)</f>
        <v>9123</v>
      </c>
      <c r="W218" s="14">
        <f>SUMIF(PIVOT_Demog_By_State_2014!A:A,A218&amp;"male",PIVOT_Demog_By_State_2014!H:H)</f>
        <v>9081</v>
      </c>
      <c r="X218" s="14">
        <f>SUMIF(PIVOT_Demog_By_State_2014!A:A,A218&amp;"female",PIVOT_Demog_By_State_2014!I:I)</f>
        <v>14877</v>
      </c>
      <c r="Y218" s="14">
        <f>SUMIF(PIVOT_Demog_By_State_2014!A:A,A218&amp;"male",PIVOT_Demog_By_State_2014!I:I)</f>
        <v>14963</v>
      </c>
      <c r="Z218" s="14">
        <f>L218+N218+P218+R218+T218+V218+X218</f>
        <v>814062</v>
      </c>
      <c r="AA218" s="14">
        <f>M218+O218+Q218+S218+U218+W218+Y218</f>
        <v>817417</v>
      </c>
      <c r="AB218" s="19">
        <f>D218/SUMIF(A:A,A218,D:D)</f>
        <v>0.24724048252612679</v>
      </c>
      <c r="AC218" s="19">
        <f>L218/$H218</f>
        <v>2.7208432039001612E-3</v>
      </c>
      <c r="AD218" s="19">
        <f>M218/$H218</f>
        <v>3.8433902760815933E-3</v>
      </c>
      <c r="AE218" s="19">
        <f>N218/$H218</f>
        <v>0.41545031855568471</v>
      </c>
      <c r="AF218" s="19">
        <f>O218/$H218</f>
        <v>0.41364970645792565</v>
      </c>
      <c r="AG218" s="19">
        <f>P218/$H218</f>
        <v>5.827680747857903E-2</v>
      </c>
      <c r="AH218" s="19">
        <f>Q218/$H218</f>
        <v>6.223055191795536E-2</v>
      </c>
      <c r="AI218" s="19">
        <f>R218/$H218</f>
        <v>7.1687290633629082E-3</v>
      </c>
      <c r="AJ218" s="19">
        <f>S218/$H218</f>
        <v>5.8162774843174472E-3</v>
      </c>
      <c r="AK218" s="19">
        <f>T218/$H218</f>
        <v>7.5347370382904425E-4</v>
      </c>
      <c r="AL218" s="19">
        <f>U218/$H218</f>
        <v>8.6014939501395367E-4</v>
      </c>
      <c r="AM218" s="19">
        <f>V218/$H218</f>
        <v>5.5931168429880964E-3</v>
      </c>
      <c r="AN218" s="19">
        <f>W218/$H218</f>
        <v>5.5673675382193252E-3</v>
      </c>
      <c r="AO218" s="19">
        <f>X218/$H218</f>
        <v>9.1207715963097565E-3</v>
      </c>
      <c r="AP218" s="19">
        <f>Y218/$H218</f>
        <v>9.1734963632172407E-3</v>
      </c>
      <c r="AQ218" s="21">
        <f>AC218+AE218+AI218+AK218+AM218+AO218+AG218</f>
        <v>0.4990840604446537</v>
      </c>
      <c r="AR218" s="21">
        <f>AD218+AF218+AJ218+AL218+AN218+AP218+AH218</f>
        <v>0.50114093943273064</v>
      </c>
    </row>
    <row r="219" spans="1:44" x14ac:dyDescent="0.2">
      <c r="A219" s="5" t="s">
        <v>195</v>
      </c>
      <c r="B219" s="5" t="s">
        <v>295</v>
      </c>
      <c r="C219" s="5" t="str">
        <f>VLOOKUP(B219,Treatments!A:B,2,FALSE)</f>
        <v>HIGH BLOOD PRESSURE</v>
      </c>
      <c r="D219" s="16">
        <v>162318</v>
      </c>
      <c r="E219" s="5">
        <v>4</v>
      </c>
      <c r="F219" s="7" t="str">
        <f>VLOOKUP(A219,Region_Pop!A:D,4,FALSE)</f>
        <v>West</v>
      </c>
      <c r="G219" s="7" t="str">
        <f>IFERROR(VLOOKUP(A219,Region_Pop!A:F,6,FALSE),"NON DIVISION")</f>
        <v>Mountain</v>
      </c>
      <c r="H219" s="8">
        <f>VLOOKUP(A219,Region_Pop!A:P,16,FALSE)</f>
        <v>1631112</v>
      </c>
      <c r="I219" s="8">
        <f>VLOOKUP(A219,Region_Pop!A:Z,26,FALSE)</f>
        <v>19906</v>
      </c>
      <c r="J219" s="8">
        <f>VLOOKUP(A219,Region_Pop!A:AJ,36,FALSE)</f>
        <v>22422</v>
      </c>
      <c r="K219" s="8">
        <f>VLOOKUP(A219,Region_Pop!A:AT,46,FALSE)</f>
        <v>12533</v>
      </c>
      <c r="L219" s="14">
        <f>SUMIF(PIVOT_Demog_By_State_2014!A:A,A219&amp;"female",PIVOT_Demog_By_State_2014!D:D)</f>
        <v>4438</v>
      </c>
      <c r="M219" s="14">
        <f>SUMIF(PIVOT_Demog_By_State_2014!A:A,A219&amp;"male",PIVOT_Demog_By_State_2014!D:D)</f>
        <v>6269</v>
      </c>
      <c r="N219" s="14">
        <f>SUMIF(PIVOT_Demog_By_State_2014!A:A,A219&amp;"female",PIVOT_Demog_By_State_2014!E:E)</f>
        <v>677646</v>
      </c>
      <c r="O219" s="14">
        <f>SUMIF(PIVOT_Demog_By_State_2014!A:A,A219&amp;"male",PIVOT_Demog_By_State_2014!E:E)</f>
        <v>674709</v>
      </c>
      <c r="P219" s="14">
        <f>SUMIF(PIVOT_Demog_By_State_2014!A:A,A219&amp;"female",PIVOT_Demog_By_State_2014!U:U)</f>
        <v>95056</v>
      </c>
      <c r="Q219" s="14">
        <f>SUMIF(PIVOT_Demog_By_State_2014!A:A,A219&amp;"male",PIVOT_Demog_By_State_2014!U:U)</f>
        <v>101505</v>
      </c>
      <c r="R219" s="14">
        <f>SUMIF(PIVOT_Demog_By_State_2014!A:A,A219&amp;"female",PIVOT_Demog_By_State_2014!F:F)</f>
        <v>11693</v>
      </c>
      <c r="S219" s="14">
        <f>SUMIF(PIVOT_Demog_By_State_2014!A:A,A219&amp;"male",PIVOT_Demog_By_State_2014!F:F)</f>
        <v>9487</v>
      </c>
      <c r="T219" s="14">
        <f>SUMIF(PIVOT_Demog_By_State_2014!A:A,A219&amp;"female",PIVOT_Demog_By_State_2014!G:G)</f>
        <v>1229</v>
      </c>
      <c r="U219" s="14">
        <f>SUMIF(PIVOT_Demog_By_State_2014!A:A,A219&amp;"male",PIVOT_Demog_By_State_2014!G:G)</f>
        <v>1403</v>
      </c>
      <c r="V219" s="14">
        <f>SUMIF(PIVOT_Demog_By_State_2014!A:A,A219&amp;"female",PIVOT_Demog_By_State_2014!H:H)</f>
        <v>9123</v>
      </c>
      <c r="W219" s="14">
        <f>SUMIF(PIVOT_Demog_By_State_2014!A:A,A219&amp;"male",PIVOT_Demog_By_State_2014!H:H)</f>
        <v>9081</v>
      </c>
      <c r="X219" s="14">
        <f>SUMIF(PIVOT_Demog_By_State_2014!A:A,A219&amp;"female",PIVOT_Demog_By_State_2014!I:I)</f>
        <v>14877</v>
      </c>
      <c r="Y219" s="14">
        <f>SUMIF(PIVOT_Demog_By_State_2014!A:A,A219&amp;"male",PIVOT_Demog_By_State_2014!I:I)</f>
        <v>14963</v>
      </c>
      <c r="Z219" s="14">
        <f>L219+N219+P219+R219+T219+V219+X219</f>
        <v>814062</v>
      </c>
      <c r="AA219" s="14">
        <f>M219+O219+Q219+S219+U219+W219+Y219</f>
        <v>817417</v>
      </c>
      <c r="AB219" s="19">
        <f>D219/SUMIF(A:A,A219,D:D)</f>
        <v>0.18125214256920708</v>
      </c>
      <c r="AC219" s="19">
        <f>L219/$H219</f>
        <v>2.7208432039001612E-3</v>
      </c>
      <c r="AD219" s="19">
        <f>M219/$H219</f>
        <v>3.8433902760815933E-3</v>
      </c>
      <c r="AE219" s="19">
        <f>N219/$H219</f>
        <v>0.41545031855568471</v>
      </c>
      <c r="AF219" s="19">
        <f>O219/$H219</f>
        <v>0.41364970645792565</v>
      </c>
      <c r="AG219" s="19">
        <f>P219/$H219</f>
        <v>5.827680747857903E-2</v>
      </c>
      <c r="AH219" s="19">
        <f>Q219/$H219</f>
        <v>6.223055191795536E-2</v>
      </c>
      <c r="AI219" s="19">
        <f>R219/$H219</f>
        <v>7.1687290633629082E-3</v>
      </c>
      <c r="AJ219" s="19">
        <f>S219/$H219</f>
        <v>5.8162774843174472E-3</v>
      </c>
      <c r="AK219" s="19">
        <f>T219/$H219</f>
        <v>7.5347370382904425E-4</v>
      </c>
      <c r="AL219" s="19">
        <f>U219/$H219</f>
        <v>8.6014939501395367E-4</v>
      </c>
      <c r="AM219" s="19">
        <f>V219/$H219</f>
        <v>5.5931168429880964E-3</v>
      </c>
      <c r="AN219" s="19">
        <f>W219/$H219</f>
        <v>5.5673675382193252E-3</v>
      </c>
      <c r="AO219" s="19">
        <f>X219/$H219</f>
        <v>9.1207715963097565E-3</v>
      </c>
      <c r="AP219" s="19">
        <f>Y219/$H219</f>
        <v>9.1734963632172407E-3</v>
      </c>
      <c r="AQ219" s="21">
        <f>AC219+AE219+AI219+AK219+AM219+AO219+AG219</f>
        <v>0.4990840604446537</v>
      </c>
      <c r="AR219" s="21">
        <f>AD219+AF219+AJ219+AL219+AN219+AP219+AH219</f>
        <v>0.50114093943273064</v>
      </c>
    </row>
    <row r="220" spans="1:44" x14ac:dyDescent="0.2">
      <c r="A220" s="5" t="s">
        <v>195</v>
      </c>
      <c r="B220" s="5" t="s">
        <v>296</v>
      </c>
      <c r="C220" s="5" t="str">
        <f>VLOOKUP(B220,Treatments!A:B,2,FALSE)</f>
        <v>GASTROESOPHAGEAL REFLUX DISEASE</v>
      </c>
      <c r="D220" s="16">
        <v>172212</v>
      </c>
      <c r="E220" s="5">
        <v>3</v>
      </c>
      <c r="F220" s="7" t="str">
        <f>VLOOKUP(A220,Region_Pop!A:D,4,FALSE)</f>
        <v>West</v>
      </c>
      <c r="G220" s="7" t="str">
        <f>IFERROR(VLOOKUP(A220,Region_Pop!A:F,6,FALSE),"NON DIVISION")</f>
        <v>Mountain</v>
      </c>
      <c r="H220" s="8">
        <f>VLOOKUP(A220,Region_Pop!A:P,16,FALSE)</f>
        <v>1631112</v>
      </c>
      <c r="I220" s="8">
        <f>VLOOKUP(A220,Region_Pop!A:Z,26,FALSE)</f>
        <v>19906</v>
      </c>
      <c r="J220" s="8">
        <f>VLOOKUP(A220,Region_Pop!A:AJ,36,FALSE)</f>
        <v>22422</v>
      </c>
      <c r="K220" s="8">
        <f>VLOOKUP(A220,Region_Pop!A:AT,46,FALSE)</f>
        <v>12533</v>
      </c>
      <c r="L220" s="14">
        <f>SUMIF(PIVOT_Demog_By_State_2014!A:A,A220&amp;"female",PIVOT_Demog_By_State_2014!D:D)</f>
        <v>4438</v>
      </c>
      <c r="M220" s="14">
        <f>SUMIF(PIVOT_Demog_By_State_2014!A:A,A220&amp;"male",PIVOT_Demog_By_State_2014!D:D)</f>
        <v>6269</v>
      </c>
      <c r="N220" s="14">
        <f>SUMIF(PIVOT_Demog_By_State_2014!A:A,A220&amp;"female",PIVOT_Demog_By_State_2014!E:E)</f>
        <v>677646</v>
      </c>
      <c r="O220" s="14">
        <f>SUMIF(PIVOT_Demog_By_State_2014!A:A,A220&amp;"male",PIVOT_Demog_By_State_2014!E:E)</f>
        <v>674709</v>
      </c>
      <c r="P220" s="14">
        <f>SUMIF(PIVOT_Demog_By_State_2014!A:A,A220&amp;"female",PIVOT_Demog_By_State_2014!U:U)</f>
        <v>95056</v>
      </c>
      <c r="Q220" s="14">
        <f>SUMIF(PIVOT_Demog_By_State_2014!A:A,A220&amp;"male",PIVOT_Demog_By_State_2014!U:U)</f>
        <v>101505</v>
      </c>
      <c r="R220" s="14">
        <f>SUMIF(PIVOT_Demog_By_State_2014!A:A,A220&amp;"female",PIVOT_Demog_By_State_2014!F:F)</f>
        <v>11693</v>
      </c>
      <c r="S220" s="14">
        <f>SUMIF(PIVOT_Demog_By_State_2014!A:A,A220&amp;"male",PIVOT_Demog_By_State_2014!F:F)</f>
        <v>9487</v>
      </c>
      <c r="T220" s="14">
        <f>SUMIF(PIVOT_Demog_By_State_2014!A:A,A220&amp;"female",PIVOT_Demog_By_State_2014!G:G)</f>
        <v>1229</v>
      </c>
      <c r="U220" s="14">
        <f>SUMIF(PIVOT_Demog_By_State_2014!A:A,A220&amp;"male",PIVOT_Demog_By_State_2014!G:G)</f>
        <v>1403</v>
      </c>
      <c r="V220" s="14">
        <f>SUMIF(PIVOT_Demog_By_State_2014!A:A,A220&amp;"female",PIVOT_Demog_By_State_2014!H:H)</f>
        <v>9123</v>
      </c>
      <c r="W220" s="14">
        <f>SUMIF(PIVOT_Demog_By_State_2014!A:A,A220&amp;"male",PIVOT_Demog_By_State_2014!H:H)</f>
        <v>9081</v>
      </c>
      <c r="X220" s="14">
        <f>SUMIF(PIVOT_Demog_By_State_2014!A:A,A220&amp;"female",PIVOT_Demog_By_State_2014!I:I)</f>
        <v>14877</v>
      </c>
      <c r="Y220" s="14">
        <f>SUMIF(PIVOT_Demog_By_State_2014!A:A,A220&amp;"male",PIVOT_Demog_By_State_2014!I:I)</f>
        <v>14963</v>
      </c>
      <c r="Z220" s="14">
        <f>L220+N220+P220+R220+T220+V220+X220</f>
        <v>814062</v>
      </c>
      <c r="AA220" s="14">
        <f>M220+O220+Q220+S220+U220+W220+Y220</f>
        <v>817417</v>
      </c>
      <c r="AB220" s="19">
        <f>D220/SUMIF(A:A,A220,D:D)</f>
        <v>0.19230026230072012</v>
      </c>
      <c r="AC220" s="19">
        <f>L220/$H220</f>
        <v>2.7208432039001612E-3</v>
      </c>
      <c r="AD220" s="19">
        <f>M220/$H220</f>
        <v>3.8433902760815933E-3</v>
      </c>
      <c r="AE220" s="19">
        <f>N220/$H220</f>
        <v>0.41545031855568471</v>
      </c>
      <c r="AF220" s="19">
        <f>O220/$H220</f>
        <v>0.41364970645792565</v>
      </c>
      <c r="AG220" s="19">
        <f>P220/$H220</f>
        <v>5.827680747857903E-2</v>
      </c>
      <c r="AH220" s="19">
        <f>Q220/$H220</f>
        <v>6.223055191795536E-2</v>
      </c>
      <c r="AI220" s="19">
        <f>R220/$H220</f>
        <v>7.1687290633629082E-3</v>
      </c>
      <c r="AJ220" s="19">
        <f>S220/$H220</f>
        <v>5.8162774843174472E-3</v>
      </c>
      <c r="AK220" s="19">
        <f>T220/$H220</f>
        <v>7.5347370382904425E-4</v>
      </c>
      <c r="AL220" s="19">
        <f>U220/$H220</f>
        <v>8.6014939501395367E-4</v>
      </c>
      <c r="AM220" s="19">
        <f>V220/$H220</f>
        <v>5.5931168429880964E-3</v>
      </c>
      <c r="AN220" s="19">
        <f>W220/$H220</f>
        <v>5.5673675382193252E-3</v>
      </c>
      <c r="AO220" s="19">
        <f>X220/$H220</f>
        <v>9.1207715963097565E-3</v>
      </c>
      <c r="AP220" s="19">
        <f>Y220/$H220</f>
        <v>9.1734963632172407E-3</v>
      </c>
      <c r="AQ220" s="21">
        <f>AC220+AE220+AI220+AK220+AM220+AO220+AG220</f>
        <v>0.4990840604446537</v>
      </c>
      <c r="AR220" s="21">
        <f>AD220+AF220+AJ220+AL220+AN220+AP220+AH220</f>
        <v>0.50114093943273064</v>
      </c>
    </row>
    <row r="221" spans="1:44" x14ac:dyDescent="0.2">
      <c r="A221" s="5" t="s">
        <v>195</v>
      </c>
      <c r="B221" s="5" t="s">
        <v>297</v>
      </c>
      <c r="C221" s="5" t="str">
        <f>VLOOKUP(B221,Treatments!A:B,2,FALSE)</f>
        <v>HIGH CHOLESTEROL</v>
      </c>
      <c r="D221" s="16">
        <v>128065</v>
      </c>
      <c r="E221" s="5">
        <v>5</v>
      </c>
      <c r="F221" s="7" t="str">
        <f>VLOOKUP(A221,Region_Pop!A:D,4,FALSE)</f>
        <v>West</v>
      </c>
      <c r="G221" s="7" t="str">
        <f>IFERROR(VLOOKUP(A221,Region_Pop!A:F,6,FALSE),"NON DIVISION")</f>
        <v>Mountain</v>
      </c>
      <c r="H221" s="8">
        <f>VLOOKUP(A221,Region_Pop!A:P,16,FALSE)</f>
        <v>1631112</v>
      </c>
      <c r="I221" s="8">
        <f>VLOOKUP(A221,Region_Pop!A:Z,26,FALSE)</f>
        <v>19906</v>
      </c>
      <c r="J221" s="8">
        <f>VLOOKUP(A221,Region_Pop!A:AJ,36,FALSE)</f>
        <v>22422</v>
      </c>
      <c r="K221" s="8">
        <f>VLOOKUP(A221,Region_Pop!A:AT,46,FALSE)</f>
        <v>12533</v>
      </c>
      <c r="L221" s="14">
        <f>SUMIF(PIVOT_Demog_By_State_2014!A:A,A221&amp;"female",PIVOT_Demog_By_State_2014!D:D)</f>
        <v>4438</v>
      </c>
      <c r="M221" s="14">
        <f>SUMIF(PIVOT_Demog_By_State_2014!A:A,A221&amp;"male",PIVOT_Demog_By_State_2014!D:D)</f>
        <v>6269</v>
      </c>
      <c r="N221" s="14">
        <f>SUMIF(PIVOT_Demog_By_State_2014!A:A,A221&amp;"female",PIVOT_Demog_By_State_2014!E:E)</f>
        <v>677646</v>
      </c>
      <c r="O221" s="14">
        <f>SUMIF(PIVOT_Demog_By_State_2014!A:A,A221&amp;"male",PIVOT_Demog_By_State_2014!E:E)</f>
        <v>674709</v>
      </c>
      <c r="P221" s="14">
        <f>SUMIF(PIVOT_Demog_By_State_2014!A:A,A221&amp;"female",PIVOT_Demog_By_State_2014!U:U)</f>
        <v>95056</v>
      </c>
      <c r="Q221" s="14">
        <f>SUMIF(PIVOT_Demog_By_State_2014!A:A,A221&amp;"male",PIVOT_Demog_By_State_2014!U:U)</f>
        <v>101505</v>
      </c>
      <c r="R221" s="14">
        <f>SUMIF(PIVOT_Demog_By_State_2014!A:A,A221&amp;"female",PIVOT_Demog_By_State_2014!F:F)</f>
        <v>11693</v>
      </c>
      <c r="S221" s="14">
        <f>SUMIF(PIVOT_Demog_By_State_2014!A:A,A221&amp;"male",PIVOT_Demog_By_State_2014!F:F)</f>
        <v>9487</v>
      </c>
      <c r="T221" s="14">
        <f>SUMIF(PIVOT_Demog_By_State_2014!A:A,A221&amp;"female",PIVOT_Demog_By_State_2014!G:G)</f>
        <v>1229</v>
      </c>
      <c r="U221" s="14">
        <f>SUMIF(PIVOT_Demog_By_State_2014!A:A,A221&amp;"male",PIVOT_Demog_By_State_2014!G:G)</f>
        <v>1403</v>
      </c>
      <c r="V221" s="14">
        <f>SUMIF(PIVOT_Demog_By_State_2014!A:A,A221&amp;"female",PIVOT_Demog_By_State_2014!H:H)</f>
        <v>9123</v>
      </c>
      <c r="W221" s="14">
        <f>SUMIF(PIVOT_Demog_By_State_2014!A:A,A221&amp;"male",PIVOT_Demog_By_State_2014!H:H)</f>
        <v>9081</v>
      </c>
      <c r="X221" s="14">
        <f>SUMIF(PIVOT_Demog_By_State_2014!A:A,A221&amp;"female",PIVOT_Demog_By_State_2014!I:I)</f>
        <v>14877</v>
      </c>
      <c r="Y221" s="14">
        <f>SUMIF(PIVOT_Demog_By_State_2014!A:A,A221&amp;"male",PIVOT_Demog_By_State_2014!I:I)</f>
        <v>14963</v>
      </c>
      <c r="Z221" s="14">
        <f>L221+N221+P221+R221+T221+V221+X221</f>
        <v>814062</v>
      </c>
      <c r="AA221" s="14">
        <f>M221+O221+Q221+S221+U221+W221+Y221</f>
        <v>817417</v>
      </c>
      <c r="AB221" s="19">
        <f>D221/SUMIF(A:A,A221,D:D)</f>
        <v>0.14300358332486543</v>
      </c>
      <c r="AC221" s="19">
        <f>L221/$H221</f>
        <v>2.7208432039001612E-3</v>
      </c>
      <c r="AD221" s="19">
        <f>M221/$H221</f>
        <v>3.8433902760815933E-3</v>
      </c>
      <c r="AE221" s="19">
        <f>N221/$H221</f>
        <v>0.41545031855568471</v>
      </c>
      <c r="AF221" s="19">
        <f>O221/$H221</f>
        <v>0.41364970645792565</v>
      </c>
      <c r="AG221" s="19">
        <f>P221/$H221</f>
        <v>5.827680747857903E-2</v>
      </c>
      <c r="AH221" s="19">
        <f>Q221/$H221</f>
        <v>6.223055191795536E-2</v>
      </c>
      <c r="AI221" s="19">
        <f>R221/$H221</f>
        <v>7.1687290633629082E-3</v>
      </c>
      <c r="AJ221" s="19">
        <f>S221/$H221</f>
        <v>5.8162774843174472E-3</v>
      </c>
      <c r="AK221" s="19">
        <f>T221/$H221</f>
        <v>7.5347370382904425E-4</v>
      </c>
      <c r="AL221" s="19">
        <f>U221/$H221</f>
        <v>8.6014939501395367E-4</v>
      </c>
      <c r="AM221" s="19">
        <f>V221/$H221</f>
        <v>5.5931168429880964E-3</v>
      </c>
      <c r="AN221" s="19">
        <f>W221/$H221</f>
        <v>5.5673675382193252E-3</v>
      </c>
      <c r="AO221" s="19">
        <f>X221/$H221</f>
        <v>9.1207715963097565E-3</v>
      </c>
      <c r="AP221" s="19">
        <f>Y221/$H221</f>
        <v>9.1734963632172407E-3</v>
      </c>
      <c r="AQ221" s="21">
        <f>AC221+AE221+AI221+AK221+AM221+AO221+AG221</f>
        <v>0.4990840604446537</v>
      </c>
      <c r="AR221" s="21">
        <f>AD221+AF221+AJ221+AL221+AN221+AP221+AH221</f>
        <v>0.50114093943273064</v>
      </c>
    </row>
    <row r="222" spans="1:44" x14ac:dyDescent="0.2">
      <c r="A222" s="5" t="s">
        <v>256</v>
      </c>
      <c r="B222" s="5" t="s">
        <v>304</v>
      </c>
      <c r="C222" s="5" t="str">
        <f>VLOOKUP(B222,Treatments!A:B,2,FALSE)</f>
        <v>HIGH BLOOD PRESSURE</v>
      </c>
      <c r="D222" s="16">
        <v>101650</v>
      </c>
      <c r="E222" s="5">
        <v>5</v>
      </c>
      <c r="F222" s="7" t="str">
        <f>VLOOKUP(A222,Region_Pop!A:D,4,FALSE)</f>
        <v>Midwest</v>
      </c>
      <c r="G222" s="7" t="str">
        <f>IFERROR(VLOOKUP(A222,Region_Pop!A:F,6,FALSE),"NON DIVISION")</f>
        <v xml:space="preserve">West North Central </v>
      </c>
      <c r="H222" s="8">
        <f>VLOOKUP(A222,Region_Pop!A:P,16,FALSE)</f>
        <v>849129</v>
      </c>
      <c r="I222" s="8">
        <f>VLOOKUP(A222,Region_Pop!A:Z,26,FALSE)</f>
        <v>6813</v>
      </c>
      <c r="J222" s="8">
        <f>VLOOKUP(A222,Region_Pop!A:AJ,36,FALSE)</f>
        <v>12439</v>
      </c>
      <c r="K222" s="8">
        <f>VLOOKUP(A222,Region_Pop!A:AT,46,FALSE)</f>
        <v>7159</v>
      </c>
      <c r="L222" s="14">
        <f>SUMIF(PIVOT_Demog_By_State_2014!A:A,A222&amp;"female",PIVOT_Demog_By_State_2014!D:D)</f>
        <v>5750</v>
      </c>
      <c r="M222" s="14">
        <f>SUMIF(PIVOT_Demog_By_State_2014!A:A,A222&amp;"male",PIVOT_Demog_By_State_2014!D:D)</f>
        <v>8753</v>
      </c>
      <c r="N222" s="14">
        <f>SUMIF(PIVOT_Demog_By_State_2014!A:A,A222&amp;"female",PIVOT_Demog_By_State_2014!E:E)</f>
        <v>351905</v>
      </c>
      <c r="O222" s="14">
        <f>SUMIF(PIVOT_Demog_By_State_2014!A:A,A222&amp;"male",PIVOT_Demog_By_State_2014!E:E)</f>
        <v>353636</v>
      </c>
      <c r="P222" s="14">
        <f>SUMIF(PIVOT_Demog_By_State_2014!A:A,A222&amp;"female",PIVOT_Demog_By_State_2014!U:U)</f>
        <v>13752</v>
      </c>
      <c r="Q222" s="14">
        <f>SUMIF(PIVOT_Demog_By_State_2014!A:A,A222&amp;"male",PIVOT_Demog_By_State_2014!U:U)</f>
        <v>16405</v>
      </c>
      <c r="R222" s="14">
        <f>SUMIF(PIVOT_Demog_By_State_2014!A:A,A222&amp;"female",PIVOT_Demog_By_State_2014!F:F)</f>
        <v>5316</v>
      </c>
      <c r="S222" s="14">
        <f>SUMIF(PIVOT_Demog_By_State_2014!A:A,A222&amp;"male",PIVOT_Demog_By_State_2014!F:F)</f>
        <v>5082</v>
      </c>
      <c r="T222" s="14">
        <f>SUMIF(PIVOT_Demog_By_State_2014!A:A,A222&amp;"female",PIVOT_Demog_By_State_2014!G:G)</f>
        <v>182</v>
      </c>
      <c r="U222" s="14">
        <f>SUMIF(PIVOT_Demog_By_State_2014!A:A,A222&amp;"male",PIVOT_Demog_By_State_2014!G:G)</f>
        <v>203</v>
      </c>
      <c r="V222" s="14">
        <f>SUMIF(PIVOT_Demog_By_State_2014!A:A,A222&amp;"female",PIVOT_Demog_By_State_2014!H:H)</f>
        <v>36430</v>
      </c>
      <c r="W222" s="14">
        <f>SUMIF(PIVOT_Demog_By_State_2014!A:A,A222&amp;"male",PIVOT_Demog_By_State_2014!H:H)</f>
        <v>35170</v>
      </c>
      <c r="X222" s="14">
        <f>SUMIF(PIVOT_Demog_By_State_2014!A:A,A222&amp;"female",PIVOT_Demog_By_State_2014!I:I)</f>
        <v>8321</v>
      </c>
      <c r="Y222" s="14">
        <f>SUMIF(PIVOT_Demog_By_State_2014!A:A,A222&amp;"male",PIVOT_Demog_By_State_2014!I:I)</f>
        <v>8183</v>
      </c>
      <c r="Z222" s="14">
        <f>L222+N222+P222+R222+T222+V222+X222</f>
        <v>421656</v>
      </c>
      <c r="AA222" s="14">
        <f>M222+O222+Q222+S222+U222+W222+Y222</f>
        <v>427432</v>
      </c>
      <c r="AB222" s="19">
        <f>D222/SUMIF(A:A,A222,D:D)</f>
        <v>0.16817163598823379</v>
      </c>
      <c r="AC222" s="19">
        <f>L222/$H222</f>
        <v>6.7716448266400041E-3</v>
      </c>
      <c r="AD222" s="19">
        <f>M222/$H222</f>
        <v>1.0308209942187818E-2</v>
      </c>
      <c r="AE222" s="19">
        <f>N222/$H222</f>
        <v>0.41443055177717403</v>
      </c>
      <c r="AF222" s="19">
        <f>O222/$H222</f>
        <v>0.41646911128933295</v>
      </c>
      <c r="AG222" s="19">
        <f>P222/$H222</f>
        <v>1.619541907060058E-2</v>
      </c>
      <c r="AH222" s="19">
        <f>Q222/$H222</f>
        <v>1.931979710974422E-2</v>
      </c>
      <c r="AI222" s="19">
        <f>R222/$H222</f>
        <v>6.2605328518988285E-3</v>
      </c>
      <c r="AJ222" s="19">
        <f>S222/$H222</f>
        <v>5.9849563493886088E-3</v>
      </c>
      <c r="AK222" s="19">
        <f>T222/$H222</f>
        <v>2.1433727973017055E-4</v>
      </c>
      <c r="AL222" s="19">
        <f>U222/$H222</f>
        <v>2.39068504314421E-4</v>
      </c>
      <c r="AM222" s="19">
        <f>V222/$H222</f>
        <v>4.2902786266868755E-2</v>
      </c>
      <c r="AN222" s="19">
        <f>W222/$H222</f>
        <v>4.1418912791813728E-2</v>
      </c>
      <c r="AO222" s="19">
        <f>X222/$H222</f>
        <v>9.7994533221689526E-3</v>
      </c>
      <c r="AP222" s="19">
        <f>Y222/$H222</f>
        <v>9.6369338463295918E-3</v>
      </c>
      <c r="AQ222" s="21">
        <f>AC222+AE222+AI222+AK222+AM222+AO222+AG222</f>
        <v>0.49657472539508135</v>
      </c>
      <c r="AR222" s="21">
        <f>AD222+AF222+AJ222+AL222+AN222+AP222+AH222</f>
        <v>0.5033769898331113</v>
      </c>
    </row>
    <row r="223" spans="1:44" x14ac:dyDescent="0.2">
      <c r="A223" s="5" t="s">
        <v>256</v>
      </c>
      <c r="B223" s="5" t="s">
        <v>293</v>
      </c>
      <c r="C223" s="5" t="str">
        <f>VLOOKUP(B223,Treatments!A:B,2,FALSE)</f>
        <v>HYPOTHYROIDISM</v>
      </c>
      <c r="D223" s="16">
        <v>157701</v>
      </c>
      <c r="E223" s="5">
        <v>1</v>
      </c>
      <c r="F223" s="7" t="str">
        <f>VLOOKUP(A223,Region_Pop!A:D,4,FALSE)</f>
        <v>Midwest</v>
      </c>
      <c r="G223" s="7" t="str">
        <f>IFERROR(VLOOKUP(A223,Region_Pop!A:F,6,FALSE),"NON DIVISION")</f>
        <v xml:space="preserve">West North Central </v>
      </c>
      <c r="H223" s="8">
        <f>VLOOKUP(A223,Region_Pop!A:P,16,FALSE)</f>
        <v>849129</v>
      </c>
      <c r="I223" s="8">
        <f>VLOOKUP(A223,Region_Pop!A:Z,26,FALSE)</f>
        <v>6813</v>
      </c>
      <c r="J223" s="8">
        <f>VLOOKUP(A223,Region_Pop!A:AJ,36,FALSE)</f>
        <v>12439</v>
      </c>
      <c r="K223" s="8">
        <f>VLOOKUP(A223,Region_Pop!A:AT,46,FALSE)</f>
        <v>7159</v>
      </c>
      <c r="L223" s="14">
        <f>SUMIF(PIVOT_Demog_By_State_2014!A:A,A223&amp;"female",PIVOT_Demog_By_State_2014!D:D)</f>
        <v>5750</v>
      </c>
      <c r="M223" s="14">
        <f>SUMIF(PIVOT_Demog_By_State_2014!A:A,A223&amp;"male",PIVOT_Demog_By_State_2014!D:D)</f>
        <v>8753</v>
      </c>
      <c r="N223" s="14">
        <f>SUMIF(PIVOT_Demog_By_State_2014!A:A,A223&amp;"female",PIVOT_Demog_By_State_2014!E:E)</f>
        <v>351905</v>
      </c>
      <c r="O223" s="14">
        <f>SUMIF(PIVOT_Demog_By_State_2014!A:A,A223&amp;"male",PIVOT_Demog_By_State_2014!E:E)</f>
        <v>353636</v>
      </c>
      <c r="P223" s="14">
        <f>SUMIF(PIVOT_Demog_By_State_2014!A:A,A223&amp;"female",PIVOT_Demog_By_State_2014!U:U)</f>
        <v>13752</v>
      </c>
      <c r="Q223" s="14">
        <f>SUMIF(PIVOT_Demog_By_State_2014!A:A,A223&amp;"male",PIVOT_Demog_By_State_2014!U:U)</f>
        <v>16405</v>
      </c>
      <c r="R223" s="14">
        <f>SUMIF(PIVOT_Demog_By_State_2014!A:A,A223&amp;"female",PIVOT_Demog_By_State_2014!F:F)</f>
        <v>5316</v>
      </c>
      <c r="S223" s="14">
        <f>SUMIF(PIVOT_Demog_By_State_2014!A:A,A223&amp;"male",PIVOT_Demog_By_State_2014!F:F)</f>
        <v>5082</v>
      </c>
      <c r="T223" s="14">
        <f>SUMIF(PIVOT_Demog_By_State_2014!A:A,A223&amp;"female",PIVOT_Demog_By_State_2014!G:G)</f>
        <v>182</v>
      </c>
      <c r="U223" s="14">
        <f>SUMIF(PIVOT_Demog_By_State_2014!A:A,A223&amp;"male",PIVOT_Demog_By_State_2014!G:G)</f>
        <v>203</v>
      </c>
      <c r="V223" s="14">
        <f>SUMIF(PIVOT_Demog_By_State_2014!A:A,A223&amp;"female",PIVOT_Demog_By_State_2014!H:H)</f>
        <v>36430</v>
      </c>
      <c r="W223" s="14">
        <f>SUMIF(PIVOT_Demog_By_State_2014!A:A,A223&amp;"male",PIVOT_Demog_By_State_2014!H:H)</f>
        <v>35170</v>
      </c>
      <c r="X223" s="14">
        <f>SUMIF(PIVOT_Demog_By_State_2014!A:A,A223&amp;"female",PIVOT_Demog_By_State_2014!I:I)</f>
        <v>8321</v>
      </c>
      <c r="Y223" s="14">
        <f>SUMIF(PIVOT_Demog_By_State_2014!A:A,A223&amp;"male",PIVOT_Demog_By_State_2014!I:I)</f>
        <v>8183</v>
      </c>
      <c r="Z223" s="14">
        <f>L223+N223+P223+R223+T223+V223+X223</f>
        <v>421656</v>
      </c>
      <c r="AA223" s="14">
        <f>M223+O223+Q223+S223+U223+W223+Y223</f>
        <v>427432</v>
      </c>
      <c r="AB223" s="19">
        <f>D223/SUMIF(A:A,A223,D:D)</f>
        <v>0.26090344483010774</v>
      </c>
      <c r="AC223" s="19">
        <f>L223/$H223</f>
        <v>6.7716448266400041E-3</v>
      </c>
      <c r="AD223" s="19">
        <f>M223/$H223</f>
        <v>1.0308209942187818E-2</v>
      </c>
      <c r="AE223" s="19">
        <f>N223/$H223</f>
        <v>0.41443055177717403</v>
      </c>
      <c r="AF223" s="19">
        <f>O223/$H223</f>
        <v>0.41646911128933295</v>
      </c>
      <c r="AG223" s="19">
        <f>P223/$H223</f>
        <v>1.619541907060058E-2</v>
      </c>
      <c r="AH223" s="19">
        <f>Q223/$H223</f>
        <v>1.931979710974422E-2</v>
      </c>
      <c r="AI223" s="19">
        <f>R223/$H223</f>
        <v>6.2605328518988285E-3</v>
      </c>
      <c r="AJ223" s="19">
        <f>S223/$H223</f>
        <v>5.9849563493886088E-3</v>
      </c>
      <c r="AK223" s="19">
        <f>T223/$H223</f>
        <v>2.1433727973017055E-4</v>
      </c>
      <c r="AL223" s="19">
        <f>U223/$H223</f>
        <v>2.39068504314421E-4</v>
      </c>
      <c r="AM223" s="19">
        <f>V223/$H223</f>
        <v>4.2902786266868755E-2</v>
      </c>
      <c r="AN223" s="19">
        <f>W223/$H223</f>
        <v>4.1418912791813728E-2</v>
      </c>
      <c r="AO223" s="19">
        <f>X223/$H223</f>
        <v>9.7994533221689526E-3</v>
      </c>
      <c r="AP223" s="19">
        <f>Y223/$H223</f>
        <v>9.6369338463295918E-3</v>
      </c>
      <c r="AQ223" s="21">
        <f>AC223+AE223+AI223+AK223+AM223+AO223+AG223</f>
        <v>0.49657472539508135</v>
      </c>
      <c r="AR223" s="21">
        <f>AD223+AF223+AJ223+AL223+AN223+AP223+AH223</f>
        <v>0.5033769898331113</v>
      </c>
    </row>
    <row r="224" spans="1:44" x14ac:dyDescent="0.2">
      <c r="A224" s="5" t="s">
        <v>256</v>
      </c>
      <c r="B224" s="5" t="s">
        <v>295</v>
      </c>
      <c r="C224" s="5" t="str">
        <f>VLOOKUP(B224,Treatments!A:B,2,FALSE)</f>
        <v>HIGH BLOOD PRESSURE</v>
      </c>
      <c r="D224" s="16">
        <v>113716</v>
      </c>
      <c r="E224" s="5">
        <v>3</v>
      </c>
      <c r="F224" s="7" t="str">
        <f>VLOOKUP(A224,Region_Pop!A:D,4,FALSE)</f>
        <v>Midwest</v>
      </c>
      <c r="G224" s="7" t="str">
        <f>IFERROR(VLOOKUP(A224,Region_Pop!A:F,6,FALSE),"NON DIVISION")</f>
        <v xml:space="preserve">West North Central </v>
      </c>
      <c r="H224" s="8">
        <f>VLOOKUP(A224,Region_Pop!A:P,16,FALSE)</f>
        <v>849129</v>
      </c>
      <c r="I224" s="8">
        <f>VLOOKUP(A224,Region_Pop!A:Z,26,FALSE)</f>
        <v>6813</v>
      </c>
      <c r="J224" s="8">
        <f>VLOOKUP(A224,Region_Pop!A:AJ,36,FALSE)</f>
        <v>12439</v>
      </c>
      <c r="K224" s="8">
        <f>VLOOKUP(A224,Region_Pop!A:AT,46,FALSE)</f>
        <v>7159</v>
      </c>
      <c r="L224" s="14">
        <f>SUMIF(PIVOT_Demog_By_State_2014!A:A,A224&amp;"female",PIVOT_Demog_By_State_2014!D:D)</f>
        <v>5750</v>
      </c>
      <c r="M224" s="14">
        <f>SUMIF(PIVOT_Demog_By_State_2014!A:A,A224&amp;"male",PIVOT_Demog_By_State_2014!D:D)</f>
        <v>8753</v>
      </c>
      <c r="N224" s="14">
        <f>SUMIF(PIVOT_Demog_By_State_2014!A:A,A224&amp;"female",PIVOT_Demog_By_State_2014!E:E)</f>
        <v>351905</v>
      </c>
      <c r="O224" s="14">
        <f>SUMIF(PIVOT_Demog_By_State_2014!A:A,A224&amp;"male",PIVOT_Demog_By_State_2014!E:E)</f>
        <v>353636</v>
      </c>
      <c r="P224" s="14">
        <f>SUMIF(PIVOT_Demog_By_State_2014!A:A,A224&amp;"female",PIVOT_Demog_By_State_2014!U:U)</f>
        <v>13752</v>
      </c>
      <c r="Q224" s="14">
        <f>SUMIF(PIVOT_Demog_By_State_2014!A:A,A224&amp;"male",PIVOT_Demog_By_State_2014!U:U)</f>
        <v>16405</v>
      </c>
      <c r="R224" s="14">
        <f>SUMIF(PIVOT_Demog_By_State_2014!A:A,A224&amp;"female",PIVOT_Demog_By_State_2014!F:F)</f>
        <v>5316</v>
      </c>
      <c r="S224" s="14">
        <f>SUMIF(PIVOT_Demog_By_State_2014!A:A,A224&amp;"male",PIVOT_Demog_By_State_2014!F:F)</f>
        <v>5082</v>
      </c>
      <c r="T224" s="14">
        <f>SUMIF(PIVOT_Demog_By_State_2014!A:A,A224&amp;"female",PIVOT_Demog_By_State_2014!G:G)</f>
        <v>182</v>
      </c>
      <c r="U224" s="14">
        <f>SUMIF(PIVOT_Demog_By_State_2014!A:A,A224&amp;"male",PIVOT_Demog_By_State_2014!G:G)</f>
        <v>203</v>
      </c>
      <c r="V224" s="14">
        <f>SUMIF(PIVOT_Demog_By_State_2014!A:A,A224&amp;"female",PIVOT_Demog_By_State_2014!H:H)</f>
        <v>36430</v>
      </c>
      <c r="W224" s="14">
        <f>SUMIF(PIVOT_Demog_By_State_2014!A:A,A224&amp;"male",PIVOT_Demog_By_State_2014!H:H)</f>
        <v>35170</v>
      </c>
      <c r="X224" s="14">
        <f>SUMIF(PIVOT_Demog_By_State_2014!A:A,A224&amp;"female",PIVOT_Demog_By_State_2014!I:I)</f>
        <v>8321</v>
      </c>
      <c r="Y224" s="14">
        <f>SUMIF(PIVOT_Demog_By_State_2014!A:A,A224&amp;"male",PIVOT_Demog_By_State_2014!I:I)</f>
        <v>8183</v>
      </c>
      <c r="Z224" s="14">
        <f>L224+N224+P224+R224+T224+V224+X224</f>
        <v>421656</v>
      </c>
      <c r="AA224" s="14">
        <f>M224+O224+Q224+S224+U224+W224+Y224</f>
        <v>427432</v>
      </c>
      <c r="AB224" s="19">
        <f>D224/SUMIF(A:A,A224,D:D)</f>
        <v>0.18813384907071315</v>
      </c>
      <c r="AC224" s="19">
        <f>L224/$H224</f>
        <v>6.7716448266400041E-3</v>
      </c>
      <c r="AD224" s="19">
        <f>M224/$H224</f>
        <v>1.0308209942187818E-2</v>
      </c>
      <c r="AE224" s="19">
        <f>N224/$H224</f>
        <v>0.41443055177717403</v>
      </c>
      <c r="AF224" s="19">
        <f>O224/$H224</f>
        <v>0.41646911128933295</v>
      </c>
      <c r="AG224" s="19">
        <f>P224/$H224</f>
        <v>1.619541907060058E-2</v>
      </c>
      <c r="AH224" s="19">
        <f>Q224/$H224</f>
        <v>1.931979710974422E-2</v>
      </c>
      <c r="AI224" s="19">
        <f>R224/$H224</f>
        <v>6.2605328518988285E-3</v>
      </c>
      <c r="AJ224" s="19">
        <f>S224/$H224</f>
        <v>5.9849563493886088E-3</v>
      </c>
      <c r="AK224" s="19">
        <f>T224/$H224</f>
        <v>2.1433727973017055E-4</v>
      </c>
      <c r="AL224" s="19">
        <f>U224/$H224</f>
        <v>2.39068504314421E-4</v>
      </c>
      <c r="AM224" s="19">
        <f>V224/$H224</f>
        <v>4.2902786266868755E-2</v>
      </c>
      <c r="AN224" s="19">
        <f>W224/$H224</f>
        <v>4.1418912791813728E-2</v>
      </c>
      <c r="AO224" s="19">
        <f>X224/$H224</f>
        <v>9.7994533221689526E-3</v>
      </c>
      <c r="AP224" s="19">
        <f>Y224/$H224</f>
        <v>9.6369338463295918E-3</v>
      </c>
      <c r="AQ224" s="21">
        <f>AC224+AE224+AI224+AK224+AM224+AO224+AG224</f>
        <v>0.49657472539508135</v>
      </c>
      <c r="AR224" s="21">
        <f>AD224+AF224+AJ224+AL224+AN224+AP224+AH224</f>
        <v>0.5033769898331113</v>
      </c>
    </row>
    <row r="225" spans="1:44" x14ac:dyDescent="0.2">
      <c r="A225" s="5" t="s">
        <v>256</v>
      </c>
      <c r="B225" s="5" t="s">
        <v>296</v>
      </c>
      <c r="C225" s="5" t="str">
        <f>VLOOKUP(B225,Treatments!A:B,2,FALSE)</f>
        <v>GASTROESOPHAGEAL REFLUX DISEASE</v>
      </c>
      <c r="D225" s="16">
        <v>124963</v>
      </c>
      <c r="E225" s="5">
        <v>2</v>
      </c>
      <c r="F225" s="7" t="str">
        <f>VLOOKUP(A225,Region_Pop!A:D,4,FALSE)</f>
        <v>Midwest</v>
      </c>
      <c r="G225" s="7" t="str">
        <f>IFERROR(VLOOKUP(A225,Region_Pop!A:F,6,FALSE),"NON DIVISION")</f>
        <v xml:space="preserve">West North Central </v>
      </c>
      <c r="H225" s="8">
        <f>VLOOKUP(A225,Region_Pop!A:P,16,FALSE)</f>
        <v>849129</v>
      </c>
      <c r="I225" s="8">
        <f>VLOOKUP(A225,Region_Pop!A:Z,26,FALSE)</f>
        <v>6813</v>
      </c>
      <c r="J225" s="8">
        <f>VLOOKUP(A225,Region_Pop!A:AJ,36,FALSE)</f>
        <v>12439</v>
      </c>
      <c r="K225" s="8">
        <f>VLOOKUP(A225,Region_Pop!A:AT,46,FALSE)</f>
        <v>7159</v>
      </c>
      <c r="L225" s="14">
        <f>SUMIF(PIVOT_Demog_By_State_2014!A:A,A225&amp;"female",PIVOT_Demog_By_State_2014!D:D)</f>
        <v>5750</v>
      </c>
      <c r="M225" s="14">
        <f>SUMIF(PIVOT_Demog_By_State_2014!A:A,A225&amp;"male",PIVOT_Demog_By_State_2014!D:D)</f>
        <v>8753</v>
      </c>
      <c r="N225" s="14">
        <f>SUMIF(PIVOT_Demog_By_State_2014!A:A,A225&amp;"female",PIVOT_Demog_By_State_2014!E:E)</f>
        <v>351905</v>
      </c>
      <c r="O225" s="14">
        <f>SUMIF(PIVOT_Demog_By_State_2014!A:A,A225&amp;"male",PIVOT_Demog_By_State_2014!E:E)</f>
        <v>353636</v>
      </c>
      <c r="P225" s="14">
        <f>SUMIF(PIVOT_Demog_By_State_2014!A:A,A225&amp;"female",PIVOT_Demog_By_State_2014!U:U)</f>
        <v>13752</v>
      </c>
      <c r="Q225" s="14">
        <f>SUMIF(PIVOT_Demog_By_State_2014!A:A,A225&amp;"male",PIVOT_Demog_By_State_2014!U:U)</f>
        <v>16405</v>
      </c>
      <c r="R225" s="14">
        <f>SUMIF(PIVOT_Demog_By_State_2014!A:A,A225&amp;"female",PIVOT_Demog_By_State_2014!F:F)</f>
        <v>5316</v>
      </c>
      <c r="S225" s="14">
        <f>SUMIF(PIVOT_Demog_By_State_2014!A:A,A225&amp;"male",PIVOT_Demog_By_State_2014!F:F)</f>
        <v>5082</v>
      </c>
      <c r="T225" s="14">
        <f>SUMIF(PIVOT_Demog_By_State_2014!A:A,A225&amp;"female",PIVOT_Demog_By_State_2014!G:G)</f>
        <v>182</v>
      </c>
      <c r="U225" s="14">
        <f>SUMIF(PIVOT_Demog_By_State_2014!A:A,A225&amp;"male",PIVOT_Demog_By_State_2014!G:G)</f>
        <v>203</v>
      </c>
      <c r="V225" s="14">
        <f>SUMIF(PIVOT_Demog_By_State_2014!A:A,A225&amp;"female",PIVOT_Demog_By_State_2014!H:H)</f>
        <v>36430</v>
      </c>
      <c r="W225" s="14">
        <f>SUMIF(PIVOT_Demog_By_State_2014!A:A,A225&amp;"male",PIVOT_Demog_By_State_2014!H:H)</f>
        <v>35170</v>
      </c>
      <c r="X225" s="14">
        <f>SUMIF(PIVOT_Demog_By_State_2014!A:A,A225&amp;"female",PIVOT_Demog_By_State_2014!I:I)</f>
        <v>8321</v>
      </c>
      <c r="Y225" s="14">
        <f>SUMIF(PIVOT_Demog_By_State_2014!A:A,A225&amp;"male",PIVOT_Demog_By_State_2014!I:I)</f>
        <v>8183</v>
      </c>
      <c r="Z225" s="14">
        <f>L225+N225+P225+R225+T225+V225+X225</f>
        <v>421656</v>
      </c>
      <c r="AA225" s="14">
        <f>M225+O225+Q225+S225+U225+W225+Y225</f>
        <v>427432</v>
      </c>
      <c r="AB225" s="19">
        <f>D225/SUMIF(A:A,A225,D:D)</f>
        <v>0.20674109343824551</v>
      </c>
      <c r="AC225" s="19">
        <f>L225/$H225</f>
        <v>6.7716448266400041E-3</v>
      </c>
      <c r="AD225" s="19">
        <f>M225/$H225</f>
        <v>1.0308209942187818E-2</v>
      </c>
      <c r="AE225" s="19">
        <f>N225/$H225</f>
        <v>0.41443055177717403</v>
      </c>
      <c r="AF225" s="19">
        <f>O225/$H225</f>
        <v>0.41646911128933295</v>
      </c>
      <c r="AG225" s="19">
        <f>P225/$H225</f>
        <v>1.619541907060058E-2</v>
      </c>
      <c r="AH225" s="19">
        <f>Q225/$H225</f>
        <v>1.931979710974422E-2</v>
      </c>
      <c r="AI225" s="19">
        <f>R225/$H225</f>
        <v>6.2605328518988285E-3</v>
      </c>
      <c r="AJ225" s="19">
        <f>S225/$H225</f>
        <v>5.9849563493886088E-3</v>
      </c>
      <c r="AK225" s="19">
        <f>T225/$H225</f>
        <v>2.1433727973017055E-4</v>
      </c>
      <c r="AL225" s="19">
        <f>U225/$H225</f>
        <v>2.39068504314421E-4</v>
      </c>
      <c r="AM225" s="19">
        <f>V225/$H225</f>
        <v>4.2902786266868755E-2</v>
      </c>
      <c r="AN225" s="19">
        <f>W225/$H225</f>
        <v>4.1418912791813728E-2</v>
      </c>
      <c r="AO225" s="19">
        <f>X225/$H225</f>
        <v>9.7994533221689526E-3</v>
      </c>
      <c r="AP225" s="19">
        <f>Y225/$H225</f>
        <v>9.6369338463295918E-3</v>
      </c>
      <c r="AQ225" s="21">
        <f>AC225+AE225+AI225+AK225+AM225+AO225+AG225</f>
        <v>0.49657472539508135</v>
      </c>
      <c r="AR225" s="21">
        <f>AD225+AF225+AJ225+AL225+AN225+AP225+AH225</f>
        <v>0.5033769898331113</v>
      </c>
    </row>
    <row r="226" spans="1:44" x14ac:dyDescent="0.2">
      <c r="A226" s="5" t="s">
        <v>256</v>
      </c>
      <c r="B226" s="5" t="s">
        <v>297</v>
      </c>
      <c r="C226" s="5" t="str">
        <f>VLOOKUP(B226,Treatments!A:B,2,FALSE)</f>
        <v>HIGH CHOLESTEROL</v>
      </c>
      <c r="D226" s="16">
        <v>106412</v>
      </c>
      <c r="E226" s="5">
        <v>4</v>
      </c>
      <c r="F226" s="7" t="str">
        <f>VLOOKUP(A226,Region_Pop!A:D,4,FALSE)</f>
        <v>Midwest</v>
      </c>
      <c r="G226" s="7" t="str">
        <f>IFERROR(VLOOKUP(A226,Region_Pop!A:F,6,FALSE),"NON DIVISION")</f>
        <v xml:space="preserve">West North Central </v>
      </c>
      <c r="H226" s="8">
        <f>VLOOKUP(A226,Region_Pop!A:P,16,FALSE)</f>
        <v>849129</v>
      </c>
      <c r="I226" s="8">
        <f>VLOOKUP(A226,Region_Pop!A:Z,26,FALSE)</f>
        <v>6813</v>
      </c>
      <c r="J226" s="8">
        <f>VLOOKUP(A226,Region_Pop!A:AJ,36,FALSE)</f>
        <v>12439</v>
      </c>
      <c r="K226" s="8">
        <f>VLOOKUP(A226,Region_Pop!A:AT,46,FALSE)</f>
        <v>7159</v>
      </c>
      <c r="L226" s="14">
        <f>SUMIF(PIVOT_Demog_By_State_2014!A:A,A226&amp;"female",PIVOT_Demog_By_State_2014!D:D)</f>
        <v>5750</v>
      </c>
      <c r="M226" s="14">
        <f>SUMIF(PIVOT_Demog_By_State_2014!A:A,A226&amp;"male",PIVOT_Demog_By_State_2014!D:D)</f>
        <v>8753</v>
      </c>
      <c r="N226" s="14">
        <f>SUMIF(PIVOT_Demog_By_State_2014!A:A,A226&amp;"female",PIVOT_Demog_By_State_2014!E:E)</f>
        <v>351905</v>
      </c>
      <c r="O226" s="14">
        <f>SUMIF(PIVOT_Demog_By_State_2014!A:A,A226&amp;"male",PIVOT_Demog_By_State_2014!E:E)</f>
        <v>353636</v>
      </c>
      <c r="P226" s="14">
        <f>SUMIF(PIVOT_Demog_By_State_2014!A:A,A226&amp;"female",PIVOT_Demog_By_State_2014!U:U)</f>
        <v>13752</v>
      </c>
      <c r="Q226" s="14">
        <f>SUMIF(PIVOT_Demog_By_State_2014!A:A,A226&amp;"male",PIVOT_Demog_By_State_2014!U:U)</f>
        <v>16405</v>
      </c>
      <c r="R226" s="14">
        <f>SUMIF(PIVOT_Demog_By_State_2014!A:A,A226&amp;"female",PIVOT_Demog_By_State_2014!F:F)</f>
        <v>5316</v>
      </c>
      <c r="S226" s="14">
        <f>SUMIF(PIVOT_Demog_By_State_2014!A:A,A226&amp;"male",PIVOT_Demog_By_State_2014!F:F)</f>
        <v>5082</v>
      </c>
      <c r="T226" s="14">
        <f>SUMIF(PIVOT_Demog_By_State_2014!A:A,A226&amp;"female",PIVOT_Demog_By_State_2014!G:G)</f>
        <v>182</v>
      </c>
      <c r="U226" s="14">
        <f>SUMIF(PIVOT_Demog_By_State_2014!A:A,A226&amp;"male",PIVOT_Demog_By_State_2014!G:G)</f>
        <v>203</v>
      </c>
      <c r="V226" s="14">
        <f>SUMIF(PIVOT_Demog_By_State_2014!A:A,A226&amp;"female",PIVOT_Demog_By_State_2014!H:H)</f>
        <v>36430</v>
      </c>
      <c r="W226" s="14">
        <f>SUMIF(PIVOT_Demog_By_State_2014!A:A,A226&amp;"male",PIVOT_Demog_By_State_2014!H:H)</f>
        <v>35170</v>
      </c>
      <c r="X226" s="14">
        <f>SUMIF(PIVOT_Demog_By_State_2014!A:A,A226&amp;"female",PIVOT_Demog_By_State_2014!I:I)</f>
        <v>8321</v>
      </c>
      <c r="Y226" s="14">
        <f>SUMIF(PIVOT_Demog_By_State_2014!A:A,A226&amp;"male",PIVOT_Demog_By_State_2014!I:I)</f>
        <v>8183</v>
      </c>
      <c r="Z226" s="14">
        <f>L226+N226+P226+R226+T226+V226+X226</f>
        <v>421656</v>
      </c>
      <c r="AA226" s="14">
        <f>M226+O226+Q226+S226+U226+W226+Y226</f>
        <v>427432</v>
      </c>
      <c r="AB226" s="19">
        <f>D226/SUMIF(A:A,A226,D:D)</f>
        <v>0.17604997667269978</v>
      </c>
      <c r="AC226" s="19">
        <f>L226/$H226</f>
        <v>6.7716448266400041E-3</v>
      </c>
      <c r="AD226" s="19">
        <f>M226/$H226</f>
        <v>1.0308209942187818E-2</v>
      </c>
      <c r="AE226" s="19">
        <f>N226/$H226</f>
        <v>0.41443055177717403</v>
      </c>
      <c r="AF226" s="19">
        <f>O226/$H226</f>
        <v>0.41646911128933295</v>
      </c>
      <c r="AG226" s="19">
        <f>P226/$H226</f>
        <v>1.619541907060058E-2</v>
      </c>
      <c r="AH226" s="19">
        <f>Q226/$H226</f>
        <v>1.931979710974422E-2</v>
      </c>
      <c r="AI226" s="19">
        <f>R226/$H226</f>
        <v>6.2605328518988285E-3</v>
      </c>
      <c r="AJ226" s="19">
        <f>S226/$H226</f>
        <v>5.9849563493886088E-3</v>
      </c>
      <c r="AK226" s="19">
        <f>T226/$H226</f>
        <v>2.1433727973017055E-4</v>
      </c>
      <c r="AL226" s="19">
        <f>U226/$H226</f>
        <v>2.39068504314421E-4</v>
      </c>
      <c r="AM226" s="19">
        <f>V226/$H226</f>
        <v>4.2902786266868755E-2</v>
      </c>
      <c r="AN226" s="19">
        <f>W226/$H226</f>
        <v>4.1418912791813728E-2</v>
      </c>
      <c r="AO226" s="19">
        <f>X226/$H226</f>
        <v>9.7994533221689526E-3</v>
      </c>
      <c r="AP226" s="19">
        <f>Y226/$H226</f>
        <v>9.6369338463295918E-3</v>
      </c>
      <c r="AQ226" s="21">
        <f>AC226+AE226+AI226+AK226+AM226+AO226+AG226</f>
        <v>0.49657472539508135</v>
      </c>
      <c r="AR226" s="21">
        <f>AD226+AF226+AJ226+AL226+AN226+AP226+AH226</f>
        <v>0.5033769898331113</v>
      </c>
    </row>
    <row r="227" spans="1:44" x14ac:dyDescent="0.2">
      <c r="A227" s="5" t="s">
        <v>211</v>
      </c>
      <c r="B227" s="5" t="s">
        <v>303</v>
      </c>
      <c r="C227" s="5" t="str">
        <f>VLOOKUP(B227,Treatments!A:B,2,FALSE)</f>
        <v>HIGH CHOLESTEROL</v>
      </c>
      <c r="D227" s="16">
        <v>167375</v>
      </c>
      <c r="E227" s="5">
        <v>3</v>
      </c>
      <c r="F227" s="7" t="str">
        <f>VLOOKUP(A227,Region_Pop!A:D,4,FALSE)</f>
        <v>Northeast</v>
      </c>
      <c r="G227" s="7" t="str">
        <f>IFERROR(VLOOKUP(A227,Region_Pop!A:F,6,FALSE),"NON DIVISION")</f>
        <v xml:space="preserve">New England </v>
      </c>
      <c r="H227" s="8">
        <f>VLOOKUP(A227,Region_Pop!A:P,16,FALSE)</f>
        <v>1330513</v>
      </c>
      <c r="I227" s="8">
        <f>VLOOKUP(A227,Region_Pop!A:Z,26,FALSE)</f>
        <v>2504</v>
      </c>
      <c r="J227" s="8">
        <f>VLOOKUP(A227,Region_Pop!A:AJ,36,FALSE)</f>
        <v>12704</v>
      </c>
      <c r="K227" s="8">
        <f>VLOOKUP(A227,Region_Pop!A:AT,46,FALSE)</f>
        <v>13350</v>
      </c>
      <c r="L227" s="14">
        <f>SUMIF(PIVOT_Demog_By_State_2014!A:A,A227&amp;"female",PIVOT_Demog_By_State_2014!D:D)</f>
        <v>8204</v>
      </c>
      <c r="M227" s="14">
        <f>SUMIF(PIVOT_Demog_By_State_2014!A:A,A227&amp;"male",PIVOT_Demog_By_State_2014!D:D)</f>
        <v>10198</v>
      </c>
      <c r="N227" s="14">
        <f>SUMIF(PIVOT_Demog_By_State_2014!A:A,A227&amp;"female",PIVOT_Demog_By_State_2014!E:E)</f>
        <v>637475</v>
      </c>
      <c r="O227" s="14">
        <f>SUMIF(PIVOT_Demog_By_State_2014!A:A,A227&amp;"male",PIVOT_Demog_By_State_2014!E:E)</f>
        <v>610170</v>
      </c>
      <c r="P227" s="14">
        <f>SUMIF(PIVOT_Demog_By_State_2014!A:A,A227&amp;"female",PIVOT_Demog_By_State_2014!U:U)</f>
        <v>9956</v>
      </c>
      <c r="Q227" s="14">
        <f>SUMIF(PIVOT_Demog_By_State_2014!A:A,A227&amp;"male",PIVOT_Demog_By_State_2014!U:U)</f>
        <v>10215</v>
      </c>
      <c r="R227" s="14">
        <f>SUMIF(PIVOT_Demog_By_State_2014!A:A,A227&amp;"female",PIVOT_Demog_By_State_2014!F:F)</f>
        <v>8583</v>
      </c>
      <c r="S227" s="14">
        <f>SUMIF(PIVOT_Demog_By_State_2014!A:A,A227&amp;"male",PIVOT_Demog_By_State_2014!F:F)</f>
        <v>6732</v>
      </c>
      <c r="T227" s="14">
        <f>SUMIF(PIVOT_Demog_By_State_2014!A:A,A227&amp;"female",PIVOT_Demog_By_State_2014!G:G)</f>
        <v>179</v>
      </c>
      <c r="U227" s="14">
        <f>SUMIF(PIVOT_Demog_By_State_2014!A:A,A227&amp;"male",PIVOT_Demog_By_State_2014!G:G)</f>
        <v>182</v>
      </c>
      <c r="V227" s="14">
        <f>SUMIF(PIVOT_Demog_By_State_2014!A:A,A227&amp;"female",PIVOT_Demog_By_State_2014!H:H)</f>
        <v>4325</v>
      </c>
      <c r="W227" s="14">
        <f>SUMIF(PIVOT_Demog_By_State_2014!A:A,A227&amp;"male",PIVOT_Demog_By_State_2014!H:H)</f>
        <v>4172</v>
      </c>
      <c r="X227" s="14">
        <f>SUMIF(PIVOT_Demog_By_State_2014!A:A,A227&amp;"female",PIVOT_Demog_By_State_2014!I:I)</f>
        <v>10287</v>
      </c>
      <c r="Y227" s="14">
        <f>SUMIF(PIVOT_Demog_By_State_2014!A:A,A227&amp;"male",PIVOT_Demog_By_State_2014!I:I)</f>
        <v>10082</v>
      </c>
      <c r="Z227" s="14">
        <f>L227+N227+P227+R227+T227+V227+X227</f>
        <v>679009</v>
      </c>
      <c r="AA227" s="14">
        <f>M227+O227+Q227+S227+U227+W227+Y227</f>
        <v>651751</v>
      </c>
      <c r="AB227" s="19">
        <f>D227/SUMIF(A:A,A227,D:D)</f>
        <v>0.18495701372466683</v>
      </c>
      <c r="AC227" s="19">
        <f>L227/$H227</f>
        <v>6.1660427218674305E-3</v>
      </c>
      <c r="AD227" s="19">
        <f>M227/$H227</f>
        <v>7.6647127837157544E-3</v>
      </c>
      <c r="AE227" s="19">
        <f>N227/$H227</f>
        <v>0.47911970796226716</v>
      </c>
      <c r="AF227" s="19">
        <f>O227/$H227</f>
        <v>0.45859754846438933</v>
      </c>
      <c r="AG227" s="19">
        <f>P227/$H227</f>
        <v>7.4828280520370712E-3</v>
      </c>
      <c r="AH227" s="19">
        <f>Q227/$H227</f>
        <v>7.6774898103212823E-3</v>
      </c>
      <c r="AI227" s="19">
        <f>R227/$H227</f>
        <v>6.4508952561906571E-3</v>
      </c>
      <c r="AJ227" s="19">
        <f>S227/$H227</f>
        <v>5.0597025357888275E-3</v>
      </c>
      <c r="AK227" s="19">
        <f>T227/$H227</f>
        <v>1.3453457425819965E-4</v>
      </c>
      <c r="AL227" s="19">
        <f>U227/$H227</f>
        <v>1.3678934365917507E-4</v>
      </c>
      <c r="AM227" s="19">
        <f>V227/$H227</f>
        <v>3.2506258864062206E-3</v>
      </c>
      <c r="AN227" s="19">
        <f>W227/$H227</f>
        <v>3.1356326469564747E-3</v>
      </c>
      <c r="AO227" s="19">
        <f>X227/$H227</f>
        <v>7.731604275944692E-3</v>
      </c>
      <c r="AP227" s="19">
        <f>Y227/$H227</f>
        <v>7.5775283668780384E-3</v>
      </c>
      <c r="AQ227" s="21">
        <f>AC227+AE227+AI227+AK227+AM227+AO227+AG227</f>
        <v>0.51033623872897138</v>
      </c>
      <c r="AR227" s="21">
        <f>AD227+AF227+AJ227+AL227+AN227+AP227+AH227</f>
        <v>0.48984940395170889</v>
      </c>
    </row>
    <row r="228" spans="1:44" x14ac:dyDescent="0.2">
      <c r="A228" s="5" t="s">
        <v>211</v>
      </c>
      <c r="B228" s="5" t="s">
        <v>293</v>
      </c>
      <c r="C228" s="5" t="str">
        <f>VLOOKUP(B228,Treatments!A:B,2,FALSE)</f>
        <v>HYPOTHYROIDISM</v>
      </c>
      <c r="D228" s="16">
        <v>208146</v>
      </c>
      <c r="E228" s="5">
        <v>2</v>
      </c>
      <c r="F228" s="7" t="str">
        <f>VLOOKUP(A228,Region_Pop!A:D,4,FALSE)</f>
        <v>Northeast</v>
      </c>
      <c r="G228" s="7" t="str">
        <f>IFERROR(VLOOKUP(A228,Region_Pop!A:F,6,FALSE),"NON DIVISION")</f>
        <v xml:space="preserve">New England </v>
      </c>
      <c r="H228" s="8">
        <f>VLOOKUP(A228,Region_Pop!A:P,16,FALSE)</f>
        <v>1330513</v>
      </c>
      <c r="I228" s="8">
        <f>VLOOKUP(A228,Region_Pop!A:Z,26,FALSE)</f>
        <v>2504</v>
      </c>
      <c r="J228" s="8">
        <f>VLOOKUP(A228,Region_Pop!A:AJ,36,FALSE)</f>
        <v>12704</v>
      </c>
      <c r="K228" s="8">
        <f>VLOOKUP(A228,Region_Pop!A:AT,46,FALSE)</f>
        <v>13350</v>
      </c>
      <c r="L228" s="14">
        <f>SUMIF(PIVOT_Demog_By_State_2014!A:A,A228&amp;"female",PIVOT_Demog_By_State_2014!D:D)</f>
        <v>8204</v>
      </c>
      <c r="M228" s="14">
        <f>SUMIF(PIVOT_Demog_By_State_2014!A:A,A228&amp;"male",PIVOT_Demog_By_State_2014!D:D)</f>
        <v>10198</v>
      </c>
      <c r="N228" s="14">
        <f>SUMIF(PIVOT_Demog_By_State_2014!A:A,A228&amp;"female",PIVOT_Demog_By_State_2014!E:E)</f>
        <v>637475</v>
      </c>
      <c r="O228" s="14">
        <f>SUMIF(PIVOT_Demog_By_State_2014!A:A,A228&amp;"male",PIVOT_Demog_By_State_2014!E:E)</f>
        <v>610170</v>
      </c>
      <c r="P228" s="14">
        <f>SUMIF(PIVOT_Demog_By_State_2014!A:A,A228&amp;"female",PIVOT_Demog_By_State_2014!U:U)</f>
        <v>9956</v>
      </c>
      <c r="Q228" s="14">
        <f>SUMIF(PIVOT_Demog_By_State_2014!A:A,A228&amp;"male",PIVOT_Demog_By_State_2014!U:U)</f>
        <v>10215</v>
      </c>
      <c r="R228" s="14">
        <f>SUMIF(PIVOT_Demog_By_State_2014!A:A,A228&amp;"female",PIVOT_Demog_By_State_2014!F:F)</f>
        <v>8583</v>
      </c>
      <c r="S228" s="14">
        <f>SUMIF(PIVOT_Demog_By_State_2014!A:A,A228&amp;"male",PIVOT_Demog_By_State_2014!F:F)</f>
        <v>6732</v>
      </c>
      <c r="T228" s="14">
        <f>SUMIF(PIVOT_Demog_By_State_2014!A:A,A228&amp;"female",PIVOT_Demog_By_State_2014!G:G)</f>
        <v>179</v>
      </c>
      <c r="U228" s="14">
        <f>SUMIF(PIVOT_Demog_By_State_2014!A:A,A228&amp;"male",PIVOT_Demog_By_State_2014!G:G)</f>
        <v>182</v>
      </c>
      <c r="V228" s="14">
        <f>SUMIF(PIVOT_Demog_By_State_2014!A:A,A228&amp;"female",PIVOT_Demog_By_State_2014!H:H)</f>
        <v>4325</v>
      </c>
      <c r="W228" s="14">
        <f>SUMIF(PIVOT_Demog_By_State_2014!A:A,A228&amp;"male",PIVOT_Demog_By_State_2014!H:H)</f>
        <v>4172</v>
      </c>
      <c r="X228" s="14">
        <f>SUMIF(PIVOT_Demog_By_State_2014!A:A,A228&amp;"female",PIVOT_Demog_By_State_2014!I:I)</f>
        <v>10287</v>
      </c>
      <c r="Y228" s="14">
        <f>SUMIF(PIVOT_Demog_By_State_2014!A:A,A228&amp;"male",PIVOT_Demog_By_State_2014!I:I)</f>
        <v>10082</v>
      </c>
      <c r="Z228" s="14">
        <f>L228+N228+P228+R228+T228+V228+X228</f>
        <v>679009</v>
      </c>
      <c r="AA228" s="14">
        <f>M228+O228+Q228+S228+U228+W228+Y228</f>
        <v>651751</v>
      </c>
      <c r="AB228" s="19">
        <f>D228/SUMIF(A:A,A228,D:D)</f>
        <v>0.23001082944725618</v>
      </c>
      <c r="AC228" s="19">
        <f>L228/$H228</f>
        <v>6.1660427218674305E-3</v>
      </c>
      <c r="AD228" s="19">
        <f>M228/$H228</f>
        <v>7.6647127837157544E-3</v>
      </c>
      <c r="AE228" s="19">
        <f>N228/$H228</f>
        <v>0.47911970796226716</v>
      </c>
      <c r="AF228" s="19">
        <f>O228/$H228</f>
        <v>0.45859754846438933</v>
      </c>
      <c r="AG228" s="19">
        <f>P228/$H228</f>
        <v>7.4828280520370712E-3</v>
      </c>
      <c r="AH228" s="19">
        <f>Q228/$H228</f>
        <v>7.6774898103212823E-3</v>
      </c>
      <c r="AI228" s="19">
        <f>R228/$H228</f>
        <v>6.4508952561906571E-3</v>
      </c>
      <c r="AJ228" s="19">
        <f>S228/$H228</f>
        <v>5.0597025357888275E-3</v>
      </c>
      <c r="AK228" s="19">
        <f>T228/$H228</f>
        <v>1.3453457425819965E-4</v>
      </c>
      <c r="AL228" s="19">
        <f>U228/$H228</f>
        <v>1.3678934365917507E-4</v>
      </c>
      <c r="AM228" s="19">
        <f>V228/$H228</f>
        <v>3.2506258864062206E-3</v>
      </c>
      <c r="AN228" s="19">
        <f>W228/$H228</f>
        <v>3.1356326469564747E-3</v>
      </c>
      <c r="AO228" s="19">
        <f>X228/$H228</f>
        <v>7.731604275944692E-3</v>
      </c>
      <c r="AP228" s="19">
        <f>Y228/$H228</f>
        <v>7.5775283668780384E-3</v>
      </c>
      <c r="AQ228" s="21">
        <f>AC228+AE228+AI228+AK228+AM228+AO228+AG228</f>
        <v>0.51033623872897138</v>
      </c>
      <c r="AR228" s="21">
        <f>AD228+AF228+AJ228+AL228+AN228+AP228+AH228</f>
        <v>0.48984940395170889</v>
      </c>
    </row>
    <row r="229" spans="1:44" x14ac:dyDescent="0.2">
      <c r="A229" s="5" t="s">
        <v>211</v>
      </c>
      <c r="B229" s="5" t="s">
        <v>295</v>
      </c>
      <c r="C229" s="5" t="str">
        <f>VLOOKUP(B229,Treatments!A:B,2,FALSE)</f>
        <v>HIGH BLOOD PRESSURE</v>
      </c>
      <c r="D229" s="16">
        <v>208297</v>
      </c>
      <c r="E229" s="5">
        <v>1</v>
      </c>
      <c r="F229" s="7" t="str">
        <f>VLOOKUP(A229,Region_Pop!A:D,4,FALSE)</f>
        <v>Northeast</v>
      </c>
      <c r="G229" s="7" t="str">
        <f>IFERROR(VLOOKUP(A229,Region_Pop!A:F,6,FALSE),"NON DIVISION")</f>
        <v xml:space="preserve">New England </v>
      </c>
      <c r="H229" s="8">
        <f>VLOOKUP(A229,Region_Pop!A:P,16,FALSE)</f>
        <v>1330513</v>
      </c>
      <c r="I229" s="8">
        <f>VLOOKUP(A229,Region_Pop!A:Z,26,FALSE)</f>
        <v>2504</v>
      </c>
      <c r="J229" s="8">
        <f>VLOOKUP(A229,Region_Pop!A:AJ,36,FALSE)</f>
        <v>12704</v>
      </c>
      <c r="K229" s="8">
        <f>VLOOKUP(A229,Region_Pop!A:AT,46,FALSE)</f>
        <v>13350</v>
      </c>
      <c r="L229" s="14">
        <f>SUMIF(PIVOT_Demog_By_State_2014!A:A,A229&amp;"female",PIVOT_Demog_By_State_2014!D:D)</f>
        <v>8204</v>
      </c>
      <c r="M229" s="14">
        <f>SUMIF(PIVOT_Demog_By_State_2014!A:A,A229&amp;"male",PIVOT_Demog_By_State_2014!D:D)</f>
        <v>10198</v>
      </c>
      <c r="N229" s="14">
        <f>SUMIF(PIVOT_Demog_By_State_2014!A:A,A229&amp;"female",PIVOT_Demog_By_State_2014!E:E)</f>
        <v>637475</v>
      </c>
      <c r="O229" s="14">
        <f>SUMIF(PIVOT_Demog_By_State_2014!A:A,A229&amp;"male",PIVOT_Demog_By_State_2014!E:E)</f>
        <v>610170</v>
      </c>
      <c r="P229" s="14">
        <f>SUMIF(PIVOT_Demog_By_State_2014!A:A,A229&amp;"female",PIVOT_Demog_By_State_2014!U:U)</f>
        <v>9956</v>
      </c>
      <c r="Q229" s="14">
        <f>SUMIF(PIVOT_Demog_By_State_2014!A:A,A229&amp;"male",PIVOT_Demog_By_State_2014!U:U)</f>
        <v>10215</v>
      </c>
      <c r="R229" s="14">
        <f>SUMIF(PIVOT_Demog_By_State_2014!A:A,A229&amp;"female",PIVOT_Demog_By_State_2014!F:F)</f>
        <v>8583</v>
      </c>
      <c r="S229" s="14">
        <f>SUMIF(PIVOT_Demog_By_State_2014!A:A,A229&amp;"male",PIVOT_Demog_By_State_2014!F:F)</f>
        <v>6732</v>
      </c>
      <c r="T229" s="14">
        <f>SUMIF(PIVOT_Demog_By_State_2014!A:A,A229&amp;"female",PIVOT_Demog_By_State_2014!G:G)</f>
        <v>179</v>
      </c>
      <c r="U229" s="14">
        <f>SUMIF(PIVOT_Demog_By_State_2014!A:A,A229&amp;"male",PIVOT_Demog_By_State_2014!G:G)</f>
        <v>182</v>
      </c>
      <c r="V229" s="14">
        <f>SUMIF(PIVOT_Demog_By_State_2014!A:A,A229&amp;"female",PIVOT_Demog_By_State_2014!H:H)</f>
        <v>4325</v>
      </c>
      <c r="W229" s="14">
        <f>SUMIF(PIVOT_Demog_By_State_2014!A:A,A229&amp;"male",PIVOT_Demog_By_State_2014!H:H)</f>
        <v>4172</v>
      </c>
      <c r="X229" s="14">
        <f>SUMIF(PIVOT_Demog_By_State_2014!A:A,A229&amp;"female",PIVOT_Demog_By_State_2014!I:I)</f>
        <v>10287</v>
      </c>
      <c r="Y229" s="14">
        <f>SUMIF(PIVOT_Demog_By_State_2014!A:A,A229&amp;"male",PIVOT_Demog_By_State_2014!I:I)</f>
        <v>10082</v>
      </c>
      <c r="Z229" s="14">
        <f>L229+N229+P229+R229+T229+V229+X229</f>
        <v>679009</v>
      </c>
      <c r="AA229" s="14">
        <f>M229+O229+Q229+S229+U229+W229+Y229</f>
        <v>651751</v>
      </c>
      <c r="AB229" s="19">
        <f>D229/SUMIF(A:A,A229,D:D)</f>
        <v>0.23017769133865229</v>
      </c>
      <c r="AC229" s="19">
        <f>L229/$H229</f>
        <v>6.1660427218674305E-3</v>
      </c>
      <c r="AD229" s="19">
        <f>M229/$H229</f>
        <v>7.6647127837157544E-3</v>
      </c>
      <c r="AE229" s="19">
        <f>N229/$H229</f>
        <v>0.47911970796226716</v>
      </c>
      <c r="AF229" s="19">
        <f>O229/$H229</f>
        <v>0.45859754846438933</v>
      </c>
      <c r="AG229" s="19">
        <f>P229/$H229</f>
        <v>7.4828280520370712E-3</v>
      </c>
      <c r="AH229" s="19">
        <f>Q229/$H229</f>
        <v>7.6774898103212823E-3</v>
      </c>
      <c r="AI229" s="19">
        <f>R229/$H229</f>
        <v>6.4508952561906571E-3</v>
      </c>
      <c r="AJ229" s="19">
        <f>S229/$H229</f>
        <v>5.0597025357888275E-3</v>
      </c>
      <c r="AK229" s="19">
        <f>T229/$H229</f>
        <v>1.3453457425819965E-4</v>
      </c>
      <c r="AL229" s="19">
        <f>U229/$H229</f>
        <v>1.3678934365917507E-4</v>
      </c>
      <c r="AM229" s="19">
        <f>V229/$H229</f>
        <v>3.2506258864062206E-3</v>
      </c>
      <c r="AN229" s="19">
        <f>W229/$H229</f>
        <v>3.1356326469564747E-3</v>
      </c>
      <c r="AO229" s="19">
        <f>X229/$H229</f>
        <v>7.731604275944692E-3</v>
      </c>
      <c r="AP229" s="19">
        <f>Y229/$H229</f>
        <v>7.5775283668780384E-3</v>
      </c>
      <c r="AQ229" s="21">
        <f>AC229+AE229+AI229+AK229+AM229+AO229+AG229</f>
        <v>0.51033623872897138</v>
      </c>
      <c r="AR229" s="21">
        <f>AD229+AF229+AJ229+AL229+AN229+AP229+AH229</f>
        <v>0.48984940395170889</v>
      </c>
    </row>
    <row r="230" spans="1:44" x14ac:dyDescent="0.2">
      <c r="A230" s="5" t="s">
        <v>211</v>
      </c>
      <c r="B230" s="5" t="s">
        <v>296</v>
      </c>
      <c r="C230" s="5" t="str">
        <f>VLOOKUP(B230,Treatments!A:B,2,FALSE)</f>
        <v>GASTROESOPHAGEAL REFLUX DISEASE</v>
      </c>
      <c r="D230" s="16">
        <v>165299</v>
      </c>
      <c r="E230" s="5">
        <v>4</v>
      </c>
      <c r="F230" s="7" t="str">
        <f>VLOOKUP(A230,Region_Pop!A:D,4,FALSE)</f>
        <v>Northeast</v>
      </c>
      <c r="G230" s="7" t="str">
        <f>IFERROR(VLOOKUP(A230,Region_Pop!A:F,6,FALSE),"NON DIVISION")</f>
        <v xml:space="preserve">New England </v>
      </c>
      <c r="H230" s="8">
        <f>VLOOKUP(A230,Region_Pop!A:P,16,FALSE)</f>
        <v>1330513</v>
      </c>
      <c r="I230" s="8">
        <f>VLOOKUP(A230,Region_Pop!A:Z,26,FALSE)</f>
        <v>2504</v>
      </c>
      <c r="J230" s="8">
        <f>VLOOKUP(A230,Region_Pop!A:AJ,36,FALSE)</f>
        <v>12704</v>
      </c>
      <c r="K230" s="8">
        <f>VLOOKUP(A230,Region_Pop!A:AT,46,FALSE)</f>
        <v>13350</v>
      </c>
      <c r="L230" s="14">
        <f>SUMIF(PIVOT_Demog_By_State_2014!A:A,A230&amp;"female",PIVOT_Demog_By_State_2014!D:D)</f>
        <v>8204</v>
      </c>
      <c r="M230" s="14">
        <f>SUMIF(PIVOT_Demog_By_State_2014!A:A,A230&amp;"male",PIVOT_Demog_By_State_2014!D:D)</f>
        <v>10198</v>
      </c>
      <c r="N230" s="14">
        <f>SUMIF(PIVOT_Demog_By_State_2014!A:A,A230&amp;"female",PIVOT_Demog_By_State_2014!E:E)</f>
        <v>637475</v>
      </c>
      <c r="O230" s="14">
        <f>SUMIF(PIVOT_Demog_By_State_2014!A:A,A230&amp;"male",PIVOT_Demog_By_State_2014!E:E)</f>
        <v>610170</v>
      </c>
      <c r="P230" s="14">
        <f>SUMIF(PIVOT_Demog_By_State_2014!A:A,A230&amp;"female",PIVOT_Demog_By_State_2014!U:U)</f>
        <v>9956</v>
      </c>
      <c r="Q230" s="14">
        <f>SUMIF(PIVOT_Demog_By_State_2014!A:A,A230&amp;"male",PIVOT_Demog_By_State_2014!U:U)</f>
        <v>10215</v>
      </c>
      <c r="R230" s="14">
        <f>SUMIF(PIVOT_Demog_By_State_2014!A:A,A230&amp;"female",PIVOT_Demog_By_State_2014!F:F)</f>
        <v>8583</v>
      </c>
      <c r="S230" s="14">
        <f>SUMIF(PIVOT_Demog_By_State_2014!A:A,A230&amp;"male",PIVOT_Demog_By_State_2014!F:F)</f>
        <v>6732</v>
      </c>
      <c r="T230" s="14">
        <f>SUMIF(PIVOT_Demog_By_State_2014!A:A,A230&amp;"female",PIVOT_Demog_By_State_2014!G:G)</f>
        <v>179</v>
      </c>
      <c r="U230" s="14">
        <f>SUMIF(PIVOT_Demog_By_State_2014!A:A,A230&amp;"male",PIVOT_Demog_By_State_2014!G:G)</f>
        <v>182</v>
      </c>
      <c r="V230" s="14">
        <f>SUMIF(PIVOT_Demog_By_State_2014!A:A,A230&amp;"female",PIVOT_Demog_By_State_2014!H:H)</f>
        <v>4325</v>
      </c>
      <c r="W230" s="14">
        <f>SUMIF(PIVOT_Demog_By_State_2014!A:A,A230&amp;"male",PIVOT_Demog_By_State_2014!H:H)</f>
        <v>4172</v>
      </c>
      <c r="X230" s="14">
        <f>SUMIF(PIVOT_Demog_By_State_2014!A:A,A230&amp;"female",PIVOT_Demog_By_State_2014!I:I)</f>
        <v>10287</v>
      </c>
      <c r="Y230" s="14">
        <f>SUMIF(PIVOT_Demog_By_State_2014!A:A,A230&amp;"male",PIVOT_Demog_By_State_2014!I:I)</f>
        <v>10082</v>
      </c>
      <c r="Z230" s="14">
        <f>L230+N230+P230+R230+T230+V230+X230</f>
        <v>679009</v>
      </c>
      <c r="AA230" s="14">
        <f>M230+O230+Q230+S230+U230+W230+Y230</f>
        <v>651751</v>
      </c>
      <c r="AB230" s="19">
        <f>D230/SUMIF(A:A,A230,D:D)</f>
        <v>0.18266293897937985</v>
      </c>
      <c r="AC230" s="19">
        <f>L230/$H230</f>
        <v>6.1660427218674305E-3</v>
      </c>
      <c r="AD230" s="19">
        <f>M230/$H230</f>
        <v>7.6647127837157544E-3</v>
      </c>
      <c r="AE230" s="19">
        <f>N230/$H230</f>
        <v>0.47911970796226716</v>
      </c>
      <c r="AF230" s="19">
        <f>O230/$H230</f>
        <v>0.45859754846438933</v>
      </c>
      <c r="AG230" s="19">
        <f>P230/$H230</f>
        <v>7.4828280520370712E-3</v>
      </c>
      <c r="AH230" s="19">
        <f>Q230/$H230</f>
        <v>7.6774898103212823E-3</v>
      </c>
      <c r="AI230" s="19">
        <f>R230/$H230</f>
        <v>6.4508952561906571E-3</v>
      </c>
      <c r="AJ230" s="19">
        <f>S230/$H230</f>
        <v>5.0597025357888275E-3</v>
      </c>
      <c r="AK230" s="19">
        <f>T230/$H230</f>
        <v>1.3453457425819965E-4</v>
      </c>
      <c r="AL230" s="19">
        <f>U230/$H230</f>
        <v>1.3678934365917507E-4</v>
      </c>
      <c r="AM230" s="19">
        <f>V230/$H230</f>
        <v>3.2506258864062206E-3</v>
      </c>
      <c r="AN230" s="19">
        <f>W230/$H230</f>
        <v>3.1356326469564747E-3</v>
      </c>
      <c r="AO230" s="19">
        <f>X230/$H230</f>
        <v>7.731604275944692E-3</v>
      </c>
      <c r="AP230" s="19">
        <f>Y230/$H230</f>
        <v>7.5775283668780384E-3</v>
      </c>
      <c r="AQ230" s="21">
        <f>AC230+AE230+AI230+AK230+AM230+AO230+AG230</f>
        <v>0.51033623872897138</v>
      </c>
      <c r="AR230" s="21">
        <f>AD230+AF230+AJ230+AL230+AN230+AP230+AH230</f>
        <v>0.48984940395170889</v>
      </c>
    </row>
    <row r="231" spans="1:44" x14ac:dyDescent="0.2">
      <c r="A231" s="5" t="s">
        <v>211</v>
      </c>
      <c r="B231" s="5" t="s">
        <v>297</v>
      </c>
      <c r="C231" s="5" t="str">
        <f>VLOOKUP(B231,Treatments!A:B,2,FALSE)</f>
        <v>HIGH CHOLESTEROL</v>
      </c>
      <c r="D231" s="16">
        <v>155823</v>
      </c>
      <c r="E231" s="5">
        <v>5</v>
      </c>
      <c r="F231" s="7" t="str">
        <f>VLOOKUP(A231,Region_Pop!A:D,4,FALSE)</f>
        <v>Northeast</v>
      </c>
      <c r="G231" s="7" t="str">
        <f>IFERROR(VLOOKUP(A231,Region_Pop!A:F,6,FALSE),"NON DIVISION")</f>
        <v xml:space="preserve">New England </v>
      </c>
      <c r="H231" s="8">
        <f>VLOOKUP(A231,Region_Pop!A:P,16,FALSE)</f>
        <v>1330513</v>
      </c>
      <c r="I231" s="8">
        <f>VLOOKUP(A231,Region_Pop!A:Z,26,FALSE)</f>
        <v>2504</v>
      </c>
      <c r="J231" s="8">
        <f>VLOOKUP(A231,Region_Pop!A:AJ,36,FALSE)</f>
        <v>12704</v>
      </c>
      <c r="K231" s="8">
        <f>VLOOKUP(A231,Region_Pop!A:AT,46,FALSE)</f>
        <v>13350</v>
      </c>
      <c r="L231" s="14">
        <f>SUMIF(PIVOT_Demog_By_State_2014!A:A,A231&amp;"female",PIVOT_Demog_By_State_2014!D:D)</f>
        <v>8204</v>
      </c>
      <c r="M231" s="14">
        <f>SUMIF(PIVOT_Demog_By_State_2014!A:A,A231&amp;"male",PIVOT_Demog_By_State_2014!D:D)</f>
        <v>10198</v>
      </c>
      <c r="N231" s="14">
        <f>SUMIF(PIVOT_Demog_By_State_2014!A:A,A231&amp;"female",PIVOT_Demog_By_State_2014!E:E)</f>
        <v>637475</v>
      </c>
      <c r="O231" s="14">
        <f>SUMIF(PIVOT_Demog_By_State_2014!A:A,A231&amp;"male",PIVOT_Demog_By_State_2014!E:E)</f>
        <v>610170</v>
      </c>
      <c r="P231" s="14">
        <f>SUMIF(PIVOT_Demog_By_State_2014!A:A,A231&amp;"female",PIVOT_Demog_By_State_2014!U:U)</f>
        <v>9956</v>
      </c>
      <c r="Q231" s="14">
        <f>SUMIF(PIVOT_Demog_By_State_2014!A:A,A231&amp;"male",PIVOT_Demog_By_State_2014!U:U)</f>
        <v>10215</v>
      </c>
      <c r="R231" s="14">
        <f>SUMIF(PIVOT_Demog_By_State_2014!A:A,A231&amp;"female",PIVOT_Demog_By_State_2014!F:F)</f>
        <v>8583</v>
      </c>
      <c r="S231" s="14">
        <f>SUMIF(PIVOT_Demog_By_State_2014!A:A,A231&amp;"male",PIVOT_Demog_By_State_2014!F:F)</f>
        <v>6732</v>
      </c>
      <c r="T231" s="14">
        <f>SUMIF(PIVOT_Demog_By_State_2014!A:A,A231&amp;"female",PIVOT_Demog_By_State_2014!G:G)</f>
        <v>179</v>
      </c>
      <c r="U231" s="14">
        <f>SUMIF(PIVOT_Demog_By_State_2014!A:A,A231&amp;"male",PIVOT_Demog_By_State_2014!G:G)</f>
        <v>182</v>
      </c>
      <c r="V231" s="14">
        <f>SUMIF(PIVOT_Demog_By_State_2014!A:A,A231&amp;"female",PIVOT_Demog_By_State_2014!H:H)</f>
        <v>4325</v>
      </c>
      <c r="W231" s="14">
        <f>SUMIF(PIVOT_Demog_By_State_2014!A:A,A231&amp;"male",PIVOT_Demog_By_State_2014!H:H)</f>
        <v>4172</v>
      </c>
      <c r="X231" s="14">
        <f>SUMIF(PIVOT_Demog_By_State_2014!A:A,A231&amp;"female",PIVOT_Demog_By_State_2014!I:I)</f>
        <v>10287</v>
      </c>
      <c r="Y231" s="14">
        <f>SUMIF(PIVOT_Demog_By_State_2014!A:A,A231&amp;"male",PIVOT_Demog_By_State_2014!I:I)</f>
        <v>10082</v>
      </c>
      <c r="Z231" s="14">
        <f>L231+N231+P231+R231+T231+V231+X231</f>
        <v>679009</v>
      </c>
      <c r="AA231" s="14">
        <f>M231+O231+Q231+S231+U231+W231+Y231</f>
        <v>651751</v>
      </c>
      <c r="AB231" s="19">
        <f>D231/SUMIF(A:A,A231,D:D)</f>
        <v>0.17219152651004485</v>
      </c>
      <c r="AC231" s="19">
        <f>L231/$H231</f>
        <v>6.1660427218674305E-3</v>
      </c>
      <c r="AD231" s="19">
        <f>M231/$H231</f>
        <v>7.6647127837157544E-3</v>
      </c>
      <c r="AE231" s="19">
        <f>N231/$H231</f>
        <v>0.47911970796226716</v>
      </c>
      <c r="AF231" s="19">
        <f>O231/$H231</f>
        <v>0.45859754846438933</v>
      </c>
      <c r="AG231" s="19">
        <f>P231/$H231</f>
        <v>7.4828280520370712E-3</v>
      </c>
      <c r="AH231" s="19">
        <f>Q231/$H231</f>
        <v>7.6774898103212823E-3</v>
      </c>
      <c r="AI231" s="19">
        <f>R231/$H231</f>
        <v>6.4508952561906571E-3</v>
      </c>
      <c r="AJ231" s="19">
        <f>S231/$H231</f>
        <v>5.0597025357888275E-3</v>
      </c>
      <c r="AK231" s="19">
        <f>T231/$H231</f>
        <v>1.3453457425819965E-4</v>
      </c>
      <c r="AL231" s="19">
        <f>U231/$H231</f>
        <v>1.3678934365917507E-4</v>
      </c>
      <c r="AM231" s="19">
        <f>V231/$H231</f>
        <v>3.2506258864062206E-3</v>
      </c>
      <c r="AN231" s="19">
        <f>W231/$H231</f>
        <v>3.1356326469564747E-3</v>
      </c>
      <c r="AO231" s="19">
        <f>X231/$H231</f>
        <v>7.731604275944692E-3</v>
      </c>
      <c r="AP231" s="19">
        <f>Y231/$H231</f>
        <v>7.5775283668780384E-3</v>
      </c>
      <c r="AQ231" s="21">
        <f>AC231+AE231+AI231+AK231+AM231+AO231+AG231</f>
        <v>0.51033623872897138</v>
      </c>
      <c r="AR231" s="21">
        <f>AD231+AF231+AJ231+AL231+AN231+AP231+AH231</f>
        <v>0.48984940395170889</v>
      </c>
    </row>
    <row r="232" spans="1:44" x14ac:dyDescent="0.2">
      <c r="A232" s="5" t="s">
        <v>244</v>
      </c>
      <c r="B232" s="5" t="s">
        <v>298</v>
      </c>
      <c r="C232" s="5" t="str">
        <f>VLOOKUP(B232,Treatments!A:B,2,FALSE)</f>
        <v>HIGH BLOOD PRESSURE</v>
      </c>
      <c r="D232" s="16">
        <v>1469481</v>
      </c>
      <c r="E232" s="5">
        <v>4</v>
      </c>
      <c r="F232" s="7" t="str">
        <f>VLOOKUP(A232,Region_Pop!A:D,4,FALSE)</f>
        <v>Midwest</v>
      </c>
      <c r="G232" s="7" t="str">
        <f>IFERROR(VLOOKUP(A232,Region_Pop!A:F,6,FALSE),"NON DIVISION")</f>
        <v xml:space="preserve">East North Central </v>
      </c>
      <c r="H232" s="8">
        <f>VLOOKUP(A232,Region_Pop!A:P,16,FALSE)</f>
        <v>11602700</v>
      </c>
      <c r="I232" s="8">
        <f>VLOOKUP(A232,Region_Pop!A:Z,26,FALSE)</f>
        <v>26016</v>
      </c>
      <c r="J232" s="8">
        <f>VLOOKUP(A232,Region_Pop!A:AJ,36,FALSE)</f>
        <v>139559</v>
      </c>
      <c r="K232" s="8">
        <f>VLOOKUP(A232,Region_Pop!A:AT,46,FALSE)</f>
        <v>111902</v>
      </c>
      <c r="L232" s="14">
        <f>SUMIF(PIVOT_Demog_By_State_2014!A:A,A232&amp;"female",PIVOT_Demog_By_State_2014!D:D)</f>
        <v>747990</v>
      </c>
      <c r="M232" s="14">
        <f>SUMIF(PIVOT_Demog_By_State_2014!A:A,A232&amp;"male",PIVOT_Demog_By_State_2014!D:D)</f>
        <v>683603</v>
      </c>
      <c r="N232" s="14">
        <f>SUMIF(PIVOT_Demog_By_State_2014!A:A,A232&amp;"female",PIVOT_Demog_By_State_2014!E:E)</f>
        <v>4731631</v>
      </c>
      <c r="O232" s="14">
        <f>SUMIF(PIVOT_Demog_By_State_2014!A:A,A232&amp;"male",PIVOT_Demog_By_State_2014!E:E)</f>
        <v>4553544</v>
      </c>
      <c r="P232" s="14">
        <f>SUMIF(PIVOT_Demog_By_State_2014!A:A,A232&amp;"female",PIVOT_Demog_By_State_2014!U:U)</f>
        <v>196613</v>
      </c>
      <c r="Q232" s="14">
        <f>SUMIF(PIVOT_Demog_By_State_2014!A:A,A232&amp;"male",PIVOT_Demog_By_State_2014!U:U)</f>
        <v>207748</v>
      </c>
      <c r="R232" s="14">
        <f>SUMIF(PIVOT_Demog_By_State_2014!A:A,A232&amp;"female",PIVOT_Demog_By_State_2014!F:F)</f>
        <v>122288</v>
      </c>
      <c r="S232" s="14">
        <f>SUMIF(PIVOT_Demog_By_State_2014!A:A,A232&amp;"male",PIVOT_Demog_By_State_2014!F:F)</f>
        <v>112345</v>
      </c>
      <c r="T232" s="14">
        <f>SUMIF(PIVOT_Demog_By_State_2014!A:A,A232&amp;"female",PIVOT_Demog_By_State_2014!G:G)</f>
        <v>1978</v>
      </c>
      <c r="U232" s="14">
        <f>SUMIF(PIVOT_Demog_By_State_2014!A:A,A232&amp;"male",PIVOT_Demog_By_State_2014!G:G)</f>
        <v>1943</v>
      </c>
      <c r="V232" s="14">
        <f>SUMIF(PIVOT_Demog_By_State_2014!A:A,A232&amp;"female",PIVOT_Demog_By_State_2014!H:H)</f>
        <v>10932</v>
      </c>
      <c r="W232" s="14">
        <f>SUMIF(PIVOT_Demog_By_State_2014!A:A,A232&amp;"male",PIVOT_Demog_By_State_2014!H:H)</f>
        <v>11033</v>
      </c>
      <c r="X232" s="14">
        <f>SUMIF(PIVOT_Demog_By_State_2014!A:A,A232&amp;"female",PIVOT_Demog_By_State_2014!I:I)</f>
        <v>112448</v>
      </c>
      <c r="Y232" s="14">
        <f>SUMIF(PIVOT_Demog_By_State_2014!A:A,A232&amp;"male",PIVOT_Demog_By_State_2014!I:I)</f>
        <v>108877</v>
      </c>
      <c r="Z232" s="14">
        <f>L232+N232+P232+R232+T232+V232+X232</f>
        <v>5923880</v>
      </c>
      <c r="AA232" s="14">
        <f>M232+O232+Q232+S232+U232+W232+Y232</f>
        <v>5679093</v>
      </c>
      <c r="AB232" s="19">
        <f>D232/SUMIF(A:A,A232,D:D)</f>
        <v>0.18331025552744637</v>
      </c>
      <c r="AC232" s="19">
        <f>L232/$H232</f>
        <v>6.4466891327018716E-2</v>
      </c>
      <c r="AD232" s="19">
        <f>M232/$H232</f>
        <v>5.8917579528902753E-2</v>
      </c>
      <c r="AE232" s="19">
        <f>N232/$H232</f>
        <v>0.407804304170581</v>
      </c>
      <c r="AF232" s="19">
        <f>O232/$H232</f>
        <v>0.39245554913942443</v>
      </c>
      <c r="AG232" s="19">
        <f>P232/$H232</f>
        <v>1.6945452351607816E-2</v>
      </c>
      <c r="AH232" s="19">
        <f>Q232/$H232</f>
        <v>1.7905142768493542E-2</v>
      </c>
      <c r="AI232" s="19">
        <f>R232/$H232</f>
        <v>1.0539615779085902E-2</v>
      </c>
      <c r="AJ232" s="19">
        <f>S232/$H232</f>
        <v>9.6826600705008318E-3</v>
      </c>
      <c r="AK232" s="19">
        <f>T232/$H232</f>
        <v>1.7047756125729356E-4</v>
      </c>
      <c r="AL232" s="19">
        <f>U232/$H232</f>
        <v>1.6746102200349919E-4</v>
      </c>
      <c r="AM232" s="19">
        <f>V232/$H232</f>
        <v>9.4219448921371754E-4</v>
      </c>
      <c r="AN232" s="19">
        <f>W232/$H232</f>
        <v>9.5089935963180985E-4</v>
      </c>
      <c r="AO232" s="19">
        <f>X232/$H232</f>
        <v>9.6915373145905689E-3</v>
      </c>
      <c r="AP232" s="19">
        <f>Y232/$H232</f>
        <v>9.3837641238677209E-3</v>
      </c>
      <c r="AQ232" s="21">
        <f>AC232+AE232+AI232+AK232+AM232+AO232+AG232</f>
        <v>0.51056047299335505</v>
      </c>
      <c r="AR232" s="21">
        <f>AD232+AF232+AJ232+AL232+AN232+AP232+AH232</f>
        <v>0.48946305601282458</v>
      </c>
    </row>
    <row r="233" spans="1:44" x14ac:dyDescent="0.2">
      <c r="A233" s="5" t="s">
        <v>244</v>
      </c>
      <c r="B233" s="5" t="s">
        <v>303</v>
      </c>
      <c r="C233" s="5" t="str">
        <f>VLOOKUP(B233,Treatments!A:B,2,FALSE)</f>
        <v>HIGH CHOLESTEROL</v>
      </c>
      <c r="D233" s="16">
        <v>1547748</v>
      </c>
      <c r="E233" s="5">
        <v>3</v>
      </c>
      <c r="F233" s="7" t="str">
        <f>VLOOKUP(A233,Region_Pop!A:D,4,FALSE)</f>
        <v>Midwest</v>
      </c>
      <c r="G233" s="7" t="str">
        <f>IFERROR(VLOOKUP(A233,Region_Pop!A:F,6,FALSE),"NON DIVISION")</f>
        <v xml:space="preserve">East North Central </v>
      </c>
      <c r="H233" s="8">
        <f>VLOOKUP(A233,Region_Pop!A:P,16,FALSE)</f>
        <v>11602700</v>
      </c>
      <c r="I233" s="8">
        <f>VLOOKUP(A233,Region_Pop!A:Z,26,FALSE)</f>
        <v>26016</v>
      </c>
      <c r="J233" s="8">
        <f>VLOOKUP(A233,Region_Pop!A:AJ,36,FALSE)</f>
        <v>139559</v>
      </c>
      <c r="K233" s="8">
        <f>VLOOKUP(A233,Region_Pop!A:AT,46,FALSE)</f>
        <v>111902</v>
      </c>
      <c r="L233" s="14">
        <f>SUMIF(PIVOT_Demog_By_State_2014!A:A,A233&amp;"female",PIVOT_Demog_By_State_2014!D:D)</f>
        <v>747990</v>
      </c>
      <c r="M233" s="14">
        <f>SUMIF(PIVOT_Demog_By_State_2014!A:A,A233&amp;"male",PIVOT_Demog_By_State_2014!D:D)</f>
        <v>683603</v>
      </c>
      <c r="N233" s="14">
        <f>SUMIF(PIVOT_Demog_By_State_2014!A:A,A233&amp;"female",PIVOT_Demog_By_State_2014!E:E)</f>
        <v>4731631</v>
      </c>
      <c r="O233" s="14">
        <f>SUMIF(PIVOT_Demog_By_State_2014!A:A,A233&amp;"male",PIVOT_Demog_By_State_2014!E:E)</f>
        <v>4553544</v>
      </c>
      <c r="P233" s="14">
        <f>SUMIF(PIVOT_Demog_By_State_2014!A:A,A233&amp;"female",PIVOT_Demog_By_State_2014!U:U)</f>
        <v>196613</v>
      </c>
      <c r="Q233" s="14">
        <f>SUMIF(PIVOT_Demog_By_State_2014!A:A,A233&amp;"male",PIVOT_Demog_By_State_2014!U:U)</f>
        <v>207748</v>
      </c>
      <c r="R233" s="14">
        <f>SUMIF(PIVOT_Demog_By_State_2014!A:A,A233&amp;"female",PIVOT_Demog_By_State_2014!F:F)</f>
        <v>122288</v>
      </c>
      <c r="S233" s="14">
        <f>SUMIF(PIVOT_Demog_By_State_2014!A:A,A233&amp;"male",PIVOT_Demog_By_State_2014!F:F)</f>
        <v>112345</v>
      </c>
      <c r="T233" s="14">
        <f>SUMIF(PIVOT_Demog_By_State_2014!A:A,A233&amp;"female",PIVOT_Demog_By_State_2014!G:G)</f>
        <v>1978</v>
      </c>
      <c r="U233" s="14">
        <f>SUMIF(PIVOT_Demog_By_State_2014!A:A,A233&amp;"male",PIVOT_Demog_By_State_2014!G:G)</f>
        <v>1943</v>
      </c>
      <c r="V233" s="14">
        <f>SUMIF(PIVOT_Demog_By_State_2014!A:A,A233&amp;"female",PIVOT_Demog_By_State_2014!H:H)</f>
        <v>10932</v>
      </c>
      <c r="W233" s="14">
        <f>SUMIF(PIVOT_Demog_By_State_2014!A:A,A233&amp;"male",PIVOT_Demog_By_State_2014!H:H)</f>
        <v>11033</v>
      </c>
      <c r="X233" s="14">
        <f>SUMIF(PIVOT_Demog_By_State_2014!A:A,A233&amp;"female",PIVOT_Demog_By_State_2014!I:I)</f>
        <v>112448</v>
      </c>
      <c r="Y233" s="14">
        <f>SUMIF(PIVOT_Demog_By_State_2014!A:A,A233&amp;"male",PIVOT_Demog_By_State_2014!I:I)</f>
        <v>108877</v>
      </c>
      <c r="Z233" s="14">
        <f>L233+N233+P233+R233+T233+V233+X233</f>
        <v>5923880</v>
      </c>
      <c r="AA233" s="14">
        <f>M233+O233+Q233+S233+U233+W233+Y233</f>
        <v>5679093</v>
      </c>
      <c r="AB233" s="19">
        <f>D233/SUMIF(A:A,A233,D:D)</f>
        <v>0.19307366435639117</v>
      </c>
      <c r="AC233" s="19">
        <f>L233/$H233</f>
        <v>6.4466891327018716E-2</v>
      </c>
      <c r="AD233" s="19">
        <f>M233/$H233</f>
        <v>5.8917579528902753E-2</v>
      </c>
      <c r="AE233" s="19">
        <f>N233/$H233</f>
        <v>0.407804304170581</v>
      </c>
      <c r="AF233" s="19">
        <f>O233/$H233</f>
        <v>0.39245554913942443</v>
      </c>
      <c r="AG233" s="19">
        <f>P233/$H233</f>
        <v>1.6945452351607816E-2</v>
      </c>
      <c r="AH233" s="19">
        <f>Q233/$H233</f>
        <v>1.7905142768493542E-2</v>
      </c>
      <c r="AI233" s="19">
        <f>R233/$H233</f>
        <v>1.0539615779085902E-2</v>
      </c>
      <c r="AJ233" s="19">
        <f>S233/$H233</f>
        <v>9.6826600705008318E-3</v>
      </c>
      <c r="AK233" s="19">
        <f>T233/$H233</f>
        <v>1.7047756125729356E-4</v>
      </c>
      <c r="AL233" s="19">
        <f>U233/$H233</f>
        <v>1.6746102200349919E-4</v>
      </c>
      <c r="AM233" s="19">
        <f>V233/$H233</f>
        <v>9.4219448921371754E-4</v>
      </c>
      <c r="AN233" s="19">
        <f>W233/$H233</f>
        <v>9.5089935963180985E-4</v>
      </c>
      <c r="AO233" s="19">
        <f>X233/$H233</f>
        <v>9.6915373145905689E-3</v>
      </c>
      <c r="AP233" s="19">
        <f>Y233/$H233</f>
        <v>9.3837641238677209E-3</v>
      </c>
      <c r="AQ233" s="21">
        <f>AC233+AE233+AI233+AK233+AM233+AO233+AG233</f>
        <v>0.51056047299335505</v>
      </c>
      <c r="AR233" s="21">
        <f>AD233+AF233+AJ233+AL233+AN233+AP233+AH233</f>
        <v>0.48946305601282458</v>
      </c>
    </row>
    <row r="234" spans="1:44" x14ac:dyDescent="0.2">
      <c r="A234" s="5" t="s">
        <v>244</v>
      </c>
      <c r="B234" s="5" t="s">
        <v>293</v>
      </c>
      <c r="C234" s="5" t="str">
        <f>VLOOKUP(B234,Treatments!A:B,2,FALSE)</f>
        <v>HYPOTHYROIDISM</v>
      </c>
      <c r="D234" s="16">
        <v>1813810</v>
      </c>
      <c r="E234" s="5">
        <v>1</v>
      </c>
      <c r="F234" s="7" t="str">
        <f>VLOOKUP(A234,Region_Pop!A:D,4,FALSE)</f>
        <v>Midwest</v>
      </c>
      <c r="G234" s="7" t="str">
        <f>IFERROR(VLOOKUP(A234,Region_Pop!A:F,6,FALSE),"NON DIVISION")</f>
        <v xml:space="preserve">East North Central </v>
      </c>
      <c r="H234" s="8">
        <f>VLOOKUP(A234,Region_Pop!A:P,16,FALSE)</f>
        <v>11602700</v>
      </c>
      <c r="I234" s="8">
        <f>VLOOKUP(A234,Region_Pop!A:Z,26,FALSE)</f>
        <v>26016</v>
      </c>
      <c r="J234" s="8">
        <f>VLOOKUP(A234,Region_Pop!A:AJ,36,FALSE)</f>
        <v>139559</v>
      </c>
      <c r="K234" s="8">
        <f>VLOOKUP(A234,Region_Pop!A:AT,46,FALSE)</f>
        <v>111902</v>
      </c>
      <c r="L234" s="14">
        <f>SUMIF(PIVOT_Demog_By_State_2014!A:A,A234&amp;"female",PIVOT_Demog_By_State_2014!D:D)</f>
        <v>747990</v>
      </c>
      <c r="M234" s="14">
        <f>SUMIF(PIVOT_Demog_By_State_2014!A:A,A234&amp;"male",PIVOT_Demog_By_State_2014!D:D)</f>
        <v>683603</v>
      </c>
      <c r="N234" s="14">
        <f>SUMIF(PIVOT_Demog_By_State_2014!A:A,A234&amp;"female",PIVOT_Demog_By_State_2014!E:E)</f>
        <v>4731631</v>
      </c>
      <c r="O234" s="14">
        <f>SUMIF(PIVOT_Demog_By_State_2014!A:A,A234&amp;"male",PIVOT_Demog_By_State_2014!E:E)</f>
        <v>4553544</v>
      </c>
      <c r="P234" s="14">
        <f>SUMIF(PIVOT_Demog_By_State_2014!A:A,A234&amp;"female",PIVOT_Demog_By_State_2014!U:U)</f>
        <v>196613</v>
      </c>
      <c r="Q234" s="14">
        <f>SUMIF(PIVOT_Demog_By_State_2014!A:A,A234&amp;"male",PIVOT_Demog_By_State_2014!U:U)</f>
        <v>207748</v>
      </c>
      <c r="R234" s="14">
        <f>SUMIF(PIVOT_Demog_By_State_2014!A:A,A234&amp;"female",PIVOT_Demog_By_State_2014!F:F)</f>
        <v>122288</v>
      </c>
      <c r="S234" s="14">
        <f>SUMIF(PIVOT_Demog_By_State_2014!A:A,A234&amp;"male",PIVOT_Demog_By_State_2014!F:F)</f>
        <v>112345</v>
      </c>
      <c r="T234" s="14">
        <f>SUMIF(PIVOT_Demog_By_State_2014!A:A,A234&amp;"female",PIVOT_Demog_By_State_2014!G:G)</f>
        <v>1978</v>
      </c>
      <c r="U234" s="14">
        <f>SUMIF(PIVOT_Demog_By_State_2014!A:A,A234&amp;"male",PIVOT_Demog_By_State_2014!G:G)</f>
        <v>1943</v>
      </c>
      <c r="V234" s="14">
        <f>SUMIF(PIVOT_Demog_By_State_2014!A:A,A234&amp;"female",PIVOT_Demog_By_State_2014!H:H)</f>
        <v>10932</v>
      </c>
      <c r="W234" s="14">
        <f>SUMIF(PIVOT_Demog_By_State_2014!A:A,A234&amp;"male",PIVOT_Demog_By_State_2014!H:H)</f>
        <v>11033</v>
      </c>
      <c r="X234" s="14">
        <f>SUMIF(PIVOT_Demog_By_State_2014!A:A,A234&amp;"female",PIVOT_Demog_By_State_2014!I:I)</f>
        <v>112448</v>
      </c>
      <c r="Y234" s="14">
        <f>SUMIF(PIVOT_Demog_By_State_2014!A:A,A234&amp;"male",PIVOT_Demog_By_State_2014!I:I)</f>
        <v>108877</v>
      </c>
      <c r="Z234" s="14">
        <f>L234+N234+P234+R234+T234+V234+X234</f>
        <v>5923880</v>
      </c>
      <c r="AA234" s="14">
        <f>M234+O234+Q234+S234+U234+W234+Y234</f>
        <v>5679093</v>
      </c>
      <c r="AB234" s="19">
        <f>D234/SUMIF(A:A,A234,D:D)</f>
        <v>0.2262635410585353</v>
      </c>
      <c r="AC234" s="19">
        <f>L234/$H234</f>
        <v>6.4466891327018716E-2</v>
      </c>
      <c r="AD234" s="19">
        <f>M234/$H234</f>
        <v>5.8917579528902753E-2</v>
      </c>
      <c r="AE234" s="19">
        <f>N234/$H234</f>
        <v>0.407804304170581</v>
      </c>
      <c r="AF234" s="19">
        <f>O234/$H234</f>
        <v>0.39245554913942443</v>
      </c>
      <c r="AG234" s="19">
        <f>P234/$H234</f>
        <v>1.6945452351607816E-2</v>
      </c>
      <c r="AH234" s="19">
        <f>Q234/$H234</f>
        <v>1.7905142768493542E-2</v>
      </c>
      <c r="AI234" s="19">
        <f>R234/$H234</f>
        <v>1.0539615779085902E-2</v>
      </c>
      <c r="AJ234" s="19">
        <f>S234/$H234</f>
        <v>9.6826600705008318E-3</v>
      </c>
      <c r="AK234" s="19">
        <f>T234/$H234</f>
        <v>1.7047756125729356E-4</v>
      </c>
      <c r="AL234" s="19">
        <f>U234/$H234</f>
        <v>1.6746102200349919E-4</v>
      </c>
      <c r="AM234" s="19">
        <f>V234/$H234</f>
        <v>9.4219448921371754E-4</v>
      </c>
      <c r="AN234" s="19">
        <f>W234/$H234</f>
        <v>9.5089935963180985E-4</v>
      </c>
      <c r="AO234" s="19">
        <f>X234/$H234</f>
        <v>9.6915373145905689E-3</v>
      </c>
      <c r="AP234" s="19">
        <f>Y234/$H234</f>
        <v>9.3837641238677209E-3</v>
      </c>
      <c r="AQ234" s="21">
        <f>AC234+AE234+AI234+AK234+AM234+AO234+AG234</f>
        <v>0.51056047299335505</v>
      </c>
      <c r="AR234" s="21">
        <f>AD234+AF234+AJ234+AL234+AN234+AP234+AH234</f>
        <v>0.48946305601282458</v>
      </c>
    </row>
    <row r="235" spans="1:44" x14ac:dyDescent="0.2">
      <c r="A235" s="5" t="s">
        <v>244</v>
      </c>
      <c r="B235" s="5" t="s">
        <v>295</v>
      </c>
      <c r="C235" s="5" t="str">
        <f>VLOOKUP(B235,Treatments!A:B,2,FALSE)</f>
        <v>HIGH BLOOD PRESSURE</v>
      </c>
      <c r="D235" s="16">
        <v>1778568</v>
      </c>
      <c r="E235" s="5">
        <v>2</v>
      </c>
      <c r="F235" s="7" t="str">
        <f>VLOOKUP(A235,Region_Pop!A:D,4,FALSE)</f>
        <v>Midwest</v>
      </c>
      <c r="G235" s="7" t="str">
        <f>IFERROR(VLOOKUP(A235,Region_Pop!A:F,6,FALSE),"NON DIVISION")</f>
        <v xml:space="preserve">East North Central </v>
      </c>
      <c r="H235" s="8">
        <f>VLOOKUP(A235,Region_Pop!A:P,16,FALSE)</f>
        <v>11602700</v>
      </c>
      <c r="I235" s="8">
        <f>VLOOKUP(A235,Region_Pop!A:Z,26,FALSE)</f>
        <v>26016</v>
      </c>
      <c r="J235" s="8">
        <f>VLOOKUP(A235,Region_Pop!A:AJ,36,FALSE)</f>
        <v>139559</v>
      </c>
      <c r="K235" s="8">
        <f>VLOOKUP(A235,Region_Pop!A:AT,46,FALSE)</f>
        <v>111902</v>
      </c>
      <c r="L235" s="14">
        <f>SUMIF(PIVOT_Demog_By_State_2014!A:A,A235&amp;"female",PIVOT_Demog_By_State_2014!D:D)</f>
        <v>747990</v>
      </c>
      <c r="M235" s="14">
        <f>SUMIF(PIVOT_Demog_By_State_2014!A:A,A235&amp;"male",PIVOT_Demog_By_State_2014!D:D)</f>
        <v>683603</v>
      </c>
      <c r="N235" s="14">
        <f>SUMIF(PIVOT_Demog_By_State_2014!A:A,A235&amp;"female",PIVOT_Demog_By_State_2014!E:E)</f>
        <v>4731631</v>
      </c>
      <c r="O235" s="14">
        <f>SUMIF(PIVOT_Demog_By_State_2014!A:A,A235&amp;"male",PIVOT_Demog_By_State_2014!E:E)</f>
        <v>4553544</v>
      </c>
      <c r="P235" s="14">
        <f>SUMIF(PIVOT_Demog_By_State_2014!A:A,A235&amp;"female",PIVOT_Demog_By_State_2014!U:U)</f>
        <v>196613</v>
      </c>
      <c r="Q235" s="14">
        <f>SUMIF(PIVOT_Demog_By_State_2014!A:A,A235&amp;"male",PIVOT_Demog_By_State_2014!U:U)</f>
        <v>207748</v>
      </c>
      <c r="R235" s="14">
        <f>SUMIF(PIVOT_Demog_By_State_2014!A:A,A235&amp;"female",PIVOT_Demog_By_State_2014!F:F)</f>
        <v>122288</v>
      </c>
      <c r="S235" s="14">
        <f>SUMIF(PIVOT_Demog_By_State_2014!A:A,A235&amp;"male",PIVOT_Demog_By_State_2014!F:F)</f>
        <v>112345</v>
      </c>
      <c r="T235" s="14">
        <f>SUMIF(PIVOT_Demog_By_State_2014!A:A,A235&amp;"female",PIVOT_Demog_By_State_2014!G:G)</f>
        <v>1978</v>
      </c>
      <c r="U235" s="14">
        <f>SUMIF(PIVOT_Demog_By_State_2014!A:A,A235&amp;"male",PIVOT_Demog_By_State_2014!G:G)</f>
        <v>1943</v>
      </c>
      <c r="V235" s="14">
        <f>SUMIF(PIVOT_Demog_By_State_2014!A:A,A235&amp;"female",PIVOT_Demog_By_State_2014!H:H)</f>
        <v>10932</v>
      </c>
      <c r="W235" s="14">
        <f>SUMIF(PIVOT_Demog_By_State_2014!A:A,A235&amp;"male",PIVOT_Demog_By_State_2014!H:H)</f>
        <v>11033</v>
      </c>
      <c r="X235" s="14">
        <f>SUMIF(PIVOT_Demog_By_State_2014!A:A,A235&amp;"female",PIVOT_Demog_By_State_2014!I:I)</f>
        <v>112448</v>
      </c>
      <c r="Y235" s="14">
        <f>SUMIF(PIVOT_Demog_By_State_2014!A:A,A235&amp;"male",PIVOT_Demog_By_State_2014!I:I)</f>
        <v>108877</v>
      </c>
      <c r="Z235" s="14">
        <f>L235+N235+P235+R235+T235+V235+X235</f>
        <v>5923880</v>
      </c>
      <c r="AA235" s="14">
        <f>M235+O235+Q235+S235+U235+W235+Y235</f>
        <v>5679093</v>
      </c>
      <c r="AB235" s="19">
        <f>D235/SUMIF(A:A,A235,D:D)</f>
        <v>0.22186728140951753</v>
      </c>
      <c r="AC235" s="19">
        <f>L235/$H235</f>
        <v>6.4466891327018716E-2</v>
      </c>
      <c r="AD235" s="19">
        <f>M235/$H235</f>
        <v>5.8917579528902753E-2</v>
      </c>
      <c r="AE235" s="19">
        <f>N235/$H235</f>
        <v>0.407804304170581</v>
      </c>
      <c r="AF235" s="19">
        <f>O235/$H235</f>
        <v>0.39245554913942443</v>
      </c>
      <c r="AG235" s="19">
        <f>P235/$H235</f>
        <v>1.6945452351607816E-2</v>
      </c>
      <c r="AH235" s="19">
        <f>Q235/$H235</f>
        <v>1.7905142768493542E-2</v>
      </c>
      <c r="AI235" s="19">
        <f>R235/$H235</f>
        <v>1.0539615779085902E-2</v>
      </c>
      <c r="AJ235" s="19">
        <f>S235/$H235</f>
        <v>9.6826600705008318E-3</v>
      </c>
      <c r="AK235" s="19">
        <f>T235/$H235</f>
        <v>1.7047756125729356E-4</v>
      </c>
      <c r="AL235" s="19">
        <f>U235/$H235</f>
        <v>1.6746102200349919E-4</v>
      </c>
      <c r="AM235" s="19">
        <f>V235/$H235</f>
        <v>9.4219448921371754E-4</v>
      </c>
      <c r="AN235" s="19">
        <f>W235/$H235</f>
        <v>9.5089935963180985E-4</v>
      </c>
      <c r="AO235" s="19">
        <f>X235/$H235</f>
        <v>9.6915373145905689E-3</v>
      </c>
      <c r="AP235" s="19">
        <f>Y235/$H235</f>
        <v>9.3837641238677209E-3</v>
      </c>
      <c r="AQ235" s="21">
        <f>AC235+AE235+AI235+AK235+AM235+AO235+AG235</f>
        <v>0.51056047299335505</v>
      </c>
      <c r="AR235" s="21">
        <f>AD235+AF235+AJ235+AL235+AN235+AP235+AH235</f>
        <v>0.48946305601282458</v>
      </c>
    </row>
    <row r="236" spans="1:44" x14ac:dyDescent="0.2">
      <c r="A236" s="5" t="s">
        <v>244</v>
      </c>
      <c r="B236" s="5" t="s">
        <v>296</v>
      </c>
      <c r="C236" s="5" t="str">
        <f>VLOOKUP(B236,Treatments!A:B,2,FALSE)</f>
        <v>GASTROESOPHAGEAL REFLUX DISEASE</v>
      </c>
      <c r="D236" s="16">
        <v>1406753</v>
      </c>
      <c r="E236" s="5">
        <v>5</v>
      </c>
      <c r="F236" s="7" t="str">
        <f>VLOOKUP(A236,Region_Pop!A:D,4,FALSE)</f>
        <v>Midwest</v>
      </c>
      <c r="G236" s="7" t="str">
        <f>IFERROR(VLOOKUP(A236,Region_Pop!A:F,6,FALSE),"NON DIVISION")</f>
        <v xml:space="preserve">East North Central </v>
      </c>
      <c r="H236" s="8">
        <f>VLOOKUP(A236,Region_Pop!A:P,16,FALSE)</f>
        <v>11602700</v>
      </c>
      <c r="I236" s="8">
        <f>VLOOKUP(A236,Region_Pop!A:Z,26,FALSE)</f>
        <v>26016</v>
      </c>
      <c r="J236" s="8">
        <f>VLOOKUP(A236,Region_Pop!A:AJ,36,FALSE)</f>
        <v>139559</v>
      </c>
      <c r="K236" s="8">
        <f>VLOOKUP(A236,Region_Pop!A:AT,46,FALSE)</f>
        <v>111902</v>
      </c>
      <c r="L236" s="14">
        <f>SUMIF(PIVOT_Demog_By_State_2014!A:A,A236&amp;"female",PIVOT_Demog_By_State_2014!D:D)</f>
        <v>747990</v>
      </c>
      <c r="M236" s="14">
        <f>SUMIF(PIVOT_Demog_By_State_2014!A:A,A236&amp;"male",PIVOT_Demog_By_State_2014!D:D)</f>
        <v>683603</v>
      </c>
      <c r="N236" s="14">
        <f>SUMIF(PIVOT_Demog_By_State_2014!A:A,A236&amp;"female",PIVOT_Demog_By_State_2014!E:E)</f>
        <v>4731631</v>
      </c>
      <c r="O236" s="14">
        <f>SUMIF(PIVOT_Demog_By_State_2014!A:A,A236&amp;"male",PIVOT_Demog_By_State_2014!E:E)</f>
        <v>4553544</v>
      </c>
      <c r="P236" s="14">
        <f>SUMIF(PIVOT_Demog_By_State_2014!A:A,A236&amp;"female",PIVOT_Demog_By_State_2014!U:U)</f>
        <v>196613</v>
      </c>
      <c r="Q236" s="14">
        <f>SUMIF(PIVOT_Demog_By_State_2014!A:A,A236&amp;"male",PIVOT_Demog_By_State_2014!U:U)</f>
        <v>207748</v>
      </c>
      <c r="R236" s="14">
        <f>SUMIF(PIVOT_Demog_By_State_2014!A:A,A236&amp;"female",PIVOT_Demog_By_State_2014!F:F)</f>
        <v>122288</v>
      </c>
      <c r="S236" s="14">
        <f>SUMIF(PIVOT_Demog_By_State_2014!A:A,A236&amp;"male",PIVOT_Demog_By_State_2014!F:F)</f>
        <v>112345</v>
      </c>
      <c r="T236" s="14">
        <f>SUMIF(PIVOT_Demog_By_State_2014!A:A,A236&amp;"female",PIVOT_Demog_By_State_2014!G:G)</f>
        <v>1978</v>
      </c>
      <c r="U236" s="14">
        <f>SUMIF(PIVOT_Demog_By_State_2014!A:A,A236&amp;"male",PIVOT_Demog_By_State_2014!G:G)</f>
        <v>1943</v>
      </c>
      <c r="V236" s="14">
        <f>SUMIF(PIVOT_Demog_By_State_2014!A:A,A236&amp;"female",PIVOT_Demog_By_State_2014!H:H)</f>
        <v>10932</v>
      </c>
      <c r="W236" s="14">
        <f>SUMIF(PIVOT_Demog_By_State_2014!A:A,A236&amp;"male",PIVOT_Demog_By_State_2014!H:H)</f>
        <v>11033</v>
      </c>
      <c r="X236" s="14">
        <f>SUMIF(PIVOT_Demog_By_State_2014!A:A,A236&amp;"female",PIVOT_Demog_By_State_2014!I:I)</f>
        <v>112448</v>
      </c>
      <c r="Y236" s="14">
        <f>SUMIF(PIVOT_Demog_By_State_2014!A:A,A236&amp;"male",PIVOT_Demog_By_State_2014!I:I)</f>
        <v>108877</v>
      </c>
      <c r="Z236" s="14">
        <f>L236+N236+P236+R236+T236+V236+X236</f>
        <v>5923880</v>
      </c>
      <c r="AA236" s="14">
        <f>M236+O236+Q236+S236+U236+W236+Y236</f>
        <v>5679093</v>
      </c>
      <c r="AB236" s="19">
        <f>D236/SUMIF(A:A,A236,D:D)</f>
        <v>0.17548525764810963</v>
      </c>
      <c r="AC236" s="19">
        <f>L236/$H236</f>
        <v>6.4466891327018716E-2</v>
      </c>
      <c r="AD236" s="19">
        <f>M236/$H236</f>
        <v>5.8917579528902753E-2</v>
      </c>
      <c r="AE236" s="19">
        <f>N236/$H236</f>
        <v>0.407804304170581</v>
      </c>
      <c r="AF236" s="19">
        <f>O236/$H236</f>
        <v>0.39245554913942443</v>
      </c>
      <c r="AG236" s="19">
        <f>P236/$H236</f>
        <v>1.6945452351607816E-2</v>
      </c>
      <c r="AH236" s="19">
        <f>Q236/$H236</f>
        <v>1.7905142768493542E-2</v>
      </c>
      <c r="AI236" s="19">
        <f>R236/$H236</f>
        <v>1.0539615779085902E-2</v>
      </c>
      <c r="AJ236" s="19">
        <f>S236/$H236</f>
        <v>9.6826600705008318E-3</v>
      </c>
      <c r="AK236" s="19">
        <f>T236/$H236</f>
        <v>1.7047756125729356E-4</v>
      </c>
      <c r="AL236" s="19">
        <f>U236/$H236</f>
        <v>1.6746102200349919E-4</v>
      </c>
      <c r="AM236" s="19">
        <f>V236/$H236</f>
        <v>9.4219448921371754E-4</v>
      </c>
      <c r="AN236" s="19">
        <f>W236/$H236</f>
        <v>9.5089935963180985E-4</v>
      </c>
      <c r="AO236" s="19">
        <f>X236/$H236</f>
        <v>9.6915373145905689E-3</v>
      </c>
      <c r="AP236" s="19">
        <f>Y236/$H236</f>
        <v>9.3837641238677209E-3</v>
      </c>
      <c r="AQ236" s="21">
        <f>AC236+AE236+AI236+AK236+AM236+AO236+AG236</f>
        <v>0.51056047299335505</v>
      </c>
      <c r="AR236" s="21">
        <f>AD236+AF236+AJ236+AL236+AN236+AP236+AH236</f>
        <v>0.48946305601282458</v>
      </c>
    </row>
    <row r="237" spans="1:44" x14ac:dyDescent="0.2">
      <c r="A237" s="5" t="s">
        <v>274</v>
      </c>
      <c r="B237" s="5" t="s">
        <v>287</v>
      </c>
      <c r="C237" s="5" t="str">
        <f>VLOOKUP(B237,Treatments!A:B,2,FALSE)</f>
        <v>SEVERE PAIN RELIEF</v>
      </c>
      <c r="D237" s="16">
        <v>41874</v>
      </c>
      <c r="E237" s="5">
        <v>5</v>
      </c>
      <c r="F237" s="7" t="str">
        <f>VLOOKUP(A237,Region_Pop!A:D,4,FALSE)</f>
        <v>West</v>
      </c>
      <c r="G237" s="7" t="str">
        <f>IFERROR(VLOOKUP(A237,Region_Pop!A:F,6,FALSE),"NON DIVISION")</f>
        <v>Mountain</v>
      </c>
      <c r="H237" s="8">
        <f>VLOOKUP(A237,Region_Pop!A:P,16,FALSE)</f>
        <v>582531</v>
      </c>
      <c r="I237" s="8">
        <f>VLOOKUP(A237,Region_Pop!A:Z,26,FALSE)</f>
        <v>409</v>
      </c>
      <c r="J237" s="8">
        <f>VLOOKUP(A237,Region_Pop!A:AJ,36,FALSE)</f>
        <v>7714</v>
      </c>
      <c r="K237" s="8">
        <f>VLOOKUP(A237,Region_Pop!A:AT,46,FALSE)</f>
        <v>4527</v>
      </c>
      <c r="L237" s="14">
        <f>SUMIF(PIVOT_Demog_By_State_2014!A:A,A237&amp;"female",PIVOT_Demog_By_State_2014!D:D)</f>
        <v>2813</v>
      </c>
      <c r="M237" s="14">
        <f>SUMIF(PIVOT_Demog_By_State_2014!A:A,A237&amp;"male",PIVOT_Demog_By_State_2014!D:D)</f>
        <v>4172</v>
      </c>
      <c r="N237" s="14">
        <f>SUMIF(PIVOT_Demog_By_State_2014!A:A,A237&amp;"female",PIVOT_Demog_By_State_2014!E:E)</f>
        <v>242034</v>
      </c>
      <c r="O237" s="14">
        <f>SUMIF(PIVOT_Demog_By_State_2014!A:A,A237&amp;"male",PIVOT_Demog_By_State_2014!E:E)</f>
        <v>250301</v>
      </c>
      <c r="P237" s="14">
        <f>SUMIF(PIVOT_Demog_By_State_2014!A:A,A237&amp;"female",PIVOT_Demog_By_State_2014!U:U)</f>
        <v>26561</v>
      </c>
      <c r="Q237" s="14">
        <f>SUMIF(PIVOT_Demog_By_State_2014!A:A,A237&amp;"male",PIVOT_Demog_By_State_2014!U:U)</f>
        <v>29603</v>
      </c>
      <c r="R237" s="14">
        <f>SUMIF(PIVOT_Demog_By_State_2014!A:A,A237&amp;"female",PIVOT_Demog_By_State_2014!F:F)</f>
        <v>2763</v>
      </c>
      <c r="S237" s="14">
        <f>SUMIF(PIVOT_Demog_By_State_2014!A:A,A237&amp;"male",PIVOT_Demog_By_State_2014!F:F)</f>
        <v>2246</v>
      </c>
      <c r="T237" s="14">
        <f>SUMIF(PIVOT_Demog_By_State_2014!A:A,A237&amp;"female",PIVOT_Demog_By_State_2014!G:G)</f>
        <v>195</v>
      </c>
      <c r="U237" s="14">
        <f>SUMIF(PIVOT_Demog_By_State_2014!A:A,A237&amp;"male",PIVOT_Demog_By_State_2014!G:G)</f>
        <v>205</v>
      </c>
      <c r="V237" s="14">
        <f>SUMIF(PIVOT_Demog_By_State_2014!A:A,A237&amp;"female",PIVOT_Demog_By_State_2014!H:H)</f>
        <v>6219</v>
      </c>
      <c r="W237" s="14">
        <f>SUMIF(PIVOT_Demog_By_State_2014!A:A,A237&amp;"male",PIVOT_Demog_By_State_2014!H:H)</f>
        <v>6153</v>
      </c>
      <c r="X237" s="14">
        <f>SUMIF(PIVOT_Demog_By_State_2014!A:A,A237&amp;"female",PIVOT_Demog_By_State_2014!I:I)</f>
        <v>4573</v>
      </c>
      <c r="Y237" s="14">
        <f>SUMIF(PIVOT_Demog_By_State_2014!A:A,A237&amp;"male",PIVOT_Demog_By_State_2014!I:I)</f>
        <v>4710</v>
      </c>
      <c r="Z237" s="14">
        <f t="shared" ref="Z195:Z251" si="17">L237+N237+P237+R237+T237+V237+X237</f>
        <v>285158</v>
      </c>
      <c r="AA237" s="14">
        <f t="shared" ref="AA195:AA251" si="18">M237+O237+Q237+S237+U237+W237+Y237</f>
        <v>297390</v>
      </c>
      <c r="AB237" s="19">
        <f t="shared" ref="AB195:AB251" si="19">D237/SUMIF(A:A,A237,D:D)</f>
        <v>0.16239107419170942</v>
      </c>
      <c r="AC237" s="19">
        <f t="shared" ref="AC194:AC251" si="20">L237/$H237</f>
        <v>4.8289275592200247E-3</v>
      </c>
      <c r="AD237" s="19">
        <f t="shared" ref="AD194:AD251" si="21">M237/$H237</f>
        <v>7.1618506139587423E-3</v>
      </c>
      <c r="AE237" s="19">
        <f t="shared" ref="AE194:AE251" si="22">N237/$H237</f>
        <v>0.415486901126292</v>
      </c>
      <c r="AF237" s="19">
        <f t="shared" ref="AF194:AH251" si="23">O237/$H237</f>
        <v>0.42967842054757599</v>
      </c>
      <c r="AG237" s="19">
        <f t="shared" si="23"/>
        <v>4.5595856701188438E-2</v>
      </c>
      <c r="AH237" s="19">
        <f t="shared" si="23"/>
        <v>5.081789638663007E-2</v>
      </c>
      <c r="AI237" s="19">
        <f t="shared" ref="AI194:AI251" si="24">R237/$H237</f>
        <v>4.7430952172502405E-3</v>
      </c>
      <c r="AJ237" s="19">
        <f t="shared" ref="AJ194:AJ251" si="25">S237/$H237</f>
        <v>3.8555888012826787E-3</v>
      </c>
      <c r="AK237" s="19">
        <f t="shared" ref="AK194:AK251" si="26">T237/$H237</f>
        <v>3.3474613368215597E-4</v>
      </c>
      <c r="AL237" s="19">
        <f t="shared" ref="AL194:AL251" si="27">U237/$H237</f>
        <v>3.5191260207611267E-4</v>
      </c>
      <c r="AM237" s="19">
        <f t="shared" ref="AM194:AM251" si="28">V237/$H237</f>
        <v>1.0675826694201682E-2</v>
      </c>
      <c r="AN237" s="19">
        <f t="shared" ref="AN194:AN251" si="29">W237/$H237</f>
        <v>1.0562528002801568E-2</v>
      </c>
      <c r="AO237" s="19">
        <f t="shared" ref="AO194:AO251" si="30">X237/$H237</f>
        <v>7.8502259965564057E-3</v>
      </c>
      <c r="AP237" s="19">
        <f t="shared" ref="AP194:AP251" si="31">Y237/$H237</f>
        <v>8.085406613553614E-3</v>
      </c>
      <c r="AQ237" s="21">
        <f t="shared" ref="AQ195:AQ251" si="32">AC237+AE237+AI237+AK237+AM237+AO237+AG237</f>
        <v>0.48951557942839097</v>
      </c>
      <c r="AR237" s="21">
        <f t="shared" ref="AR195:AR251" si="33">AD237+AF237+AJ237+AL237+AN237+AP237+AH237</f>
        <v>0.51051360356787878</v>
      </c>
    </row>
    <row r="238" spans="1:44" x14ac:dyDescent="0.2">
      <c r="A238" s="5" t="s">
        <v>274</v>
      </c>
      <c r="B238" s="5" t="s">
        <v>293</v>
      </c>
      <c r="C238" s="5" t="str">
        <f>VLOOKUP(B238,Treatments!A:B,2,FALSE)</f>
        <v>HYPOTHYROIDISM</v>
      </c>
      <c r="D238" s="16">
        <v>78676</v>
      </c>
      <c r="E238" s="5">
        <v>1</v>
      </c>
      <c r="F238" s="7" t="str">
        <f>VLOOKUP(A238,Region_Pop!A:D,4,FALSE)</f>
        <v>West</v>
      </c>
      <c r="G238" s="7" t="str">
        <f>IFERROR(VLOOKUP(A238,Region_Pop!A:F,6,FALSE),"NON DIVISION")</f>
        <v>Mountain</v>
      </c>
      <c r="H238" s="8">
        <f>VLOOKUP(A238,Region_Pop!A:P,16,FALSE)</f>
        <v>582531</v>
      </c>
      <c r="I238" s="8">
        <f>VLOOKUP(A238,Region_Pop!A:Z,26,FALSE)</f>
        <v>409</v>
      </c>
      <c r="J238" s="8">
        <f>VLOOKUP(A238,Region_Pop!A:AJ,36,FALSE)</f>
        <v>7714</v>
      </c>
      <c r="K238" s="8">
        <f>VLOOKUP(A238,Region_Pop!A:AT,46,FALSE)</f>
        <v>4527</v>
      </c>
      <c r="L238" s="14">
        <f>SUMIF(PIVOT_Demog_By_State_2014!A:A,A238&amp;"female",PIVOT_Demog_By_State_2014!D:D)</f>
        <v>2813</v>
      </c>
      <c r="M238" s="14">
        <f>SUMIF(PIVOT_Demog_By_State_2014!A:A,A238&amp;"male",PIVOT_Demog_By_State_2014!D:D)</f>
        <v>4172</v>
      </c>
      <c r="N238" s="14">
        <f>SUMIF(PIVOT_Demog_By_State_2014!A:A,A238&amp;"female",PIVOT_Demog_By_State_2014!E:E)</f>
        <v>242034</v>
      </c>
      <c r="O238" s="14">
        <f>SUMIF(PIVOT_Demog_By_State_2014!A:A,A238&amp;"male",PIVOT_Demog_By_State_2014!E:E)</f>
        <v>250301</v>
      </c>
      <c r="P238" s="14">
        <f>SUMIF(PIVOT_Demog_By_State_2014!A:A,A238&amp;"female",PIVOT_Demog_By_State_2014!U:U)</f>
        <v>26561</v>
      </c>
      <c r="Q238" s="14">
        <f>SUMIF(PIVOT_Demog_By_State_2014!A:A,A238&amp;"male",PIVOT_Demog_By_State_2014!U:U)</f>
        <v>29603</v>
      </c>
      <c r="R238" s="14">
        <f>SUMIF(PIVOT_Demog_By_State_2014!A:A,A238&amp;"female",PIVOT_Demog_By_State_2014!F:F)</f>
        <v>2763</v>
      </c>
      <c r="S238" s="14">
        <f>SUMIF(PIVOT_Demog_By_State_2014!A:A,A238&amp;"male",PIVOT_Demog_By_State_2014!F:F)</f>
        <v>2246</v>
      </c>
      <c r="T238" s="14">
        <f>SUMIF(PIVOT_Demog_By_State_2014!A:A,A238&amp;"female",PIVOT_Demog_By_State_2014!G:G)</f>
        <v>195</v>
      </c>
      <c r="U238" s="14">
        <f>SUMIF(PIVOT_Demog_By_State_2014!A:A,A238&amp;"male",PIVOT_Demog_By_State_2014!G:G)</f>
        <v>205</v>
      </c>
      <c r="V238" s="14">
        <f>SUMIF(PIVOT_Demog_By_State_2014!A:A,A238&amp;"female",PIVOT_Demog_By_State_2014!H:H)</f>
        <v>6219</v>
      </c>
      <c r="W238" s="14">
        <f>SUMIF(PIVOT_Demog_By_State_2014!A:A,A238&amp;"male",PIVOT_Demog_By_State_2014!H:H)</f>
        <v>6153</v>
      </c>
      <c r="X238" s="14">
        <f>SUMIF(PIVOT_Demog_By_State_2014!A:A,A238&amp;"female",PIVOT_Demog_By_State_2014!I:I)</f>
        <v>4573</v>
      </c>
      <c r="Y238" s="14">
        <f>SUMIF(PIVOT_Demog_By_State_2014!A:A,A238&amp;"male",PIVOT_Demog_By_State_2014!I:I)</f>
        <v>4710</v>
      </c>
      <c r="Z238" s="14">
        <f t="shared" si="17"/>
        <v>285158</v>
      </c>
      <c r="AA238" s="14">
        <f t="shared" si="18"/>
        <v>297390</v>
      </c>
      <c r="AB238" s="19">
        <f t="shared" si="19"/>
        <v>0.30511248395440921</v>
      </c>
      <c r="AC238" s="19">
        <f t="shared" si="20"/>
        <v>4.8289275592200247E-3</v>
      </c>
      <c r="AD238" s="19">
        <f t="shared" si="21"/>
        <v>7.1618506139587423E-3</v>
      </c>
      <c r="AE238" s="19">
        <f t="shared" si="22"/>
        <v>0.415486901126292</v>
      </c>
      <c r="AF238" s="19">
        <f t="shared" si="23"/>
        <v>0.42967842054757599</v>
      </c>
      <c r="AG238" s="19">
        <f t="shared" si="23"/>
        <v>4.5595856701188438E-2</v>
      </c>
      <c r="AH238" s="19">
        <f t="shared" si="23"/>
        <v>5.081789638663007E-2</v>
      </c>
      <c r="AI238" s="19">
        <f t="shared" si="24"/>
        <v>4.7430952172502405E-3</v>
      </c>
      <c r="AJ238" s="19">
        <f t="shared" si="25"/>
        <v>3.8555888012826787E-3</v>
      </c>
      <c r="AK238" s="19">
        <f t="shared" si="26"/>
        <v>3.3474613368215597E-4</v>
      </c>
      <c r="AL238" s="19">
        <f t="shared" si="27"/>
        <v>3.5191260207611267E-4</v>
      </c>
      <c r="AM238" s="19">
        <f t="shared" si="28"/>
        <v>1.0675826694201682E-2</v>
      </c>
      <c r="AN238" s="19">
        <f t="shared" si="29"/>
        <v>1.0562528002801568E-2</v>
      </c>
      <c r="AO238" s="19">
        <f t="shared" si="30"/>
        <v>7.8502259965564057E-3</v>
      </c>
      <c r="AP238" s="19">
        <f t="shared" si="31"/>
        <v>8.085406613553614E-3</v>
      </c>
      <c r="AQ238" s="21">
        <f t="shared" si="32"/>
        <v>0.48951557942839097</v>
      </c>
      <c r="AR238" s="21">
        <f t="shared" si="33"/>
        <v>0.51051360356787878</v>
      </c>
    </row>
    <row r="239" spans="1:44" x14ac:dyDescent="0.2">
      <c r="A239" s="5" t="s">
        <v>274</v>
      </c>
      <c r="B239" s="5" t="s">
        <v>295</v>
      </c>
      <c r="C239" s="5" t="str">
        <f>VLOOKUP(B239,Treatments!A:B,2,FALSE)</f>
        <v>HIGH BLOOD PRESSURE</v>
      </c>
      <c r="D239" s="16">
        <v>51226</v>
      </c>
      <c r="E239" s="5">
        <v>2</v>
      </c>
      <c r="F239" s="7" t="str">
        <f>VLOOKUP(A239,Region_Pop!A:D,4,FALSE)</f>
        <v>West</v>
      </c>
      <c r="G239" s="7" t="str">
        <f>IFERROR(VLOOKUP(A239,Region_Pop!A:F,6,FALSE),"NON DIVISION")</f>
        <v>Mountain</v>
      </c>
      <c r="H239" s="8">
        <f>VLOOKUP(A239,Region_Pop!A:P,16,FALSE)</f>
        <v>582531</v>
      </c>
      <c r="I239" s="8">
        <f>VLOOKUP(A239,Region_Pop!A:Z,26,FALSE)</f>
        <v>409</v>
      </c>
      <c r="J239" s="8">
        <f>VLOOKUP(A239,Region_Pop!A:AJ,36,FALSE)</f>
        <v>7714</v>
      </c>
      <c r="K239" s="8">
        <f>VLOOKUP(A239,Region_Pop!A:AT,46,FALSE)</f>
        <v>4527</v>
      </c>
      <c r="L239" s="14">
        <f>SUMIF(PIVOT_Demog_By_State_2014!A:A,A239&amp;"female",PIVOT_Demog_By_State_2014!D:D)</f>
        <v>2813</v>
      </c>
      <c r="M239" s="14">
        <f>SUMIF(PIVOT_Demog_By_State_2014!A:A,A239&amp;"male",PIVOT_Demog_By_State_2014!D:D)</f>
        <v>4172</v>
      </c>
      <c r="N239" s="14">
        <f>SUMIF(PIVOT_Demog_By_State_2014!A:A,A239&amp;"female",PIVOT_Demog_By_State_2014!E:E)</f>
        <v>242034</v>
      </c>
      <c r="O239" s="14">
        <f>SUMIF(PIVOT_Demog_By_State_2014!A:A,A239&amp;"male",PIVOT_Demog_By_State_2014!E:E)</f>
        <v>250301</v>
      </c>
      <c r="P239" s="14">
        <f>SUMIF(PIVOT_Demog_By_State_2014!A:A,A239&amp;"female",PIVOT_Demog_By_State_2014!U:U)</f>
        <v>26561</v>
      </c>
      <c r="Q239" s="14">
        <f>SUMIF(PIVOT_Demog_By_State_2014!A:A,A239&amp;"male",PIVOT_Demog_By_State_2014!U:U)</f>
        <v>29603</v>
      </c>
      <c r="R239" s="14">
        <f>SUMIF(PIVOT_Demog_By_State_2014!A:A,A239&amp;"female",PIVOT_Demog_By_State_2014!F:F)</f>
        <v>2763</v>
      </c>
      <c r="S239" s="14">
        <f>SUMIF(PIVOT_Demog_By_State_2014!A:A,A239&amp;"male",PIVOT_Demog_By_State_2014!F:F)</f>
        <v>2246</v>
      </c>
      <c r="T239" s="14">
        <f>SUMIF(PIVOT_Demog_By_State_2014!A:A,A239&amp;"female",PIVOT_Demog_By_State_2014!G:G)</f>
        <v>195</v>
      </c>
      <c r="U239" s="14">
        <f>SUMIF(PIVOT_Demog_By_State_2014!A:A,A239&amp;"male",PIVOT_Demog_By_State_2014!G:G)</f>
        <v>205</v>
      </c>
      <c r="V239" s="14">
        <f>SUMIF(PIVOT_Demog_By_State_2014!A:A,A239&amp;"female",PIVOT_Demog_By_State_2014!H:H)</f>
        <v>6219</v>
      </c>
      <c r="W239" s="14">
        <f>SUMIF(PIVOT_Demog_By_State_2014!A:A,A239&amp;"male",PIVOT_Demog_By_State_2014!H:H)</f>
        <v>6153</v>
      </c>
      <c r="X239" s="14">
        <f>SUMIF(PIVOT_Demog_By_State_2014!A:A,A239&amp;"female",PIVOT_Demog_By_State_2014!I:I)</f>
        <v>4573</v>
      </c>
      <c r="Y239" s="14">
        <f>SUMIF(PIVOT_Demog_By_State_2014!A:A,A239&amp;"male",PIVOT_Demog_By_State_2014!I:I)</f>
        <v>4710</v>
      </c>
      <c r="Z239" s="14">
        <f t="shared" si="17"/>
        <v>285158</v>
      </c>
      <c r="AA239" s="14">
        <f t="shared" si="18"/>
        <v>297390</v>
      </c>
      <c r="AB239" s="19">
        <f t="shared" si="19"/>
        <v>0.19865895702690231</v>
      </c>
      <c r="AC239" s="19">
        <f t="shared" si="20"/>
        <v>4.8289275592200247E-3</v>
      </c>
      <c r="AD239" s="19">
        <f t="shared" si="21"/>
        <v>7.1618506139587423E-3</v>
      </c>
      <c r="AE239" s="19">
        <f t="shared" si="22"/>
        <v>0.415486901126292</v>
      </c>
      <c r="AF239" s="19">
        <f t="shared" si="23"/>
        <v>0.42967842054757599</v>
      </c>
      <c r="AG239" s="19">
        <f t="shared" si="23"/>
        <v>4.5595856701188438E-2</v>
      </c>
      <c r="AH239" s="19">
        <f t="shared" si="23"/>
        <v>5.081789638663007E-2</v>
      </c>
      <c r="AI239" s="19">
        <f t="shared" si="24"/>
        <v>4.7430952172502405E-3</v>
      </c>
      <c r="AJ239" s="19">
        <f t="shared" si="25"/>
        <v>3.8555888012826787E-3</v>
      </c>
      <c r="AK239" s="19">
        <f t="shared" si="26"/>
        <v>3.3474613368215597E-4</v>
      </c>
      <c r="AL239" s="19">
        <f t="shared" si="27"/>
        <v>3.5191260207611267E-4</v>
      </c>
      <c r="AM239" s="19">
        <f t="shared" si="28"/>
        <v>1.0675826694201682E-2</v>
      </c>
      <c r="AN239" s="19">
        <f t="shared" si="29"/>
        <v>1.0562528002801568E-2</v>
      </c>
      <c r="AO239" s="19">
        <f t="shared" si="30"/>
        <v>7.8502259965564057E-3</v>
      </c>
      <c r="AP239" s="19">
        <f t="shared" si="31"/>
        <v>8.085406613553614E-3</v>
      </c>
      <c r="AQ239" s="21">
        <f t="shared" si="32"/>
        <v>0.48951557942839097</v>
      </c>
      <c r="AR239" s="21">
        <f t="shared" si="33"/>
        <v>0.51051360356787878</v>
      </c>
    </row>
    <row r="240" spans="1:44" x14ac:dyDescent="0.2">
      <c r="A240" s="5" t="s">
        <v>274</v>
      </c>
      <c r="B240" s="5" t="s">
        <v>296</v>
      </c>
      <c r="C240" s="5" t="str">
        <f>VLOOKUP(B240,Treatments!A:B,2,FALSE)</f>
        <v>GASTROESOPHAGEAL REFLUX DISEASE</v>
      </c>
      <c r="D240" s="16">
        <v>41966</v>
      </c>
      <c r="E240" s="5">
        <v>4</v>
      </c>
      <c r="F240" s="7" t="str">
        <f>VLOOKUP(A240,Region_Pop!A:D,4,FALSE)</f>
        <v>West</v>
      </c>
      <c r="G240" s="7" t="str">
        <f>IFERROR(VLOOKUP(A240,Region_Pop!A:F,6,FALSE),"NON DIVISION")</f>
        <v>Mountain</v>
      </c>
      <c r="H240" s="8">
        <f>VLOOKUP(A240,Region_Pop!A:P,16,FALSE)</f>
        <v>582531</v>
      </c>
      <c r="I240" s="8">
        <f>VLOOKUP(A240,Region_Pop!A:Z,26,FALSE)</f>
        <v>409</v>
      </c>
      <c r="J240" s="8">
        <f>VLOOKUP(A240,Region_Pop!A:AJ,36,FALSE)</f>
        <v>7714</v>
      </c>
      <c r="K240" s="8">
        <f>VLOOKUP(A240,Region_Pop!A:AT,46,FALSE)</f>
        <v>4527</v>
      </c>
      <c r="L240" s="14">
        <f>SUMIF(PIVOT_Demog_By_State_2014!A:A,A240&amp;"female",PIVOT_Demog_By_State_2014!D:D)</f>
        <v>2813</v>
      </c>
      <c r="M240" s="14">
        <f>SUMIF(PIVOT_Demog_By_State_2014!A:A,A240&amp;"male",PIVOT_Demog_By_State_2014!D:D)</f>
        <v>4172</v>
      </c>
      <c r="N240" s="14">
        <f>SUMIF(PIVOT_Demog_By_State_2014!A:A,A240&amp;"female",PIVOT_Demog_By_State_2014!E:E)</f>
        <v>242034</v>
      </c>
      <c r="O240" s="14">
        <f>SUMIF(PIVOT_Demog_By_State_2014!A:A,A240&amp;"male",PIVOT_Demog_By_State_2014!E:E)</f>
        <v>250301</v>
      </c>
      <c r="P240" s="14">
        <f>SUMIF(PIVOT_Demog_By_State_2014!A:A,A240&amp;"female",PIVOT_Demog_By_State_2014!U:U)</f>
        <v>26561</v>
      </c>
      <c r="Q240" s="14">
        <f>SUMIF(PIVOT_Demog_By_State_2014!A:A,A240&amp;"male",PIVOT_Demog_By_State_2014!U:U)</f>
        <v>29603</v>
      </c>
      <c r="R240" s="14">
        <f>SUMIF(PIVOT_Demog_By_State_2014!A:A,A240&amp;"female",PIVOT_Demog_By_State_2014!F:F)</f>
        <v>2763</v>
      </c>
      <c r="S240" s="14">
        <f>SUMIF(PIVOT_Demog_By_State_2014!A:A,A240&amp;"male",PIVOT_Demog_By_State_2014!F:F)</f>
        <v>2246</v>
      </c>
      <c r="T240" s="14">
        <f>SUMIF(PIVOT_Demog_By_State_2014!A:A,A240&amp;"female",PIVOT_Demog_By_State_2014!G:G)</f>
        <v>195</v>
      </c>
      <c r="U240" s="14">
        <f>SUMIF(PIVOT_Demog_By_State_2014!A:A,A240&amp;"male",PIVOT_Demog_By_State_2014!G:G)</f>
        <v>205</v>
      </c>
      <c r="V240" s="14">
        <f>SUMIF(PIVOT_Demog_By_State_2014!A:A,A240&amp;"female",PIVOT_Demog_By_State_2014!H:H)</f>
        <v>6219</v>
      </c>
      <c r="W240" s="14">
        <f>SUMIF(PIVOT_Demog_By_State_2014!A:A,A240&amp;"male",PIVOT_Demog_By_State_2014!H:H)</f>
        <v>6153</v>
      </c>
      <c r="X240" s="14">
        <f>SUMIF(PIVOT_Demog_By_State_2014!A:A,A240&amp;"female",PIVOT_Demog_By_State_2014!I:I)</f>
        <v>4573</v>
      </c>
      <c r="Y240" s="14">
        <f>SUMIF(PIVOT_Demog_By_State_2014!A:A,A240&amp;"male",PIVOT_Demog_By_State_2014!I:I)</f>
        <v>4710</v>
      </c>
      <c r="Z240" s="14">
        <f t="shared" si="17"/>
        <v>285158</v>
      </c>
      <c r="AA240" s="14">
        <f t="shared" si="18"/>
        <v>297390</v>
      </c>
      <c r="AB240" s="19">
        <f t="shared" si="19"/>
        <v>0.16274785832567412</v>
      </c>
      <c r="AC240" s="19">
        <f t="shared" si="20"/>
        <v>4.8289275592200247E-3</v>
      </c>
      <c r="AD240" s="19">
        <f t="shared" si="21"/>
        <v>7.1618506139587423E-3</v>
      </c>
      <c r="AE240" s="19">
        <f t="shared" si="22"/>
        <v>0.415486901126292</v>
      </c>
      <c r="AF240" s="19">
        <f t="shared" si="23"/>
        <v>0.42967842054757599</v>
      </c>
      <c r="AG240" s="19">
        <f t="shared" si="23"/>
        <v>4.5595856701188438E-2</v>
      </c>
      <c r="AH240" s="19">
        <f t="shared" si="23"/>
        <v>5.081789638663007E-2</v>
      </c>
      <c r="AI240" s="19">
        <f t="shared" si="24"/>
        <v>4.7430952172502405E-3</v>
      </c>
      <c r="AJ240" s="19">
        <f t="shared" si="25"/>
        <v>3.8555888012826787E-3</v>
      </c>
      <c r="AK240" s="19">
        <f t="shared" si="26"/>
        <v>3.3474613368215597E-4</v>
      </c>
      <c r="AL240" s="19">
        <f t="shared" si="27"/>
        <v>3.5191260207611267E-4</v>
      </c>
      <c r="AM240" s="19">
        <f t="shared" si="28"/>
        <v>1.0675826694201682E-2</v>
      </c>
      <c r="AN240" s="19">
        <f t="shared" si="29"/>
        <v>1.0562528002801568E-2</v>
      </c>
      <c r="AO240" s="19">
        <f t="shared" si="30"/>
        <v>7.8502259965564057E-3</v>
      </c>
      <c r="AP240" s="19">
        <f t="shared" si="31"/>
        <v>8.085406613553614E-3</v>
      </c>
      <c r="AQ240" s="21">
        <f t="shared" si="32"/>
        <v>0.48951557942839097</v>
      </c>
      <c r="AR240" s="21">
        <f t="shared" si="33"/>
        <v>0.51051360356787878</v>
      </c>
    </row>
    <row r="241" spans="1:44" x14ac:dyDescent="0.2">
      <c r="A241" s="5" t="s">
        <v>274</v>
      </c>
      <c r="B241" s="5" t="s">
        <v>297</v>
      </c>
      <c r="C241" s="5" t="str">
        <f>VLOOKUP(B241,Treatments!A:B,2,FALSE)</f>
        <v>HIGH CHOLESTEROL</v>
      </c>
      <c r="D241" s="16">
        <v>44117</v>
      </c>
      <c r="E241" s="5">
        <v>3</v>
      </c>
      <c r="F241" s="7" t="str">
        <f>VLOOKUP(A241,Region_Pop!A:D,4,FALSE)</f>
        <v>West</v>
      </c>
      <c r="G241" s="7" t="str">
        <f>IFERROR(VLOOKUP(A241,Region_Pop!A:F,6,FALSE),"NON DIVISION")</f>
        <v>Mountain</v>
      </c>
      <c r="H241" s="8">
        <f>VLOOKUP(A241,Region_Pop!A:P,16,FALSE)</f>
        <v>582531</v>
      </c>
      <c r="I241" s="8">
        <f>VLOOKUP(A241,Region_Pop!A:Z,26,FALSE)</f>
        <v>409</v>
      </c>
      <c r="J241" s="8">
        <f>VLOOKUP(A241,Region_Pop!A:AJ,36,FALSE)</f>
        <v>7714</v>
      </c>
      <c r="K241" s="8">
        <f>VLOOKUP(A241,Region_Pop!A:AT,46,FALSE)</f>
        <v>4527</v>
      </c>
      <c r="L241" s="14">
        <f>SUMIF(PIVOT_Demog_By_State_2014!A:A,A241&amp;"female",PIVOT_Demog_By_State_2014!D:D)</f>
        <v>2813</v>
      </c>
      <c r="M241" s="14">
        <f>SUMIF(PIVOT_Demog_By_State_2014!A:A,A241&amp;"male",PIVOT_Demog_By_State_2014!D:D)</f>
        <v>4172</v>
      </c>
      <c r="N241" s="14">
        <f>SUMIF(PIVOT_Demog_By_State_2014!A:A,A241&amp;"female",PIVOT_Demog_By_State_2014!E:E)</f>
        <v>242034</v>
      </c>
      <c r="O241" s="14">
        <f>SUMIF(PIVOT_Demog_By_State_2014!A:A,A241&amp;"male",PIVOT_Demog_By_State_2014!E:E)</f>
        <v>250301</v>
      </c>
      <c r="P241" s="14">
        <f>SUMIF(PIVOT_Demog_By_State_2014!A:A,A241&amp;"female",PIVOT_Demog_By_State_2014!U:U)</f>
        <v>26561</v>
      </c>
      <c r="Q241" s="14">
        <f>SUMIF(PIVOT_Demog_By_State_2014!A:A,A241&amp;"male",PIVOT_Demog_By_State_2014!U:U)</f>
        <v>29603</v>
      </c>
      <c r="R241" s="14">
        <f>SUMIF(PIVOT_Demog_By_State_2014!A:A,A241&amp;"female",PIVOT_Demog_By_State_2014!F:F)</f>
        <v>2763</v>
      </c>
      <c r="S241" s="14">
        <f>SUMIF(PIVOT_Demog_By_State_2014!A:A,A241&amp;"male",PIVOT_Demog_By_State_2014!F:F)</f>
        <v>2246</v>
      </c>
      <c r="T241" s="14">
        <f>SUMIF(PIVOT_Demog_By_State_2014!A:A,A241&amp;"female",PIVOT_Demog_By_State_2014!G:G)</f>
        <v>195</v>
      </c>
      <c r="U241" s="14">
        <f>SUMIF(PIVOT_Demog_By_State_2014!A:A,A241&amp;"male",PIVOT_Demog_By_State_2014!G:G)</f>
        <v>205</v>
      </c>
      <c r="V241" s="14">
        <f>SUMIF(PIVOT_Demog_By_State_2014!A:A,A241&amp;"female",PIVOT_Demog_By_State_2014!H:H)</f>
        <v>6219</v>
      </c>
      <c r="W241" s="14">
        <f>SUMIF(PIVOT_Demog_By_State_2014!A:A,A241&amp;"male",PIVOT_Demog_By_State_2014!H:H)</f>
        <v>6153</v>
      </c>
      <c r="X241" s="14">
        <f>SUMIF(PIVOT_Demog_By_State_2014!A:A,A241&amp;"female",PIVOT_Demog_By_State_2014!I:I)</f>
        <v>4573</v>
      </c>
      <c r="Y241" s="14">
        <f>SUMIF(PIVOT_Demog_By_State_2014!A:A,A241&amp;"male",PIVOT_Demog_By_State_2014!I:I)</f>
        <v>4710</v>
      </c>
      <c r="Z241" s="14">
        <f t="shared" si="17"/>
        <v>285158</v>
      </c>
      <c r="AA241" s="14">
        <f t="shared" si="18"/>
        <v>297390</v>
      </c>
      <c r="AB241" s="19">
        <f t="shared" si="19"/>
        <v>0.17108962650130496</v>
      </c>
      <c r="AC241" s="19">
        <f t="shared" si="20"/>
        <v>4.8289275592200247E-3</v>
      </c>
      <c r="AD241" s="19">
        <f t="shared" si="21"/>
        <v>7.1618506139587423E-3</v>
      </c>
      <c r="AE241" s="19">
        <f t="shared" si="22"/>
        <v>0.415486901126292</v>
      </c>
      <c r="AF241" s="19">
        <f t="shared" si="23"/>
        <v>0.42967842054757599</v>
      </c>
      <c r="AG241" s="19">
        <f t="shared" si="23"/>
        <v>4.5595856701188438E-2</v>
      </c>
      <c r="AH241" s="19">
        <f t="shared" si="23"/>
        <v>5.081789638663007E-2</v>
      </c>
      <c r="AI241" s="19">
        <f t="shared" si="24"/>
        <v>4.7430952172502405E-3</v>
      </c>
      <c r="AJ241" s="19">
        <f t="shared" si="25"/>
        <v>3.8555888012826787E-3</v>
      </c>
      <c r="AK241" s="19">
        <f t="shared" si="26"/>
        <v>3.3474613368215597E-4</v>
      </c>
      <c r="AL241" s="19">
        <f t="shared" si="27"/>
        <v>3.5191260207611267E-4</v>
      </c>
      <c r="AM241" s="19">
        <f t="shared" si="28"/>
        <v>1.0675826694201682E-2</v>
      </c>
      <c r="AN241" s="19">
        <f t="shared" si="29"/>
        <v>1.0562528002801568E-2</v>
      </c>
      <c r="AO241" s="19">
        <f t="shared" si="30"/>
        <v>7.8502259965564057E-3</v>
      </c>
      <c r="AP241" s="19">
        <f t="shared" si="31"/>
        <v>8.085406613553614E-3</v>
      </c>
      <c r="AQ241" s="21">
        <f t="shared" si="32"/>
        <v>0.48951557942839097</v>
      </c>
      <c r="AR241" s="21">
        <f t="shared" si="33"/>
        <v>0.51051360356787878</v>
      </c>
    </row>
    <row r="242" spans="1:44" x14ac:dyDescent="0.2">
      <c r="A242" s="5" t="s">
        <v>270</v>
      </c>
      <c r="B242" s="5" t="s">
        <v>304</v>
      </c>
      <c r="C242" s="5" t="str">
        <f>VLOOKUP(B242,Treatments!A:B,2,FALSE)</f>
        <v>HIGH BLOOD PRESSURE</v>
      </c>
      <c r="D242" s="16">
        <v>266034</v>
      </c>
      <c r="E242" s="5">
        <v>5</v>
      </c>
      <c r="F242" s="7" t="str">
        <f>VLOOKUP(A242,Region_Pop!A:D,4,FALSE)</f>
        <v>South</v>
      </c>
      <c r="G242" s="7" t="str">
        <f>IFERROR(VLOOKUP(A242,Region_Pop!A:F,6,FALSE),"NON DIVISION")</f>
        <v>South Atlantic</v>
      </c>
      <c r="H242" s="8">
        <f>VLOOKUP(A242,Region_Pop!A:P,16,FALSE)</f>
        <v>1849489</v>
      </c>
      <c r="I242" s="8">
        <f>VLOOKUP(A242,Region_Pop!A:Z,26,FALSE)</f>
        <v>-4425</v>
      </c>
      <c r="J242" s="8">
        <f>VLOOKUP(A242,Region_Pop!A:AJ,36,FALSE)</f>
        <v>20574</v>
      </c>
      <c r="K242" s="8">
        <f>VLOOKUP(A242,Region_Pop!A:AT,46,FALSE)</f>
        <v>21655</v>
      </c>
      <c r="L242" s="14">
        <f>SUMIF(PIVOT_Demog_By_State_2014!A:A,A242&amp;"female",PIVOT_Demog_By_State_2014!D:D)</f>
        <v>29404</v>
      </c>
      <c r="M242" s="14">
        <f>SUMIF(PIVOT_Demog_By_State_2014!A:A,A242&amp;"male",PIVOT_Demog_By_State_2014!D:D)</f>
        <v>34447</v>
      </c>
      <c r="N242" s="14">
        <f>SUMIF(PIVOT_Demog_By_State_2014!A:A,A242&amp;"female",PIVOT_Demog_By_State_2014!E:E)</f>
        <v>870236</v>
      </c>
      <c r="O242" s="14">
        <f>SUMIF(PIVOT_Demog_By_State_2014!A:A,A242&amp;"male",PIVOT_Demog_By_State_2014!E:E)</f>
        <v>841761</v>
      </c>
      <c r="P242" s="14">
        <f>SUMIF(PIVOT_Demog_By_State_2014!A:A,A242&amp;"female",PIVOT_Demog_By_State_2014!U:U)</f>
        <v>12393</v>
      </c>
      <c r="Q242" s="14">
        <f>SUMIF(PIVOT_Demog_By_State_2014!A:A,A242&amp;"male",PIVOT_Demog_By_State_2014!U:U)</f>
        <v>14524</v>
      </c>
      <c r="R242" s="14">
        <f>SUMIF(PIVOT_Demog_By_State_2014!A:A,A242&amp;"female",PIVOT_Demog_By_State_2014!F:F)</f>
        <v>7778</v>
      </c>
      <c r="S242" s="14">
        <f>SUMIF(PIVOT_Demog_By_State_2014!A:A,A242&amp;"male",PIVOT_Demog_By_State_2014!F:F)</f>
        <v>6790</v>
      </c>
      <c r="T242" s="14">
        <f>SUMIF(PIVOT_Demog_By_State_2014!A:A,A242&amp;"female",PIVOT_Demog_By_State_2014!G:G)</f>
        <v>191</v>
      </c>
      <c r="U242" s="14">
        <f>SUMIF(PIVOT_Demog_By_State_2014!A:A,A242&amp;"male",PIVOT_Demog_By_State_2014!G:G)</f>
        <v>212</v>
      </c>
      <c r="V242" s="14">
        <f>SUMIF(PIVOT_Demog_By_State_2014!A:A,A242&amp;"female",PIVOT_Demog_By_State_2014!H:H)</f>
        <v>1819</v>
      </c>
      <c r="W242" s="14">
        <f>SUMIF(PIVOT_Demog_By_State_2014!A:A,A242&amp;"male",PIVOT_Demog_By_State_2014!H:H)</f>
        <v>1963</v>
      </c>
      <c r="X242" s="14">
        <f>SUMIF(PIVOT_Demog_By_State_2014!A:A,A242&amp;"female",PIVOT_Demog_By_State_2014!I:I)</f>
        <v>13922</v>
      </c>
      <c r="Y242" s="14">
        <f>SUMIF(PIVOT_Demog_By_State_2014!A:A,A242&amp;"male",PIVOT_Demog_By_State_2014!I:I)</f>
        <v>14027</v>
      </c>
      <c r="Z242" s="14">
        <f t="shared" si="17"/>
        <v>935743</v>
      </c>
      <c r="AA242" s="14">
        <f t="shared" si="18"/>
        <v>913724</v>
      </c>
      <c r="AB242" s="19">
        <f t="shared" si="19"/>
        <v>0.15557571153633604</v>
      </c>
      <c r="AC242" s="19">
        <f t="shared" si="20"/>
        <v>1.5898445462503425E-2</v>
      </c>
      <c r="AD242" s="19">
        <f t="shared" si="21"/>
        <v>1.8625144566958764E-2</v>
      </c>
      <c r="AE242" s="19">
        <f t="shared" si="22"/>
        <v>0.47052780524782789</v>
      </c>
      <c r="AF242" s="19">
        <f t="shared" si="23"/>
        <v>0.45513166069114225</v>
      </c>
      <c r="AG242" s="19">
        <f t="shared" si="23"/>
        <v>6.7007697801933401E-3</v>
      </c>
      <c r="AH242" s="19">
        <f t="shared" si="23"/>
        <v>7.8529799312134323E-3</v>
      </c>
      <c r="AI242" s="19">
        <f t="shared" si="24"/>
        <v>4.2054859477401599E-3</v>
      </c>
      <c r="AJ242" s="19">
        <f t="shared" si="25"/>
        <v>3.6712843385389151E-3</v>
      </c>
      <c r="AK242" s="19">
        <f t="shared" si="26"/>
        <v>1.0327176858040248E-4</v>
      </c>
      <c r="AL242" s="19">
        <f t="shared" si="27"/>
        <v>1.1462625622536819E-4</v>
      </c>
      <c r="AM242" s="19">
        <f t="shared" si="28"/>
        <v>9.8351490600917329E-4</v>
      </c>
      <c r="AN242" s="19">
        <f t="shared" si="29"/>
        <v>1.0613742498603669E-3</v>
      </c>
      <c r="AO242" s="19">
        <f t="shared" si="30"/>
        <v>7.5274846187244155E-3</v>
      </c>
      <c r="AP242" s="19">
        <f t="shared" si="31"/>
        <v>7.5842570569492436E-3</v>
      </c>
      <c r="AQ242" s="21">
        <f t="shared" si="32"/>
        <v>0.50594677773157881</v>
      </c>
      <c r="AR242" s="21">
        <f t="shared" si="33"/>
        <v>0.49404132709088833</v>
      </c>
    </row>
    <row r="243" spans="1:44" x14ac:dyDescent="0.2">
      <c r="A243" s="5" t="s">
        <v>270</v>
      </c>
      <c r="B243" s="5" t="s">
        <v>287</v>
      </c>
      <c r="C243" s="5" t="str">
        <f>VLOOKUP(B243,Treatments!A:B,2,FALSE)</f>
        <v>SEVERE PAIN RELIEF</v>
      </c>
      <c r="D243" s="16">
        <v>400423</v>
      </c>
      <c r="E243" s="5">
        <v>1</v>
      </c>
      <c r="F243" s="7" t="str">
        <f>VLOOKUP(A243,Region_Pop!A:D,4,FALSE)</f>
        <v>South</v>
      </c>
      <c r="G243" s="7" t="str">
        <f>IFERROR(VLOOKUP(A243,Region_Pop!A:F,6,FALSE),"NON DIVISION")</f>
        <v>South Atlantic</v>
      </c>
      <c r="H243" s="8">
        <f>VLOOKUP(A243,Region_Pop!A:P,16,FALSE)</f>
        <v>1849489</v>
      </c>
      <c r="I243" s="8">
        <f>VLOOKUP(A243,Region_Pop!A:Z,26,FALSE)</f>
        <v>-4425</v>
      </c>
      <c r="J243" s="8">
        <f>VLOOKUP(A243,Region_Pop!A:AJ,36,FALSE)</f>
        <v>20574</v>
      </c>
      <c r="K243" s="8">
        <f>VLOOKUP(A243,Region_Pop!A:AT,46,FALSE)</f>
        <v>21655</v>
      </c>
      <c r="L243" s="14">
        <f>SUMIF(PIVOT_Demog_By_State_2014!A:A,A243&amp;"female",PIVOT_Demog_By_State_2014!D:D)</f>
        <v>29404</v>
      </c>
      <c r="M243" s="14">
        <f>SUMIF(PIVOT_Demog_By_State_2014!A:A,A243&amp;"male",PIVOT_Demog_By_State_2014!D:D)</f>
        <v>34447</v>
      </c>
      <c r="N243" s="14">
        <f>SUMIF(PIVOT_Demog_By_State_2014!A:A,A243&amp;"female",PIVOT_Demog_By_State_2014!E:E)</f>
        <v>870236</v>
      </c>
      <c r="O243" s="14">
        <f>SUMIF(PIVOT_Demog_By_State_2014!A:A,A243&amp;"male",PIVOT_Demog_By_State_2014!E:E)</f>
        <v>841761</v>
      </c>
      <c r="P243" s="14">
        <f>SUMIF(PIVOT_Demog_By_State_2014!A:A,A243&amp;"female",PIVOT_Demog_By_State_2014!U:U)</f>
        <v>12393</v>
      </c>
      <c r="Q243" s="14">
        <f>SUMIF(PIVOT_Demog_By_State_2014!A:A,A243&amp;"male",PIVOT_Demog_By_State_2014!U:U)</f>
        <v>14524</v>
      </c>
      <c r="R243" s="14">
        <f>SUMIF(PIVOT_Demog_By_State_2014!A:A,A243&amp;"female",PIVOT_Demog_By_State_2014!F:F)</f>
        <v>7778</v>
      </c>
      <c r="S243" s="14">
        <f>SUMIF(PIVOT_Demog_By_State_2014!A:A,A243&amp;"male",PIVOT_Demog_By_State_2014!F:F)</f>
        <v>6790</v>
      </c>
      <c r="T243" s="14">
        <f>SUMIF(PIVOT_Demog_By_State_2014!A:A,A243&amp;"female",PIVOT_Demog_By_State_2014!G:G)</f>
        <v>191</v>
      </c>
      <c r="U243" s="14">
        <f>SUMIF(PIVOT_Demog_By_State_2014!A:A,A243&amp;"male",PIVOT_Demog_By_State_2014!G:G)</f>
        <v>212</v>
      </c>
      <c r="V243" s="14">
        <f>SUMIF(PIVOT_Demog_By_State_2014!A:A,A243&amp;"female",PIVOT_Demog_By_State_2014!H:H)</f>
        <v>1819</v>
      </c>
      <c r="W243" s="14">
        <f>SUMIF(PIVOT_Demog_By_State_2014!A:A,A243&amp;"male",PIVOT_Demog_By_State_2014!H:H)</f>
        <v>1963</v>
      </c>
      <c r="X243" s="14">
        <f>SUMIF(PIVOT_Demog_By_State_2014!A:A,A243&amp;"female",PIVOT_Demog_By_State_2014!I:I)</f>
        <v>13922</v>
      </c>
      <c r="Y243" s="14">
        <f>SUMIF(PIVOT_Demog_By_State_2014!A:A,A243&amp;"male",PIVOT_Demog_By_State_2014!I:I)</f>
        <v>14027</v>
      </c>
      <c r="Z243" s="14">
        <f t="shared" si="17"/>
        <v>935743</v>
      </c>
      <c r="AA243" s="14">
        <f t="shared" si="18"/>
        <v>913724</v>
      </c>
      <c r="AB243" s="19">
        <f t="shared" si="19"/>
        <v>0.23416590789340566</v>
      </c>
      <c r="AC243" s="19">
        <f t="shared" si="20"/>
        <v>1.5898445462503425E-2</v>
      </c>
      <c r="AD243" s="19">
        <f t="shared" si="21"/>
        <v>1.8625144566958764E-2</v>
      </c>
      <c r="AE243" s="19">
        <f t="shared" si="22"/>
        <v>0.47052780524782789</v>
      </c>
      <c r="AF243" s="19">
        <f t="shared" si="23"/>
        <v>0.45513166069114225</v>
      </c>
      <c r="AG243" s="19">
        <f t="shared" si="23"/>
        <v>6.7007697801933401E-3</v>
      </c>
      <c r="AH243" s="19">
        <f t="shared" si="23"/>
        <v>7.8529799312134323E-3</v>
      </c>
      <c r="AI243" s="19">
        <f t="shared" si="24"/>
        <v>4.2054859477401599E-3</v>
      </c>
      <c r="AJ243" s="19">
        <f t="shared" si="25"/>
        <v>3.6712843385389151E-3</v>
      </c>
      <c r="AK243" s="19">
        <f t="shared" si="26"/>
        <v>1.0327176858040248E-4</v>
      </c>
      <c r="AL243" s="19">
        <f t="shared" si="27"/>
        <v>1.1462625622536819E-4</v>
      </c>
      <c r="AM243" s="19">
        <f t="shared" si="28"/>
        <v>9.8351490600917329E-4</v>
      </c>
      <c r="AN243" s="19">
        <f t="shared" si="29"/>
        <v>1.0613742498603669E-3</v>
      </c>
      <c r="AO243" s="19">
        <f t="shared" si="30"/>
        <v>7.5274846187244155E-3</v>
      </c>
      <c r="AP243" s="19">
        <f t="shared" si="31"/>
        <v>7.5842570569492436E-3</v>
      </c>
      <c r="AQ243" s="21">
        <f t="shared" si="32"/>
        <v>0.50594677773157881</v>
      </c>
      <c r="AR243" s="21">
        <f t="shared" si="33"/>
        <v>0.49404132709088833</v>
      </c>
    </row>
    <row r="244" spans="1:44" x14ac:dyDescent="0.2">
      <c r="A244" s="5" t="s">
        <v>270</v>
      </c>
      <c r="B244" s="5" t="s">
        <v>293</v>
      </c>
      <c r="C244" s="5" t="str">
        <f>VLOOKUP(B244,Treatments!A:B,2,FALSE)</f>
        <v>HYPOTHYROIDISM</v>
      </c>
      <c r="D244" s="16">
        <v>397918</v>
      </c>
      <c r="E244" s="5">
        <v>2</v>
      </c>
      <c r="F244" s="7" t="str">
        <f>VLOOKUP(A244,Region_Pop!A:D,4,FALSE)</f>
        <v>South</v>
      </c>
      <c r="G244" s="7" t="str">
        <f>IFERROR(VLOOKUP(A244,Region_Pop!A:F,6,FALSE),"NON DIVISION")</f>
        <v>South Atlantic</v>
      </c>
      <c r="H244" s="8">
        <f>VLOOKUP(A244,Region_Pop!A:P,16,FALSE)</f>
        <v>1849489</v>
      </c>
      <c r="I244" s="8">
        <f>VLOOKUP(A244,Region_Pop!A:Z,26,FALSE)</f>
        <v>-4425</v>
      </c>
      <c r="J244" s="8">
        <f>VLOOKUP(A244,Region_Pop!A:AJ,36,FALSE)</f>
        <v>20574</v>
      </c>
      <c r="K244" s="8">
        <f>VLOOKUP(A244,Region_Pop!A:AT,46,FALSE)</f>
        <v>21655</v>
      </c>
      <c r="L244" s="14">
        <f>SUMIF(PIVOT_Demog_By_State_2014!A:A,A244&amp;"female",PIVOT_Demog_By_State_2014!D:D)</f>
        <v>29404</v>
      </c>
      <c r="M244" s="14">
        <f>SUMIF(PIVOT_Demog_By_State_2014!A:A,A244&amp;"male",PIVOT_Demog_By_State_2014!D:D)</f>
        <v>34447</v>
      </c>
      <c r="N244" s="14">
        <f>SUMIF(PIVOT_Demog_By_State_2014!A:A,A244&amp;"female",PIVOT_Demog_By_State_2014!E:E)</f>
        <v>870236</v>
      </c>
      <c r="O244" s="14">
        <f>SUMIF(PIVOT_Demog_By_State_2014!A:A,A244&amp;"male",PIVOT_Demog_By_State_2014!E:E)</f>
        <v>841761</v>
      </c>
      <c r="P244" s="14">
        <f>SUMIF(PIVOT_Demog_By_State_2014!A:A,A244&amp;"female",PIVOT_Demog_By_State_2014!U:U)</f>
        <v>12393</v>
      </c>
      <c r="Q244" s="14">
        <f>SUMIF(PIVOT_Demog_By_State_2014!A:A,A244&amp;"male",PIVOT_Demog_By_State_2014!U:U)</f>
        <v>14524</v>
      </c>
      <c r="R244" s="14">
        <f>SUMIF(PIVOT_Demog_By_State_2014!A:A,A244&amp;"female",PIVOT_Demog_By_State_2014!F:F)</f>
        <v>7778</v>
      </c>
      <c r="S244" s="14">
        <f>SUMIF(PIVOT_Demog_By_State_2014!A:A,A244&amp;"male",PIVOT_Demog_By_State_2014!F:F)</f>
        <v>6790</v>
      </c>
      <c r="T244" s="14">
        <f>SUMIF(PIVOT_Demog_By_State_2014!A:A,A244&amp;"female",PIVOT_Demog_By_State_2014!G:G)</f>
        <v>191</v>
      </c>
      <c r="U244" s="14">
        <f>SUMIF(PIVOT_Demog_By_State_2014!A:A,A244&amp;"male",PIVOT_Demog_By_State_2014!G:G)</f>
        <v>212</v>
      </c>
      <c r="V244" s="14">
        <f>SUMIF(PIVOT_Demog_By_State_2014!A:A,A244&amp;"female",PIVOT_Demog_By_State_2014!H:H)</f>
        <v>1819</v>
      </c>
      <c r="W244" s="14">
        <f>SUMIF(PIVOT_Demog_By_State_2014!A:A,A244&amp;"male",PIVOT_Demog_By_State_2014!H:H)</f>
        <v>1963</v>
      </c>
      <c r="X244" s="14">
        <f>SUMIF(PIVOT_Demog_By_State_2014!A:A,A244&amp;"female",PIVOT_Demog_By_State_2014!I:I)</f>
        <v>13922</v>
      </c>
      <c r="Y244" s="14">
        <f>SUMIF(PIVOT_Demog_By_State_2014!A:A,A244&amp;"male",PIVOT_Demog_By_State_2014!I:I)</f>
        <v>14027</v>
      </c>
      <c r="Z244" s="14">
        <f t="shared" si="17"/>
        <v>935743</v>
      </c>
      <c r="AA244" s="14">
        <f t="shared" si="18"/>
        <v>913724</v>
      </c>
      <c r="AB244" s="19">
        <f t="shared" si="19"/>
        <v>0.23270099304267786</v>
      </c>
      <c r="AC244" s="19">
        <f t="shared" si="20"/>
        <v>1.5898445462503425E-2</v>
      </c>
      <c r="AD244" s="19">
        <f t="shared" si="21"/>
        <v>1.8625144566958764E-2</v>
      </c>
      <c r="AE244" s="19">
        <f t="shared" si="22"/>
        <v>0.47052780524782789</v>
      </c>
      <c r="AF244" s="19">
        <f t="shared" si="23"/>
        <v>0.45513166069114225</v>
      </c>
      <c r="AG244" s="19">
        <f t="shared" si="23"/>
        <v>6.7007697801933401E-3</v>
      </c>
      <c r="AH244" s="19">
        <f t="shared" si="23"/>
        <v>7.8529799312134323E-3</v>
      </c>
      <c r="AI244" s="19">
        <f t="shared" si="24"/>
        <v>4.2054859477401599E-3</v>
      </c>
      <c r="AJ244" s="19">
        <f t="shared" si="25"/>
        <v>3.6712843385389151E-3</v>
      </c>
      <c r="AK244" s="19">
        <f t="shared" si="26"/>
        <v>1.0327176858040248E-4</v>
      </c>
      <c r="AL244" s="19">
        <f t="shared" si="27"/>
        <v>1.1462625622536819E-4</v>
      </c>
      <c r="AM244" s="19">
        <f t="shared" si="28"/>
        <v>9.8351490600917329E-4</v>
      </c>
      <c r="AN244" s="19">
        <f t="shared" si="29"/>
        <v>1.0613742498603669E-3</v>
      </c>
      <c r="AO244" s="19">
        <f t="shared" si="30"/>
        <v>7.5274846187244155E-3</v>
      </c>
      <c r="AP244" s="19">
        <f t="shared" si="31"/>
        <v>7.5842570569492436E-3</v>
      </c>
      <c r="AQ244" s="21">
        <f t="shared" si="32"/>
        <v>0.50594677773157881</v>
      </c>
      <c r="AR244" s="21">
        <f t="shared" si="33"/>
        <v>0.49404132709088833</v>
      </c>
    </row>
    <row r="245" spans="1:44" x14ac:dyDescent="0.2">
      <c r="A245" s="5" t="s">
        <v>270</v>
      </c>
      <c r="B245" s="5" t="s">
        <v>295</v>
      </c>
      <c r="C245" s="5" t="str">
        <f>VLOOKUP(B245,Treatments!A:B,2,FALSE)</f>
        <v>HIGH BLOOD PRESSURE</v>
      </c>
      <c r="D245" s="16">
        <v>343239</v>
      </c>
      <c r="E245" s="5">
        <v>3</v>
      </c>
      <c r="F245" s="7" t="str">
        <f>VLOOKUP(A245,Region_Pop!A:D,4,FALSE)</f>
        <v>South</v>
      </c>
      <c r="G245" s="7" t="str">
        <f>IFERROR(VLOOKUP(A245,Region_Pop!A:F,6,FALSE),"NON DIVISION")</f>
        <v>South Atlantic</v>
      </c>
      <c r="H245" s="8">
        <f>VLOOKUP(A245,Region_Pop!A:P,16,FALSE)</f>
        <v>1849489</v>
      </c>
      <c r="I245" s="8">
        <f>VLOOKUP(A245,Region_Pop!A:Z,26,FALSE)</f>
        <v>-4425</v>
      </c>
      <c r="J245" s="8">
        <f>VLOOKUP(A245,Region_Pop!A:AJ,36,FALSE)</f>
        <v>20574</v>
      </c>
      <c r="K245" s="8">
        <f>VLOOKUP(A245,Region_Pop!A:AT,46,FALSE)</f>
        <v>21655</v>
      </c>
      <c r="L245" s="14">
        <f>SUMIF(PIVOT_Demog_By_State_2014!A:A,A245&amp;"female",PIVOT_Demog_By_State_2014!D:D)</f>
        <v>29404</v>
      </c>
      <c r="M245" s="14">
        <f>SUMIF(PIVOT_Demog_By_State_2014!A:A,A245&amp;"male",PIVOT_Demog_By_State_2014!D:D)</f>
        <v>34447</v>
      </c>
      <c r="N245" s="14">
        <f>SUMIF(PIVOT_Demog_By_State_2014!A:A,A245&amp;"female",PIVOT_Demog_By_State_2014!E:E)</f>
        <v>870236</v>
      </c>
      <c r="O245" s="14">
        <f>SUMIF(PIVOT_Demog_By_State_2014!A:A,A245&amp;"male",PIVOT_Demog_By_State_2014!E:E)</f>
        <v>841761</v>
      </c>
      <c r="P245" s="14">
        <f>SUMIF(PIVOT_Demog_By_State_2014!A:A,A245&amp;"female",PIVOT_Demog_By_State_2014!U:U)</f>
        <v>12393</v>
      </c>
      <c r="Q245" s="14">
        <f>SUMIF(PIVOT_Demog_By_State_2014!A:A,A245&amp;"male",PIVOT_Demog_By_State_2014!U:U)</f>
        <v>14524</v>
      </c>
      <c r="R245" s="14">
        <f>SUMIF(PIVOT_Demog_By_State_2014!A:A,A245&amp;"female",PIVOT_Demog_By_State_2014!F:F)</f>
        <v>7778</v>
      </c>
      <c r="S245" s="14">
        <f>SUMIF(PIVOT_Demog_By_State_2014!A:A,A245&amp;"male",PIVOT_Demog_By_State_2014!F:F)</f>
        <v>6790</v>
      </c>
      <c r="T245" s="14">
        <f>SUMIF(PIVOT_Demog_By_State_2014!A:A,A245&amp;"female",PIVOT_Demog_By_State_2014!G:G)</f>
        <v>191</v>
      </c>
      <c r="U245" s="14">
        <f>SUMIF(PIVOT_Demog_By_State_2014!A:A,A245&amp;"male",PIVOT_Demog_By_State_2014!G:G)</f>
        <v>212</v>
      </c>
      <c r="V245" s="14">
        <f>SUMIF(PIVOT_Demog_By_State_2014!A:A,A245&amp;"female",PIVOT_Demog_By_State_2014!H:H)</f>
        <v>1819</v>
      </c>
      <c r="W245" s="14">
        <f>SUMIF(PIVOT_Demog_By_State_2014!A:A,A245&amp;"male",PIVOT_Demog_By_State_2014!H:H)</f>
        <v>1963</v>
      </c>
      <c r="X245" s="14">
        <f>SUMIF(PIVOT_Demog_By_State_2014!A:A,A245&amp;"female",PIVOT_Demog_By_State_2014!I:I)</f>
        <v>13922</v>
      </c>
      <c r="Y245" s="14">
        <f>SUMIF(PIVOT_Demog_By_State_2014!A:A,A245&amp;"male",PIVOT_Demog_By_State_2014!I:I)</f>
        <v>14027</v>
      </c>
      <c r="Z245" s="14">
        <f t="shared" si="17"/>
        <v>935743</v>
      </c>
      <c r="AA245" s="14">
        <f t="shared" si="18"/>
        <v>913724</v>
      </c>
      <c r="AB245" s="19">
        <f t="shared" si="19"/>
        <v>0.20072491355247993</v>
      </c>
      <c r="AC245" s="19">
        <f t="shared" si="20"/>
        <v>1.5898445462503425E-2</v>
      </c>
      <c r="AD245" s="19">
        <f t="shared" si="21"/>
        <v>1.8625144566958764E-2</v>
      </c>
      <c r="AE245" s="19">
        <f t="shared" si="22"/>
        <v>0.47052780524782789</v>
      </c>
      <c r="AF245" s="19">
        <f t="shared" si="23"/>
        <v>0.45513166069114225</v>
      </c>
      <c r="AG245" s="19">
        <f t="shared" si="23"/>
        <v>6.7007697801933401E-3</v>
      </c>
      <c r="AH245" s="19">
        <f t="shared" si="23"/>
        <v>7.8529799312134323E-3</v>
      </c>
      <c r="AI245" s="19">
        <f t="shared" si="24"/>
        <v>4.2054859477401599E-3</v>
      </c>
      <c r="AJ245" s="19">
        <f t="shared" si="25"/>
        <v>3.6712843385389151E-3</v>
      </c>
      <c r="AK245" s="19">
        <f t="shared" si="26"/>
        <v>1.0327176858040248E-4</v>
      </c>
      <c r="AL245" s="19">
        <f t="shared" si="27"/>
        <v>1.1462625622536819E-4</v>
      </c>
      <c r="AM245" s="19">
        <f t="shared" si="28"/>
        <v>9.8351490600917329E-4</v>
      </c>
      <c r="AN245" s="19">
        <f t="shared" si="29"/>
        <v>1.0613742498603669E-3</v>
      </c>
      <c r="AO245" s="19">
        <f t="shared" si="30"/>
        <v>7.5274846187244155E-3</v>
      </c>
      <c r="AP245" s="19">
        <f t="shared" si="31"/>
        <v>7.5842570569492436E-3</v>
      </c>
      <c r="AQ245" s="21">
        <f t="shared" si="32"/>
        <v>0.50594677773157881</v>
      </c>
      <c r="AR245" s="21">
        <f t="shared" si="33"/>
        <v>0.49404132709088833</v>
      </c>
    </row>
    <row r="246" spans="1:44" x14ac:dyDescent="0.2">
      <c r="A246" s="5" t="s">
        <v>270</v>
      </c>
      <c r="B246" s="5" t="s">
        <v>296</v>
      </c>
      <c r="C246" s="5" t="str">
        <f>VLOOKUP(B246,Treatments!A:B,2,FALSE)</f>
        <v>GASTROESOPHAGEAL REFLUX DISEASE</v>
      </c>
      <c r="D246" s="16">
        <v>302383</v>
      </c>
      <c r="E246" s="5">
        <v>4</v>
      </c>
      <c r="F246" s="7" t="str">
        <f>VLOOKUP(A246,Region_Pop!A:D,4,FALSE)</f>
        <v>South</v>
      </c>
      <c r="G246" s="7" t="str">
        <f>IFERROR(VLOOKUP(A246,Region_Pop!A:F,6,FALSE),"NON DIVISION")</f>
        <v>South Atlantic</v>
      </c>
      <c r="H246" s="8">
        <f>VLOOKUP(A246,Region_Pop!A:P,16,FALSE)</f>
        <v>1849489</v>
      </c>
      <c r="I246" s="8">
        <f>VLOOKUP(A246,Region_Pop!A:Z,26,FALSE)</f>
        <v>-4425</v>
      </c>
      <c r="J246" s="8">
        <f>VLOOKUP(A246,Region_Pop!A:AJ,36,FALSE)</f>
        <v>20574</v>
      </c>
      <c r="K246" s="8">
        <f>VLOOKUP(A246,Region_Pop!A:AT,46,FALSE)</f>
        <v>21655</v>
      </c>
      <c r="L246" s="14">
        <f>SUMIF(PIVOT_Demog_By_State_2014!A:A,A246&amp;"female",PIVOT_Demog_By_State_2014!D:D)</f>
        <v>29404</v>
      </c>
      <c r="M246" s="14">
        <f>SUMIF(PIVOT_Demog_By_State_2014!A:A,A246&amp;"male",PIVOT_Demog_By_State_2014!D:D)</f>
        <v>34447</v>
      </c>
      <c r="N246" s="14">
        <f>SUMIF(PIVOT_Demog_By_State_2014!A:A,A246&amp;"female",PIVOT_Demog_By_State_2014!E:E)</f>
        <v>870236</v>
      </c>
      <c r="O246" s="14">
        <f>SUMIF(PIVOT_Demog_By_State_2014!A:A,A246&amp;"male",PIVOT_Demog_By_State_2014!E:E)</f>
        <v>841761</v>
      </c>
      <c r="P246" s="14">
        <f>SUMIF(PIVOT_Demog_By_State_2014!A:A,A246&amp;"female",PIVOT_Demog_By_State_2014!U:U)</f>
        <v>12393</v>
      </c>
      <c r="Q246" s="14">
        <f>SUMIF(PIVOT_Demog_By_State_2014!A:A,A246&amp;"male",PIVOT_Demog_By_State_2014!U:U)</f>
        <v>14524</v>
      </c>
      <c r="R246" s="14">
        <f>SUMIF(PIVOT_Demog_By_State_2014!A:A,A246&amp;"female",PIVOT_Demog_By_State_2014!F:F)</f>
        <v>7778</v>
      </c>
      <c r="S246" s="14">
        <f>SUMIF(PIVOT_Demog_By_State_2014!A:A,A246&amp;"male",PIVOT_Demog_By_State_2014!F:F)</f>
        <v>6790</v>
      </c>
      <c r="T246" s="14">
        <f>SUMIF(PIVOT_Demog_By_State_2014!A:A,A246&amp;"female",PIVOT_Demog_By_State_2014!G:G)</f>
        <v>191</v>
      </c>
      <c r="U246" s="14">
        <f>SUMIF(PIVOT_Demog_By_State_2014!A:A,A246&amp;"male",PIVOT_Demog_By_State_2014!G:G)</f>
        <v>212</v>
      </c>
      <c r="V246" s="14">
        <f>SUMIF(PIVOT_Demog_By_State_2014!A:A,A246&amp;"female",PIVOT_Demog_By_State_2014!H:H)</f>
        <v>1819</v>
      </c>
      <c r="W246" s="14">
        <f>SUMIF(PIVOT_Demog_By_State_2014!A:A,A246&amp;"male",PIVOT_Demog_By_State_2014!H:H)</f>
        <v>1963</v>
      </c>
      <c r="X246" s="14">
        <f>SUMIF(PIVOT_Demog_By_State_2014!A:A,A246&amp;"female",PIVOT_Demog_By_State_2014!I:I)</f>
        <v>13922</v>
      </c>
      <c r="Y246" s="14">
        <f>SUMIF(PIVOT_Demog_By_State_2014!A:A,A246&amp;"male",PIVOT_Demog_By_State_2014!I:I)</f>
        <v>14027</v>
      </c>
      <c r="Z246" s="14">
        <f t="shared" si="17"/>
        <v>935743</v>
      </c>
      <c r="AA246" s="14">
        <f t="shared" si="18"/>
        <v>913724</v>
      </c>
      <c r="AB246" s="19">
        <f t="shared" si="19"/>
        <v>0.17683247397510055</v>
      </c>
      <c r="AC246" s="19">
        <f t="shared" si="20"/>
        <v>1.5898445462503425E-2</v>
      </c>
      <c r="AD246" s="19">
        <f t="shared" si="21"/>
        <v>1.8625144566958764E-2</v>
      </c>
      <c r="AE246" s="19">
        <f t="shared" si="22"/>
        <v>0.47052780524782789</v>
      </c>
      <c r="AF246" s="19">
        <f t="shared" si="23"/>
        <v>0.45513166069114225</v>
      </c>
      <c r="AG246" s="19">
        <f t="shared" si="23"/>
        <v>6.7007697801933401E-3</v>
      </c>
      <c r="AH246" s="19">
        <f t="shared" si="23"/>
        <v>7.8529799312134323E-3</v>
      </c>
      <c r="AI246" s="19">
        <f t="shared" si="24"/>
        <v>4.2054859477401599E-3</v>
      </c>
      <c r="AJ246" s="19">
        <f t="shared" si="25"/>
        <v>3.6712843385389151E-3</v>
      </c>
      <c r="AK246" s="19">
        <f t="shared" si="26"/>
        <v>1.0327176858040248E-4</v>
      </c>
      <c r="AL246" s="19">
        <f t="shared" si="27"/>
        <v>1.1462625622536819E-4</v>
      </c>
      <c r="AM246" s="19">
        <f t="shared" si="28"/>
        <v>9.8351490600917329E-4</v>
      </c>
      <c r="AN246" s="19">
        <f t="shared" si="29"/>
        <v>1.0613742498603669E-3</v>
      </c>
      <c r="AO246" s="19">
        <f t="shared" si="30"/>
        <v>7.5274846187244155E-3</v>
      </c>
      <c r="AP246" s="19">
        <f t="shared" si="31"/>
        <v>7.5842570569492436E-3</v>
      </c>
      <c r="AQ246" s="21">
        <f t="shared" si="32"/>
        <v>0.50594677773157881</v>
      </c>
      <c r="AR246" s="21">
        <f t="shared" si="33"/>
        <v>0.49404132709088833</v>
      </c>
    </row>
    <row r="247" spans="1:44" x14ac:dyDescent="0.2">
      <c r="A247" s="5" t="s">
        <v>225</v>
      </c>
      <c r="B247" s="5" t="s">
        <v>287</v>
      </c>
      <c r="C247" s="5" t="str">
        <f>VLOOKUP(B247,Treatments!A:B,2,FALSE)</f>
        <v>SEVERE PAIN RELIEF</v>
      </c>
      <c r="D247" s="16">
        <v>115081</v>
      </c>
      <c r="E247" s="5">
        <v>3</v>
      </c>
      <c r="F247" s="7" t="str">
        <f>VLOOKUP(A247,Region_Pop!A:D,4,FALSE)</f>
        <v>West</v>
      </c>
      <c r="G247" s="7" t="str">
        <f>IFERROR(VLOOKUP(A247,Region_Pop!A:F,6,FALSE),"NON DIVISION")</f>
        <v>Mountain</v>
      </c>
      <c r="H247" s="8">
        <f>VLOOKUP(A247,Region_Pop!A:P,16,FALSE)</f>
        <v>1021869</v>
      </c>
      <c r="I247" s="8">
        <f>VLOOKUP(A247,Region_Pop!A:Z,26,FALSE)</f>
        <v>8300</v>
      </c>
      <c r="J247" s="8">
        <f>VLOOKUP(A247,Region_Pop!A:AJ,36,FALSE)</f>
        <v>12380</v>
      </c>
      <c r="K247" s="8">
        <f>VLOOKUP(A247,Region_Pop!A:AT,46,FALSE)</f>
        <v>9370</v>
      </c>
      <c r="L247" s="14">
        <f>SUMIF(PIVOT_Demog_By_State_2014!A:A,A247&amp;"female",PIVOT_Demog_By_State_2014!D:D)</f>
        <v>1949</v>
      </c>
      <c r="M247" s="14">
        <f>SUMIF(PIVOT_Demog_By_State_2014!A:A,A247&amp;"male",PIVOT_Demog_By_State_2014!D:D)</f>
        <v>3075</v>
      </c>
      <c r="N247" s="14">
        <f>SUMIF(PIVOT_Demog_By_State_2014!A:A,A247&amp;"female",PIVOT_Demog_By_State_2014!E:E)</f>
        <v>440272</v>
      </c>
      <c r="O247" s="14">
        <f>SUMIF(PIVOT_Demog_By_State_2014!A:A,A247&amp;"male",PIVOT_Demog_By_State_2014!E:E)</f>
        <v>445963</v>
      </c>
      <c r="P247" s="14">
        <f>SUMIF(PIVOT_Demog_By_State_2014!A:A,A247&amp;"female",PIVOT_Demog_By_State_2014!U:U)</f>
        <v>17413</v>
      </c>
      <c r="Q247" s="14">
        <f>SUMIF(PIVOT_Demog_By_State_2014!A:A,A247&amp;"male",PIVOT_Demog_By_State_2014!U:U)</f>
        <v>18222</v>
      </c>
      <c r="R247" s="14">
        <f>SUMIF(PIVOT_Demog_By_State_2014!A:A,A247&amp;"female",PIVOT_Demog_By_State_2014!F:F)</f>
        <v>4656</v>
      </c>
      <c r="S247" s="14">
        <f>SUMIF(PIVOT_Demog_By_State_2014!A:A,A247&amp;"male",PIVOT_Demog_By_State_2014!F:F)</f>
        <v>3300</v>
      </c>
      <c r="T247" s="14">
        <f>SUMIF(PIVOT_Demog_By_State_2014!A:A,A247&amp;"female",PIVOT_Demog_By_State_2014!G:G)</f>
        <v>287</v>
      </c>
      <c r="U247" s="14">
        <f>SUMIF(PIVOT_Demog_By_State_2014!A:A,A247&amp;"male",PIVOT_Demog_By_State_2014!G:G)</f>
        <v>402</v>
      </c>
      <c r="V247" s="14">
        <f>SUMIF(PIVOT_Demog_By_State_2014!A:A,A247&amp;"female",PIVOT_Demog_By_State_2014!H:H)</f>
        <v>31707</v>
      </c>
      <c r="W247" s="14">
        <f>SUMIF(PIVOT_Demog_By_State_2014!A:A,A247&amp;"male",PIVOT_Demog_By_State_2014!H:H)</f>
        <v>31171</v>
      </c>
      <c r="X247" s="14">
        <f>SUMIF(PIVOT_Demog_By_State_2014!A:A,A247&amp;"female",PIVOT_Demog_By_State_2014!I:I)</f>
        <v>11702</v>
      </c>
      <c r="Y247" s="14">
        <f>SUMIF(PIVOT_Demog_By_State_2014!A:A,A247&amp;"male",PIVOT_Demog_By_State_2014!I:I)</f>
        <v>11772</v>
      </c>
      <c r="Z247" s="14">
        <f t="shared" si="17"/>
        <v>507986</v>
      </c>
      <c r="AA247" s="14">
        <f t="shared" si="18"/>
        <v>513905</v>
      </c>
      <c r="AB247" s="19">
        <f t="shared" si="19"/>
        <v>0.19147424570650853</v>
      </c>
      <c r="AC247" s="19">
        <f t="shared" si="20"/>
        <v>1.9072894862257295E-3</v>
      </c>
      <c r="AD247" s="19">
        <f t="shared" si="21"/>
        <v>3.0091919805767665E-3</v>
      </c>
      <c r="AE247" s="19">
        <f t="shared" si="22"/>
        <v>0.43084974688536398</v>
      </c>
      <c r="AF247" s="19">
        <f t="shared" si="23"/>
        <v>0.43641895389722168</v>
      </c>
      <c r="AG247" s="19">
        <f t="shared" si="23"/>
        <v>1.7040344701718127E-2</v>
      </c>
      <c r="AH247" s="19">
        <f t="shared" si="23"/>
        <v>1.7832031307339787E-2</v>
      </c>
      <c r="AI247" s="19">
        <f t="shared" si="24"/>
        <v>4.5563570281513576E-3</v>
      </c>
      <c r="AJ247" s="19">
        <f t="shared" si="25"/>
        <v>3.2293767596433594E-3</v>
      </c>
      <c r="AK247" s="19">
        <f t="shared" si="26"/>
        <v>2.8085791818716489E-4</v>
      </c>
      <c r="AL247" s="19">
        <f t="shared" si="27"/>
        <v>3.9339680526564557E-4</v>
      </c>
      <c r="AM247" s="19">
        <f t="shared" si="28"/>
        <v>3.1028439066064242E-2</v>
      </c>
      <c r="AN247" s="19">
        <f t="shared" si="29"/>
        <v>3.0503909992376715E-2</v>
      </c>
      <c r="AO247" s="19">
        <f t="shared" si="30"/>
        <v>1.1451565709498967E-2</v>
      </c>
      <c r="AP247" s="19">
        <f t="shared" si="31"/>
        <v>1.1520067640764129E-2</v>
      </c>
      <c r="AQ247" s="21">
        <f t="shared" si="32"/>
        <v>0.49711460079520953</v>
      </c>
      <c r="AR247" s="21">
        <f t="shared" si="33"/>
        <v>0.50290692838318807</v>
      </c>
    </row>
    <row r="248" spans="1:44" x14ac:dyDescent="0.2">
      <c r="A248" s="5" t="s">
        <v>225</v>
      </c>
      <c r="B248" s="5" t="s">
        <v>293</v>
      </c>
      <c r="C248" s="5" t="str">
        <f>VLOOKUP(B248,Treatments!A:B,2,FALSE)</f>
        <v>HYPOTHYROIDISM</v>
      </c>
      <c r="D248" s="16">
        <v>155249</v>
      </c>
      <c r="E248" s="5">
        <v>1</v>
      </c>
      <c r="F248" s="7" t="str">
        <f>VLOOKUP(A248,Region_Pop!A:D,4,FALSE)</f>
        <v>West</v>
      </c>
      <c r="G248" s="7" t="str">
        <f>IFERROR(VLOOKUP(A248,Region_Pop!A:F,6,FALSE),"NON DIVISION")</f>
        <v>Mountain</v>
      </c>
      <c r="H248" s="8">
        <f>VLOOKUP(A248,Region_Pop!A:P,16,FALSE)</f>
        <v>1021869</v>
      </c>
      <c r="I248" s="8">
        <f>VLOOKUP(A248,Region_Pop!A:Z,26,FALSE)</f>
        <v>8300</v>
      </c>
      <c r="J248" s="8">
        <f>VLOOKUP(A248,Region_Pop!A:AJ,36,FALSE)</f>
        <v>12380</v>
      </c>
      <c r="K248" s="8">
        <f>VLOOKUP(A248,Region_Pop!A:AT,46,FALSE)</f>
        <v>9370</v>
      </c>
      <c r="L248" s="14">
        <f>SUMIF(PIVOT_Demog_By_State_2014!A:A,A248&amp;"female",PIVOT_Demog_By_State_2014!D:D)</f>
        <v>1949</v>
      </c>
      <c r="M248" s="14">
        <f>SUMIF(PIVOT_Demog_By_State_2014!A:A,A248&amp;"male",PIVOT_Demog_By_State_2014!D:D)</f>
        <v>3075</v>
      </c>
      <c r="N248" s="14">
        <f>SUMIF(PIVOT_Demog_By_State_2014!A:A,A248&amp;"female",PIVOT_Demog_By_State_2014!E:E)</f>
        <v>440272</v>
      </c>
      <c r="O248" s="14">
        <f>SUMIF(PIVOT_Demog_By_State_2014!A:A,A248&amp;"male",PIVOT_Demog_By_State_2014!E:E)</f>
        <v>445963</v>
      </c>
      <c r="P248" s="14">
        <f>SUMIF(PIVOT_Demog_By_State_2014!A:A,A248&amp;"female",PIVOT_Demog_By_State_2014!U:U)</f>
        <v>17413</v>
      </c>
      <c r="Q248" s="14">
        <f>SUMIF(PIVOT_Demog_By_State_2014!A:A,A248&amp;"male",PIVOT_Demog_By_State_2014!U:U)</f>
        <v>18222</v>
      </c>
      <c r="R248" s="14">
        <f>SUMIF(PIVOT_Demog_By_State_2014!A:A,A248&amp;"female",PIVOT_Demog_By_State_2014!F:F)</f>
        <v>4656</v>
      </c>
      <c r="S248" s="14">
        <f>SUMIF(PIVOT_Demog_By_State_2014!A:A,A248&amp;"male",PIVOT_Demog_By_State_2014!F:F)</f>
        <v>3300</v>
      </c>
      <c r="T248" s="14">
        <f>SUMIF(PIVOT_Demog_By_State_2014!A:A,A248&amp;"female",PIVOT_Demog_By_State_2014!G:G)</f>
        <v>287</v>
      </c>
      <c r="U248" s="14">
        <f>SUMIF(PIVOT_Demog_By_State_2014!A:A,A248&amp;"male",PIVOT_Demog_By_State_2014!G:G)</f>
        <v>402</v>
      </c>
      <c r="V248" s="14">
        <f>SUMIF(PIVOT_Demog_By_State_2014!A:A,A248&amp;"female",PIVOT_Demog_By_State_2014!H:H)</f>
        <v>31707</v>
      </c>
      <c r="W248" s="14">
        <f>SUMIF(PIVOT_Demog_By_State_2014!A:A,A248&amp;"male",PIVOT_Demog_By_State_2014!H:H)</f>
        <v>31171</v>
      </c>
      <c r="X248" s="14">
        <f>SUMIF(PIVOT_Demog_By_State_2014!A:A,A248&amp;"female",PIVOT_Demog_By_State_2014!I:I)</f>
        <v>11702</v>
      </c>
      <c r="Y248" s="14">
        <f>SUMIF(PIVOT_Demog_By_State_2014!A:A,A248&amp;"male",PIVOT_Demog_By_State_2014!I:I)</f>
        <v>11772</v>
      </c>
      <c r="Z248" s="14">
        <f t="shared" si="17"/>
        <v>507986</v>
      </c>
      <c r="AA248" s="14">
        <f t="shared" si="18"/>
        <v>513905</v>
      </c>
      <c r="AB248" s="19">
        <f t="shared" si="19"/>
        <v>0.2583066289977472</v>
      </c>
      <c r="AC248" s="19">
        <f t="shared" si="20"/>
        <v>1.9072894862257295E-3</v>
      </c>
      <c r="AD248" s="19">
        <f t="shared" si="21"/>
        <v>3.0091919805767665E-3</v>
      </c>
      <c r="AE248" s="19">
        <f t="shared" si="22"/>
        <v>0.43084974688536398</v>
      </c>
      <c r="AF248" s="19">
        <f t="shared" si="23"/>
        <v>0.43641895389722168</v>
      </c>
      <c r="AG248" s="19">
        <f t="shared" si="23"/>
        <v>1.7040344701718127E-2</v>
      </c>
      <c r="AH248" s="19">
        <f t="shared" si="23"/>
        <v>1.7832031307339787E-2</v>
      </c>
      <c r="AI248" s="19">
        <f t="shared" si="24"/>
        <v>4.5563570281513576E-3</v>
      </c>
      <c r="AJ248" s="19">
        <f t="shared" si="25"/>
        <v>3.2293767596433594E-3</v>
      </c>
      <c r="AK248" s="19">
        <f t="shared" si="26"/>
        <v>2.8085791818716489E-4</v>
      </c>
      <c r="AL248" s="19">
        <f t="shared" si="27"/>
        <v>3.9339680526564557E-4</v>
      </c>
      <c r="AM248" s="19">
        <f t="shared" si="28"/>
        <v>3.1028439066064242E-2</v>
      </c>
      <c r="AN248" s="19">
        <f t="shared" si="29"/>
        <v>3.0503909992376715E-2</v>
      </c>
      <c r="AO248" s="19">
        <f t="shared" si="30"/>
        <v>1.1451565709498967E-2</v>
      </c>
      <c r="AP248" s="19">
        <f t="shared" si="31"/>
        <v>1.1520067640764129E-2</v>
      </c>
      <c r="AQ248" s="21">
        <f t="shared" si="32"/>
        <v>0.49711460079520953</v>
      </c>
      <c r="AR248" s="21">
        <f t="shared" si="33"/>
        <v>0.50290692838318807</v>
      </c>
    </row>
    <row r="249" spans="1:44" x14ac:dyDescent="0.2">
      <c r="A249" s="5" t="s">
        <v>225</v>
      </c>
      <c r="B249" s="5" t="s">
        <v>295</v>
      </c>
      <c r="C249" s="5" t="str">
        <f>VLOOKUP(B249,Treatments!A:B,2,FALSE)</f>
        <v>HIGH BLOOD PRESSURE</v>
      </c>
      <c r="D249" s="16">
        <v>116479</v>
      </c>
      <c r="E249" s="5">
        <v>2</v>
      </c>
      <c r="F249" s="7" t="str">
        <f>VLOOKUP(A249,Region_Pop!A:D,4,FALSE)</f>
        <v>West</v>
      </c>
      <c r="G249" s="7" t="str">
        <f>IFERROR(VLOOKUP(A249,Region_Pop!A:F,6,FALSE),"NON DIVISION")</f>
        <v>Mountain</v>
      </c>
      <c r="H249" s="8">
        <f>VLOOKUP(A249,Region_Pop!A:P,16,FALSE)</f>
        <v>1021869</v>
      </c>
      <c r="I249" s="8">
        <f>VLOOKUP(A249,Region_Pop!A:Z,26,FALSE)</f>
        <v>8300</v>
      </c>
      <c r="J249" s="8">
        <f>VLOOKUP(A249,Region_Pop!A:AJ,36,FALSE)</f>
        <v>12380</v>
      </c>
      <c r="K249" s="8">
        <f>VLOOKUP(A249,Region_Pop!A:AT,46,FALSE)</f>
        <v>9370</v>
      </c>
      <c r="L249" s="14">
        <f>SUMIF(PIVOT_Demog_By_State_2014!A:A,A249&amp;"female",PIVOT_Demog_By_State_2014!D:D)</f>
        <v>1949</v>
      </c>
      <c r="M249" s="14">
        <f>SUMIF(PIVOT_Demog_By_State_2014!A:A,A249&amp;"male",PIVOT_Demog_By_State_2014!D:D)</f>
        <v>3075</v>
      </c>
      <c r="N249" s="14">
        <f>SUMIF(PIVOT_Demog_By_State_2014!A:A,A249&amp;"female",PIVOT_Demog_By_State_2014!E:E)</f>
        <v>440272</v>
      </c>
      <c r="O249" s="14">
        <f>SUMIF(PIVOT_Demog_By_State_2014!A:A,A249&amp;"male",PIVOT_Demog_By_State_2014!E:E)</f>
        <v>445963</v>
      </c>
      <c r="P249" s="14">
        <f>SUMIF(PIVOT_Demog_By_State_2014!A:A,A249&amp;"female",PIVOT_Demog_By_State_2014!U:U)</f>
        <v>17413</v>
      </c>
      <c r="Q249" s="14">
        <f>SUMIF(PIVOT_Demog_By_State_2014!A:A,A249&amp;"male",PIVOT_Demog_By_State_2014!U:U)</f>
        <v>18222</v>
      </c>
      <c r="R249" s="14">
        <f>SUMIF(PIVOT_Demog_By_State_2014!A:A,A249&amp;"female",PIVOT_Demog_By_State_2014!F:F)</f>
        <v>4656</v>
      </c>
      <c r="S249" s="14">
        <f>SUMIF(PIVOT_Demog_By_State_2014!A:A,A249&amp;"male",PIVOT_Demog_By_State_2014!F:F)</f>
        <v>3300</v>
      </c>
      <c r="T249" s="14">
        <f>SUMIF(PIVOT_Demog_By_State_2014!A:A,A249&amp;"female",PIVOT_Demog_By_State_2014!G:G)</f>
        <v>287</v>
      </c>
      <c r="U249" s="14">
        <f>SUMIF(PIVOT_Demog_By_State_2014!A:A,A249&amp;"male",PIVOT_Demog_By_State_2014!G:G)</f>
        <v>402</v>
      </c>
      <c r="V249" s="14">
        <f>SUMIF(PIVOT_Demog_By_State_2014!A:A,A249&amp;"female",PIVOT_Demog_By_State_2014!H:H)</f>
        <v>31707</v>
      </c>
      <c r="W249" s="14">
        <f>SUMIF(PIVOT_Demog_By_State_2014!A:A,A249&amp;"male",PIVOT_Demog_By_State_2014!H:H)</f>
        <v>31171</v>
      </c>
      <c r="X249" s="14">
        <f>SUMIF(PIVOT_Demog_By_State_2014!A:A,A249&amp;"female",PIVOT_Demog_By_State_2014!I:I)</f>
        <v>11702</v>
      </c>
      <c r="Y249" s="14">
        <f>SUMIF(PIVOT_Demog_By_State_2014!A:A,A249&amp;"male",PIVOT_Demog_By_State_2014!I:I)</f>
        <v>11772</v>
      </c>
      <c r="Z249" s="14">
        <f t="shared" si="17"/>
        <v>507986</v>
      </c>
      <c r="AA249" s="14">
        <f t="shared" si="18"/>
        <v>513905</v>
      </c>
      <c r="AB249" s="19">
        <f t="shared" si="19"/>
        <v>0.19380026820803092</v>
      </c>
      <c r="AC249" s="19">
        <f t="shared" si="20"/>
        <v>1.9072894862257295E-3</v>
      </c>
      <c r="AD249" s="19">
        <f t="shared" si="21"/>
        <v>3.0091919805767665E-3</v>
      </c>
      <c r="AE249" s="19">
        <f t="shared" si="22"/>
        <v>0.43084974688536398</v>
      </c>
      <c r="AF249" s="19">
        <f t="shared" si="23"/>
        <v>0.43641895389722168</v>
      </c>
      <c r="AG249" s="19">
        <f t="shared" si="23"/>
        <v>1.7040344701718127E-2</v>
      </c>
      <c r="AH249" s="19">
        <f t="shared" si="23"/>
        <v>1.7832031307339787E-2</v>
      </c>
      <c r="AI249" s="19">
        <f t="shared" si="24"/>
        <v>4.5563570281513576E-3</v>
      </c>
      <c r="AJ249" s="19">
        <f t="shared" si="25"/>
        <v>3.2293767596433594E-3</v>
      </c>
      <c r="AK249" s="19">
        <f t="shared" si="26"/>
        <v>2.8085791818716489E-4</v>
      </c>
      <c r="AL249" s="19">
        <f t="shared" si="27"/>
        <v>3.9339680526564557E-4</v>
      </c>
      <c r="AM249" s="19">
        <f t="shared" si="28"/>
        <v>3.1028439066064242E-2</v>
      </c>
      <c r="AN249" s="19">
        <f t="shared" si="29"/>
        <v>3.0503909992376715E-2</v>
      </c>
      <c r="AO249" s="19">
        <f t="shared" si="30"/>
        <v>1.1451565709498967E-2</v>
      </c>
      <c r="AP249" s="19">
        <f t="shared" si="31"/>
        <v>1.1520067640764129E-2</v>
      </c>
      <c r="AQ249" s="21">
        <f t="shared" si="32"/>
        <v>0.49711460079520953</v>
      </c>
      <c r="AR249" s="21">
        <f t="shared" si="33"/>
        <v>0.50290692838318807</v>
      </c>
    </row>
    <row r="250" spans="1:44" x14ac:dyDescent="0.2">
      <c r="A250" s="5" t="s">
        <v>225</v>
      </c>
      <c r="B250" s="5" t="s">
        <v>296</v>
      </c>
      <c r="C250" s="5" t="str">
        <f>VLOOKUP(B250,Treatments!A:B,2,FALSE)</f>
        <v>GASTROESOPHAGEAL REFLUX DISEASE</v>
      </c>
      <c r="D250" s="16">
        <v>102002</v>
      </c>
      <c r="E250" s="5">
        <v>5</v>
      </c>
      <c r="F250" s="7" t="str">
        <f>VLOOKUP(A250,Region_Pop!A:D,4,FALSE)</f>
        <v>West</v>
      </c>
      <c r="G250" s="7" t="str">
        <f>IFERROR(VLOOKUP(A250,Region_Pop!A:F,6,FALSE),"NON DIVISION")</f>
        <v>Mountain</v>
      </c>
      <c r="H250" s="8">
        <f>VLOOKUP(A250,Region_Pop!A:P,16,FALSE)</f>
        <v>1021869</v>
      </c>
      <c r="I250" s="8">
        <f>VLOOKUP(A250,Region_Pop!A:Z,26,FALSE)</f>
        <v>8300</v>
      </c>
      <c r="J250" s="8">
        <f>VLOOKUP(A250,Region_Pop!A:AJ,36,FALSE)</f>
        <v>12380</v>
      </c>
      <c r="K250" s="8">
        <f>VLOOKUP(A250,Region_Pop!A:AT,46,FALSE)</f>
        <v>9370</v>
      </c>
      <c r="L250" s="14">
        <f>SUMIF(PIVOT_Demog_By_State_2014!A:A,A250&amp;"female",PIVOT_Demog_By_State_2014!D:D)</f>
        <v>1949</v>
      </c>
      <c r="M250" s="14">
        <f>SUMIF(PIVOT_Demog_By_State_2014!A:A,A250&amp;"male",PIVOT_Demog_By_State_2014!D:D)</f>
        <v>3075</v>
      </c>
      <c r="N250" s="14">
        <f>SUMIF(PIVOT_Demog_By_State_2014!A:A,A250&amp;"female",PIVOT_Demog_By_State_2014!E:E)</f>
        <v>440272</v>
      </c>
      <c r="O250" s="14">
        <f>SUMIF(PIVOT_Demog_By_State_2014!A:A,A250&amp;"male",PIVOT_Demog_By_State_2014!E:E)</f>
        <v>445963</v>
      </c>
      <c r="P250" s="14">
        <f>SUMIF(PIVOT_Demog_By_State_2014!A:A,A250&amp;"female",PIVOT_Demog_By_State_2014!U:U)</f>
        <v>17413</v>
      </c>
      <c r="Q250" s="14">
        <f>SUMIF(PIVOT_Demog_By_State_2014!A:A,A250&amp;"male",PIVOT_Demog_By_State_2014!U:U)</f>
        <v>18222</v>
      </c>
      <c r="R250" s="14">
        <f>SUMIF(PIVOT_Demog_By_State_2014!A:A,A250&amp;"female",PIVOT_Demog_By_State_2014!F:F)</f>
        <v>4656</v>
      </c>
      <c r="S250" s="14">
        <f>SUMIF(PIVOT_Demog_By_State_2014!A:A,A250&amp;"male",PIVOT_Demog_By_State_2014!F:F)</f>
        <v>3300</v>
      </c>
      <c r="T250" s="14">
        <f>SUMIF(PIVOT_Demog_By_State_2014!A:A,A250&amp;"female",PIVOT_Demog_By_State_2014!G:G)</f>
        <v>287</v>
      </c>
      <c r="U250" s="14">
        <f>SUMIF(PIVOT_Demog_By_State_2014!A:A,A250&amp;"male",PIVOT_Demog_By_State_2014!G:G)</f>
        <v>402</v>
      </c>
      <c r="V250" s="14">
        <f>SUMIF(PIVOT_Demog_By_State_2014!A:A,A250&amp;"female",PIVOT_Demog_By_State_2014!H:H)</f>
        <v>31707</v>
      </c>
      <c r="W250" s="14">
        <f>SUMIF(PIVOT_Demog_By_State_2014!A:A,A250&amp;"male",PIVOT_Demog_By_State_2014!H:H)</f>
        <v>31171</v>
      </c>
      <c r="X250" s="14">
        <f>SUMIF(PIVOT_Demog_By_State_2014!A:A,A250&amp;"female",PIVOT_Demog_By_State_2014!I:I)</f>
        <v>11702</v>
      </c>
      <c r="Y250" s="14">
        <f>SUMIF(PIVOT_Demog_By_State_2014!A:A,A250&amp;"male",PIVOT_Demog_By_State_2014!I:I)</f>
        <v>11772</v>
      </c>
      <c r="Z250" s="14">
        <f t="shared" si="17"/>
        <v>507986</v>
      </c>
      <c r="AA250" s="14">
        <f t="shared" si="18"/>
        <v>513905</v>
      </c>
      <c r="AB250" s="19">
        <f t="shared" si="19"/>
        <v>0.16971312389147891</v>
      </c>
      <c r="AC250" s="19">
        <f t="shared" si="20"/>
        <v>1.9072894862257295E-3</v>
      </c>
      <c r="AD250" s="19">
        <f t="shared" si="21"/>
        <v>3.0091919805767665E-3</v>
      </c>
      <c r="AE250" s="19">
        <f t="shared" si="22"/>
        <v>0.43084974688536398</v>
      </c>
      <c r="AF250" s="19">
        <f t="shared" si="23"/>
        <v>0.43641895389722168</v>
      </c>
      <c r="AG250" s="19">
        <f t="shared" si="23"/>
        <v>1.7040344701718127E-2</v>
      </c>
      <c r="AH250" s="19">
        <f t="shared" si="23"/>
        <v>1.7832031307339787E-2</v>
      </c>
      <c r="AI250" s="19">
        <f t="shared" si="24"/>
        <v>4.5563570281513576E-3</v>
      </c>
      <c r="AJ250" s="19">
        <f t="shared" si="25"/>
        <v>3.2293767596433594E-3</v>
      </c>
      <c r="AK250" s="19">
        <f t="shared" si="26"/>
        <v>2.8085791818716489E-4</v>
      </c>
      <c r="AL250" s="19">
        <f t="shared" si="27"/>
        <v>3.9339680526564557E-4</v>
      </c>
      <c r="AM250" s="19">
        <f t="shared" si="28"/>
        <v>3.1028439066064242E-2</v>
      </c>
      <c r="AN250" s="19">
        <f t="shared" si="29"/>
        <v>3.0503909992376715E-2</v>
      </c>
      <c r="AO250" s="19">
        <f t="shared" si="30"/>
        <v>1.1451565709498967E-2</v>
      </c>
      <c r="AP250" s="19">
        <f t="shared" si="31"/>
        <v>1.1520067640764129E-2</v>
      </c>
      <c r="AQ250" s="21">
        <f t="shared" si="32"/>
        <v>0.49711460079520953</v>
      </c>
      <c r="AR250" s="21">
        <f t="shared" si="33"/>
        <v>0.50290692838318807</v>
      </c>
    </row>
    <row r="251" spans="1:44" x14ac:dyDescent="0.2">
      <c r="A251" s="5" t="s">
        <v>225</v>
      </c>
      <c r="B251" s="5" t="s">
        <v>297</v>
      </c>
      <c r="C251" s="5" t="str">
        <f>VLOOKUP(B251,Treatments!A:B,2,FALSE)</f>
        <v>HIGH CHOLESTEROL</v>
      </c>
      <c r="D251" s="16">
        <v>112215</v>
      </c>
      <c r="E251" s="5">
        <v>4</v>
      </c>
      <c r="F251" s="7" t="str">
        <f>VLOOKUP(A251,Region_Pop!A:D,4,FALSE)</f>
        <v>West</v>
      </c>
      <c r="G251" s="7" t="str">
        <f>IFERROR(VLOOKUP(A251,Region_Pop!A:F,6,FALSE),"NON DIVISION")</f>
        <v>Mountain</v>
      </c>
      <c r="H251" s="8">
        <f>VLOOKUP(A251,Region_Pop!A:P,16,FALSE)</f>
        <v>1021869</v>
      </c>
      <c r="I251" s="8">
        <f>VLOOKUP(A251,Region_Pop!A:Z,26,FALSE)</f>
        <v>8300</v>
      </c>
      <c r="J251" s="8">
        <f>VLOOKUP(A251,Region_Pop!A:AJ,36,FALSE)</f>
        <v>12380</v>
      </c>
      <c r="K251" s="8">
        <f>VLOOKUP(A251,Region_Pop!A:AT,46,FALSE)</f>
        <v>9370</v>
      </c>
      <c r="L251" s="14">
        <f>SUMIF(PIVOT_Demog_By_State_2014!A:A,A251&amp;"female",PIVOT_Demog_By_State_2014!D:D)</f>
        <v>1949</v>
      </c>
      <c r="M251" s="14">
        <f>SUMIF(PIVOT_Demog_By_State_2014!A:A,A251&amp;"male",PIVOT_Demog_By_State_2014!D:D)</f>
        <v>3075</v>
      </c>
      <c r="N251" s="14">
        <f>SUMIF(PIVOT_Demog_By_State_2014!A:A,A251&amp;"female",PIVOT_Demog_By_State_2014!E:E)</f>
        <v>440272</v>
      </c>
      <c r="O251" s="14">
        <f>SUMIF(PIVOT_Demog_By_State_2014!A:A,A251&amp;"male",PIVOT_Demog_By_State_2014!E:E)</f>
        <v>445963</v>
      </c>
      <c r="P251" s="14">
        <f>SUMIF(PIVOT_Demog_By_State_2014!A:A,A251&amp;"female",PIVOT_Demog_By_State_2014!U:U)</f>
        <v>17413</v>
      </c>
      <c r="Q251" s="14">
        <f>SUMIF(PIVOT_Demog_By_State_2014!A:A,A251&amp;"male",PIVOT_Demog_By_State_2014!U:U)</f>
        <v>18222</v>
      </c>
      <c r="R251" s="14">
        <f>SUMIF(PIVOT_Demog_By_State_2014!A:A,A251&amp;"female",PIVOT_Demog_By_State_2014!F:F)</f>
        <v>4656</v>
      </c>
      <c r="S251" s="14">
        <f>SUMIF(PIVOT_Demog_By_State_2014!A:A,A251&amp;"male",PIVOT_Demog_By_State_2014!F:F)</f>
        <v>3300</v>
      </c>
      <c r="T251" s="14">
        <f>SUMIF(PIVOT_Demog_By_State_2014!A:A,A251&amp;"female",PIVOT_Demog_By_State_2014!G:G)</f>
        <v>287</v>
      </c>
      <c r="U251" s="14">
        <f>SUMIF(PIVOT_Demog_By_State_2014!A:A,A251&amp;"male",PIVOT_Demog_By_State_2014!G:G)</f>
        <v>402</v>
      </c>
      <c r="V251" s="14">
        <f>SUMIF(PIVOT_Demog_By_State_2014!A:A,A251&amp;"female",PIVOT_Demog_By_State_2014!H:H)</f>
        <v>31707</v>
      </c>
      <c r="W251" s="14">
        <f>SUMIF(PIVOT_Demog_By_State_2014!A:A,A251&amp;"male",PIVOT_Demog_By_State_2014!H:H)</f>
        <v>31171</v>
      </c>
      <c r="X251" s="14">
        <f>SUMIF(PIVOT_Demog_By_State_2014!A:A,A251&amp;"female",PIVOT_Demog_By_State_2014!I:I)</f>
        <v>11702</v>
      </c>
      <c r="Y251" s="14">
        <f>SUMIF(PIVOT_Demog_By_State_2014!A:A,A251&amp;"male",PIVOT_Demog_By_State_2014!I:I)</f>
        <v>11772</v>
      </c>
      <c r="Z251" s="14">
        <f t="shared" si="17"/>
        <v>507986</v>
      </c>
      <c r="AA251" s="14">
        <f t="shared" si="18"/>
        <v>513905</v>
      </c>
      <c r="AB251" s="19">
        <f t="shared" si="19"/>
        <v>0.18670573319623443</v>
      </c>
      <c r="AC251" s="19">
        <f t="shared" si="20"/>
        <v>1.9072894862257295E-3</v>
      </c>
      <c r="AD251" s="19">
        <f t="shared" si="21"/>
        <v>3.0091919805767665E-3</v>
      </c>
      <c r="AE251" s="19">
        <f t="shared" si="22"/>
        <v>0.43084974688536398</v>
      </c>
      <c r="AF251" s="19">
        <f t="shared" si="23"/>
        <v>0.43641895389722168</v>
      </c>
      <c r="AG251" s="19">
        <f t="shared" si="23"/>
        <v>1.7040344701718127E-2</v>
      </c>
      <c r="AH251" s="19">
        <f t="shared" si="23"/>
        <v>1.7832031307339787E-2</v>
      </c>
      <c r="AI251" s="19">
        <f t="shared" si="24"/>
        <v>4.5563570281513576E-3</v>
      </c>
      <c r="AJ251" s="19">
        <f t="shared" si="25"/>
        <v>3.2293767596433594E-3</v>
      </c>
      <c r="AK251" s="19">
        <f t="shared" si="26"/>
        <v>2.8085791818716489E-4</v>
      </c>
      <c r="AL251" s="19">
        <f t="shared" si="27"/>
        <v>3.9339680526564557E-4</v>
      </c>
      <c r="AM251" s="19">
        <f t="shared" si="28"/>
        <v>3.1028439066064242E-2</v>
      </c>
      <c r="AN251" s="19">
        <f t="shared" si="29"/>
        <v>3.0503909992376715E-2</v>
      </c>
      <c r="AO251" s="19">
        <f t="shared" si="30"/>
        <v>1.1451565709498967E-2</v>
      </c>
      <c r="AP251" s="19">
        <f t="shared" si="31"/>
        <v>1.1520067640764129E-2</v>
      </c>
      <c r="AQ251" s="21">
        <f t="shared" si="32"/>
        <v>0.49711460079520953</v>
      </c>
      <c r="AR251" s="21">
        <f t="shared" si="33"/>
        <v>0.50290692838318807</v>
      </c>
    </row>
  </sheetData>
  <autoFilter ref="A1:AR251" xr:uid="{A9BBC590-EF40-0842-B7EB-81F8CDD381B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32768-0D1A-6B46-9BA5-7C8B476676FF}">
  <dimension ref="A4:Y74"/>
  <sheetViews>
    <sheetView tabSelected="1" topLeftCell="I2" workbookViewId="0">
      <selection activeCell="R21" sqref="R21"/>
    </sheetView>
  </sheetViews>
  <sheetFormatPr baseColWidth="10" defaultRowHeight="16" x14ac:dyDescent="0.2"/>
  <cols>
    <col min="2" max="2" width="34" bestFit="1" customWidth="1"/>
    <col min="3" max="3" width="7.83203125" bestFit="1" customWidth="1"/>
    <col min="4" max="4" width="25.6640625" bestFit="1" customWidth="1"/>
    <col min="5" max="5" width="15.33203125" bestFit="1" customWidth="1"/>
    <col min="18" max="18" width="12.6640625" bestFit="1" customWidth="1"/>
    <col min="23" max="23" width="13.5" bestFit="1" customWidth="1"/>
    <col min="26" max="26" width="13.6640625" bestFit="1" customWidth="1"/>
  </cols>
  <sheetData>
    <row r="4" spans="2:25" x14ac:dyDescent="0.2">
      <c r="B4" s="9" t="s">
        <v>478</v>
      </c>
      <c r="C4" t="s">
        <v>479</v>
      </c>
      <c r="D4" t="s">
        <v>480</v>
      </c>
    </row>
    <row r="5" spans="2:25" x14ac:dyDescent="0.2">
      <c r="B5" s="29" t="s">
        <v>464</v>
      </c>
      <c r="C5" s="11">
        <v>18.180187302755805</v>
      </c>
      <c r="D5" s="11">
        <v>17.82349234922458</v>
      </c>
    </row>
    <row r="6" spans="2:25" x14ac:dyDescent="0.2">
      <c r="B6" s="29" t="s">
        <v>460</v>
      </c>
      <c r="C6" s="11">
        <v>44.07495197402767</v>
      </c>
      <c r="D6" s="11">
        <v>42.93722019042518</v>
      </c>
    </row>
    <row r="7" spans="2:25" x14ac:dyDescent="0.2">
      <c r="B7" s="29" t="s">
        <v>461</v>
      </c>
      <c r="C7" s="11">
        <v>26.289571577565034</v>
      </c>
      <c r="D7" s="11">
        <v>25.719275040548169</v>
      </c>
    </row>
    <row r="8" spans="2:25" x14ac:dyDescent="0.2">
      <c r="B8" s="29" t="s">
        <v>463</v>
      </c>
      <c r="C8" s="11">
        <v>24.793522455700433</v>
      </c>
      <c r="D8" s="11">
        <v>24.213260381359913</v>
      </c>
    </row>
    <row r="9" spans="2:25" x14ac:dyDescent="0.2">
      <c r="B9" s="29" t="s">
        <v>462</v>
      </c>
      <c r="C9" s="11">
        <v>13.117838097865091</v>
      </c>
      <c r="D9" s="11">
        <v>12.885740066081159</v>
      </c>
      <c r="E9" s="1" t="s">
        <v>481</v>
      </c>
      <c r="Q9" t="s">
        <v>485</v>
      </c>
      <c r="R9" t="s">
        <v>486</v>
      </c>
      <c r="S9" t="s">
        <v>487</v>
      </c>
    </row>
    <row r="10" spans="2:25" x14ac:dyDescent="0.2">
      <c r="B10" s="29" t="s">
        <v>419</v>
      </c>
      <c r="C10" s="11">
        <v>126.45607140791402</v>
      </c>
      <c r="D10" s="11">
        <v>123.578988027639</v>
      </c>
      <c r="E10">
        <f>SUM(C10:D10)</f>
        <v>250.03505943555302</v>
      </c>
      <c r="I10" t="s">
        <v>483</v>
      </c>
      <c r="J10">
        <v>28</v>
      </c>
      <c r="K10">
        <v>17</v>
      </c>
      <c r="L10">
        <v>36</v>
      </c>
      <c r="M10">
        <v>35</v>
      </c>
      <c r="N10">
        <v>32</v>
      </c>
      <c r="O10">
        <v>33</v>
      </c>
      <c r="Q10">
        <f>AVERAGE(J10:O10)</f>
        <v>30.166666666666668</v>
      </c>
      <c r="R10">
        <f>VAR(J10:O10)</f>
        <v>49.366666666666603</v>
      </c>
      <c r="S10">
        <f>STDEV(J10:O10)</f>
        <v>7.0261416628663707</v>
      </c>
    </row>
    <row r="11" spans="2:25" x14ac:dyDescent="0.2">
      <c r="I11" t="s">
        <v>484</v>
      </c>
      <c r="J11">
        <v>12</v>
      </c>
      <c r="K11">
        <v>31</v>
      </c>
      <c r="L11">
        <v>19</v>
      </c>
      <c r="M11">
        <v>14</v>
      </c>
      <c r="N11">
        <v>20</v>
      </c>
      <c r="O11">
        <v>19</v>
      </c>
      <c r="Q11">
        <f>AVERAGE(J11:O11)</f>
        <v>19.166666666666668</v>
      </c>
      <c r="R11">
        <f>VAR(J11:O11)</f>
        <v>43.766666666666694</v>
      </c>
      <c r="S11">
        <f>STDEV(J11:O11)</f>
        <v>6.6156380392723042</v>
      </c>
    </row>
    <row r="12" spans="2:25" x14ac:dyDescent="0.2">
      <c r="I12" t="s">
        <v>488</v>
      </c>
      <c r="X12" t="s">
        <v>492</v>
      </c>
      <c r="Y12" t="s">
        <v>493</v>
      </c>
    </row>
    <row r="13" spans="2:25" x14ac:dyDescent="0.2">
      <c r="W13" t="s">
        <v>494</v>
      </c>
      <c r="X13">
        <v>0.05</v>
      </c>
      <c r="Y13">
        <v>0.05</v>
      </c>
    </row>
    <row r="14" spans="2:25" x14ac:dyDescent="0.2">
      <c r="W14" t="s">
        <v>495</v>
      </c>
      <c r="X14">
        <f>1-X13</f>
        <v>0.95</v>
      </c>
      <c r="Y14">
        <f>1-(Y13/2)</f>
        <v>0.97499999999999998</v>
      </c>
    </row>
    <row r="15" spans="2:25" x14ac:dyDescent="0.2">
      <c r="Q15" t="s">
        <v>489</v>
      </c>
      <c r="R15" t="s">
        <v>490</v>
      </c>
      <c r="S15" t="s">
        <v>496</v>
      </c>
      <c r="W15" t="s">
        <v>488</v>
      </c>
      <c r="X15">
        <v>1.65</v>
      </c>
      <c r="Y15">
        <v>1.96</v>
      </c>
    </row>
    <row r="16" spans="2:25" x14ac:dyDescent="0.2">
      <c r="Q16">
        <v>28</v>
      </c>
      <c r="R16">
        <v>12</v>
      </c>
      <c r="S16">
        <f>Q16-R16</f>
        <v>16</v>
      </c>
    </row>
    <row r="17" spans="1:24" x14ac:dyDescent="0.2">
      <c r="Q17">
        <v>17</v>
      </c>
      <c r="R17">
        <v>31</v>
      </c>
      <c r="S17">
        <f t="shared" ref="S17:S21" si="0">Q17-R17</f>
        <v>-14</v>
      </c>
    </row>
    <row r="18" spans="1:24" x14ac:dyDescent="0.2">
      <c r="Q18">
        <v>36</v>
      </c>
      <c r="R18">
        <v>19</v>
      </c>
      <c r="S18">
        <f t="shared" si="0"/>
        <v>17</v>
      </c>
      <c r="V18" t="s">
        <v>491</v>
      </c>
    </row>
    <row r="19" spans="1:24" x14ac:dyDescent="0.2">
      <c r="Q19">
        <v>35</v>
      </c>
      <c r="R19">
        <v>14</v>
      </c>
      <c r="S19">
        <f t="shared" si="0"/>
        <v>21</v>
      </c>
      <c r="V19">
        <f>STANDARDIZE(R16,$Q$11,$S$11)</f>
        <v>-1.0832918343058222</v>
      </c>
    </row>
    <row r="20" spans="1:24" x14ac:dyDescent="0.2">
      <c r="Q20">
        <v>32</v>
      </c>
      <c r="R20">
        <v>20</v>
      </c>
      <c r="S20">
        <f t="shared" si="0"/>
        <v>12</v>
      </c>
    </row>
    <row r="21" spans="1:24" x14ac:dyDescent="0.2">
      <c r="Q21">
        <v>33</v>
      </c>
      <c r="R21">
        <v>19</v>
      </c>
      <c r="S21">
        <f t="shared" si="0"/>
        <v>14</v>
      </c>
    </row>
    <row r="23" spans="1:24" x14ac:dyDescent="0.2">
      <c r="D23" s="9" t="s">
        <v>421</v>
      </c>
    </row>
    <row r="24" spans="1:24" x14ac:dyDescent="0.2">
      <c r="B24" s="9" t="s">
        <v>282</v>
      </c>
      <c r="C24" s="9" t="s">
        <v>281</v>
      </c>
      <c r="D24" t="s">
        <v>479</v>
      </c>
      <c r="E24" t="s">
        <v>482</v>
      </c>
    </row>
    <row r="25" spans="1:24" x14ac:dyDescent="0.2">
      <c r="A25" t="s">
        <v>169</v>
      </c>
      <c r="B25" t="s">
        <v>293</v>
      </c>
      <c r="C25" t="s">
        <v>169</v>
      </c>
      <c r="D25" s="11">
        <v>0.47633314907447277</v>
      </c>
      <c r="E25" s="11">
        <v>2</v>
      </c>
      <c r="Q25" s="31" t="s">
        <v>498</v>
      </c>
      <c r="R25" s="31" t="s">
        <v>499</v>
      </c>
      <c r="V25" t="s">
        <v>500</v>
      </c>
      <c r="W25" t="s">
        <v>501</v>
      </c>
      <c r="X25" t="s">
        <v>488</v>
      </c>
    </row>
    <row r="26" spans="1:24" x14ac:dyDescent="0.2">
      <c r="A26" t="s">
        <v>166</v>
      </c>
      <c r="B26" t="s">
        <v>293</v>
      </c>
      <c r="C26" t="s">
        <v>166</v>
      </c>
      <c r="D26" s="11">
        <v>0.51530557133825672</v>
      </c>
      <c r="E26" s="11">
        <v>3</v>
      </c>
      <c r="Q26">
        <v>6</v>
      </c>
      <c r="R26">
        <v>1</v>
      </c>
      <c r="U26" t="s">
        <v>497</v>
      </c>
      <c r="V26">
        <f>R26-((Q26*(Q26+1))/4)</f>
        <v>-9.5</v>
      </c>
      <c r="W26">
        <f>(((Q26*(Q26+1))*(2*Q26+1))/24)^(1/2)</f>
        <v>4.7696960070847281</v>
      </c>
      <c r="X26">
        <f>V26/W26</f>
        <v>-1.9917411897716448</v>
      </c>
    </row>
    <row r="27" spans="1:24" x14ac:dyDescent="0.2">
      <c r="A27" t="s">
        <v>175</v>
      </c>
      <c r="B27" t="s">
        <v>293</v>
      </c>
      <c r="C27" t="s">
        <v>175</v>
      </c>
      <c r="D27" s="11">
        <v>0.50894489167592283</v>
      </c>
      <c r="E27" s="11">
        <v>2</v>
      </c>
    </row>
    <row r="28" spans="1:24" x14ac:dyDescent="0.2">
      <c r="A28" t="s">
        <v>172</v>
      </c>
      <c r="B28" t="s">
        <v>293</v>
      </c>
      <c r="C28" t="s">
        <v>172</v>
      </c>
      <c r="D28" s="11">
        <v>0.50305382448298497</v>
      </c>
      <c r="E28" s="11">
        <v>1</v>
      </c>
    </row>
    <row r="29" spans="1:24" x14ac:dyDescent="0.2">
      <c r="A29" t="s">
        <v>177</v>
      </c>
      <c r="B29" t="s">
        <v>293</v>
      </c>
      <c r="C29" t="s">
        <v>177</v>
      </c>
      <c r="D29" s="11">
        <v>0.50371023923845626</v>
      </c>
      <c r="E29" s="11">
        <v>1</v>
      </c>
    </row>
    <row r="30" spans="1:24" x14ac:dyDescent="0.2">
      <c r="A30" t="s">
        <v>179</v>
      </c>
      <c r="B30" t="s">
        <v>293</v>
      </c>
      <c r="C30" t="s">
        <v>179</v>
      </c>
      <c r="D30" s="11">
        <v>0.49809508269096225</v>
      </c>
      <c r="E30" s="11">
        <v>1</v>
      </c>
    </row>
    <row r="31" spans="1:24" x14ac:dyDescent="0.2">
      <c r="A31" t="s">
        <v>182</v>
      </c>
      <c r="B31" t="s">
        <v>293</v>
      </c>
      <c r="C31" t="s">
        <v>182</v>
      </c>
      <c r="D31" s="11">
        <v>0.51238856660854115</v>
      </c>
      <c r="E31" s="11">
        <v>2</v>
      </c>
    </row>
    <row r="32" spans="1:24" x14ac:dyDescent="0.2">
      <c r="A32" t="s">
        <v>185</v>
      </c>
      <c r="B32" t="s">
        <v>293</v>
      </c>
      <c r="C32" t="s">
        <v>185</v>
      </c>
      <c r="D32" s="11">
        <v>0.51597180443266233</v>
      </c>
      <c r="E32" s="11">
        <v>1</v>
      </c>
    </row>
    <row r="33" spans="1:5" x14ac:dyDescent="0.2">
      <c r="A33" t="s">
        <v>189</v>
      </c>
      <c r="B33" t="s">
        <v>293</v>
      </c>
      <c r="C33" t="s">
        <v>189</v>
      </c>
      <c r="D33" s="11">
        <v>0.5114128547689244</v>
      </c>
      <c r="E33" s="11">
        <v>1</v>
      </c>
    </row>
    <row r="34" spans="1:5" x14ac:dyDescent="0.2">
      <c r="A34" t="s">
        <v>191</v>
      </c>
      <c r="B34" t="s">
        <v>293</v>
      </c>
      <c r="C34" t="s">
        <v>191</v>
      </c>
      <c r="D34" s="11">
        <v>0.51263161700709958</v>
      </c>
      <c r="E34" s="11">
        <v>3</v>
      </c>
    </row>
    <row r="35" spans="1:5" x14ac:dyDescent="0.2">
      <c r="A35" s="30" t="s">
        <v>193</v>
      </c>
      <c r="B35" t="s">
        <v>293</v>
      </c>
      <c r="C35" t="s">
        <v>203</v>
      </c>
      <c r="D35" s="11">
        <v>0.50343126376895486</v>
      </c>
      <c r="E35" s="11">
        <v>1</v>
      </c>
    </row>
    <row r="36" spans="1:5" x14ac:dyDescent="0.2">
      <c r="A36" t="s">
        <v>203</v>
      </c>
      <c r="B36" t="s">
        <v>293</v>
      </c>
      <c r="C36" t="s">
        <v>195</v>
      </c>
      <c r="D36" s="11">
        <v>0.49908406044465375</v>
      </c>
      <c r="E36" s="11">
        <v>1</v>
      </c>
    </row>
    <row r="37" spans="1:5" x14ac:dyDescent="0.2">
      <c r="A37" t="s">
        <v>195</v>
      </c>
      <c r="B37" t="s">
        <v>293</v>
      </c>
      <c r="C37" t="s">
        <v>198</v>
      </c>
      <c r="D37" s="11">
        <v>0.50930075401492314</v>
      </c>
      <c r="E37" s="11">
        <v>1</v>
      </c>
    </row>
    <row r="38" spans="1:5" x14ac:dyDescent="0.2">
      <c r="A38" t="s">
        <v>198</v>
      </c>
      <c r="B38" t="s">
        <v>293</v>
      </c>
      <c r="C38" t="s">
        <v>200</v>
      </c>
      <c r="D38" s="11">
        <v>0.50733418425380572</v>
      </c>
      <c r="E38" s="11">
        <v>2</v>
      </c>
    </row>
    <row r="39" spans="1:5" x14ac:dyDescent="0.2">
      <c r="A39" t="s">
        <v>200</v>
      </c>
      <c r="B39" t="s">
        <v>293</v>
      </c>
      <c r="C39" t="s">
        <v>205</v>
      </c>
      <c r="D39" s="11">
        <v>0.50209120919849337</v>
      </c>
      <c r="E39" s="11">
        <v>1</v>
      </c>
    </row>
    <row r="40" spans="1:5" x14ac:dyDescent="0.2">
      <c r="A40" t="s">
        <v>205</v>
      </c>
      <c r="B40" t="s">
        <v>293</v>
      </c>
      <c r="C40" t="s">
        <v>207</v>
      </c>
      <c r="D40" s="11">
        <v>0.50746916476245985</v>
      </c>
      <c r="E40" s="11">
        <v>3</v>
      </c>
    </row>
    <row r="41" spans="1:5" x14ac:dyDescent="0.2">
      <c r="A41" t="s">
        <v>207</v>
      </c>
      <c r="B41" t="s">
        <v>293</v>
      </c>
      <c r="C41" t="s">
        <v>209</v>
      </c>
      <c r="D41" s="11">
        <v>0.51062087896825437</v>
      </c>
      <c r="E41" s="11">
        <v>3</v>
      </c>
    </row>
    <row r="42" spans="1:5" x14ac:dyDescent="0.2">
      <c r="A42" t="s">
        <v>209</v>
      </c>
      <c r="B42" t="s">
        <v>293</v>
      </c>
      <c r="C42" t="s">
        <v>215</v>
      </c>
      <c r="D42" s="11">
        <v>0.51522181718381521</v>
      </c>
      <c r="E42" s="11">
        <v>4</v>
      </c>
    </row>
    <row r="43" spans="1:5" x14ac:dyDescent="0.2">
      <c r="A43" t="s">
        <v>215</v>
      </c>
      <c r="B43" t="s">
        <v>293</v>
      </c>
      <c r="C43" t="s">
        <v>213</v>
      </c>
      <c r="D43" s="11">
        <v>0.51558218738307382</v>
      </c>
      <c r="E43" s="11">
        <v>3</v>
      </c>
    </row>
    <row r="44" spans="1:5" x14ac:dyDescent="0.2">
      <c r="A44" t="s">
        <v>213</v>
      </c>
      <c r="B44" t="s">
        <v>293</v>
      </c>
      <c r="C44" t="s">
        <v>211</v>
      </c>
      <c r="D44" s="11">
        <v>0.51033623872897138</v>
      </c>
      <c r="E44" s="11">
        <v>2</v>
      </c>
    </row>
    <row r="45" spans="1:5" x14ac:dyDescent="0.2">
      <c r="A45" t="s">
        <v>211</v>
      </c>
      <c r="B45" t="s">
        <v>293</v>
      </c>
      <c r="C45" t="s">
        <v>217</v>
      </c>
      <c r="D45" s="11">
        <v>0.50858119882600417</v>
      </c>
      <c r="E45" s="11">
        <v>2</v>
      </c>
    </row>
    <row r="46" spans="1:5" x14ac:dyDescent="0.2">
      <c r="A46" t="s">
        <v>217</v>
      </c>
      <c r="B46" t="s">
        <v>293</v>
      </c>
      <c r="C46" t="s">
        <v>219</v>
      </c>
      <c r="D46" s="11">
        <v>0.50293492352614966</v>
      </c>
      <c r="E46" s="11">
        <v>3</v>
      </c>
    </row>
    <row r="47" spans="1:5" x14ac:dyDescent="0.2">
      <c r="A47" t="s">
        <v>219</v>
      </c>
      <c r="B47" t="s">
        <v>293</v>
      </c>
      <c r="C47" t="s">
        <v>223</v>
      </c>
      <c r="D47" s="11">
        <v>0.50944700985865399</v>
      </c>
      <c r="E47" s="11">
        <v>2</v>
      </c>
    </row>
    <row r="48" spans="1:5" x14ac:dyDescent="0.2">
      <c r="A48" t="s">
        <v>223</v>
      </c>
      <c r="B48" t="s">
        <v>293</v>
      </c>
      <c r="C48" t="s">
        <v>221</v>
      </c>
      <c r="D48" s="11">
        <v>0.51437400433644498</v>
      </c>
      <c r="E48" s="11">
        <v>4</v>
      </c>
    </row>
    <row r="49" spans="1:5" x14ac:dyDescent="0.2">
      <c r="A49" t="s">
        <v>221</v>
      </c>
      <c r="B49" t="s">
        <v>293</v>
      </c>
      <c r="C49" t="s">
        <v>225</v>
      </c>
      <c r="D49" s="11">
        <v>0.49711460079520958</v>
      </c>
      <c r="E49" s="11">
        <v>1</v>
      </c>
    </row>
    <row r="50" spans="1:5" x14ac:dyDescent="0.2">
      <c r="A50" t="s">
        <v>225</v>
      </c>
      <c r="B50" t="s">
        <v>293</v>
      </c>
      <c r="C50" t="s">
        <v>240</v>
      </c>
      <c r="D50" s="11">
        <v>0.51321806036855155</v>
      </c>
      <c r="E50" s="11">
        <v>1</v>
      </c>
    </row>
    <row r="51" spans="1:5" x14ac:dyDescent="0.2">
      <c r="A51" t="s">
        <v>240</v>
      </c>
      <c r="B51" t="s">
        <v>293</v>
      </c>
      <c r="C51" t="s">
        <v>242</v>
      </c>
      <c r="D51" s="11">
        <v>0.48773326860148009</v>
      </c>
      <c r="E51" s="11">
        <v>1</v>
      </c>
    </row>
    <row r="52" spans="1:5" x14ac:dyDescent="0.2">
      <c r="A52" t="s">
        <v>242</v>
      </c>
      <c r="B52" t="s">
        <v>293</v>
      </c>
      <c r="C52" t="s">
        <v>227</v>
      </c>
      <c r="D52" s="11">
        <v>0.50204302511385768</v>
      </c>
      <c r="E52" s="11">
        <v>1</v>
      </c>
    </row>
    <row r="53" spans="1:5" x14ac:dyDescent="0.2">
      <c r="A53" t="s">
        <v>227</v>
      </c>
      <c r="B53" t="s">
        <v>293</v>
      </c>
      <c r="C53" t="s">
        <v>231</v>
      </c>
      <c r="D53" s="11">
        <v>0.50553609316746428</v>
      </c>
      <c r="E53" s="11">
        <v>1</v>
      </c>
    </row>
    <row r="54" spans="1:5" x14ac:dyDescent="0.2">
      <c r="A54" t="s">
        <v>231</v>
      </c>
      <c r="B54" t="s">
        <v>293</v>
      </c>
      <c r="C54" t="s">
        <v>234</v>
      </c>
      <c r="D54" s="11">
        <v>0.5123271692504674</v>
      </c>
      <c r="E54" s="11">
        <v>1</v>
      </c>
    </row>
    <row r="55" spans="1:5" x14ac:dyDescent="0.2">
      <c r="A55" t="s">
        <v>234</v>
      </c>
      <c r="B55" t="s">
        <v>293</v>
      </c>
      <c r="C55" t="s">
        <v>236</v>
      </c>
      <c r="D55" s="11">
        <v>0.50497614817991099</v>
      </c>
      <c r="E55" s="11">
        <v>1</v>
      </c>
    </row>
    <row r="56" spans="1:5" x14ac:dyDescent="0.2">
      <c r="A56" t="s">
        <v>236</v>
      </c>
      <c r="B56" t="s">
        <v>293</v>
      </c>
      <c r="C56" t="s">
        <v>229</v>
      </c>
      <c r="D56" s="11">
        <v>0.49732753933450413</v>
      </c>
      <c r="E56" s="11">
        <v>3</v>
      </c>
    </row>
    <row r="57" spans="1:5" x14ac:dyDescent="0.2">
      <c r="A57" t="s">
        <v>229</v>
      </c>
      <c r="B57" t="s">
        <v>293</v>
      </c>
      <c r="C57" t="s">
        <v>238</v>
      </c>
      <c r="D57" s="11">
        <v>0.51517870623598772</v>
      </c>
      <c r="E57" s="11">
        <v>2</v>
      </c>
    </row>
    <row r="58" spans="1:5" x14ac:dyDescent="0.2">
      <c r="A58" t="s">
        <v>238</v>
      </c>
      <c r="B58" t="s">
        <v>293</v>
      </c>
      <c r="C58" t="s">
        <v>244</v>
      </c>
      <c r="D58" s="11">
        <v>0.51056047299335505</v>
      </c>
      <c r="E58" s="11">
        <v>1</v>
      </c>
    </row>
    <row r="59" spans="1:5" x14ac:dyDescent="0.2">
      <c r="A59" t="s">
        <v>244</v>
      </c>
      <c r="B59" t="s">
        <v>293</v>
      </c>
      <c r="C59" t="s">
        <v>246</v>
      </c>
      <c r="D59" s="11">
        <v>0.50451615664742311</v>
      </c>
      <c r="E59" s="11">
        <v>2</v>
      </c>
    </row>
    <row r="60" spans="1:5" x14ac:dyDescent="0.2">
      <c r="A60" t="s">
        <v>246</v>
      </c>
      <c r="B60" t="s">
        <v>293</v>
      </c>
      <c r="C60" t="s">
        <v>248</v>
      </c>
      <c r="D60" s="11">
        <v>0.50506756586271251</v>
      </c>
      <c r="E60" s="11">
        <v>1</v>
      </c>
    </row>
    <row r="61" spans="1:5" x14ac:dyDescent="0.2">
      <c r="A61" t="s">
        <v>248</v>
      </c>
      <c r="B61" t="s">
        <v>293</v>
      </c>
      <c r="C61" t="s">
        <v>250</v>
      </c>
      <c r="D61" s="11">
        <v>0.5110124376843137</v>
      </c>
      <c r="E61" s="11">
        <v>1</v>
      </c>
    </row>
    <row r="62" spans="1:5" x14ac:dyDescent="0.2">
      <c r="A62" t="s">
        <v>250</v>
      </c>
      <c r="B62" t="s">
        <v>293</v>
      </c>
      <c r="C62" t="s">
        <v>252</v>
      </c>
      <c r="D62" s="11">
        <v>0.51498575671252811</v>
      </c>
      <c r="E62" s="11">
        <v>5</v>
      </c>
    </row>
    <row r="63" spans="1:5" x14ac:dyDescent="0.2">
      <c r="A63" t="s">
        <v>252</v>
      </c>
      <c r="B63" t="s">
        <v>293</v>
      </c>
      <c r="C63" t="s">
        <v>254</v>
      </c>
      <c r="D63" s="11">
        <v>0.51429000270958503</v>
      </c>
      <c r="E63" s="11">
        <v>3</v>
      </c>
    </row>
    <row r="64" spans="1:5" x14ac:dyDescent="0.2">
      <c r="A64" t="s">
        <v>254</v>
      </c>
      <c r="B64" t="s">
        <v>293</v>
      </c>
      <c r="C64" t="s">
        <v>256</v>
      </c>
      <c r="D64" s="11">
        <v>0.49657472539508135</v>
      </c>
      <c r="E64" s="11">
        <v>1</v>
      </c>
    </row>
    <row r="65" spans="1:5" x14ac:dyDescent="0.2">
      <c r="A65" t="s">
        <v>256</v>
      </c>
      <c r="B65" t="s">
        <v>293</v>
      </c>
      <c r="C65" t="s">
        <v>258</v>
      </c>
      <c r="D65" s="11">
        <v>0.51225497127983544</v>
      </c>
      <c r="E65" s="11">
        <v>2</v>
      </c>
    </row>
    <row r="66" spans="1:5" x14ac:dyDescent="0.2">
      <c r="A66" t="s">
        <v>258</v>
      </c>
      <c r="B66" t="s">
        <v>293</v>
      </c>
      <c r="C66" t="s">
        <v>260</v>
      </c>
      <c r="D66" s="11">
        <v>0.50375709274915126</v>
      </c>
      <c r="E66" s="11">
        <v>2</v>
      </c>
    </row>
    <row r="67" spans="1:5" x14ac:dyDescent="0.2">
      <c r="A67" t="s">
        <v>260</v>
      </c>
      <c r="B67" t="s">
        <v>293</v>
      </c>
      <c r="C67" t="s">
        <v>262</v>
      </c>
      <c r="D67" s="11">
        <v>0.49716212346507971</v>
      </c>
      <c r="E67" s="11">
        <v>1</v>
      </c>
    </row>
    <row r="68" spans="1:5" x14ac:dyDescent="0.2">
      <c r="A68" t="s">
        <v>262</v>
      </c>
      <c r="B68" t="s">
        <v>293</v>
      </c>
      <c r="C68" t="s">
        <v>266</v>
      </c>
      <c r="D68" s="11">
        <v>0.50829545879776328</v>
      </c>
      <c r="E68" s="11">
        <v>1</v>
      </c>
    </row>
    <row r="69" spans="1:5" x14ac:dyDescent="0.2">
      <c r="A69" t="s">
        <v>266</v>
      </c>
      <c r="B69" t="s">
        <v>293</v>
      </c>
      <c r="C69" t="s">
        <v>264</v>
      </c>
      <c r="D69" s="11">
        <v>0.50654495900603635</v>
      </c>
      <c r="E69" s="11">
        <v>3</v>
      </c>
    </row>
    <row r="70" spans="1:5" x14ac:dyDescent="0.2">
      <c r="A70" t="s">
        <v>264</v>
      </c>
      <c r="B70" t="s">
        <v>293</v>
      </c>
      <c r="C70" t="s">
        <v>268</v>
      </c>
      <c r="D70" s="11">
        <v>0.50068160668381367</v>
      </c>
      <c r="E70" s="11">
        <v>2</v>
      </c>
    </row>
    <row r="71" spans="1:5" x14ac:dyDescent="0.2">
      <c r="A71" t="s">
        <v>268</v>
      </c>
      <c r="B71" t="s">
        <v>293</v>
      </c>
      <c r="C71" t="s">
        <v>272</v>
      </c>
      <c r="D71" s="11">
        <v>0.50324566093340461</v>
      </c>
      <c r="E71" s="11">
        <v>1</v>
      </c>
    </row>
    <row r="72" spans="1:5" x14ac:dyDescent="0.2">
      <c r="A72" t="s">
        <v>272</v>
      </c>
      <c r="B72" t="s">
        <v>293</v>
      </c>
      <c r="C72" t="s">
        <v>270</v>
      </c>
      <c r="D72" s="11">
        <v>0.50594677773157881</v>
      </c>
      <c r="E72" s="11">
        <v>2</v>
      </c>
    </row>
    <row r="73" spans="1:5" x14ac:dyDescent="0.2">
      <c r="A73" t="s">
        <v>270</v>
      </c>
      <c r="B73" t="s">
        <v>293</v>
      </c>
      <c r="C73" t="s">
        <v>274</v>
      </c>
      <c r="D73" s="11">
        <v>0.48951557942839097</v>
      </c>
      <c r="E73" s="11">
        <v>1</v>
      </c>
    </row>
    <row r="74" spans="1:5" x14ac:dyDescent="0.2">
      <c r="A74" t="s">
        <v>274</v>
      </c>
      <c r="B74" t="s">
        <v>419</v>
      </c>
      <c r="D74" s="11">
        <v>24.79352245570043</v>
      </c>
      <c r="E74" s="11">
        <v>90</v>
      </c>
    </row>
  </sheetData>
  <pageMargins left="0.7" right="0.7" top="0.75" bottom="0.75" header="0.3" footer="0.3"/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0BC7D-6DE9-3D4E-A6A2-6217A043483B}">
  <dimension ref="A1:C11"/>
  <sheetViews>
    <sheetView workbookViewId="0">
      <pane ySplit="1" topLeftCell="A2" activePane="bottomLeft" state="frozen"/>
      <selection pane="bottomLeft" activeCell="B1" sqref="B1"/>
    </sheetView>
  </sheetViews>
  <sheetFormatPr baseColWidth="10" defaultRowHeight="16" x14ac:dyDescent="0.2"/>
  <cols>
    <col min="1" max="1" width="30.1640625" bestFit="1" customWidth="1"/>
    <col min="2" max="2" width="34" bestFit="1" customWidth="1"/>
  </cols>
  <sheetData>
    <row r="1" spans="1:3" x14ac:dyDescent="0.2">
      <c r="A1" s="3" t="s">
        <v>282</v>
      </c>
      <c r="B1" s="3" t="s">
        <v>459</v>
      </c>
    </row>
    <row r="2" spans="1:3" x14ac:dyDescent="0.2">
      <c r="A2" t="s">
        <v>298</v>
      </c>
      <c r="B2" t="s">
        <v>460</v>
      </c>
    </row>
    <row r="3" spans="1:3" x14ac:dyDescent="0.2">
      <c r="A3" t="s">
        <v>303</v>
      </c>
      <c r="B3" t="s">
        <v>461</v>
      </c>
    </row>
    <row r="4" spans="1:3" x14ac:dyDescent="0.2">
      <c r="A4" t="s">
        <v>295</v>
      </c>
      <c r="B4" t="s">
        <v>460</v>
      </c>
    </row>
    <row r="5" spans="1:3" x14ac:dyDescent="0.2">
      <c r="A5" t="s">
        <v>309</v>
      </c>
      <c r="B5" t="s">
        <v>460</v>
      </c>
    </row>
    <row r="6" spans="1:3" x14ac:dyDescent="0.2">
      <c r="A6" t="s">
        <v>297</v>
      </c>
      <c r="B6" t="s">
        <v>461</v>
      </c>
    </row>
    <row r="7" spans="1:3" x14ac:dyDescent="0.2">
      <c r="A7" t="s">
        <v>287</v>
      </c>
      <c r="B7" t="s">
        <v>462</v>
      </c>
    </row>
    <row r="8" spans="1:3" x14ac:dyDescent="0.2">
      <c r="A8" t="s">
        <v>293</v>
      </c>
      <c r="B8" t="s">
        <v>463</v>
      </c>
    </row>
    <row r="9" spans="1:3" x14ac:dyDescent="0.2">
      <c r="A9" t="s">
        <v>312</v>
      </c>
      <c r="B9" t="s">
        <v>460</v>
      </c>
    </row>
    <row r="10" spans="1:3" ht="20" x14ac:dyDescent="0.2">
      <c r="A10" t="s">
        <v>296</v>
      </c>
      <c r="B10" t="s">
        <v>464</v>
      </c>
      <c r="C10" s="26"/>
    </row>
    <row r="11" spans="1:3" x14ac:dyDescent="0.2">
      <c r="A11" t="s">
        <v>304</v>
      </c>
      <c r="B11" t="s">
        <v>460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602A3-6857-7149-9C25-F2947466A191}">
  <sheetPr>
    <tabColor theme="4" tint="0.79998168889431442"/>
  </sheetPr>
  <dimension ref="A1:E306"/>
  <sheetViews>
    <sheetView workbookViewId="0">
      <pane ySplit="1" topLeftCell="A74" activePane="bottomLeft" state="frozen"/>
      <selection pane="bottomLeft" activeCell="B1" sqref="B1:E1048576"/>
    </sheetView>
  </sheetViews>
  <sheetFormatPr baseColWidth="10" defaultRowHeight="16" x14ac:dyDescent="0.2"/>
  <cols>
    <col min="1" max="1" width="8" bestFit="1" customWidth="1"/>
    <col min="2" max="2" width="7.83203125" bestFit="1" customWidth="1"/>
    <col min="3" max="3" width="31.83203125" bestFit="1" customWidth="1"/>
    <col min="4" max="4" width="19.5" bestFit="1" customWidth="1"/>
    <col min="5" max="5" width="11.33203125" bestFit="1" customWidth="1"/>
  </cols>
  <sheetData>
    <row r="1" spans="1:5" s="1" customFormat="1" x14ac:dyDescent="0.2">
      <c r="A1" s="1" t="s">
        <v>321</v>
      </c>
      <c r="B1" s="1" t="s">
        <v>281</v>
      </c>
      <c r="C1" s="1" t="s">
        <v>282</v>
      </c>
      <c r="D1" s="1" t="s">
        <v>283</v>
      </c>
      <c r="E1" s="1" t="s">
        <v>284</v>
      </c>
    </row>
    <row r="2" spans="1:5" x14ac:dyDescent="0.2">
      <c r="A2">
        <v>0</v>
      </c>
      <c r="B2" t="s">
        <v>285</v>
      </c>
      <c r="C2" t="s">
        <v>286</v>
      </c>
      <c r="D2">
        <v>225</v>
      </c>
      <c r="E2">
        <v>1</v>
      </c>
    </row>
    <row r="3" spans="1:5" x14ac:dyDescent="0.2">
      <c r="A3">
        <v>1</v>
      </c>
      <c r="B3" t="s">
        <v>285</v>
      </c>
      <c r="C3" t="s">
        <v>287</v>
      </c>
      <c r="D3">
        <v>180</v>
      </c>
      <c r="E3">
        <v>2</v>
      </c>
    </row>
    <row r="4" spans="1:5" x14ac:dyDescent="0.2">
      <c r="A4">
        <v>2</v>
      </c>
      <c r="B4" t="s">
        <v>285</v>
      </c>
      <c r="C4" t="s">
        <v>288</v>
      </c>
      <c r="D4">
        <v>155</v>
      </c>
      <c r="E4">
        <v>3</v>
      </c>
    </row>
    <row r="5" spans="1:5" x14ac:dyDescent="0.2">
      <c r="A5">
        <v>3</v>
      </c>
      <c r="B5" t="s">
        <v>285</v>
      </c>
      <c r="C5" t="s">
        <v>289</v>
      </c>
      <c r="D5">
        <v>78</v>
      </c>
      <c r="E5">
        <v>4</v>
      </c>
    </row>
    <row r="6" spans="1:5" x14ac:dyDescent="0.2">
      <c r="A6">
        <v>4</v>
      </c>
      <c r="B6" t="s">
        <v>285</v>
      </c>
      <c r="C6" t="s">
        <v>290</v>
      </c>
      <c r="D6">
        <v>71</v>
      </c>
      <c r="E6">
        <v>5</v>
      </c>
    </row>
    <row r="7" spans="1:5" x14ac:dyDescent="0.2">
      <c r="A7">
        <v>5</v>
      </c>
      <c r="B7" t="s">
        <v>291</v>
      </c>
      <c r="C7" t="s">
        <v>287</v>
      </c>
      <c r="D7">
        <v>666</v>
      </c>
      <c r="E7">
        <v>1</v>
      </c>
    </row>
    <row r="8" spans="1:5" x14ac:dyDescent="0.2">
      <c r="A8">
        <v>6</v>
      </c>
      <c r="B8" t="s">
        <v>291</v>
      </c>
      <c r="C8" t="s">
        <v>292</v>
      </c>
      <c r="D8">
        <v>467</v>
      </c>
      <c r="E8">
        <v>2</v>
      </c>
    </row>
    <row r="9" spans="1:5" x14ac:dyDescent="0.2">
      <c r="A9">
        <v>7</v>
      </c>
      <c r="B9" t="s">
        <v>291</v>
      </c>
      <c r="C9" t="s">
        <v>286</v>
      </c>
      <c r="D9">
        <v>312</v>
      </c>
      <c r="E9">
        <v>3</v>
      </c>
    </row>
    <row r="10" spans="1:5" x14ac:dyDescent="0.2">
      <c r="A10">
        <v>8</v>
      </c>
      <c r="B10" t="s">
        <v>291</v>
      </c>
      <c r="C10" t="s">
        <v>293</v>
      </c>
      <c r="D10">
        <v>274</v>
      </c>
      <c r="E10">
        <v>4</v>
      </c>
    </row>
    <row r="11" spans="1:5" x14ac:dyDescent="0.2">
      <c r="A11">
        <v>9</v>
      </c>
      <c r="B11" t="s">
        <v>291</v>
      </c>
      <c r="C11" t="s">
        <v>294</v>
      </c>
      <c r="D11">
        <v>253</v>
      </c>
      <c r="E11">
        <v>5</v>
      </c>
    </row>
    <row r="12" spans="1:5" x14ac:dyDescent="0.2">
      <c r="A12">
        <v>10</v>
      </c>
      <c r="B12" t="s">
        <v>169</v>
      </c>
      <c r="C12" t="s">
        <v>295</v>
      </c>
      <c r="D12">
        <v>47684</v>
      </c>
      <c r="E12">
        <v>1</v>
      </c>
    </row>
    <row r="13" spans="1:5" x14ac:dyDescent="0.2">
      <c r="A13">
        <v>11</v>
      </c>
      <c r="B13" t="s">
        <v>169</v>
      </c>
      <c r="C13" t="s">
        <v>293</v>
      </c>
      <c r="D13">
        <v>34082</v>
      </c>
      <c r="E13">
        <v>2</v>
      </c>
    </row>
    <row r="14" spans="1:5" x14ac:dyDescent="0.2">
      <c r="A14">
        <v>12</v>
      </c>
      <c r="B14" t="s">
        <v>169</v>
      </c>
      <c r="C14" t="s">
        <v>296</v>
      </c>
      <c r="D14">
        <v>33574</v>
      </c>
      <c r="E14">
        <v>3</v>
      </c>
    </row>
    <row r="15" spans="1:5" x14ac:dyDescent="0.2">
      <c r="A15">
        <v>13</v>
      </c>
      <c r="B15" t="s">
        <v>169</v>
      </c>
      <c r="C15" t="s">
        <v>287</v>
      </c>
      <c r="D15">
        <v>28442</v>
      </c>
      <c r="E15">
        <v>4</v>
      </c>
    </row>
    <row r="16" spans="1:5" x14ac:dyDescent="0.2">
      <c r="A16">
        <v>14</v>
      </c>
      <c r="B16" t="s">
        <v>169</v>
      </c>
      <c r="C16" t="s">
        <v>297</v>
      </c>
      <c r="D16">
        <v>28115</v>
      </c>
      <c r="E16">
        <v>5</v>
      </c>
    </row>
    <row r="17" spans="1:5" x14ac:dyDescent="0.2">
      <c r="A17">
        <v>15</v>
      </c>
      <c r="B17" t="s">
        <v>166</v>
      </c>
      <c r="C17" t="s">
        <v>287</v>
      </c>
      <c r="D17">
        <v>1214392</v>
      </c>
      <c r="E17">
        <v>1</v>
      </c>
    </row>
    <row r="18" spans="1:5" x14ac:dyDescent="0.2">
      <c r="A18">
        <v>16</v>
      </c>
      <c r="B18" t="s">
        <v>166</v>
      </c>
      <c r="C18" t="s">
        <v>296</v>
      </c>
      <c r="D18">
        <v>762739</v>
      </c>
      <c r="E18">
        <v>2</v>
      </c>
    </row>
    <row r="19" spans="1:5" x14ac:dyDescent="0.2">
      <c r="A19">
        <v>17</v>
      </c>
      <c r="B19" t="s">
        <v>166</v>
      </c>
      <c r="C19" t="s">
        <v>293</v>
      </c>
      <c r="D19">
        <v>733869</v>
      </c>
      <c r="E19">
        <v>3</v>
      </c>
    </row>
    <row r="20" spans="1:5" x14ac:dyDescent="0.2">
      <c r="A20">
        <v>18</v>
      </c>
      <c r="B20" t="s">
        <v>166</v>
      </c>
      <c r="C20" t="s">
        <v>298</v>
      </c>
      <c r="D20">
        <v>708626</v>
      </c>
      <c r="E20">
        <v>4</v>
      </c>
    </row>
    <row r="21" spans="1:5" x14ac:dyDescent="0.2">
      <c r="A21">
        <v>19</v>
      </c>
      <c r="B21" t="s">
        <v>166</v>
      </c>
      <c r="C21" t="s">
        <v>295</v>
      </c>
      <c r="D21">
        <v>608947</v>
      </c>
      <c r="E21">
        <v>5</v>
      </c>
    </row>
    <row r="22" spans="1:5" x14ac:dyDescent="0.2">
      <c r="A22">
        <v>20</v>
      </c>
      <c r="B22" t="s">
        <v>299</v>
      </c>
      <c r="C22" t="s">
        <v>287</v>
      </c>
      <c r="D22">
        <v>208</v>
      </c>
      <c r="E22">
        <v>1</v>
      </c>
    </row>
    <row r="23" spans="1:5" x14ac:dyDescent="0.2">
      <c r="A23">
        <v>21</v>
      </c>
      <c r="B23" t="s">
        <v>299</v>
      </c>
      <c r="C23" t="s">
        <v>286</v>
      </c>
      <c r="D23">
        <v>178</v>
      </c>
      <c r="E23">
        <v>2</v>
      </c>
    </row>
    <row r="24" spans="1:5" x14ac:dyDescent="0.2">
      <c r="A24">
        <v>22</v>
      </c>
      <c r="B24" t="s">
        <v>299</v>
      </c>
      <c r="C24" t="s">
        <v>300</v>
      </c>
      <c r="D24">
        <v>119</v>
      </c>
      <c r="E24">
        <v>3</v>
      </c>
    </row>
    <row r="25" spans="1:5" x14ac:dyDescent="0.2">
      <c r="A25">
        <v>23</v>
      </c>
      <c r="B25" t="s">
        <v>299</v>
      </c>
      <c r="C25" t="s">
        <v>288</v>
      </c>
      <c r="D25">
        <v>97</v>
      </c>
      <c r="E25">
        <v>4</v>
      </c>
    </row>
    <row r="26" spans="1:5" x14ac:dyDescent="0.2">
      <c r="A26">
        <v>24</v>
      </c>
      <c r="B26" t="s">
        <v>299</v>
      </c>
      <c r="C26" t="s">
        <v>293</v>
      </c>
      <c r="D26">
        <v>66</v>
      </c>
      <c r="E26">
        <v>5</v>
      </c>
    </row>
    <row r="27" spans="1:5" x14ac:dyDescent="0.2">
      <c r="A27">
        <v>25</v>
      </c>
      <c r="B27" t="s">
        <v>175</v>
      </c>
      <c r="C27" t="s">
        <v>287</v>
      </c>
      <c r="D27">
        <v>587738</v>
      </c>
      <c r="E27">
        <v>1</v>
      </c>
    </row>
    <row r="28" spans="1:5" x14ac:dyDescent="0.2">
      <c r="A28">
        <v>26</v>
      </c>
      <c r="B28" t="s">
        <v>175</v>
      </c>
      <c r="C28" t="s">
        <v>293</v>
      </c>
      <c r="D28">
        <v>504114</v>
      </c>
      <c r="E28">
        <v>2</v>
      </c>
    </row>
    <row r="29" spans="1:5" x14ac:dyDescent="0.2">
      <c r="A29">
        <v>27</v>
      </c>
      <c r="B29" t="s">
        <v>175</v>
      </c>
      <c r="C29" t="s">
        <v>295</v>
      </c>
      <c r="D29">
        <v>499301</v>
      </c>
      <c r="E29">
        <v>3</v>
      </c>
    </row>
    <row r="30" spans="1:5" x14ac:dyDescent="0.2">
      <c r="A30">
        <v>28</v>
      </c>
      <c r="B30" t="s">
        <v>175</v>
      </c>
      <c r="C30" t="s">
        <v>298</v>
      </c>
      <c r="D30">
        <v>452471</v>
      </c>
      <c r="E30">
        <v>4</v>
      </c>
    </row>
    <row r="31" spans="1:5" x14ac:dyDescent="0.2">
      <c r="A31">
        <v>29</v>
      </c>
      <c r="B31" t="s">
        <v>175</v>
      </c>
      <c r="C31" t="s">
        <v>296</v>
      </c>
      <c r="D31">
        <v>421869</v>
      </c>
      <c r="E31">
        <v>5</v>
      </c>
    </row>
    <row r="32" spans="1:5" x14ac:dyDescent="0.2">
      <c r="A32">
        <v>30</v>
      </c>
      <c r="B32" t="s">
        <v>301</v>
      </c>
      <c r="C32" t="s">
        <v>295</v>
      </c>
      <c r="D32">
        <v>46</v>
      </c>
      <c r="E32">
        <v>1</v>
      </c>
    </row>
    <row r="33" spans="1:5" x14ac:dyDescent="0.2">
      <c r="A33">
        <v>31</v>
      </c>
      <c r="B33" t="s">
        <v>301</v>
      </c>
      <c r="C33" t="s">
        <v>297</v>
      </c>
      <c r="D33">
        <v>26</v>
      </c>
      <c r="E33">
        <v>2</v>
      </c>
    </row>
    <row r="34" spans="1:5" x14ac:dyDescent="0.2">
      <c r="A34">
        <v>32</v>
      </c>
      <c r="B34" t="s">
        <v>301</v>
      </c>
      <c r="C34" t="s">
        <v>302</v>
      </c>
      <c r="D34">
        <v>20</v>
      </c>
      <c r="E34">
        <v>3</v>
      </c>
    </row>
    <row r="35" spans="1:5" x14ac:dyDescent="0.2">
      <c r="A35">
        <v>33</v>
      </c>
      <c r="B35" t="s">
        <v>301</v>
      </c>
      <c r="C35" t="s">
        <v>296</v>
      </c>
      <c r="D35">
        <v>17</v>
      </c>
      <c r="E35">
        <v>4</v>
      </c>
    </row>
    <row r="36" spans="1:5" x14ac:dyDescent="0.2">
      <c r="A36">
        <v>34</v>
      </c>
      <c r="B36" t="s">
        <v>301</v>
      </c>
      <c r="C36" t="s">
        <v>292</v>
      </c>
      <c r="D36">
        <v>17</v>
      </c>
      <c r="E36">
        <v>4</v>
      </c>
    </row>
    <row r="37" spans="1:5" x14ac:dyDescent="0.2">
      <c r="A37">
        <v>35</v>
      </c>
      <c r="B37" t="s">
        <v>172</v>
      </c>
      <c r="C37" t="s">
        <v>293</v>
      </c>
      <c r="D37">
        <v>866240</v>
      </c>
      <c r="E37">
        <v>1</v>
      </c>
    </row>
    <row r="38" spans="1:5" x14ac:dyDescent="0.2">
      <c r="A38">
        <v>36</v>
      </c>
      <c r="B38" t="s">
        <v>172</v>
      </c>
      <c r="C38" t="s">
        <v>295</v>
      </c>
      <c r="D38">
        <v>828921</v>
      </c>
      <c r="E38">
        <v>2</v>
      </c>
    </row>
    <row r="39" spans="1:5" x14ac:dyDescent="0.2">
      <c r="A39">
        <v>37</v>
      </c>
      <c r="B39" t="s">
        <v>172</v>
      </c>
      <c r="C39" t="s">
        <v>297</v>
      </c>
      <c r="D39">
        <v>561456</v>
      </c>
      <c r="E39">
        <v>3</v>
      </c>
    </row>
    <row r="40" spans="1:5" x14ac:dyDescent="0.2">
      <c r="A40">
        <v>38</v>
      </c>
      <c r="B40" t="s">
        <v>172</v>
      </c>
      <c r="C40" t="s">
        <v>298</v>
      </c>
      <c r="D40">
        <v>547849</v>
      </c>
      <c r="E40">
        <v>4</v>
      </c>
    </row>
    <row r="41" spans="1:5" x14ac:dyDescent="0.2">
      <c r="A41">
        <v>39</v>
      </c>
      <c r="B41" t="s">
        <v>172</v>
      </c>
      <c r="C41" t="s">
        <v>296</v>
      </c>
      <c r="D41">
        <v>469252</v>
      </c>
      <c r="E41">
        <v>5</v>
      </c>
    </row>
    <row r="42" spans="1:5" x14ac:dyDescent="0.2">
      <c r="A42">
        <v>40</v>
      </c>
      <c r="B42" t="s">
        <v>177</v>
      </c>
      <c r="C42" t="s">
        <v>293</v>
      </c>
      <c r="D42">
        <v>3844722</v>
      </c>
      <c r="E42">
        <v>1</v>
      </c>
    </row>
    <row r="43" spans="1:5" x14ac:dyDescent="0.2">
      <c r="A43">
        <v>41</v>
      </c>
      <c r="B43" t="s">
        <v>177</v>
      </c>
      <c r="C43" t="s">
        <v>287</v>
      </c>
      <c r="D43">
        <v>3740106</v>
      </c>
      <c r="E43">
        <v>2</v>
      </c>
    </row>
    <row r="44" spans="1:5" x14ac:dyDescent="0.2">
      <c r="A44">
        <v>42</v>
      </c>
      <c r="B44" t="s">
        <v>177</v>
      </c>
      <c r="C44" t="s">
        <v>298</v>
      </c>
      <c r="D44">
        <v>3728200</v>
      </c>
      <c r="E44">
        <v>3</v>
      </c>
    </row>
    <row r="45" spans="1:5" x14ac:dyDescent="0.2">
      <c r="A45">
        <v>43</v>
      </c>
      <c r="B45" t="s">
        <v>177</v>
      </c>
      <c r="C45" t="s">
        <v>303</v>
      </c>
      <c r="D45">
        <v>3678833</v>
      </c>
      <c r="E45">
        <v>4</v>
      </c>
    </row>
    <row r="46" spans="1:5" x14ac:dyDescent="0.2">
      <c r="A46">
        <v>44</v>
      </c>
      <c r="B46" t="s">
        <v>177</v>
      </c>
      <c r="C46" t="s">
        <v>297</v>
      </c>
      <c r="D46">
        <v>3392175</v>
      </c>
      <c r="E46">
        <v>5</v>
      </c>
    </row>
    <row r="47" spans="1:5" x14ac:dyDescent="0.2">
      <c r="A47">
        <v>45</v>
      </c>
      <c r="B47" t="s">
        <v>179</v>
      </c>
      <c r="C47" t="s">
        <v>293</v>
      </c>
      <c r="D47">
        <v>644433</v>
      </c>
      <c r="E47">
        <v>1</v>
      </c>
    </row>
    <row r="48" spans="1:5" x14ac:dyDescent="0.2">
      <c r="A48">
        <v>46</v>
      </c>
      <c r="B48" t="s">
        <v>179</v>
      </c>
      <c r="C48" t="s">
        <v>295</v>
      </c>
      <c r="D48">
        <v>511517</v>
      </c>
      <c r="E48">
        <v>2</v>
      </c>
    </row>
    <row r="49" spans="1:5" x14ac:dyDescent="0.2">
      <c r="A49">
        <v>47</v>
      </c>
      <c r="B49" t="s">
        <v>179</v>
      </c>
      <c r="C49" t="s">
        <v>297</v>
      </c>
      <c r="D49">
        <v>416010</v>
      </c>
      <c r="E49">
        <v>3</v>
      </c>
    </row>
    <row r="50" spans="1:5" x14ac:dyDescent="0.2">
      <c r="A50">
        <v>48</v>
      </c>
      <c r="B50" t="s">
        <v>179</v>
      </c>
      <c r="C50" t="s">
        <v>303</v>
      </c>
      <c r="D50">
        <v>351804</v>
      </c>
      <c r="E50">
        <v>4</v>
      </c>
    </row>
    <row r="51" spans="1:5" x14ac:dyDescent="0.2">
      <c r="A51">
        <v>49</v>
      </c>
      <c r="B51" t="s">
        <v>179</v>
      </c>
      <c r="C51" t="s">
        <v>296</v>
      </c>
      <c r="D51">
        <v>351481</v>
      </c>
      <c r="E51">
        <v>5</v>
      </c>
    </row>
    <row r="52" spans="1:5" x14ac:dyDescent="0.2">
      <c r="A52">
        <v>50</v>
      </c>
      <c r="B52" t="s">
        <v>182</v>
      </c>
      <c r="C52" t="s">
        <v>303</v>
      </c>
      <c r="D52">
        <v>462215</v>
      </c>
      <c r="E52">
        <v>1</v>
      </c>
    </row>
    <row r="53" spans="1:5" x14ac:dyDescent="0.2">
      <c r="A53">
        <v>51</v>
      </c>
      <c r="B53" t="s">
        <v>182</v>
      </c>
      <c r="C53" t="s">
        <v>293</v>
      </c>
      <c r="D53">
        <v>453932</v>
      </c>
      <c r="E53">
        <v>2</v>
      </c>
    </row>
    <row r="54" spans="1:5" x14ac:dyDescent="0.2">
      <c r="A54">
        <v>52</v>
      </c>
      <c r="B54" t="s">
        <v>182</v>
      </c>
      <c r="C54" t="s">
        <v>298</v>
      </c>
      <c r="D54">
        <v>395752</v>
      </c>
      <c r="E54">
        <v>3</v>
      </c>
    </row>
    <row r="55" spans="1:5" x14ac:dyDescent="0.2">
      <c r="A55">
        <v>53</v>
      </c>
      <c r="B55" t="s">
        <v>182</v>
      </c>
      <c r="C55" t="s">
        <v>295</v>
      </c>
      <c r="D55">
        <v>391621</v>
      </c>
      <c r="E55">
        <v>4</v>
      </c>
    </row>
    <row r="56" spans="1:5" x14ac:dyDescent="0.2">
      <c r="A56">
        <v>54</v>
      </c>
      <c r="B56" t="s">
        <v>182</v>
      </c>
      <c r="C56" t="s">
        <v>304</v>
      </c>
      <c r="D56">
        <v>325792</v>
      </c>
      <c r="E56">
        <v>5</v>
      </c>
    </row>
    <row r="57" spans="1:5" x14ac:dyDescent="0.2">
      <c r="A57">
        <v>55</v>
      </c>
      <c r="B57" t="s">
        <v>305</v>
      </c>
      <c r="C57" t="s">
        <v>298</v>
      </c>
      <c r="D57">
        <v>69458</v>
      </c>
      <c r="E57">
        <v>1</v>
      </c>
    </row>
    <row r="58" spans="1:5" x14ac:dyDescent="0.2">
      <c r="A58">
        <v>56</v>
      </c>
      <c r="B58" t="s">
        <v>305</v>
      </c>
      <c r="C58" t="s">
        <v>295</v>
      </c>
      <c r="D58">
        <v>65789</v>
      </c>
      <c r="E58">
        <v>2</v>
      </c>
    </row>
    <row r="59" spans="1:5" x14ac:dyDescent="0.2">
      <c r="A59">
        <v>57</v>
      </c>
      <c r="B59" t="s">
        <v>305</v>
      </c>
      <c r="C59" t="s">
        <v>303</v>
      </c>
      <c r="D59">
        <v>54320</v>
      </c>
      <c r="E59">
        <v>3</v>
      </c>
    </row>
    <row r="60" spans="1:5" x14ac:dyDescent="0.2">
      <c r="A60">
        <v>58</v>
      </c>
      <c r="B60" t="s">
        <v>305</v>
      </c>
      <c r="C60" t="s">
        <v>297</v>
      </c>
      <c r="D60">
        <v>39855</v>
      </c>
      <c r="E60">
        <v>4</v>
      </c>
    </row>
    <row r="61" spans="1:5" x14ac:dyDescent="0.2">
      <c r="A61">
        <v>59</v>
      </c>
      <c r="B61" t="s">
        <v>305</v>
      </c>
      <c r="C61" t="s">
        <v>306</v>
      </c>
      <c r="D61">
        <v>39024</v>
      </c>
      <c r="E61">
        <v>5</v>
      </c>
    </row>
    <row r="62" spans="1:5" x14ac:dyDescent="0.2">
      <c r="A62">
        <v>60</v>
      </c>
      <c r="B62" t="s">
        <v>185</v>
      </c>
      <c r="C62" t="s">
        <v>293</v>
      </c>
      <c r="D62">
        <v>100751</v>
      </c>
      <c r="E62">
        <v>1</v>
      </c>
    </row>
    <row r="63" spans="1:5" x14ac:dyDescent="0.2">
      <c r="A63">
        <v>61</v>
      </c>
      <c r="B63" t="s">
        <v>185</v>
      </c>
      <c r="C63" t="s">
        <v>303</v>
      </c>
      <c r="D63">
        <v>97339</v>
      </c>
      <c r="E63">
        <v>2</v>
      </c>
    </row>
    <row r="64" spans="1:5" x14ac:dyDescent="0.2">
      <c r="A64">
        <v>62</v>
      </c>
      <c r="B64" t="s">
        <v>185</v>
      </c>
      <c r="C64" t="s">
        <v>295</v>
      </c>
      <c r="D64">
        <v>97049</v>
      </c>
      <c r="E64">
        <v>3</v>
      </c>
    </row>
    <row r="65" spans="1:5" x14ac:dyDescent="0.2">
      <c r="A65">
        <v>63</v>
      </c>
      <c r="B65" t="s">
        <v>185</v>
      </c>
      <c r="C65" t="s">
        <v>298</v>
      </c>
      <c r="D65">
        <v>79754</v>
      </c>
      <c r="E65">
        <v>4</v>
      </c>
    </row>
    <row r="66" spans="1:5" x14ac:dyDescent="0.2">
      <c r="A66">
        <v>64</v>
      </c>
      <c r="B66" t="s">
        <v>185</v>
      </c>
      <c r="C66" t="s">
        <v>296</v>
      </c>
      <c r="D66">
        <v>72716</v>
      </c>
      <c r="E66">
        <v>5</v>
      </c>
    </row>
    <row r="67" spans="1:5" x14ac:dyDescent="0.2">
      <c r="A67">
        <v>65</v>
      </c>
      <c r="B67" t="s">
        <v>189</v>
      </c>
      <c r="C67" t="s">
        <v>293</v>
      </c>
      <c r="D67">
        <v>2982449</v>
      </c>
      <c r="E67">
        <v>1</v>
      </c>
    </row>
    <row r="68" spans="1:5" x14ac:dyDescent="0.2">
      <c r="A68">
        <v>66</v>
      </c>
      <c r="B68" t="s">
        <v>189</v>
      </c>
      <c r="C68" t="s">
        <v>295</v>
      </c>
      <c r="D68">
        <v>2871362</v>
      </c>
      <c r="E68">
        <v>2</v>
      </c>
    </row>
    <row r="69" spans="1:5" x14ac:dyDescent="0.2">
      <c r="A69">
        <v>67</v>
      </c>
      <c r="B69" t="s">
        <v>189</v>
      </c>
      <c r="C69" t="s">
        <v>298</v>
      </c>
      <c r="D69">
        <v>2690538</v>
      </c>
      <c r="E69">
        <v>3</v>
      </c>
    </row>
    <row r="70" spans="1:5" x14ac:dyDescent="0.2">
      <c r="A70">
        <v>68</v>
      </c>
      <c r="B70" t="s">
        <v>189</v>
      </c>
      <c r="C70" t="s">
        <v>296</v>
      </c>
      <c r="D70">
        <v>2591185</v>
      </c>
      <c r="E70">
        <v>4</v>
      </c>
    </row>
    <row r="71" spans="1:5" x14ac:dyDescent="0.2">
      <c r="A71">
        <v>69</v>
      </c>
      <c r="B71" t="s">
        <v>189</v>
      </c>
      <c r="C71" t="s">
        <v>297</v>
      </c>
      <c r="D71">
        <v>2530577</v>
      </c>
      <c r="E71">
        <v>5</v>
      </c>
    </row>
    <row r="72" spans="1:5" x14ac:dyDescent="0.2">
      <c r="A72">
        <v>70</v>
      </c>
      <c r="B72" t="s">
        <v>191</v>
      </c>
      <c r="C72" t="s">
        <v>298</v>
      </c>
      <c r="D72">
        <v>1282226</v>
      </c>
      <c r="E72">
        <v>1</v>
      </c>
    </row>
    <row r="73" spans="1:5" x14ac:dyDescent="0.2">
      <c r="A73">
        <v>71</v>
      </c>
      <c r="B73" t="s">
        <v>191</v>
      </c>
      <c r="C73" t="s">
        <v>287</v>
      </c>
      <c r="D73">
        <v>1239477</v>
      </c>
      <c r="E73">
        <v>2</v>
      </c>
    </row>
    <row r="74" spans="1:5" x14ac:dyDescent="0.2">
      <c r="A74">
        <v>72</v>
      </c>
      <c r="B74" t="s">
        <v>191</v>
      </c>
      <c r="C74" t="s">
        <v>293</v>
      </c>
      <c r="D74">
        <v>1201249</v>
      </c>
      <c r="E74">
        <v>3</v>
      </c>
    </row>
    <row r="75" spans="1:5" x14ac:dyDescent="0.2">
      <c r="A75">
        <v>73</v>
      </c>
      <c r="B75" t="s">
        <v>191</v>
      </c>
      <c r="C75" t="s">
        <v>295</v>
      </c>
      <c r="D75">
        <v>1169587</v>
      </c>
      <c r="E75">
        <v>4</v>
      </c>
    </row>
    <row r="76" spans="1:5" x14ac:dyDescent="0.2">
      <c r="A76">
        <v>74</v>
      </c>
      <c r="B76" t="s">
        <v>191</v>
      </c>
      <c r="C76" t="s">
        <v>297</v>
      </c>
      <c r="D76">
        <v>948344</v>
      </c>
      <c r="E76">
        <v>5</v>
      </c>
    </row>
    <row r="77" spans="1:5" x14ac:dyDescent="0.2">
      <c r="A77">
        <v>75</v>
      </c>
      <c r="B77" t="s">
        <v>307</v>
      </c>
      <c r="C77" t="s">
        <v>298</v>
      </c>
      <c r="D77">
        <v>5271</v>
      </c>
      <c r="E77">
        <v>1</v>
      </c>
    </row>
    <row r="78" spans="1:5" x14ac:dyDescent="0.2">
      <c r="A78">
        <v>76</v>
      </c>
      <c r="B78" t="s">
        <v>307</v>
      </c>
      <c r="C78" t="s">
        <v>295</v>
      </c>
      <c r="D78">
        <v>3946</v>
      </c>
      <c r="E78">
        <v>2</v>
      </c>
    </row>
    <row r="79" spans="1:5" x14ac:dyDescent="0.2">
      <c r="A79">
        <v>77</v>
      </c>
      <c r="B79" t="s">
        <v>307</v>
      </c>
      <c r="C79" t="s">
        <v>303</v>
      </c>
      <c r="D79">
        <v>3820</v>
      </c>
      <c r="E79">
        <v>3</v>
      </c>
    </row>
    <row r="80" spans="1:5" x14ac:dyDescent="0.2">
      <c r="A80">
        <v>78</v>
      </c>
      <c r="B80" t="s">
        <v>307</v>
      </c>
      <c r="C80" t="s">
        <v>302</v>
      </c>
      <c r="D80">
        <v>3616</v>
      </c>
      <c r="E80">
        <v>4</v>
      </c>
    </row>
    <row r="81" spans="1:5" x14ac:dyDescent="0.2">
      <c r="A81">
        <v>79</v>
      </c>
      <c r="B81" t="s">
        <v>307</v>
      </c>
      <c r="C81" t="s">
        <v>308</v>
      </c>
      <c r="D81">
        <v>2452</v>
      </c>
      <c r="E81">
        <v>5</v>
      </c>
    </row>
    <row r="82" spans="1:5" x14ac:dyDescent="0.2">
      <c r="A82">
        <v>80</v>
      </c>
      <c r="B82" t="s">
        <v>193</v>
      </c>
      <c r="C82" t="s">
        <v>303</v>
      </c>
      <c r="D82">
        <v>158062</v>
      </c>
      <c r="E82">
        <v>1</v>
      </c>
    </row>
    <row r="83" spans="1:5" x14ac:dyDescent="0.2">
      <c r="A83">
        <v>81</v>
      </c>
      <c r="B83" t="s">
        <v>193</v>
      </c>
      <c r="C83" t="s">
        <v>298</v>
      </c>
      <c r="D83">
        <v>136054</v>
      </c>
      <c r="E83">
        <v>2</v>
      </c>
    </row>
    <row r="84" spans="1:5" x14ac:dyDescent="0.2">
      <c r="A84">
        <v>82</v>
      </c>
      <c r="B84" t="s">
        <v>193</v>
      </c>
      <c r="C84" t="s">
        <v>309</v>
      </c>
      <c r="D84">
        <v>129384</v>
      </c>
      <c r="E84">
        <v>3</v>
      </c>
    </row>
    <row r="85" spans="1:5" x14ac:dyDescent="0.2">
      <c r="A85">
        <v>83</v>
      </c>
      <c r="B85" t="s">
        <v>193</v>
      </c>
      <c r="C85" t="s">
        <v>295</v>
      </c>
      <c r="D85">
        <v>123853</v>
      </c>
      <c r="E85">
        <v>4</v>
      </c>
    </row>
    <row r="86" spans="1:5" x14ac:dyDescent="0.2">
      <c r="A86">
        <v>84</v>
      </c>
      <c r="B86" t="s">
        <v>193</v>
      </c>
      <c r="C86" t="s">
        <v>297</v>
      </c>
      <c r="D86">
        <v>121808</v>
      </c>
      <c r="E86">
        <v>5</v>
      </c>
    </row>
    <row r="87" spans="1:5" x14ac:dyDescent="0.2">
      <c r="A87">
        <v>85</v>
      </c>
      <c r="B87" t="s">
        <v>203</v>
      </c>
      <c r="C87" t="s">
        <v>293</v>
      </c>
      <c r="D87">
        <v>573383</v>
      </c>
      <c r="E87">
        <v>1</v>
      </c>
    </row>
    <row r="88" spans="1:5" x14ac:dyDescent="0.2">
      <c r="A88">
        <v>86</v>
      </c>
      <c r="B88" t="s">
        <v>203</v>
      </c>
      <c r="C88" t="s">
        <v>296</v>
      </c>
      <c r="D88">
        <v>506790</v>
      </c>
      <c r="E88">
        <v>2</v>
      </c>
    </row>
    <row r="89" spans="1:5" x14ac:dyDescent="0.2">
      <c r="A89">
        <v>87</v>
      </c>
      <c r="B89" t="s">
        <v>203</v>
      </c>
      <c r="C89" t="s">
        <v>297</v>
      </c>
      <c r="D89">
        <v>494283</v>
      </c>
      <c r="E89">
        <v>3</v>
      </c>
    </row>
    <row r="90" spans="1:5" x14ac:dyDescent="0.2">
      <c r="A90">
        <v>88</v>
      </c>
      <c r="B90" t="s">
        <v>203</v>
      </c>
      <c r="C90" t="s">
        <v>295</v>
      </c>
      <c r="D90">
        <v>452970</v>
      </c>
      <c r="E90">
        <v>4</v>
      </c>
    </row>
    <row r="91" spans="1:5" x14ac:dyDescent="0.2">
      <c r="A91">
        <v>89</v>
      </c>
      <c r="B91" t="s">
        <v>203</v>
      </c>
      <c r="C91" t="s">
        <v>304</v>
      </c>
      <c r="D91">
        <v>415937</v>
      </c>
      <c r="E91">
        <v>5</v>
      </c>
    </row>
    <row r="92" spans="1:5" x14ac:dyDescent="0.2">
      <c r="A92">
        <v>90</v>
      </c>
      <c r="B92" t="s">
        <v>195</v>
      </c>
      <c r="C92" t="s">
        <v>293</v>
      </c>
      <c r="D92">
        <v>221413</v>
      </c>
      <c r="E92">
        <v>1</v>
      </c>
    </row>
    <row r="93" spans="1:5" x14ac:dyDescent="0.2">
      <c r="A93">
        <v>91</v>
      </c>
      <c r="B93" t="s">
        <v>195</v>
      </c>
      <c r="C93" t="s">
        <v>287</v>
      </c>
      <c r="D93">
        <v>211529</v>
      </c>
      <c r="E93">
        <v>2</v>
      </c>
    </row>
    <row r="94" spans="1:5" x14ac:dyDescent="0.2">
      <c r="A94">
        <v>92</v>
      </c>
      <c r="B94" t="s">
        <v>195</v>
      </c>
      <c r="C94" t="s">
        <v>296</v>
      </c>
      <c r="D94">
        <v>172212</v>
      </c>
      <c r="E94">
        <v>3</v>
      </c>
    </row>
    <row r="95" spans="1:5" x14ac:dyDescent="0.2">
      <c r="A95">
        <v>93</v>
      </c>
      <c r="B95" t="s">
        <v>195</v>
      </c>
      <c r="C95" t="s">
        <v>295</v>
      </c>
      <c r="D95">
        <v>162318</v>
      </c>
      <c r="E95">
        <v>4</v>
      </c>
    </row>
    <row r="96" spans="1:5" x14ac:dyDescent="0.2">
      <c r="A96">
        <v>94</v>
      </c>
      <c r="B96" t="s">
        <v>195</v>
      </c>
      <c r="C96" t="s">
        <v>297</v>
      </c>
      <c r="D96">
        <v>128065</v>
      </c>
      <c r="E96">
        <v>5</v>
      </c>
    </row>
    <row r="97" spans="1:5" x14ac:dyDescent="0.2">
      <c r="A97">
        <v>95</v>
      </c>
      <c r="B97" t="s">
        <v>198</v>
      </c>
      <c r="C97" t="s">
        <v>293</v>
      </c>
      <c r="D97">
        <v>1457499</v>
      </c>
      <c r="E97">
        <v>1</v>
      </c>
    </row>
    <row r="98" spans="1:5" x14ac:dyDescent="0.2">
      <c r="A98">
        <v>96</v>
      </c>
      <c r="B98" t="s">
        <v>198</v>
      </c>
      <c r="C98" t="s">
        <v>295</v>
      </c>
      <c r="D98">
        <v>1334446</v>
      </c>
      <c r="E98">
        <v>2</v>
      </c>
    </row>
    <row r="99" spans="1:5" x14ac:dyDescent="0.2">
      <c r="A99">
        <v>97</v>
      </c>
      <c r="B99" t="s">
        <v>198</v>
      </c>
      <c r="C99" t="s">
        <v>287</v>
      </c>
      <c r="D99">
        <v>1221042</v>
      </c>
      <c r="E99">
        <v>3</v>
      </c>
    </row>
    <row r="100" spans="1:5" x14ac:dyDescent="0.2">
      <c r="A100">
        <v>98</v>
      </c>
      <c r="B100" t="s">
        <v>198</v>
      </c>
      <c r="C100" t="s">
        <v>298</v>
      </c>
      <c r="D100">
        <v>1216618</v>
      </c>
      <c r="E100">
        <v>4</v>
      </c>
    </row>
    <row r="101" spans="1:5" x14ac:dyDescent="0.2">
      <c r="A101">
        <v>99</v>
      </c>
      <c r="B101" t="s">
        <v>198</v>
      </c>
      <c r="C101" t="s">
        <v>303</v>
      </c>
      <c r="D101">
        <v>1206323</v>
      </c>
      <c r="E101">
        <v>5</v>
      </c>
    </row>
    <row r="102" spans="1:5" x14ac:dyDescent="0.2">
      <c r="A102">
        <v>100</v>
      </c>
      <c r="B102" t="s">
        <v>200</v>
      </c>
      <c r="C102" t="s">
        <v>287</v>
      </c>
      <c r="D102">
        <v>1037564</v>
      </c>
      <c r="E102">
        <v>1</v>
      </c>
    </row>
    <row r="103" spans="1:5" x14ac:dyDescent="0.2">
      <c r="A103">
        <v>101</v>
      </c>
      <c r="B103" t="s">
        <v>200</v>
      </c>
      <c r="C103" t="s">
        <v>293</v>
      </c>
      <c r="D103">
        <v>987654</v>
      </c>
      <c r="E103">
        <v>2</v>
      </c>
    </row>
    <row r="104" spans="1:5" x14ac:dyDescent="0.2">
      <c r="A104">
        <v>102</v>
      </c>
      <c r="B104" t="s">
        <v>200</v>
      </c>
      <c r="C104" t="s">
        <v>295</v>
      </c>
      <c r="D104">
        <v>826217</v>
      </c>
      <c r="E104">
        <v>3</v>
      </c>
    </row>
    <row r="105" spans="1:5" x14ac:dyDescent="0.2">
      <c r="A105">
        <v>103</v>
      </c>
      <c r="B105" t="s">
        <v>200</v>
      </c>
      <c r="C105" t="s">
        <v>298</v>
      </c>
      <c r="D105">
        <v>753640</v>
      </c>
      <c r="E105">
        <v>4</v>
      </c>
    </row>
    <row r="106" spans="1:5" x14ac:dyDescent="0.2">
      <c r="A106">
        <v>104</v>
      </c>
      <c r="B106" t="s">
        <v>200</v>
      </c>
      <c r="C106" t="s">
        <v>296</v>
      </c>
      <c r="D106">
        <v>697796</v>
      </c>
      <c r="E106">
        <v>5</v>
      </c>
    </row>
    <row r="107" spans="1:5" x14ac:dyDescent="0.2">
      <c r="A107">
        <v>105</v>
      </c>
      <c r="B107" t="s">
        <v>205</v>
      </c>
      <c r="C107" t="s">
        <v>293</v>
      </c>
      <c r="D107">
        <v>503645</v>
      </c>
      <c r="E107">
        <v>1</v>
      </c>
    </row>
    <row r="108" spans="1:5" x14ac:dyDescent="0.2">
      <c r="A108">
        <v>106</v>
      </c>
      <c r="B108" t="s">
        <v>205</v>
      </c>
      <c r="C108" t="s">
        <v>287</v>
      </c>
      <c r="D108">
        <v>391969</v>
      </c>
      <c r="E108">
        <v>2</v>
      </c>
    </row>
    <row r="109" spans="1:5" x14ac:dyDescent="0.2">
      <c r="A109">
        <v>107</v>
      </c>
      <c r="B109" t="s">
        <v>205</v>
      </c>
      <c r="C109" t="s">
        <v>295</v>
      </c>
      <c r="D109">
        <v>375427</v>
      </c>
      <c r="E109">
        <v>3</v>
      </c>
    </row>
    <row r="110" spans="1:5" x14ac:dyDescent="0.2">
      <c r="A110">
        <v>108</v>
      </c>
      <c r="B110" t="s">
        <v>205</v>
      </c>
      <c r="C110" t="s">
        <v>297</v>
      </c>
      <c r="D110">
        <v>352737</v>
      </c>
      <c r="E110">
        <v>4</v>
      </c>
    </row>
    <row r="111" spans="1:5" x14ac:dyDescent="0.2">
      <c r="A111">
        <v>109</v>
      </c>
      <c r="B111" t="s">
        <v>205</v>
      </c>
      <c r="C111" t="s">
        <v>298</v>
      </c>
      <c r="D111">
        <v>325069</v>
      </c>
      <c r="E111">
        <v>5</v>
      </c>
    </row>
    <row r="112" spans="1:5" x14ac:dyDescent="0.2">
      <c r="A112">
        <v>110</v>
      </c>
      <c r="B112" t="s">
        <v>207</v>
      </c>
      <c r="C112" t="s">
        <v>287</v>
      </c>
      <c r="D112">
        <v>983844</v>
      </c>
      <c r="E112">
        <v>1</v>
      </c>
    </row>
    <row r="113" spans="1:5" x14ac:dyDescent="0.2">
      <c r="A113">
        <v>111</v>
      </c>
      <c r="B113" t="s">
        <v>207</v>
      </c>
      <c r="C113" t="s">
        <v>295</v>
      </c>
      <c r="D113">
        <v>874805</v>
      </c>
      <c r="E113">
        <v>2</v>
      </c>
    </row>
    <row r="114" spans="1:5" x14ac:dyDescent="0.2">
      <c r="A114">
        <v>112</v>
      </c>
      <c r="B114" t="s">
        <v>207</v>
      </c>
      <c r="C114" t="s">
        <v>293</v>
      </c>
      <c r="D114">
        <v>873862</v>
      </c>
      <c r="E114">
        <v>3</v>
      </c>
    </row>
    <row r="115" spans="1:5" x14ac:dyDescent="0.2">
      <c r="A115">
        <v>113</v>
      </c>
      <c r="B115" t="s">
        <v>207</v>
      </c>
      <c r="C115" t="s">
        <v>296</v>
      </c>
      <c r="D115">
        <v>713061</v>
      </c>
      <c r="E115">
        <v>4</v>
      </c>
    </row>
    <row r="116" spans="1:5" x14ac:dyDescent="0.2">
      <c r="A116">
        <v>114</v>
      </c>
      <c r="B116" t="s">
        <v>207</v>
      </c>
      <c r="C116" t="s">
        <v>298</v>
      </c>
      <c r="D116">
        <v>672849</v>
      </c>
      <c r="E116">
        <v>5</v>
      </c>
    </row>
    <row r="117" spans="1:5" x14ac:dyDescent="0.2">
      <c r="A117">
        <v>115</v>
      </c>
      <c r="B117" t="s">
        <v>209</v>
      </c>
      <c r="C117" t="s">
        <v>287</v>
      </c>
      <c r="D117">
        <v>795932</v>
      </c>
      <c r="E117">
        <v>1</v>
      </c>
    </row>
    <row r="118" spans="1:5" x14ac:dyDescent="0.2">
      <c r="A118">
        <v>116</v>
      </c>
      <c r="B118" t="s">
        <v>209</v>
      </c>
      <c r="C118" t="s">
        <v>298</v>
      </c>
      <c r="D118">
        <v>729226</v>
      </c>
      <c r="E118">
        <v>2</v>
      </c>
    </row>
    <row r="119" spans="1:5" x14ac:dyDescent="0.2">
      <c r="A119">
        <v>117</v>
      </c>
      <c r="B119" t="s">
        <v>209</v>
      </c>
      <c r="C119" t="s">
        <v>293</v>
      </c>
      <c r="D119">
        <v>692907</v>
      </c>
      <c r="E119">
        <v>3</v>
      </c>
    </row>
    <row r="120" spans="1:5" x14ac:dyDescent="0.2">
      <c r="A120">
        <v>118</v>
      </c>
      <c r="B120" t="s">
        <v>209</v>
      </c>
      <c r="C120" t="s">
        <v>295</v>
      </c>
      <c r="D120">
        <v>567226</v>
      </c>
      <c r="E120">
        <v>4</v>
      </c>
    </row>
    <row r="121" spans="1:5" x14ac:dyDescent="0.2">
      <c r="A121">
        <v>119</v>
      </c>
      <c r="B121" t="s">
        <v>209</v>
      </c>
      <c r="C121" t="s">
        <v>303</v>
      </c>
      <c r="D121">
        <v>534791</v>
      </c>
      <c r="E121">
        <v>5</v>
      </c>
    </row>
    <row r="122" spans="1:5" x14ac:dyDescent="0.2">
      <c r="A122">
        <v>120</v>
      </c>
      <c r="B122" t="s">
        <v>215</v>
      </c>
      <c r="C122" t="s">
        <v>295</v>
      </c>
      <c r="D122">
        <v>1126759</v>
      </c>
      <c r="E122">
        <v>1</v>
      </c>
    </row>
    <row r="123" spans="1:5" x14ac:dyDescent="0.2">
      <c r="A123">
        <v>121</v>
      </c>
      <c r="B123" t="s">
        <v>215</v>
      </c>
      <c r="C123" t="s">
        <v>297</v>
      </c>
      <c r="D123">
        <v>896292</v>
      </c>
      <c r="E123">
        <v>2</v>
      </c>
    </row>
    <row r="124" spans="1:5" x14ac:dyDescent="0.2">
      <c r="A124">
        <v>122</v>
      </c>
      <c r="B124" t="s">
        <v>215</v>
      </c>
      <c r="C124" t="s">
        <v>296</v>
      </c>
      <c r="D124">
        <v>883294</v>
      </c>
      <c r="E124">
        <v>3</v>
      </c>
    </row>
    <row r="125" spans="1:5" x14ac:dyDescent="0.2">
      <c r="A125">
        <v>123</v>
      </c>
      <c r="B125" t="s">
        <v>215</v>
      </c>
      <c r="C125" t="s">
        <v>293</v>
      </c>
      <c r="D125">
        <v>836577</v>
      </c>
      <c r="E125">
        <v>4</v>
      </c>
    </row>
    <row r="126" spans="1:5" x14ac:dyDescent="0.2">
      <c r="A126">
        <v>124</v>
      </c>
      <c r="B126" t="s">
        <v>215</v>
      </c>
      <c r="C126" t="s">
        <v>303</v>
      </c>
      <c r="D126">
        <v>763128</v>
      </c>
      <c r="E126">
        <v>5</v>
      </c>
    </row>
    <row r="127" spans="1:5" x14ac:dyDescent="0.2">
      <c r="A127">
        <v>125</v>
      </c>
      <c r="B127" t="s">
        <v>213</v>
      </c>
      <c r="C127" t="s">
        <v>295</v>
      </c>
      <c r="D127">
        <v>463341</v>
      </c>
      <c r="E127">
        <v>1</v>
      </c>
    </row>
    <row r="128" spans="1:5" x14ac:dyDescent="0.2">
      <c r="A128">
        <v>126</v>
      </c>
      <c r="B128" t="s">
        <v>213</v>
      </c>
      <c r="C128" t="s">
        <v>298</v>
      </c>
      <c r="D128">
        <v>457877</v>
      </c>
      <c r="E128">
        <v>2</v>
      </c>
    </row>
    <row r="129" spans="1:5" x14ac:dyDescent="0.2">
      <c r="A129">
        <v>127</v>
      </c>
      <c r="B129" t="s">
        <v>213</v>
      </c>
      <c r="C129" t="s">
        <v>293</v>
      </c>
      <c r="D129">
        <v>421255</v>
      </c>
      <c r="E129">
        <v>3</v>
      </c>
    </row>
    <row r="130" spans="1:5" x14ac:dyDescent="0.2">
      <c r="A130">
        <v>128</v>
      </c>
      <c r="B130" t="s">
        <v>213</v>
      </c>
      <c r="C130" t="s">
        <v>303</v>
      </c>
      <c r="D130">
        <v>414932</v>
      </c>
      <c r="E130">
        <v>4</v>
      </c>
    </row>
    <row r="131" spans="1:5" x14ac:dyDescent="0.2">
      <c r="A131">
        <v>129</v>
      </c>
      <c r="B131" t="s">
        <v>213</v>
      </c>
      <c r="C131" t="s">
        <v>304</v>
      </c>
      <c r="D131">
        <v>304566</v>
      </c>
      <c r="E131">
        <v>5</v>
      </c>
    </row>
    <row r="132" spans="1:5" x14ac:dyDescent="0.2">
      <c r="A132">
        <v>130</v>
      </c>
      <c r="B132" t="s">
        <v>211</v>
      </c>
      <c r="C132" t="s">
        <v>295</v>
      </c>
      <c r="D132">
        <v>208297</v>
      </c>
      <c r="E132">
        <v>1</v>
      </c>
    </row>
    <row r="133" spans="1:5" x14ac:dyDescent="0.2">
      <c r="A133">
        <v>131</v>
      </c>
      <c r="B133" t="s">
        <v>211</v>
      </c>
      <c r="C133" t="s">
        <v>293</v>
      </c>
      <c r="D133">
        <v>208146</v>
      </c>
      <c r="E133">
        <v>2</v>
      </c>
    </row>
    <row r="134" spans="1:5" x14ac:dyDescent="0.2">
      <c r="A134">
        <v>132</v>
      </c>
      <c r="B134" t="s">
        <v>211</v>
      </c>
      <c r="C134" t="s">
        <v>303</v>
      </c>
      <c r="D134">
        <v>167375</v>
      </c>
      <c r="E134">
        <v>3</v>
      </c>
    </row>
    <row r="135" spans="1:5" x14ac:dyDescent="0.2">
      <c r="A135">
        <v>133</v>
      </c>
      <c r="B135" t="s">
        <v>211</v>
      </c>
      <c r="C135" t="s">
        <v>296</v>
      </c>
      <c r="D135">
        <v>165299</v>
      </c>
      <c r="E135">
        <v>4</v>
      </c>
    </row>
    <row r="136" spans="1:5" x14ac:dyDescent="0.2">
      <c r="A136">
        <v>134</v>
      </c>
      <c r="B136" t="s">
        <v>211</v>
      </c>
      <c r="C136" t="s">
        <v>297</v>
      </c>
      <c r="D136">
        <v>155823</v>
      </c>
      <c r="E136">
        <v>5</v>
      </c>
    </row>
    <row r="137" spans="1:5" x14ac:dyDescent="0.2">
      <c r="A137">
        <v>135</v>
      </c>
      <c r="B137" t="s">
        <v>217</v>
      </c>
      <c r="C137" t="s">
        <v>287</v>
      </c>
      <c r="D137">
        <v>1792522</v>
      </c>
      <c r="E137">
        <v>1</v>
      </c>
    </row>
    <row r="138" spans="1:5" x14ac:dyDescent="0.2">
      <c r="A138">
        <v>136</v>
      </c>
      <c r="B138" t="s">
        <v>217</v>
      </c>
      <c r="C138" t="s">
        <v>293</v>
      </c>
      <c r="D138">
        <v>1317870</v>
      </c>
      <c r="E138">
        <v>2</v>
      </c>
    </row>
    <row r="139" spans="1:5" x14ac:dyDescent="0.2">
      <c r="A139">
        <v>137</v>
      </c>
      <c r="B139" t="s">
        <v>217</v>
      </c>
      <c r="C139" t="s">
        <v>295</v>
      </c>
      <c r="D139">
        <v>1316080</v>
      </c>
      <c r="E139">
        <v>3</v>
      </c>
    </row>
    <row r="140" spans="1:5" x14ac:dyDescent="0.2">
      <c r="A140">
        <v>138</v>
      </c>
      <c r="B140" t="s">
        <v>217</v>
      </c>
      <c r="C140" t="s">
        <v>297</v>
      </c>
      <c r="D140">
        <v>1207133</v>
      </c>
      <c r="E140">
        <v>4</v>
      </c>
    </row>
    <row r="141" spans="1:5" x14ac:dyDescent="0.2">
      <c r="A141">
        <v>139</v>
      </c>
      <c r="B141" t="s">
        <v>217</v>
      </c>
      <c r="C141" t="s">
        <v>296</v>
      </c>
      <c r="D141">
        <v>1101010</v>
      </c>
      <c r="E141">
        <v>5</v>
      </c>
    </row>
    <row r="142" spans="1:5" x14ac:dyDescent="0.2">
      <c r="A142">
        <v>140</v>
      </c>
      <c r="B142" t="s">
        <v>219</v>
      </c>
      <c r="C142" t="s">
        <v>295</v>
      </c>
      <c r="D142">
        <v>692905</v>
      </c>
      <c r="E142">
        <v>1</v>
      </c>
    </row>
    <row r="143" spans="1:5" x14ac:dyDescent="0.2">
      <c r="A143">
        <v>141</v>
      </c>
      <c r="B143" t="s">
        <v>219</v>
      </c>
      <c r="C143" t="s">
        <v>297</v>
      </c>
      <c r="D143">
        <v>658916</v>
      </c>
      <c r="E143">
        <v>2</v>
      </c>
    </row>
    <row r="144" spans="1:5" x14ac:dyDescent="0.2">
      <c r="A144">
        <v>142</v>
      </c>
      <c r="B144" t="s">
        <v>219</v>
      </c>
      <c r="C144" t="s">
        <v>293</v>
      </c>
      <c r="D144">
        <v>624325</v>
      </c>
      <c r="E144">
        <v>3</v>
      </c>
    </row>
    <row r="145" spans="1:5" x14ac:dyDescent="0.2">
      <c r="A145">
        <v>143</v>
      </c>
      <c r="B145" t="s">
        <v>219</v>
      </c>
      <c r="C145" t="s">
        <v>296</v>
      </c>
      <c r="D145">
        <v>592275</v>
      </c>
      <c r="E145">
        <v>4</v>
      </c>
    </row>
    <row r="146" spans="1:5" x14ac:dyDescent="0.2">
      <c r="A146">
        <v>144</v>
      </c>
      <c r="B146" t="s">
        <v>219</v>
      </c>
      <c r="C146" t="s">
        <v>298</v>
      </c>
      <c r="D146">
        <v>458658</v>
      </c>
      <c r="E146">
        <v>5</v>
      </c>
    </row>
    <row r="147" spans="1:5" x14ac:dyDescent="0.2">
      <c r="A147">
        <v>145</v>
      </c>
      <c r="B147" t="s">
        <v>223</v>
      </c>
      <c r="C147" t="s">
        <v>295</v>
      </c>
      <c r="D147">
        <v>1064933</v>
      </c>
      <c r="E147">
        <v>1</v>
      </c>
    </row>
    <row r="148" spans="1:5" x14ac:dyDescent="0.2">
      <c r="A148">
        <v>146</v>
      </c>
      <c r="B148" t="s">
        <v>223</v>
      </c>
      <c r="C148" t="s">
        <v>293</v>
      </c>
      <c r="D148">
        <v>1054591</v>
      </c>
      <c r="E148">
        <v>2</v>
      </c>
    </row>
    <row r="149" spans="1:5" x14ac:dyDescent="0.2">
      <c r="A149">
        <v>147</v>
      </c>
      <c r="B149" t="s">
        <v>223</v>
      </c>
      <c r="C149" t="s">
        <v>287</v>
      </c>
      <c r="D149">
        <v>896785</v>
      </c>
      <c r="E149">
        <v>3</v>
      </c>
    </row>
    <row r="150" spans="1:5" x14ac:dyDescent="0.2">
      <c r="A150">
        <v>148</v>
      </c>
      <c r="B150" t="s">
        <v>223</v>
      </c>
      <c r="C150" t="s">
        <v>298</v>
      </c>
      <c r="D150">
        <v>849608</v>
      </c>
      <c r="E150">
        <v>4</v>
      </c>
    </row>
    <row r="151" spans="1:5" x14ac:dyDescent="0.2">
      <c r="A151">
        <v>149</v>
      </c>
      <c r="B151" t="s">
        <v>223</v>
      </c>
      <c r="C151" t="s">
        <v>296</v>
      </c>
      <c r="D151">
        <v>747908</v>
      </c>
      <c r="E151">
        <v>5</v>
      </c>
    </row>
    <row r="152" spans="1:5" x14ac:dyDescent="0.2">
      <c r="A152">
        <v>150</v>
      </c>
      <c r="B152" t="s">
        <v>310</v>
      </c>
      <c r="C152" t="s">
        <v>298</v>
      </c>
      <c r="D152">
        <v>564</v>
      </c>
      <c r="E152">
        <v>1</v>
      </c>
    </row>
    <row r="153" spans="1:5" x14ac:dyDescent="0.2">
      <c r="A153">
        <v>151</v>
      </c>
      <c r="B153" t="s">
        <v>310</v>
      </c>
      <c r="C153" t="s">
        <v>309</v>
      </c>
      <c r="D153">
        <v>522</v>
      </c>
      <c r="E153">
        <v>2</v>
      </c>
    </row>
    <row r="154" spans="1:5" x14ac:dyDescent="0.2">
      <c r="A154">
        <v>152</v>
      </c>
      <c r="B154" t="s">
        <v>310</v>
      </c>
      <c r="C154" t="s">
        <v>302</v>
      </c>
      <c r="D154">
        <v>498</v>
      </c>
      <c r="E154">
        <v>3</v>
      </c>
    </row>
    <row r="155" spans="1:5" x14ac:dyDescent="0.2">
      <c r="A155">
        <v>153</v>
      </c>
      <c r="B155" t="s">
        <v>310</v>
      </c>
      <c r="C155" t="s">
        <v>295</v>
      </c>
      <c r="D155">
        <v>455</v>
      </c>
      <c r="E155">
        <v>4</v>
      </c>
    </row>
    <row r="156" spans="1:5" x14ac:dyDescent="0.2">
      <c r="A156">
        <v>154</v>
      </c>
      <c r="B156" t="s">
        <v>310</v>
      </c>
      <c r="C156" t="s">
        <v>311</v>
      </c>
      <c r="D156">
        <v>369</v>
      </c>
      <c r="E156">
        <v>5</v>
      </c>
    </row>
    <row r="157" spans="1:5" x14ac:dyDescent="0.2">
      <c r="A157">
        <v>155</v>
      </c>
      <c r="B157" t="s">
        <v>221</v>
      </c>
      <c r="C157" t="s">
        <v>287</v>
      </c>
      <c r="D157">
        <v>623289</v>
      </c>
      <c r="E157">
        <v>1</v>
      </c>
    </row>
    <row r="158" spans="1:5" x14ac:dyDescent="0.2">
      <c r="A158">
        <v>156</v>
      </c>
      <c r="B158" t="s">
        <v>221</v>
      </c>
      <c r="C158" t="s">
        <v>298</v>
      </c>
      <c r="D158">
        <v>536543</v>
      </c>
      <c r="E158">
        <v>2</v>
      </c>
    </row>
    <row r="159" spans="1:5" x14ac:dyDescent="0.2">
      <c r="A159">
        <v>157</v>
      </c>
      <c r="B159" t="s">
        <v>221</v>
      </c>
      <c r="C159" t="s">
        <v>296</v>
      </c>
      <c r="D159">
        <v>455311</v>
      </c>
      <c r="E159">
        <v>3</v>
      </c>
    </row>
    <row r="160" spans="1:5" x14ac:dyDescent="0.2">
      <c r="A160">
        <v>158</v>
      </c>
      <c r="B160" t="s">
        <v>221</v>
      </c>
      <c r="C160" t="s">
        <v>293</v>
      </c>
      <c r="D160">
        <v>419670</v>
      </c>
      <c r="E160">
        <v>4</v>
      </c>
    </row>
    <row r="161" spans="1:5" x14ac:dyDescent="0.2">
      <c r="A161">
        <v>159</v>
      </c>
      <c r="B161" t="s">
        <v>221</v>
      </c>
      <c r="C161" t="s">
        <v>295</v>
      </c>
      <c r="D161">
        <v>406364</v>
      </c>
      <c r="E161">
        <v>5</v>
      </c>
    </row>
    <row r="162" spans="1:5" x14ac:dyDescent="0.2">
      <c r="A162">
        <v>160</v>
      </c>
      <c r="B162" t="s">
        <v>225</v>
      </c>
      <c r="C162" t="s">
        <v>293</v>
      </c>
      <c r="D162">
        <v>155249</v>
      </c>
      <c r="E162">
        <v>1</v>
      </c>
    </row>
    <row r="163" spans="1:5" x14ac:dyDescent="0.2">
      <c r="A163">
        <v>161</v>
      </c>
      <c r="B163" t="s">
        <v>225</v>
      </c>
      <c r="C163" t="s">
        <v>295</v>
      </c>
      <c r="D163">
        <v>116479</v>
      </c>
      <c r="E163">
        <v>2</v>
      </c>
    </row>
    <row r="164" spans="1:5" x14ac:dyDescent="0.2">
      <c r="A164">
        <v>162</v>
      </c>
      <c r="B164" t="s">
        <v>225</v>
      </c>
      <c r="C164" t="s">
        <v>287</v>
      </c>
      <c r="D164">
        <v>115081</v>
      </c>
      <c r="E164">
        <v>3</v>
      </c>
    </row>
    <row r="165" spans="1:5" x14ac:dyDescent="0.2">
      <c r="A165">
        <v>163</v>
      </c>
      <c r="B165" t="s">
        <v>225</v>
      </c>
      <c r="C165" t="s">
        <v>297</v>
      </c>
      <c r="D165">
        <v>112215</v>
      </c>
      <c r="E165">
        <v>4</v>
      </c>
    </row>
    <row r="166" spans="1:5" x14ac:dyDescent="0.2">
      <c r="A166">
        <v>164</v>
      </c>
      <c r="B166" t="s">
        <v>225</v>
      </c>
      <c r="C166" t="s">
        <v>296</v>
      </c>
      <c r="D166">
        <v>102002</v>
      </c>
      <c r="E166">
        <v>5</v>
      </c>
    </row>
    <row r="167" spans="1:5" x14ac:dyDescent="0.2">
      <c r="A167">
        <v>165</v>
      </c>
      <c r="B167" t="s">
        <v>240</v>
      </c>
      <c r="C167" t="s">
        <v>293</v>
      </c>
      <c r="D167">
        <v>1513777</v>
      </c>
      <c r="E167">
        <v>1</v>
      </c>
    </row>
    <row r="168" spans="1:5" x14ac:dyDescent="0.2">
      <c r="A168">
        <v>166</v>
      </c>
      <c r="B168" t="s">
        <v>240</v>
      </c>
      <c r="C168" t="s">
        <v>298</v>
      </c>
      <c r="D168">
        <v>1389942</v>
      </c>
      <c r="E168">
        <v>2</v>
      </c>
    </row>
    <row r="169" spans="1:5" x14ac:dyDescent="0.2">
      <c r="A169">
        <v>167</v>
      </c>
      <c r="B169" t="s">
        <v>240</v>
      </c>
      <c r="C169" t="s">
        <v>296</v>
      </c>
      <c r="D169">
        <v>1367545</v>
      </c>
      <c r="E169">
        <v>3</v>
      </c>
    </row>
    <row r="170" spans="1:5" x14ac:dyDescent="0.2">
      <c r="A170">
        <v>168</v>
      </c>
      <c r="B170" t="s">
        <v>240</v>
      </c>
      <c r="C170" t="s">
        <v>295</v>
      </c>
      <c r="D170">
        <v>1281045</v>
      </c>
      <c r="E170">
        <v>4</v>
      </c>
    </row>
    <row r="171" spans="1:5" x14ac:dyDescent="0.2">
      <c r="A171">
        <v>169</v>
      </c>
      <c r="B171" t="s">
        <v>240</v>
      </c>
      <c r="C171" t="s">
        <v>303</v>
      </c>
      <c r="D171">
        <v>1120744</v>
      </c>
      <c r="E171">
        <v>5</v>
      </c>
    </row>
    <row r="172" spans="1:5" x14ac:dyDescent="0.2">
      <c r="A172">
        <v>170</v>
      </c>
      <c r="B172" t="s">
        <v>242</v>
      </c>
      <c r="C172" t="s">
        <v>293</v>
      </c>
      <c r="D172">
        <v>120810</v>
      </c>
      <c r="E172">
        <v>1</v>
      </c>
    </row>
    <row r="173" spans="1:5" x14ac:dyDescent="0.2">
      <c r="A173">
        <v>171</v>
      </c>
      <c r="B173" t="s">
        <v>242</v>
      </c>
      <c r="C173" t="s">
        <v>297</v>
      </c>
      <c r="D173">
        <v>106321</v>
      </c>
      <c r="E173">
        <v>2</v>
      </c>
    </row>
    <row r="174" spans="1:5" x14ac:dyDescent="0.2">
      <c r="A174">
        <v>172</v>
      </c>
      <c r="B174" t="s">
        <v>242</v>
      </c>
      <c r="C174" t="s">
        <v>304</v>
      </c>
      <c r="D174">
        <v>101269</v>
      </c>
      <c r="E174">
        <v>3</v>
      </c>
    </row>
    <row r="175" spans="1:5" x14ac:dyDescent="0.2">
      <c r="A175">
        <v>173</v>
      </c>
      <c r="B175" t="s">
        <v>242</v>
      </c>
      <c r="C175" t="s">
        <v>295</v>
      </c>
      <c r="D175">
        <v>99981</v>
      </c>
      <c r="E175">
        <v>4</v>
      </c>
    </row>
    <row r="176" spans="1:5" x14ac:dyDescent="0.2">
      <c r="A176">
        <v>174</v>
      </c>
      <c r="B176" t="s">
        <v>242</v>
      </c>
      <c r="C176" t="s">
        <v>296</v>
      </c>
      <c r="D176">
        <v>94011</v>
      </c>
      <c r="E176">
        <v>5</v>
      </c>
    </row>
    <row r="177" spans="1:5" x14ac:dyDescent="0.2">
      <c r="A177">
        <v>175</v>
      </c>
      <c r="B177" t="s">
        <v>227</v>
      </c>
      <c r="C177" t="s">
        <v>293</v>
      </c>
      <c r="D177">
        <v>336322</v>
      </c>
      <c r="E177">
        <v>1</v>
      </c>
    </row>
    <row r="178" spans="1:5" x14ac:dyDescent="0.2">
      <c r="A178">
        <v>176</v>
      </c>
      <c r="B178" t="s">
        <v>227</v>
      </c>
      <c r="C178" t="s">
        <v>296</v>
      </c>
      <c r="D178">
        <v>259508</v>
      </c>
      <c r="E178">
        <v>2</v>
      </c>
    </row>
    <row r="179" spans="1:5" x14ac:dyDescent="0.2">
      <c r="A179">
        <v>177</v>
      </c>
      <c r="B179" t="s">
        <v>227</v>
      </c>
      <c r="C179" t="s">
        <v>297</v>
      </c>
      <c r="D179">
        <v>231995</v>
      </c>
      <c r="E179">
        <v>3</v>
      </c>
    </row>
    <row r="180" spans="1:5" x14ac:dyDescent="0.2">
      <c r="A180">
        <v>178</v>
      </c>
      <c r="B180" t="s">
        <v>227</v>
      </c>
      <c r="C180" t="s">
        <v>298</v>
      </c>
      <c r="D180">
        <v>229775</v>
      </c>
      <c r="E180">
        <v>4</v>
      </c>
    </row>
    <row r="181" spans="1:5" x14ac:dyDescent="0.2">
      <c r="A181">
        <v>179</v>
      </c>
      <c r="B181" t="s">
        <v>227</v>
      </c>
      <c r="C181" t="s">
        <v>295</v>
      </c>
      <c r="D181">
        <v>217050</v>
      </c>
      <c r="E181">
        <v>5</v>
      </c>
    </row>
    <row r="182" spans="1:5" x14ac:dyDescent="0.2">
      <c r="A182">
        <v>180</v>
      </c>
      <c r="B182" t="s">
        <v>231</v>
      </c>
      <c r="C182" t="s">
        <v>293</v>
      </c>
      <c r="D182">
        <v>150455</v>
      </c>
      <c r="E182">
        <v>1</v>
      </c>
    </row>
    <row r="183" spans="1:5" x14ac:dyDescent="0.2">
      <c r="A183">
        <v>181</v>
      </c>
      <c r="B183" t="s">
        <v>231</v>
      </c>
      <c r="C183" t="s">
        <v>295</v>
      </c>
      <c r="D183">
        <v>149314</v>
      </c>
      <c r="E183">
        <v>2</v>
      </c>
    </row>
    <row r="184" spans="1:5" x14ac:dyDescent="0.2">
      <c r="A184">
        <v>182</v>
      </c>
      <c r="B184" t="s">
        <v>231</v>
      </c>
      <c r="C184" t="s">
        <v>303</v>
      </c>
      <c r="D184">
        <v>120283</v>
      </c>
      <c r="E184">
        <v>3</v>
      </c>
    </row>
    <row r="185" spans="1:5" x14ac:dyDescent="0.2">
      <c r="A185">
        <v>183</v>
      </c>
      <c r="B185" t="s">
        <v>231</v>
      </c>
      <c r="C185" t="s">
        <v>297</v>
      </c>
      <c r="D185">
        <v>109167</v>
      </c>
      <c r="E185">
        <v>4</v>
      </c>
    </row>
    <row r="186" spans="1:5" x14ac:dyDescent="0.2">
      <c r="A186">
        <v>184</v>
      </c>
      <c r="B186" t="s">
        <v>231</v>
      </c>
      <c r="C186" t="s">
        <v>296</v>
      </c>
      <c r="D186">
        <v>104657</v>
      </c>
      <c r="E186">
        <v>5</v>
      </c>
    </row>
    <row r="187" spans="1:5" x14ac:dyDescent="0.2">
      <c r="A187">
        <v>185</v>
      </c>
      <c r="B187" t="s">
        <v>234</v>
      </c>
      <c r="C187" t="s">
        <v>293</v>
      </c>
      <c r="D187">
        <v>959251</v>
      </c>
      <c r="E187">
        <v>1</v>
      </c>
    </row>
    <row r="188" spans="1:5" x14ac:dyDescent="0.2">
      <c r="A188">
        <v>186</v>
      </c>
      <c r="B188" t="s">
        <v>234</v>
      </c>
      <c r="C188" t="s">
        <v>303</v>
      </c>
      <c r="D188">
        <v>951157</v>
      </c>
      <c r="E188">
        <v>2</v>
      </c>
    </row>
    <row r="189" spans="1:5" x14ac:dyDescent="0.2">
      <c r="A189">
        <v>187</v>
      </c>
      <c r="B189" t="s">
        <v>234</v>
      </c>
      <c r="C189" t="s">
        <v>298</v>
      </c>
      <c r="D189">
        <v>939373</v>
      </c>
      <c r="E189">
        <v>3</v>
      </c>
    </row>
    <row r="190" spans="1:5" x14ac:dyDescent="0.2">
      <c r="A190">
        <v>188</v>
      </c>
      <c r="B190" t="s">
        <v>234</v>
      </c>
      <c r="C190" t="s">
        <v>297</v>
      </c>
      <c r="D190">
        <v>758420</v>
      </c>
      <c r="E190">
        <v>4</v>
      </c>
    </row>
    <row r="191" spans="1:5" x14ac:dyDescent="0.2">
      <c r="A191">
        <v>189</v>
      </c>
      <c r="B191" t="s">
        <v>234</v>
      </c>
      <c r="C191" t="s">
        <v>312</v>
      </c>
      <c r="D191">
        <v>607636</v>
      </c>
      <c r="E191">
        <v>5</v>
      </c>
    </row>
    <row r="192" spans="1:5" x14ac:dyDescent="0.2">
      <c r="A192">
        <v>190</v>
      </c>
      <c r="B192" t="s">
        <v>236</v>
      </c>
      <c r="C192" t="s">
        <v>293</v>
      </c>
      <c r="D192">
        <v>290021</v>
      </c>
      <c r="E192">
        <v>1</v>
      </c>
    </row>
    <row r="193" spans="1:5" x14ac:dyDescent="0.2">
      <c r="A193">
        <v>191</v>
      </c>
      <c r="B193" t="s">
        <v>236</v>
      </c>
      <c r="C193" t="s">
        <v>295</v>
      </c>
      <c r="D193">
        <v>261362</v>
      </c>
      <c r="E193">
        <v>2</v>
      </c>
    </row>
    <row r="194" spans="1:5" x14ac:dyDescent="0.2">
      <c r="A194">
        <v>192</v>
      </c>
      <c r="B194" t="s">
        <v>236</v>
      </c>
      <c r="C194" t="s">
        <v>297</v>
      </c>
      <c r="D194">
        <v>171642</v>
      </c>
      <c r="E194">
        <v>3</v>
      </c>
    </row>
    <row r="195" spans="1:5" x14ac:dyDescent="0.2">
      <c r="A195">
        <v>193</v>
      </c>
      <c r="B195" t="s">
        <v>236</v>
      </c>
      <c r="C195" t="s">
        <v>296</v>
      </c>
      <c r="D195">
        <v>164980</v>
      </c>
      <c r="E195">
        <v>4</v>
      </c>
    </row>
    <row r="196" spans="1:5" x14ac:dyDescent="0.2">
      <c r="A196">
        <v>194</v>
      </c>
      <c r="B196" t="s">
        <v>236</v>
      </c>
      <c r="C196" t="s">
        <v>287</v>
      </c>
      <c r="D196">
        <v>163685</v>
      </c>
      <c r="E196">
        <v>5</v>
      </c>
    </row>
    <row r="197" spans="1:5" x14ac:dyDescent="0.2">
      <c r="A197">
        <v>195</v>
      </c>
      <c r="B197" t="s">
        <v>229</v>
      </c>
      <c r="C197" t="s">
        <v>287</v>
      </c>
      <c r="D197">
        <v>294635</v>
      </c>
      <c r="E197">
        <v>1</v>
      </c>
    </row>
    <row r="198" spans="1:5" x14ac:dyDescent="0.2">
      <c r="A198">
        <v>196</v>
      </c>
      <c r="B198" t="s">
        <v>229</v>
      </c>
      <c r="C198" t="s">
        <v>295</v>
      </c>
      <c r="D198">
        <v>290676</v>
      </c>
      <c r="E198">
        <v>2</v>
      </c>
    </row>
    <row r="199" spans="1:5" x14ac:dyDescent="0.2">
      <c r="A199">
        <v>197</v>
      </c>
      <c r="B199" t="s">
        <v>229</v>
      </c>
      <c r="C199" t="s">
        <v>293</v>
      </c>
      <c r="D199">
        <v>282911</v>
      </c>
      <c r="E199">
        <v>3</v>
      </c>
    </row>
    <row r="200" spans="1:5" x14ac:dyDescent="0.2">
      <c r="A200">
        <v>198</v>
      </c>
      <c r="B200" t="s">
        <v>229</v>
      </c>
      <c r="C200" t="s">
        <v>298</v>
      </c>
      <c r="D200">
        <v>230787</v>
      </c>
      <c r="E200">
        <v>4</v>
      </c>
    </row>
    <row r="201" spans="1:5" x14ac:dyDescent="0.2">
      <c r="A201">
        <v>199</v>
      </c>
      <c r="B201" t="s">
        <v>229</v>
      </c>
      <c r="C201" t="s">
        <v>297</v>
      </c>
      <c r="D201">
        <v>220769</v>
      </c>
      <c r="E201">
        <v>5</v>
      </c>
    </row>
    <row r="202" spans="1:5" x14ac:dyDescent="0.2">
      <c r="A202">
        <v>200</v>
      </c>
      <c r="B202" t="s">
        <v>238</v>
      </c>
      <c r="C202" t="s">
        <v>298</v>
      </c>
      <c r="D202">
        <v>2609790</v>
      </c>
      <c r="E202">
        <v>1</v>
      </c>
    </row>
    <row r="203" spans="1:5" x14ac:dyDescent="0.2">
      <c r="A203">
        <v>201</v>
      </c>
      <c r="B203" t="s">
        <v>238</v>
      </c>
      <c r="C203" t="s">
        <v>293</v>
      </c>
      <c r="D203">
        <v>2548186</v>
      </c>
      <c r="E203">
        <v>2</v>
      </c>
    </row>
    <row r="204" spans="1:5" x14ac:dyDescent="0.2">
      <c r="A204">
        <v>202</v>
      </c>
      <c r="B204" t="s">
        <v>238</v>
      </c>
      <c r="C204" t="s">
        <v>297</v>
      </c>
      <c r="D204">
        <v>2484445</v>
      </c>
      <c r="E204">
        <v>3</v>
      </c>
    </row>
    <row r="205" spans="1:5" x14ac:dyDescent="0.2">
      <c r="A205">
        <v>203</v>
      </c>
      <c r="B205" t="s">
        <v>238</v>
      </c>
      <c r="C205" t="s">
        <v>303</v>
      </c>
      <c r="D205">
        <v>2352946</v>
      </c>
      <c r="E205">
        <v>4</v>
      </c>
    </row>
    <row r="206" spans="1:5" x14ac:dyDescent="0.2">
      <c r="A206">
        <v>204</v>
      </c>
      <c r="B206" t="s">
        <v>238</v>
      </c>
      <c r="C206" t="s">
        <v>296</v>
      </c>
      <c r="D206">
        <v>2159111</v>
      </c>
      <c r="E206">
        <v>5</v>
      </c>
    </row>
    <row r="207" spans="1:5" x14ac:dyDescent="0.2">
      <c r="A207">
        <v>205</v>
      </c>
      <c r="B207" t="s">
        <v>244</v>
      </c>
      <c r="C207" t="s">
        <v>293</v>
      </c>
      <c r="D207">
        <v>1813810</v>
      </c>
      <c r="E207">
        <v>1</v>
      </c>
    </row>
    <row r="208" spans="1:5" x14ac:dyDescent="0.2">
      <c r="A208">
        <v>206</v>
      </c>
      <c r="B208" t="s">
        <v>244</v>
      </c>
      <c r="C208" t="s">
        <v>295</v>
      </c>
      <c r="D208">
        <v>1778568</v>
      </c>
      <c r="E208">
        <v>2</v>
      </c>
    </row>
    <row r="209" spans="1:5" x14ac:dyDescent="0.2">
      <c r="A209">
        <v>207</v>
      </c>
      <c r="B209" t="s">
        <v>244</v>
      </c>
      <c r="C209" t="s">
        <v>303</v>
      </c>
      <c r="D209">
        <v>1547748</v>
      </c>
      <c r="E209">
        <v>3</v>
      </c>
    </row>
    <row r="210" spans="1:5" x14ac:dyDescent="0.2">
      <c r="A210">
        <v>208</v>
      </c>
      <c r="B210" t="s">
        <v>244</v>
      </c>
      <c r="C210" t="s">
        <v>298</v>
      </c>
      <c r="D210">
        <v>1469481</v>
      </c>
      <c r="E210">
        <v>4</v>
      </c>
    </row>
    <row r="211" spans="1:5" x14ac:dyDescent="0.2">
      <c r="A211">
        <v>209</v>
      </c>
      <c r="B211" t="s">
        <v>244</v>
      </c>
      <c r="C211" t="s">
        <v>296</v>
      </c>
      <c r="D211">
        <v>1406753</v>
      </c>
      <c r="E211">
        <v>5</v>
      </c>
    </row>
    <row r="212" spans="1:5" x14ac:dyDescent="0.2">
      <c r="A212">
        <v>210</v>
      </c>
      <c r="B212" t="s">
        <v>246</v>
      </c>
      <c r="C212" t="s">
        <v>287</v>
      </c>
      <c r="D212">
        <v>638873</v>
      </c>
      <c r="E212">
        <v>1</v>
      </c>
    </row>
    <row r="213" spans="1:5" x14ac:dyDescent="0.2">
      <c r="A213">
        <v>211</v>
      </c>
      <c r="B213" t="s">
        <v>246</v>
      </c>
      <c r="C213" t="s">
        <v>293</v>
      </c>
      <c r="D213">
        <v>511119</v>
      </c>
      <c r="E213">
        <v>2</v>
      </c>
    </row>
    <row r="214" spans="1:5" x14ac:dyDescent="0.2">
      <c r="A214">
        <v>212</v>
      </c>
      <c r="B214" t="s">
        <v>246</v>
      </c>
      <c r="C214" t="s">
        <v>295</v>
      </c>
      <c r="D214">
        <v>483921</v>
      </c>
      <c r="E214">
        <v>3</v>
      </c>
    </row>
    <row r="215" spans="1:5" x14ac:dyDescent="0.2">
      <c r="A215">
        <v>213</v>
      </c>
      <c r="B215" t="s">
        <v>246</v>
      </c>
      <c r="C215" t="s">
        <v>296</v>
      </c>
      <c r="D215">
        <v>411505</v>
      </c>
      <c r="E215">
        <v>4</v>
      </c>
    </row>
    <row r="216" spans="1:5" x14ac:dyDescent="0.2">
      <c r="A216">
        <v>214</v>
      </c>
      <c r="B216" t="s">
        <v>246</v>
      </c>
      <c r="C216" t="s">
        <v>298</v>
      </c>
      <c r="D216">
        <v>362665</v>
      </c>
      <c r="E216">
        <v>5</v>
      </c>
    </row>
    <row r="217" spans="1:5" x14ac:dyDescent="0.2">
      <c r="A217">
        <v>215</v>
      </c>
      <c r="B217" t="s">
        <v>248</v>
      </c>
      <c r="C217" t="s">
        <v>293</v>
      </c>
      <c r="D217">
        <v>571237</v>
      </c>
      <c r="E217">
        <v>1</v>
      </c>
    </row>
    <row r="218" spans="1:5" x14ac:dyDescent="0.2">
      <c r="A218">
        <v>216</v>
      </c>
      <c r="B218" t="s">
        <v>248</v>
      </c>
      <c r="C218" t="s">
        <v>295</v>
      </c>
      <c r="D218">
        <v>541077</v>
      </c>
      <c r="E218">
        <v>2</v>
      </c>
    </row>
    <row r="219" spans="1:5" x14ac:dyDescent="0.2">
      <c r="A219">
        <v>217</v>
      </c>
      <c r="B219" t="s">
        <v>248</v>
      </c>
      <c r="C219" t="s">
        <v>287</v>
      </c>
      <c r="D219">
        <v>474492</v>
      </c>
      <c r="E219">
        <v>3</v>
      </c>
    </row>
    <row r="220" spans="1:5" x14ac:dyDescent="0.2">
      <c r="A220">
        <v>218</v>
      </c>
      <c r="B220" t="s">
        <v>248</v>
      </c>
      <c r="C220" t="s">
        <v>296</v>
      </c>
      <c r="D220">
        <v>439819</v>
      </c>
      <c r="E220">
        <v>4</v>
      </c>
    </row>
    <row r="221" spans="1:5" x14ac:dyDescent="0.2">
      <c r="A221">
        <v>219</v>
      </c>
      <c r="B221" t="s">
        <v>248</v>
      </c>
      <c r="C221" t="s">
        <v>303</v>
      </c>
      <c r="D221">
        <v>372918</v>
      </c>
      <c r="E221">
        <v>5</v>
      </c>
    </row>
    <row r="222" spans="1:5" x14ac:dyDescent="0.2">
      <c r="A222">
        <v>220</v>
      </c>
      <c r="B222" t="s">
        <v>250</v>
      </c>
      <c r="C222" t="s">
        <v>293</v>
      </c>
      <c r="D222">
        <v>2353753</v>
      </c>
      <c r="E222">
        <v>1</v>
      </c>
    </row>
    <row r="223" spans="1:5" x14ac:dyDescent="0.2">
      <c r="A223">
        <v>221</v>
      </c>
      <c r="B223" t="s">
        <v>250</v>
      </c>
      <c r="C223" t="s">
        <v>295</v>
      </c>
      <c r="D223">
        <v>2034787</v>
      </c>
      <c r="E223">
        <v>2</v>
      </c>
    </row>
    <row r="224" spans="1:5" x14ac:dyDescent="0.2">
      <c r="A224">
        <v>222</v>
      </c>
      <c r="B224" t="s">
        <v>250</v>
      </c>
      <c r="C224" t="s">
        <v>297</v>
      </c>
      <c r="D224">
        <v>1934387</v>
      </c>
      <c r="E224">
        <v>3</v>
      </c>
    </row>
    <row r="225" spans="1:5" x14ac:dyDescent="0.2">
      <c r="A225">
        <v>223</v>
      </c>
      <c r="B225" t="s">
        <v>250</v>
      </c>
      <c r="C225" t="s">
        <v>298</v>
      </c>
      <c r="D225">
        <v>1762418</v>
      </c>
      <c r="E225">
        <v>4</v>
      </c>
    </row>
    <row r="226" spans="1:5" x14ac:dyDescent="0.2">
      <c r="A226">
        <v>224</v>
      </c>
      <c r="B226" t="s">
        <v>250</v>
      </c>
      <c r="C226" t="s">
        <v>303</v>
      </c>
      <c r="D226">
        <v>1746999</v>
      </c>
      <c r="E226">
        <v>5</v>
      </c>
    </row>
    <row r="227" spans="1:5" x14ac:dyDescent="0.2">
      <c r="A227">
        <v>225</v>
      </c>
      <c r="B227" t="s">
        <v>280</v>
      </c>
      <c r="C227" t="s">
        <v>293</v>
      </c>
      <c r="D227">
        <v>1138257</v>
      </c>
      <c r="E227">
        <v>1</v>
      </c>
    </row>
    <row r="228" spans="1:5" x14ac:dyDescent="0.2">
      <c r="A228">
        <v>226</v>
      </c>
      <c r="B228" t="s">
        <v>280</v>
      </c>
      <c r="C228" t="s">
        <v>297</v>
      </c>
      <c r="D228">
        <v>1101187</v>
      </c>
      <c r="E228">
        <v>2</v>
      </c>
    </row>
    <row r="229" spans="1:5" x14ac:dyDescent="0.2">
      <c r="A229">
        <v>227</v>
      </c>
      <c r="B229" t="s">
        <v>280</v>
      </c>
      <c r="C229" t="s">
        <v>302</v>
      </c>
      <c r="D229">
        <v>859167</v>
      </c>
      <c r="E229">
        <v>3</v>
      </c>
    </row>
    <row r="230" spans="1:5" x14ac:dyDescent="0.2">
      <c r="A230">
        <v>228</v>
      </c>
      <c r="B230" t="s">
        <v>280</v>
      </c>
      <c r="C230" t="s">
        <v>313</v>
      </c>
      <c r="D230">
        <v>824006</v>
      </c>
      <c r="E230">
        <v>4</v>
      </c>
    </row>
    <row r="231" spans="1:5" x14ac:dyDescent="0.2">
      <c r="A231">
        <v>229</v>
      </c>
      <c r="B231" t="s">
        <v>280</v>
      </c>
      <c r="C231" t="s">
        <v>309</v>
      </c>
      <c r="D231">
        <v>709261</v>
      </c>
      <c r="E231">
        <v>5</v>
      </c>
    </row>
    <row r="232" spans="1:5" x14ac:dyDescent="0.2">
      <c r="A232">
        <v>230</v>
      </c>
      <c r="B232" t="s">
        <v>252</v>
      </c>
      <c r="C232" t="s">
        <v>295</v>
      </c>
      <c r="D232">
        <v>212772</v>
      </c>
      <c r="E232">
        <v>1</v>
      </c>
    </row>
    <row r="233" spans="1:5" x14ac:dyDescent="0.2">
      <c r="A233">
        <v>231</v>
      </c>
      <c r="B233" t="s">
        <v>252</v>
      </c>
      <c r="C233" t="s">
        <v>296</v>
      </c>
      <c r="D233">
        <v>197074</v>
      </c>
      <c r="E233">
        <v>2</v>
      </c>
    </row>
    <row r="234" spans="1:5" x14ac:dyDescent="0.2">
      <c r="A234">
        <v>232</v>
      </c>
      <c r="B234" t="s">
        <v>252</v>
      </c>
      <c r="C234" t="s">
        <v>303</v>
      </c>
      <c r="D234">
        <v>193971</v>
      </c>
      <c r="E234">
        <v>3</v>
      </c>
    </row>
    <row r="235" spans="1:5" x14ac:dyDescent="0.2">
      <c r="A235">
        <v>233</v>
      </c>
      <c r="B235" t="s">
        <v>252</v>
      </c>
      <c r="C235" t="s">
        <v>298</v>
      </c>
      <c r="D235">
        <v>179348</v>
      </c>
      <c r="E235">
        <v>4</v>
      </c>
    </row>
    <row r="236" spans="1:5" x14ac:dyDescent="0.2">
      <c r="A236">
        <v>234</v>
      </c>
      <c r="B236" t="s">
        <v>252</v>
      </c>
      <c r="C236" t="s">
        <v>293</v>
      </c>
      <c r="D236">
        <v>174245</v>
      </c>
      <c r="E236">
        <v>5</v>
      </c>
    </row>
    <row r="237" spans="1:5" x14ac:dyDescent="0.2">
      <c r="A237">
        <v>235</v>
      </c>
      <c r="B237" t="s">
        <v>254</v>
      </c>
      <c r="C237" t="s">
        <v>287</v>
      </c>
      <c r="D237">
        <v>705275</v>
      </c>
      <c r="E237">
        <v>1</v>
      </c>
    </row>
    <row r="238" spans="1:5" x14ac:dyDescent="0.2">
      <c r="A238">
        <v>236</v>
      </c>
      <c r="B238" t="s">
        <v>254</v>
      </c>
      <c r="C238" t="s">
        <v>298</v>
      </c>
      <c r="D238">
        <v>690833</v>
      </c>
      <c r="E238">
        <v>2</v>
      </c>
    </row>
    <row r="239" spans="1:5" x14ac:dyDescent="0.2">
      <c r="A239">
        <v>237</v>
      </c>
      <c r="B239" t="s">
        <v>254</v>
      </c>
      <c r="C239" t="s">
        <v>293</v>
      </c>
      <c r="D239">
        <v>679421</v>
      </c>
      <c r="E239">
        <v>3</v>
      </c>
    </row>
    <row r="240" spans="1:5" x14ac:dyDescent="0.2">
      <c r="A240">
        <v>238</v>
      </c>
      <c r="B240" t="s">
        <v>254</v>
      </c>
      <c r="C240" t="s">
        <v>295</v>
      </c>
      <c r="D240">
        <v>557054</v>
      </c>
      <c r="E240">
        <v>4</v>
      </c>
    </row>
    <row r="241" spans="1:5" x14ac:dyDescent="0.2">
      <c r="A241">
        <v>239</v>
      </c>
      <c r="B241" t="s">
        <v>254</v>
      </c>
      <c r="C241" t="s">
        <v>303</v>
      </c>
      <c r="D241">
        <v>546084</v>
      </c>
      <c r="E241">
        <v>5</v>
      </c>
    </row>
    <row r="242" spans="1:5" x14ac:dyDescent="0.2">
      <c r="A242">
        <v>240</v>
      </c>
      <c r="B242" t="s">
        <v>256</v>
      </c>
      <c r="C242" t="s">
        <v>293</v>
      </c>
      <c r="D242">
        <v>157701</v>
      </c>
      <c r="E242">
        <v>1</v>
      </c>
    </row>
    <row r="243" spans="1:5" x14ac:dyDescent="0.2">
      <c r="A243">
        <v>241</v>
      </c>
      <c r="B243" t="s">
        <v>256</v>
      </c>
      <c r="C243" t="s">
        <v>296</v>
      </c>
      <c r="D243">
        <v>124963</v>
      </c>
      <c r="E243">
        <v>2</v>
      </c>
    </row>
    <row r="244" spans="1:5" x14ac:dyDescent="0.2">
      <c r="A244">
        <v>242</v>
      </c>
      <c r="B244" t="s">
        <v>256</v>
      </c>
      <c r="C244" t="s">
        <v>295</v>
      </c>
      <c r="D244">
        <v>113716</v>
      </c>
      <c r="E244">
        <v>3</v>
      </c>
    </row>
    <row r="245" spans="1:5" x14ac:dyDescent="0.2">
      <c r="A245">
        <v>243</v>
      </c>
      <c r="B245" t="s">
        <v>256</v>
      </c>
      <c r="C245" t="s">
        <v>297</v>
      </c>
      <c r="D245">
        <v>106412</v>
      </c>
      <c r="E245">
        <v>4</v>
      </c>
    </row>
    <row r="246" spans="1:5" x14ac:dyDescent="0.2">
      <c r="A246">
        <v>244</v>
      </c>
      <c r="B246" t="s">
        <v>256</v>
      </c>
      <c r="C246" t="s">
        <v>304</v>
      </c>
      <c r="D246">
        <v>101650</v>
      </c>
      <c r="E246">
        <v>5</v>
      </c>
    </row>
    <row r="247" spans="1:5" x14ac:dyDescent="0.2">
      <c r="A247">
        <v>245</v>
      </c>
      <c r="B247" t="s">
        <v>258</v>
      </c>
      <c r="C247" t="s">
        <v>287</v>
      </c>
      <c r="D247">
        <v>1377467</v>
      </c>
      <c r="E247">
        <v>1</v>
      </c>
    </row>
    <row r="248" spans="1:5" x14ac:dyDescent="0.2">
      <c r="A248">
        <v>246</v>
      </c>
      <c r="B248" t="s">
        <v>258</v>
      </c>
      <c r="C248" t="s">
        <v>293</v>
      </c>
      <c r="D248">
        <v>1106073</v>
      </c>
      <c r="E248">
        <v>2</v>
      </c>
    </row>
    <row r="249" spans="1:5" x14ac:dyDescent="0.2">
      <c r="A249">
        <v>247</v>
      </c>
      <c r="B249" t="s">
        <v>258</v>
      </c>
      <c r="C249" t="s">
        <v>295</v>
      </c>
      <c r="D249">
        <v>1023828</v>
      </c>
      <c r="E249">
        <v>3</v>
      </c>
    </row>
    <row r="250" spans="1:5" x14ac:dyDescent="0.2">
      <c r="A250">
        <v>248</v>
      </c>
      <c r="B250" t="s">
        <v>258</v>
      </c>
      <c r="C250" t="s">
        <v>296</v>
      </c>
      <c r="D250">
        <v>933551</v>
      </c>
      <c r="E250">
        <v>4</v>
      </c>
    </row>
    <row r="251" spans="1:5" x14ac:dyDescent="0.2">
      <c r="A251">
        <v>249</v>
      </c>
      <c r="B251" t="s">
        <v>258</v>
      </c>
      <c r="C251" t="s">
        <v>298</v>
      </c>
      <c r="D251">
        <v>928129</v>
      </c>
      <c r="E251">
        <v>5</v>
      </c>
    </row>
    <row r="252" spans="1:5" x14ac:dyDescent="0.2">
      <c r="A252">
        <v>250</v>
      </c>
      <c r="B252" t="s">
        <v>260</v>
      </c>
      <c r="C252" t="s">
        <v>287</v>
      </c>
      <c r="D252">
        <v>2833795</v>
      </c>
      <c r="E252">
        <v>1</v>
      </c>
    </row>
    <row r="253" spans="1:5" x14ac:dyDescent="0.2">
      <c r="A253">
        <v>251</v>
      </c>
      <c r="B253" t="s">
        <v>260</v>
      </c>
      <c r="C253" t="s">
        <v>293</v>
      </c>
      <c r="D253">
        <v>2788067</v>
      </c>
      <c r="E253">
        <v>2</v>
      </c>
    </row>
    <row r="254" spans="1:5" x14ac:dyDescent="0.2">
      <c r="A254">
        <v>252</v>
      </c>
      <c r="B254" t="s">
        <v>260</v>
      </c>
      <c r="C254" t="s">
        <v>295</v>
      </c>
      <c r="D254">
        <v>2352302</v>
      </c>
      <c r="E254">
        <v>3</v>
      </c>
    </row>
    <row r="255" spans="1:5" x14ac:dyDescent="0.2">
      <c r="A255">
        <v>253</v>
      </c>
      <c r="B255" t="s">
        <v>260</v>
      </c>
      <c r="C255" t="s">
        <v>298</v>
      </c>
      <c r="D255">
        <v>2213136</v>
      </c>
      <c r="E255">
        <v>4</v>
      </c>
    </row>
    <row r="256" spans="1:5" x14ac:dyDescent="0.2">
      <c r="A256">
        <v>254</v>
      </c>
      <c r="B256" t="s">
        <v>260</v>
      </c>
      <c r="C256" t="s">
        <v>303</v>
      </c>
      <c r="D256">
        <v>1882444</v>
      </c>
      <c r="E256">
        <v>5</v>
      </c>
    </row>
    <row r="257" spans="1:5" x14ac:dyDescent="0.2">
      <c r="A257">
        <v>255</v>
      </c>
      <c r="B257" t="s">
        <v>262</v>
      </c>
      <c r="C257" t="s">
        <v>293</v>
      </c>
      <c r="D257">
        <v>253237</v>
      </c>
      <c r="E257">
        <v>1</v>
      </c>
    </row>
    <row r="258" spans="1:5" x14ac:dyDescent="0.2">
      <c r="A258">
        <v>256</v>
      </c>
      <c r="B258" t="s">
        <v>262</v>
      </c>
      <c r="C258" t="s">
        <v>296</v>
      </c>
      <c r="D258">
        <v>221872</v>
      </c>
      <c r="E258">
        <v>2</v>
      </c>
    </row>
    <row r="259" spans="1:5" x14ac:dyDescent="0.2">
      <c r="A259">
        <v>257</v>
      </c>
      <c r="B259" t="s">
        <v>262</v>
      </c>
      <c r="C259" t="s">
        <v>287</v>
      </c>
      <c r="D259">
        <v>212502</v>
      </c>
      <c r="E259">
        <v>3</v>
      </c>
    </row>
    <row r="260" spans="1:5" x14ac:dyDescent="0.2">
      <c r="A260">
        <v>258</v>
      </c>
      <c r="B260" t="s">
        <v>262</v>
      </c>
      <c r="C260" t="s">
        <v>297</v>
      </c>
      <c r="D260">
        <v>179038</v>
      </c>
      <c r="E260">
        <v>4</v>
      </c>
    </row>
    <row r="261" spans="1:5" x14ac:dyDescent="0.2">
      <c r="A261">
        <v>259</v>
      </c>
      <c r="B261" t="s">
        <v>262</v>
      </c>
      <c r="C261" t="s">
        <v>295</v>
      </c>
      <c r="D261">
        <v>176763</v>
      </c>
      <c r="E261">
        <v>5</v>
      </c>
    </row>
    <row r="262" spans="1:5" x14ac:dyDescent="0.2">
      <c r="A262">
        <v>260</v>
      </c>
      <c r="B262" t="s">
        <v>266</v>
      </c>
      <c r="C262" t="s">
        <v>293</v>
      </c>
      <c r="D262">
        <v>837399</v>
      </c>
      <c r="E262">
        <v>1</v>
      </c>
    </row>
    <row r="263" spans="1:5" x14ac:dyDescent="0.2">
      <c r="A263">
        <v>261</v>
      </c>
      <c r="B263" t="s">
        <v>266</v>
      </c>
      <c r="C263" t="s">
        <v>295</v>
      </c>
      <c r="D263">
        <v>819189</v>
      </c>
      <c r="E263">
        <v>2</v>
      </c>
    </row>
    <row r="264" spans="1:5" x14ac:dyDescent="0.2">
      <c r="A264">
        <v>262</v>
      </c>
      <c r="B264" t="s">
        <v>266</v>
      </c>
      <c r="C264" t="s">
        <v>298</v>
      </c>
      <c r="D264">
        <v>808124</v>
      </c>
      <c r="E264">
        <v>3</v>
      </c>
    </row>
    <row r="265" spans="1:5" x14ac:dyDescent="0.2">
      <c r="A265">
        <v>263</v>
      </c>
      <c r="B265" t="s">
        <v>266</v>
      </c>
      <c r="C265" t="s">
        <v>297</v>
      </c>
      <c r="D265">
        <v>702343</v>
      </c>
      <c r="E265">
        <v>4</v>
      </c>
    </row>
    <row r="266" spans="1:5" x14ac:dyDescent="0.2">
      <c r="A266">
        <v>264</v>
      </c>
      <c r="B266" t="s">
        <v>266</v>
      </c>
      <c r="C266" t="s">
        <v>303</v>
      </c>
      <c r="D266">
        <v>702216</v>
      </c>
      <c r="E266">
        <v>5</v>
      </c>
    </row>
    <row r="267" spans="1:5" x14ac:dyDescent="0.2">
      <c r="A267">
        <v>265</v>
      </c>
      <c r="B267" t="s">
        <v>314</v>
      </c>
      <c r="C267" t="s">
        <v>298</v>
      </c>
      <c r="D267">
        <v>12179</v>
      </c>
      <c r="E267">
        <v>1</v>
      </c>
    </row>
    <row r="268" spans="1:5" x14ac:dyDescent="0.2">
      <c r="A268">
        <v>266</v>
      </c>
      <c r="B268" t="s">
        <v>314</v>
      </c>
      <c r="C268" t="s">
        <v>302</v>
      </c>
      <c r="D268">
        <v>10938</v>
      </c>
      <c r="E268">
        <v>2</v>
      </c>
    </row>
    <row r="269" spans="1:5" x14ac:dyDescent="0.2">
      <c r="A269">
        <v>267</v>
      </c>
      <c r="B269" t="s">
        <v>314</v>
      </c>
      <c r="C269" t="s">
        <v>315</v>
      </c>
      <c r="D269">
        <v>8206</v>
      </c>
      <c r="E269">
        <v>3</v>
      </c>
    </row>
    <row r="270" spans="1:5" x14ac:dyDescent="0.2">
      <c r="A270">
        <v>268</v>
      </c>
      <c r="B270" t="s">
        <v>314</v>
      </c>
      <c r="C270" t="s">
        <v>297</v>
      </c>
      <c r="D270">
        <v>7536</v>
      </c>
      <c r="E270">
        <v>4</v>
      </c>
    </row>
    <row r="271" spans="1:5" x14ac:dyDescent="0.2">
      <c r="A271">
        <v>269</v>
      </c>
      <c r="B271" t="s">
        <v>314</v>
      </c>
      <c r="C271" t="s">
        <v>316</v>
      </c>
      <c r="D271">
        <v>7139</v>
      </c>
      <c r="E271">
        <v>5</v>
      </c>
    </row>
    <row r="272" spans="1:5" x14ac:dyDescent="0.2">
      <c r="A272">
        <v>270</v>
      </c>
      <c r="B272" t="s">
        <v>264</v>
      </c>
      <c r="C272" t="s">
        <v>295</v>
      </c>
      <c r="D272">
        <v>74747</v>
      </c>
      <c r="E272">
        <v>1</v>
      </c>
    </row>
    <row r="273" spans="1:5" x14ac:dyDescent="0.2">
      <c r="A273">
        <v>271</v>
      </c>
      <c r="B273" t="s">
        <v>264</v>
      </c>
      <c r="C273" t="s">
        <v>296</v>
      </c>
      <c r="D273">
        <v>70249</v>
      </c>
      <c r="E273">
        <v>2</v>
      </c>
    </row>
    <row r="274" spans="1:5" x14ac:dyDescent="0.2">
      <c r="A274">
        <v>272</v>
      </c>
      <c r="B274" t="s">
        <v>264</v>
      </c>
      <c r="C274" t="s">
        <v>293</v>
      </c>
      <c r="D274">
        <v>70087</v>
      </c>
      <c r="E274">
        <v>3</v>
      </c>
    </row>
    <row r="275" spans="1:5" x14ac:dyDescent="0.2">
      <c r="A275">
        <v>273</v>
      </c>
      <c r="B275" t="s">
        <v>264</v>
      </c>
      <c r="C275" t="s">
        <v>297</v>
      </c>
      <c r="D275">
        <v>69701</v>
      </c>
      <c r="E275">
        <v>4</v>
      </c>
    </row>
    <row r="276" spans="1:5" x14ac:dyDescent="0.2">
      <c r="A276">
        <v>274</v>
      </c>
      <c r="B276" t="s">
        <v>264</v>
      </c>
      <c r="C276" t="s">
        <v>303</v>
      </c>
      <c r="D276">
        <v>46168</v>
      </c>
      <c r="E276">
        <v>5</v>
      </c>
    </row>
    <row r="277" spans="1:5" x14ac:dyDescent="0.2">
      <c r="A277">
        <v>275</v>
      </c>
      <c r="B277" t="s">
        <v>268</v>
      </c>
      <c r="C277" t="s">
        <v>295</v>
      </c>
      <c r="D277">
        <v>771435</v>
      </c>
      <c r="E277">
        <v>1</v>
      </c>
    </row>
    <row r="278" spans="1:5" x14ac:dyDescent="0.2">
      <c r="A278">
        <v>276</v>
      </c>
      <c r="B278" t="s">
        <v>268</v>
      </c>
      <c r="C278" t="s">
        <v>293</v>
      </c>
      <c r="D278">
        <v>713331</v>
      </c>
      <c r="E278">
        <v>2</v>
      </c>
    </row>
    <row r="279" spans="1:5" x14ac:dyDescent="0.2">
      <c r="A279">
        <v>277</v>
      </c>
      <c r="B279" t="s">
        <v>268</v>
      </c>
      <c r="C279" t="s">
        <v>296</v>
      </c>
      <c r="D279">
        <v>606722</v>
      </c>
      <c r="E279">
        <v>3</v>
      </c>
    </row>
    <row r="280" spans="1:5" x14ac:dyDescent="0.2">
      <c r="A280">
        <v>278</v>
      </c>
      <c r="B280" t="s">
        <v>268</v>
      </c>
      <c r="C280" t="s">
        <v>287</v>
      </c>
      <c r="D280">
        <v>589067</v>
      </c>
      <c r="E280">
        <v>4</v>
      </c>
    </row>
    <row r="281" spans="1:5" x14ac:dyDescent="0.2">
      <c r="A281">
        <v>279</v>
      </c>
      <c r="B281" t="s">
        <v>268</v>
      </c>
      <c r="C281" t="s">
        <v>297</v>
      </c>
      <c r="D281">
        <v>534366</v>
      </c>
      <c r="E281">
        <v>5</v>
      </c>
    </row>
    <row r="282" spans="1:5" x14ac:dyDescent="0.2">
      <c r="A282">
        <v>280</v>
      </c>
      <c r="B282" t="s">
        <v>272</v>
      </c>
      <c r="C282" t="s">
        <v>293</v>
      </c>
      <c r="D282">
        <v>724862</v>
      </c>
      <c r="E282">
        <v>1</v>
      </c>
    </row>
    <row r="283" spans="1:5" x14ac:dyDescent="0.2">
      <c r="A283">
        <v>281</v>
      </c>
      <c r="B283" t="s">
        <v>272</v>
      </c>
      <c r="C283" t="s">
        <v>295</v>
      </c>
      <c r="D283">
        <v>679528</v>
      </c>
      <c r="E283">
        <v>2</v>
      </c>
    </row>
    <row r="284" spans="1:5" x14ac:dyDescent="0.2">
      <c r="A284">
        <v>282</v>
      </c>
      <c r="B284" t="s">
        <v>272</v>
      </c>
      <c r="C284" t="s">
        <v>296</v>
      </c>
      <c r="D284">
        <v>660346</v>
      </c>
      <c r="E284">
        <v>3</v>
      </c>
    </row>
    <row r="285" spans="1:5" x14ac:dyDescent="0.2">
      <c r="A285">
        <v>283</v>
      </c>
      <c r="B285" t="s">
        <v>272</v>
      </c>
      <c r="C285" t="s">
        <v>297</v>
      </c>
      <c r="D285">
        <v>637494</v>
      </c>
      <c r="E285">
        <v>4</v>
      </c>
    </row>
    <row r="286" spans="1:5" x14ac:dyDescent="0.2">
      <c r="A286">
        <v>284</v>
      </c>
      <c r="B286" t="s">
        <v>272</v>
      </c>
      <c r="C286" t="s">
        <v>304</v>
      </c>
      <c r="D286">
        <v>598833</v>
      </c>
      <c r="E286">
        <v>5</v>
      </c>
    </row>
    <row r="287" spans="1:5" x14ac:dyDescent="0.2">
      <c r="A287">
        <v>285</v>
      </c>
      <c r="B287" t="s">
        <v>270</v>
      </c>
      <c r="C287" t="s">
        <v>287</v>
      </c>
      <c r="D287">
        <v>400423</v>
      </c>
      <c r="E287">
        <v>1</v>
      </c>
    </row>
    <row r="288" spans="1:5" x14ac:dyDescent="0.2">
      <c r="A288">
        <v>286</v>
      </c>
      <c r="B288" t="s">
        <v>270</v>
      </c>
      <c r="C288" t="s">
        <v>293</v>
      </c>
      <c r="D288">
        <v>397918</v>
      </c>
      <c r="E288">
        <v>2</v>
      </c>
    </row>
    <row r="289" spans="1:5" x14ac:dyDescent="0.2">
      <c r="A289">
        <v>287</v>
      </c>
      <c r="B289" t="s">
        <v>270</v>
      </c>
      <c r="C289" t="s">
        <v>295</v>
      </c>
      <c r="D289">
        <v>343239</v>
      </c>
      <c r="E289">
        <v>3</v>
      </c>
    </row>
    <row r="290" spans="1:5" x14ac:dyDescent="0.2">
      <c r="A290">
        <v>288</v>
      </c>
      <c r="B290" t="s">
        <v>270</v>
      </c>
      <c r="C290" t="s">
        <v>296</v>
      </c>
      <c r="D290">
        <v>302383</v>
      </c>
      <c r="E290">
        <v>4</v>
      </c>
    </row>
    <row r="291" spans="1:5" x14ac:dyDescent="0.2">
      <c r="A291">
        <v>289</v>
      </c>
      <c r="B291" t="s">
        <v>270</v>
      </c>
      <c r="C291" t="s">
        <v>304</v>
      </c>
      <c r="D291">
        <v>266034</v>
      </c>
      <c r="E291">
        <v>5</v>
      </c>
    </row>
    <row r="292" spans="1:5" x14ac:dyDescent="0.2">
      <c r="A292">
        <v>290</v>
      </c>
      <c r="B292" t="s">
        <v>274</v>
      </c>
      <c r="C292" t="s">
        <v>293</v>
      </c>
      <c r="D292">
        <v>78676</v>
      </c>
      <c r="E292">
        <v>1</v>
      </c>
    </row>
    <row r="293" spans="1:5" x14ac:dyDescent="0.2">
      <c r="A293">
        <v>291</v>
      </c>
      <c r="B293" t="s">
        <v>274</v>
      </c>
      <c r="C293" t="s">
        <v>295</v>
      </c>
      <c r="D293">
        <v>51226</v>
      </c>
      <c r="E293">
        <v>2</v>
      </c>
    </row>
    <row r="294" spans="1:5" x14ac:dyDescent="0.2">
      <c r="A294">
        <v>292</v>
      </c>
      <c r="B294" t="s">
        <v>274</v>
      </c>
      <c r="C294" t="s">
        <v>297</v>
      </c>
      <c r="D294">
        <v>44117</v>
      </c>
      <c r="E294">
        <v>3</v>
      </c>
    </row>
    <row r="295" spans="1:5" x14ac:dyDescent="0.2">
      <c r="A295">
        <v>293</v>
      </c>
      <c r="B295" t="s">
        <v>274</v>
      </c>
      <c r="C295" t="s">
        <v>296</v>
      </c>
      <c r="D295">
        <v>41966</v>
      </c>
      <c r="E295">
        <v>4</v>
      </c>
    </row>
    <row r="296" spans="1:5" x14ac:dyDescent="0.2">
      <c r="A296">
        <v>294</v>
      </c>
      <c r="B296" t="s">
        <v>274</v>
      </c>
      <c r="C296" t="s">
        <v>287</v>
      </c>
      <c r="D296">
        <v>41874</v>
      </c>
      <c r="E296">
        <v>5</v>
      </c>
    </row>
    <row r="297" spans="1:5" x14ac:dyDescent="0.2">
      <c r="A297">
        <v>295</v>
      </c>
      <c r="B297" t="s">
        <v>317</v>
      </c>
      <c r="C297" t="s">
        <v>297</v>
      </c>
      <c r="D297">
        <v>135</v>
      </c>
      <c r="E297">
        <v>1</v>
      </c>
    </row>
    <row r="298" spans="1:5" x14ac:dyDescent="0.2">
      <c r="A298">
        <v>296</v>
      </c>
      <c r="B298" t="s">
        <v>317</v>
      </c>
      <c r="C298" t="s">
        <v>295</v>
      </c>
      <c r="D298">
        <v>113</v>
      </c>
      <c r="E298">
        <v>2</v>
      </c>
    </row>
    <row r="299" spans="1:5" x14ac:dyDescent="0.2">
      <c r="A299">
        <v>297</v>
      </c>
      <c r="B299" t="s">
        <v>317</v>
      </c>
      <c r="C299" t="s">
        <v>293</v>
      </c>
      <c r="D299">
        <v>99</v>
      </c>
      <c r="E299">
        <v>3</v>
      </c>
    </row>
    <row r="300" spans="1:5" x14ac:dyDescent="0.2">
      <c r="A300">
        <v>298</v>
      </c>
      <c r="B300" t="s">
        <v>317</v>
      </c>
      <c r="C300" t="s">
        <v>318</v>
      </c>
      <c r="D300">
        <v>82</v>
      </c>
      <c r="E300">
        <v>4</v>
      </c>
    </row>
    <row r="301" spans="1:5" x14ac:dyDescent="0.2">
      <c r="A301">
        <v>299</v>
      </c>
      <c r="B301" t="s">
        <v>317</v>
      </c>
      <c r="C301" t="s">
        <v>319</v>
      </c>
      <c r="D301">
        <v>70</v>
      </c>
      <c r="E301">
        <v>5</v>
      </c>
    </row>
    <row r="302" spans="1:5" x14ac:dyDescent="0.2">
      <c r="A302">
        <v>300</v>
      </c>
      <c r="B302" t="s">
        <v>320</v>
      </c>
      <c r="C302" t="s">
        <v>287</v>
      </c>
      <c r="D302">
        <v>2232</v>
      </c>
      <c r="E302">
        <v>1</v>
      </c>
    </row>
    <row r="303" spans="1:5" x14ac:dyDescent="0.2">
      <c r="A303">
        <v>301</v>
      </c>
      <c r="B303" t="s">
        <v>320</v>
      </c>
      <c r="C303" t="s">
        <v>298</v>
      </c>
      <c r="D303">
        <v>1076</v>
      </c>
      <c r="E303">
        <v>2</v>
      </c>
    </row>
    <row r="304" spans="1:5" x14ac:dyDescent="0.2">
      <c r="A304">
        <v>302</v>
      </c>
      <c r="B304" t="s">
        <v>320</v>
      </c>
      <c r="C304" t="s">
        <v>295</v>
      </c>
      <c r="D304">
        <v>1046</v>
      </c>
      <c r="E304">
        <v>3</v>
      </c>
    </row>
    <row r="305" spans="1:5" x14ac:dyDescent="0.2">
      <c r="A305">
        <v>303</v>
      </c>
      <c r="B305" t="s">
        <v>320</v>
      </c>
      <c r="C305" t="s">
        <v>297</v>
      </c>
      <c r="D305">
        <v>1041</v>
      </c>
      <c r="E305">
        <v>4</v>
      </c>
    </row>
    <row r="306" spans="1:5" x14ac:dyDescent="0.2">
      <c r="A306">
        <v>304</v>
      </c>
      <c r="B306" t="s">
        <v>320</v>
      </c>
      <c r="C306" t="s">
        <v>296</v>
      </c>
      <c r="D306">
        <v>887</v>
      </c>
      <c r="E306">
        <v>5</v>
      </c>
    </row>
  </sheetData>
  <autoFilter ref="A1:E1" xr:uid="{C16239C5-F704-E343-A59F-171AA1225157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B48B3-48B1-4145-A2CC-7053DAA67DB3}">
  <sheetPr>
    <tabColor theme="4" tint="0.59999389629810485"/>
  </sheetPr>
  <dimension ref="A1:EY58"/>
  <sheetViews>
    <sheetView topLeftCell="I1" workbookViewId="0">
      <pane ySplit="1" topLeftCell="A2" activePane="bottomLeft" state="frozen"/>
      <selection pane="bottomLeft" activeCell="P2" sqref="P2"/>
    </sheetView>
  </sheetViews>
  <sheetFormatPr baseColWidth="10" defaultRowHeight="16" x14ac:dyDescent="0.2"/>
  <cols>
    <col min="1" max="1" width="10.33203125" bestFit="1" customWidth="1"/>
    <col min="2" max="2" width="8.1640625" bestFit="1" customWidth="1"/>
    <col min="3" max="3" width="11.33203125" bestFit="1" customWidth="1"/>
    <col min="4" max="4" width="13.5" bestFit="1" customWidth="1"/>
    <col min="5" max="5" width="12.33203125" bestFit="1" customWidth="1"/>
    <col min="6" max="6" width="17.6640625" bestFit="1" customWidth="1"/>
    <col min="7" max="7" width="9.83203125" bestFit="1" customWidth="1"/>
    <col min="8" max="8" width="10.33203125" bestFit="1" customWidth="1"/>
    <col min="9" max="9" width="17.5" bestFit="1" customWidth="1"/>
    <col min="10" max="10" width="15.1640625" bestFit="1" customWidth="1"/>
    <col min="11" max="11" width="19" bestFit="1" customWidth="1"/>
    <col min="12" max="21" width="17" bestFit="1" customWidth="1"/>
    <col min="22" max="31" width="14.5" bestFit="1" customWidth="1"/>
    <col min="32" max="41" width="11.33203125" bestFit="1" customWidth="1"/>
    <col min="42" max="51" width="12" bestFit="1" customWidth="1"/>
    <col min="52" max="61" width="16" bestFit="1" customWidth="1"/>
    <col min="62" max="71" width="22.6640625" bestFit="1" customWidth="1"/>
    <col min="72" max="81" width="17.6640625" bestFit="1" customWidth="1"/>
    <col min="82" max="91" width="12" bestFit="1" customWidth="1"/>
    <col min="92" max="101" width="13.5" bestFit="1" customWidth="1"/>
    <col min="102" max="119" width="12.1640625" bestFit="1" customWidth="1"/>
    <col min="120" max="128" width="17.33203125" bestFit="1" customWidth="1"/>
    <col min="129" max="137" width="23.83203125" bestFit="1" customWidth="1"/>
    <col min="138" max="146" width="18.83203125" bestFit="1" customWidth="1"/>
    <col min="147" max="155" width="13.1640625" bestFit="1" customWidth="1"/>
  </cols>
  <sheetData>
    <row r="1" spans="1:155" s="1" customFormat="1" x14ac:dyDescent="0.2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</row>
    <row r="2" spans="1:155" x14ac:dyDescent="0.2">
      <c r="B2">
        <v>10</v>
      </c>
      <c r="C2">
        <v>0</v>
      </c>
      <c r="D2" t="s">
        <v>154</v>
      </c>
      <c r="E2">
        <v>0</v>
      </c>
      <c r="F2" t="s">
        <v>155</v>
      </c>
      <c r="G2">
        <v>0</v>
      </c>
      <c r="I2" t="s">
        <v>156</v>
      </c>
      <c r="J2">
        <v>308745538</v>
      </c>
      <c r="K2">
        <v>308758105</v>
      </c>
      <c r="L2">
        <v>309321666</v>
      </c>
      <c r="M2">
        <v>311556874</v>
      </c>
      <c r="N2">
        <v>313830990</v>
      </c>
      <c r="O2">
        <v>315993715</v>
      </c>
      <c r="P2">
        <v>318301008</v>
      </c>
      <c r="Q2">
        <v>320635163</v>
      </c>
      <c r="R2">
        <v>322941311</v>
      </c>
      <c r="S2">
        <v>324985539</v>
      </c>
      <c r="T2">
        <v>326687501</v>
      </c>
      <c r="U2">
        <v>328239523</v>
      </c>
      <c r="V2">
        <v>563561</v>
      </c>
      <c r="W2">
        <v>2235208</v>
      </c>
      <c r="X2">
        <v>2274116</v>
      </c>
      <c r="Y2">
        <v>2162725</v>
      </c>
      <c r="Z2">
        <v>2307293</v>
      </c>
      <c r="AA2">
        <v>2334155</v>
      </c>
      <c r="AB2">
        <v>2306148</v>
      </c>
      <c r="AC2">
        <v>2044228</v>
      </c>
      <c r="AD2">
        <v>1701962</v>
      </c>
      <c r="AE2">
        <v>1552022</v>
      </c>
      <c r="AF2">
        <v>987836</v>
      </c>
      <c r="AG2">
        <v>3973485</v>
      </c>
      <c r="AH2">
        <v>3936976</v>
      </c>
      <c r="AI2">
        <v>3940576</v>
      </c>
      <c r="AJ2">
        <v>3963195</v>
      </c>
      <c r="AK2">
        <v>3992376</v>
      </c>
      <c r="AL2">
        <v>3962654</v>
      </c>
      <c r="AM2">
        <v>3901982</v>
      </c>
      <c r="AN2">
        <v>3824521</v>
      </c>
      <c r="AO2">
        <v>3791712</v>
      </c>
      <c r="AP2">
        <v>598691</v>
      </c>
      <c r="AQ2">
        <v>2512442</v>
      </c>
      <c r="AR2">
        <v>2501531</v>
      </c>
      <c r="AS2">
        <v>2608019</v>
      </c>
      <c r="AT2">
        <v>2582448</v>
      </c>
      <c r="AU2">
        <v>2699826</v>
      </c>
      <c r="AV2">
        <v>2703215</v>
      </c>
      <c r="AW2">
        <v>2788163</v>
      </c>
      <c r="AX2">
        <v>2824382</v>
      </c>
      <c r="AY2">
        <v>2835038</v>
      </c>
      <c r="AZ2">
        <v>389145</v>
      </c>
      <c r="BA2">
        <v>1461043</v>
      </c>
      <c r="BB2">
        <v>1435445</v>
      </c>
      <c r="BC2">
        <v>1332557</v>
      </c>
      <c r="BD2">
        <v>1380747</v>
      </c>
      <c r="BE2">
        <v>1292550</v>
      </c>
      <c r="BF2">
        <v>1259439</v>
      </c>
      <c r="BG2">
        <v>1113819</v>
      </c>
      <c r="BH2">
        <v>1000139</v>
      </c>
      <c r="BI2">
        <v>956674</v>
      </c>
      <c r="BJ2">
        <v>174416</v>
      </c>
      <c r="BK2">
        <v>774165</v>
      </c>
      <c r="BL2">
        <v>838671</v>
      </c>
      <c r="BM2">
        <v>830168</v>
      </c>
      <c r="BN2">
        <v>926546</v>
      </c>
      <c r="BO2">
        <v>1041605</v>
      </c>
      <c r="BP2">
        <v>1046709</v>
      </c>
      <c r="BQ2">
        <v>930409</v>
      </c>
      <c r="BR2">
        <v>701823</v>
      </c>
      <c r="BS2">
        <v>595348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174416</v>
      </c>
      <c r="CE2">
        <v>774165</v>
      </c>
      <c r="CF2">
        <v>838671</v>
      </c>
      <c r="CG2">
        <v>830168</v>
      </c>
      <c r="CH2">
        <v>926546</v>
      </c>
      <c r="CI2">
        <v>1041605</v>
      </c>
      <c r="CJ2">
        <v>1046709</v>
      </c>
      <c r="CK2">
        <v>930409</v>
      </c>
      <c r="CL2">
        <v>701823</v>
      </c>
      <c r="CM2">
        <v>595348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12.799556580000001</v>
      </c>
      <c r="CY2">
        <v>12.590509750000001</v>
      </c>
      <c r="CZ2">
        <v>12.513246840000001</v>
      </c>
      <c r="DA2">
        <v>12.49638333</v>
      </c>
      <c r="DB2">
        <v>12.496947840000001</v>
      </c>
      <c r="DC2">
        <v>12.31447749</v>
      </c>
      <c r="DD2">
        <v>12.04451398</v>
      </c>
      <c r="DE2">
        <v>11.737545559999999</v>
      </c>
      <c r="DF2">
        <v>11.579036629999999</v>
      </c>
      <c r="DG2">
        <v>8.0931835719999992</v>
      </c>
      <c r="DH2">
        <v>7.9999345809999998</v>
      </c>
      <c r="DI2">
        <v>8.2817297550000006</v>
      </c>
      <c r="DJ2">
        <v>8.1427384029999992</v>
      </c>
      <c r="DK2">
        <v>8.4510037859999994</v>
      </c>
      <c r="DL2">
        <v>8.400602288</v>
      </c>
      <c r="DM2">
        <v>8.6064129000000005</v>
      </c>
      <c r="DN2">
        <v>8.6680952770000008</v>
      </c>
      <c r="DO2">
        <v>8.6575691520000007</v>
      </c>
      <c r="DP2">
        <v>4.7063730049999997</v>
      </c>
      <c r="DQ2">
        <v>4.5905751700000001</v>
      </c>
      <c r="DR2">
        <v>4.2315170850000001</v>
      </c>
      <c r="DS2">
        <v>4.353644922</v>
      </c>
      <c r="DT2">
        <v>4.0459440510000002</v>
      </c>
      <c r="DU2">
        <v>3.913875199</v>
      </c>
      <c r="DV2">
        <v>3.4381010760000001</v>
      </c>
      <c r="DW2">
        <v>3.0694502880000001</v>
      </c>
      <c r="DX2">
        <v>2.9214674760000001</v>
      </c>
      <c r="DY2">
        <v>2.4937727760000001</v>
      </c>
      <c r="DZ2">
        <v>2.6820827469999999</v>
      </c>
      <c r="EA2">
        <v>2.636187477</v>
      </c>
      <c r="EB2">
        <v>2.9214999480000001</v>
      </c>
      <c r="EC2">
        <v>3.2604352269999999</v>
      </c>
      <c r="ED2">
        <v>3.2527882620000002</v>
      </c>
      <c r="EE2">
        <v>2.8719569190000001</v>
      </c>
      <c r="EF2">
        <v>2.1539114160000001</v>
      </c>
      <c r="EG2">
        <v>1.818059045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2.4937727760000001</v>
      </c>
      <c r="ER2">
        <v>2.6820827469999999</v>
      </c>
      <c r="ES2">
        <v>2.636187477</v>
      </c>
      <c r="ET2">
        <v>2.9214999480000001</v>
      </c>
      <c r="EU2">
        <v>3.2604352269999999</v>
      </c>
      <c r="EV2">
        <v>3.2527882620000002</v>
      </c>
      <c r="EW2">
        <v>2.8719569190000001</v>
      </c>
      <c r="EX2">
        <v>2.1539114160000001</v>
      </c>
      <c r="EY2">
        <v>1.818059045</v>
      </c>
    </row>
    <row r="3" spans="1:155" x14ac:dyDescent="0.2">
      <c r="B3">
        <v>20</v>
      </c>
      <c r="C3">
        <v>1</v>
      </c>
      <c r="D3" t="s">
        <v>157</v>
      </c>
      <c r="E3">
        <v>0</v>
      </c>
      <c r="F3" t="s">
        <v>155</v>
      </c>
      <c r="G3">
        <v>0</v>
      </c>
      <c r="I3" t="s">
        <v>158</v>
      </c>
      <c r="J3">
        <v>55317240</v>
      </c>
      <c r="K3">
        <v>55318443</v>
      </c>
      <c r="L3">
        <v>55380134</v>
      </c>
      <c r="M3">
        <v>55604223</v>
      </c>
      <c r="N3">
        <v>55775216</v>
      </c>
      <c r="O3">
        <v>55901806</v>
      </c>
      <c r="P3">
        <v>56006011</v>
      </c>
      <c r="Q3">
        <v>56034684</v>
      </c>
      <c r="R3">
        <v>56042330</v>
      </c>
      <c r="S3">
        <v>56059240</v>
      </c>
      <c r="T3">
        <v>56046620</v>
      </c>
      <c r="U3">
        <v>55982803</v>
      </c>
      <c r="V3">
        <v>61691</v>
      </c>
      <c r="W3">
        <v>224089</v>
      </c>
      <c r="X3">
        <v>170993</v>
      </c>
      <c r="Y3">
        <v>126590</v>
      </c>
      <c r="Z3">
        <v>104205</v>
      </c>
      <c r="AA3">
        <v>28673</v>
      </c>
      <c r="AB3">
        <v>7646</v>
      </c>
      <c r="AC3">
        <v>16910</v>
      </c>
      <c r="AD3">
        <v>-12620</v>
      </c>
      <c r="AE3">
        <v>-63817</v>
      </c>
      <c r="AF3">
        <v>163466</v>
      </c>
      <c r="AG3">
        <v>646249</v>
      </c>
      <c r="AH3">
        <v>637860</v>
      </c>
      <c r="AI3">
        <v>635751</v>
      </c>
      <c r="AJ3">
        <v>632433</v>
      </c>
      <c r="AK3">
        <v>634504</v>
      </c>
      <c r="AL3">
        <v>628030</v>
      </c>
      <c r="AM3">
        <v>618490</v>
      </c>
      <c r="AN3">
        <v>610713</v>
      </c>
      <c r="AO3">
        <v>602740</v>
      </c>
      <c r="AP3">
        <v>110878</v>
      </c>
      <c r="AQ3">
        <v>470811</v>
      </c>
      <c r="AR3">
        <v>460915</v>
      </c>
      <c r="AS3">
        <v>479963</v>
      </c>
      <c r="AT3">
        <v>470268</v>
      </c>
      <c r="AU3">
        <v>489209</v>
      </c>
      <c r="AV3">
        <v>480502</v>
      </c>
      <c r="AW3">
        <v>497919</v>
      </c>
      <c r="AX3">
        <v>503076</v>
      </c>
      <c r="AY3">
        <v>505588</v>
      </c>
      <c r="AZ3">
        <v>52588</v>
      </c>
      <c r="BA3">
        <v>175438</v>
      </c>
      <c r="BB3">
        <v>176945</v>
      </c>
      <c r="BC3">
        <v>155788</v>
      </c>
      <c r="BD3">
        <v>162165</v>
      </c>
      <c r="BE3">
        <v>145295</v>
      </c>
      <c r="BF3">
        <v>147528</v>
      </c>
      <c r="BG3">
        <v>120571</v>
      </c>
      <c r="BH3">
        <v>107637</v>
      </c>
      <c r="BI3">
        <v>97152</v>
      </c>
      <c r="BJ3">
        <v>45032</v>
      </c>
      <c r="BK3">
        <v>204242</v>
      </c>
      <c r="BL3">
        <v>205018</v>
      </c>
      <c r="BM3">
        <v>191468</v>
      </c>
      <c r="BN3">
        <v>219965</v>
      </c>
      <c r="BO3">
        <v>224592</v>
      </c>
      <c r="BP3">
        <v>234098</v>
      </c>
      <c r="BQ3">
        <v>213507</v>
      </c>
      <c r="BR3">
        <v>179097</v>
      </c>
      <c r="BS3">
        <v>134145</v>
      </c>
      <c r="BT3">
        <v>-32807</v>
      </c>
      <c r="BU3">
        <v>-154970</v>
      </c>
      <c r="BV3">
        <v>-207154</v>
      </c>
      <c r="BW3">
        <v>-217700</v>
      </c>
      <c r="BX3">
        <v>-275141</v>
      </c>
      <c r="BY3">
        <v>-340104</v>
      </c>
      <c r="BZ3">
        <v>-373661</v>
      </c>
      <c r="CA3">
        <v>-316475</v>
      </c>
      <c r="CB3">
        <v>-298739</v>
      </c>
      <c r="CC3">
        <v>-294331</v>
      </c>
      <c r="CD3">
        <v>12225</v>
      </c>
      <c r="CE3">
        <v>49272</v>
      </c>
      <c r="CF3">
        <v>-2136</v>
      </c>
      <c r="CG3">
        <v>-26232</v>
      </c>
      <c r="CH3">
        <v>-55176</v>
      </c>
      <c r="CI3">
        <v>-115512</v>
      </c>
      <c r="CJ3">
        <v>-139563</v>
      </c>
      <c r="CK3">
        <v>-102968</v>
      </c>
      <c r="CL3">
        <v>-119642</v>
      </c>
      <c r="CM3">
        <v>-160186</v>
      </c>
      <c r="CN3">
        <v>-3122</v>
      </c>
      <c r="CO3">
        <v>-621</v>
      </c>
      <c r="CP3">
        <v>-3816</v>
      </c>
      <c r="CQ3">
        <v>-2966</v>
      </c>
      <c r="CR3">
        <v>-2784</v>
      </c>
      <c r="CS3">
        <v>-1110</v>
      </c>
      <c r="CT3">
        <v>-319</v>
      </c>
      <c r="CU3">
        <v>-693</v>
      </c>
      <c r="CV3">
        <v>-615</v>
      </c>
      <c r="CW3">
        <v>-783</v>
      </c>
      <c r="CX3">
        <v>11.645767340000001</v>
      </c>
      <c r="CY3">
        <v>11.45381959</v>
      </c>
      <c r="CZ3">
        <v>11.385529249999999</v>
      </c>
      <c r="DA3">
        <v>11.3027493</v>
      </c>
      <c r="DB3">
        <v>11.32631318</v>
      </c>
      <c r="DC3">
        <v>11.207115140000001</v>
      </c>
      <c r="DD3">
        <v>11.03445741</v>
      </c>
      <c r="DE3">
        <v>10.895291289999999</v>
      </c>
      <c r="DF3">
        <v>10.76038747</v>
      </c>
      <c r="DG3">
        <v>8.4842767529999996</v>
      </c>
      <c r="DH3">
        <v>8.2764827000000007</v>
      </c>
      <c r="DI3">
        <v>8.5955551359999998</v>
      </c>
      <c r="DJ3">
        <v>8.4045603359999994</v>
      </c>
      <c r="DK3">
        <v>8.7327019880000005</v>
      </c>
      <c r="DL3">
        <v>8.5744968190000002</v>
      </c>
      <c r="DM3">
        <v>8.8833546220000006</v>
      </c>
      <c r="DN3">
        <v>8.9750170059999999</v>
      </c>
      <c r="DO3">
        <v>9.0259859680000005</v>
      </c>
      <c r="DP3">
        <v>3.1614905869999999</v>
      </c>
      <c r="DQ3">
        <v>3.1773368870000001</v>
      </c>
      <c r="DR3">
        <v>2.7899741090000001</v>
      </c>
      <c r="DS3">
        <v>2.8981889619999999</v>
      </c>
      <c r="DT3">
        <v>2.593611187</v>
      </c>
      <c r="DU3">
        <v>2.6326183169999999</v>
      </c>
      <c r="DV3">
        <v>2.1511027899999999</v>
      </c>
      <c r="DW3">
        <v>1.920274284</v>
      </c>
      <c r="DX3">
        <v>1.734401506</v>
      </c>
      <c r="DY3">
        <v>3.6805547289999998</v>
      </c>
      <c r="DZ3">
        <v>3.681433518</v>
      </c>
      <c r="EA3">
        <v>3.42895963</v>
      </c>
      <c r="EB3">
        <v>3.9311820370000001</v>
      </c>
      <c r="EC3">
        <v>4.0091147239999998</v>
      </c>
      <c r="ED3">
        <v>4.1774489099999998</v>
      </c>
      <c r="EE3">
        <v>3.8091705579999999</v>
      </c>
      <c r="EF3">
        <v>3.1951407359999999</v>
      </c>
      <c r="EG3">
        <v>2.3948172969999999</v>
      </c>
      <c r="EH3">
        <v>-2.7926458140000001</v>
      </c>
      <c r="EI3">
        <v>-3.719788892</v>
      </c>
      <c r="EJ3">
        <v>-3.8987429300000001</v>
      </c>
      <c r="EK3">
        <v>-4.9172793710000002</v>
      </c>
      <c r="EL3">
        <v>-6.0710797980000004</v>
      </c>
      <c r="EM3">
        <v>-6.6679328199999999</v>
      </c>
      <c r="EN3">
        <v>-5.6462188710000003</v>
      </c>
      <c r="EO3">
        <v>-5.3295875879999999</v>
      </c>
      <c r="EP3">
        <v>-5.2545303209999998</v>
      </c>
      <c r="EQ3">
        <v>0.88790891500000002</v>
      </c>
      <c r="ER3">
        <v>-3.8355373999999998E-2</v>
      </c>
      <c r="ES3">
        <v>-0.46978330099999999</v>
      </c>
      <c r="ET3">
        <v>-0.98609733399999999</v>
      </c>
      <c r="EU3">
        <v>-2.0619650740000002</v>
      </c>
      <c r="EV3">
        <v>-2.49048391</v>
      </c>
      <c r="EW3">
        <v>-1.8370483129999999</v>
      </c>
      <c r="EX3">
        <v>-2.134446852</v>
      </c>
      <c r="EY3">
        <v>-2.8597130239999999</v>
      </c>
    </row>
    <row r="4" spans="1:155" x14ac:dyDescent="0.2">
      <c r="B4">
        <v>20</v>
      </c>
      <c r="C4">
        <v>2</v>
      </c>
      <c r="D4" t="s">
        <v>159</v>
      </c>
      <c r="E4">
        <v>0</v>
      </c>
      <c r="F4" t="s">
        <v>155</v>
      </c>
      <c r="G4">
        <v>0</v>
      </c>
      <c r="I4" t="s">
        <v>160</v>
      </c>
      <c r="J4">
        <v>66927001</v>
      </c>
      <c r="K4">
        <v>66929725</v>
      </c>
      <c r="L4">
        <v>66974416</v>
      </c>
      <c r="M4">
        <v>67157800</v>
      </c>
      <c r="N4">
        <v>67336743</v>
      </c>
      <c r="O4">
        <v>67560379</v>
      </c>
      <c r="P4">
        <v>67745167</v>
      </c>
      <c r="Q4">
        <v>67860583</v>
      </c>
      <c r="R4">
        <v>67987540</v>
      </c>
      <c r="S4">
        <v>68126781</v>
      </c>
      <c r="T4">
        <v>68236628</v>
      </c>
      <c r="U4">
        <v>68329004</v>
      </c>
      <c r="V4">
        <v>44691</v>
      </c>
      <c r="W4">
        <v>183384</v>
      </c>
      <c r="X4">
        <v>178943</v>
      </c>
      <c r="Y4">
        <v>223636</v>
      </c>
      <c r="Z4">
        <v>184788</v>
      </c>
      <c r="AA4">
        <v>115416</v>
      </c>
      <c r="AB4">
        <v>126957</v>
      </c>
      <c r="AC4">
        <v>139241</v>
      </c>
      <c r="AD4">
        <v>109847</v>
      </c>
      <c r="AE4">
        <v>92376</v>
      </c>
      <c r="AF4">
        <v>212570</v>
      </c>
      <c r="AG4">
        <v>834866</v>
      </c>
      <c r="AH4">
        <v>830701</v>
      </c>
      <c r="AI4">
        <v>830890</v>
      </c>
      <c r="AJ4">
        <v>836538</v>
      </c>
      <c r="AK4">
        <v>838012</v>
      </c>
      <c r="AL4">
        <v>831641</v>
      </c>
      <c r="AM4">
        <v>818785</v>
      </c>
      <c r="AN4">
        <v>801587</v>
      </c>
      <c r="AO4">
        <v>792343</v>
      </c>
      <c r="AP4">
        <v>140862</v>
      </c>
      <c r="AQ4">
        <v>586660</v>
      </c>
      <c r="AR4">
        <v>584671</v>
      </c>
      <c r="AS4">
        <v>605165</v>
      </c>
      <c r="AT4">
        <v>596898</v>
      </c>
      <c r="AU4">
        <v>626084</v>
      </c>
      <c r="AV4">
        <v>619187</v>
      </c>
      <c r="AW4">
        <v>640407</v>
      </c>
      <c r="AX4">
        <v>627911</v>
      </c>
      <c r="AY4">
        <v>622854</v>
      </c>
      <c r="AZ4">
        <v>71708</v>
      </c>
      <c r="BA4">
        <v>248206</v>
      </c>
      <c r="BB4">
        <v>246030</v>
      </c>
      <c r="BC4">
        <v>225725</v>
      </c>
      <c r="BD4">
        <v>239640</v>
      </c>
      <c r="BE4">
        <v>211928</v>
      </c>
      <c r="BF4">
        <v>212454</v>
      </c>
      <c r="BG4">
        <v>178378</v>
      </c>
      <c r="BH4">
        <v>173676</v>
      </c>
      <c r="BI4">
        <v>169489</v>
      </c>
      <c r="BJ4">
        <v>24720</v>
      </c>
      <c r="BK4">
        <v>114945</v>
      </c>
      <c r="BL4">
        <v>118864</v>
      </c>
      <c r="BM4">
        <v>124489</v>
      </c>
      <c r="BN4">
        <v>132052</v>
      </c>
      <c r="BO4">
        <v>140410</v>
      </c>
      <c r="BP4">
        <v>143098</v>
      </c>
      <c r="BQ4">
        <v>124250</v>
      </c>
      <c r="BR4">
        <v>94152</v>
      </c>
      <c r="BS4">
        <v>85675</v>
      </c>
      <c r="BT4">
        <v>-50673</v>
      </c>
      <c r="BU4">
        <v>-179592</v>
      </c>
      <c r="BV4">
        <v>-184359</v>
      </c>
      <c r="BW4">
        <v>-124956</v>
      </c>
      <c r="BX4">
        <v>-183669</v>
      </c>
      <c r="BY4">
        <v>-234550</v>
      </c>
      <c r="BZ4">
        <v>-227445</v>
      </c>
      <c r="CA4">
        <v>-162183</v>
      </c>
      <c r="CB4">
        <v>-157067</v>
      </c>
      <c r="CC4">
        <v>-161549</v>
      </c>
      <c r="CD4">
        <v>-25953</v>
      </c>
      <c r="CE4">
        <v>-64647</v>
      </c>
      <c r="CF4">
        <v>-65495</v>
      </c>
      <c r="CG4">
        <v>-467</v>
      </c>
      <c r="CH4">
        <v>-51617</v>
      </c>
      <c r="CI4">
        <v>-94140</v>
      </c>
      <c r="CJ4">
        <v>-84347</v>
      </c>
      <c r="CK4">
        <v>-37933</v>
      </c>
      <c r="CL4">
        <v>-62915</v>
      </c>
      <c r="CM4">
        <v>-75874</v>
      </c>
      <c r="CN4">
        <v>-1064</v>
      </c>
      <c r="CO4">
        <v>-175</v>
      </c>
      <c r="CP4">
        <v>-1592</v>
      </c>
      <c r="CQ4">
        <v>-1622</v>
      </c>
      <c r="CR4">
        <v>-3235</v>
      </c>
      <c r="CS4">
        <v>-2372</v>
      </c>
      <c r="CT4">
        <v>-1150</v>
      </c>
      <c r="CU4">
        <v>-1204</v>
      </c>
      <c r="CV4">
        <v>-914</v>
      </c>
      <c r="CW4">
        <v>-1239</v>
      </c>
      <c r="CX4">
        <v>12.44840389</v>
      </c>
      <c r="CY4">
        <v>12.35293242</v>
      </c>
      <c r="CZ4">
        <v>12.318869189999999</v>
      </c>
      <c r="DA4">
        <v>12.365169420000001</v>
      </c>
      <c r="DB4">
        <v>12.3595349</v>
      </c>
      <c r="DC4">
        <v>12.243687749999999</v>
      </c>
      <c r="DD4">
        <v>12.030842809999999</v>
      </c>
      <c r="DE4">
        <v>11.756628940000001</v>
      </c>
      <c r="DF4">
        <v>11.603841879999999</v>
      </c>
      <c r="DG4">
        <v>8.7474883739999996</v>
      </c>
      <c r="DH4">
        <v>8.6943453159999997</v>
      </c>
      <c r="DI4">
        <v>8.9722447899999995</v>
      </c>
      <c r="DJ4">
        <v>8.8229642859999995</v>
      </c>
      <c r="DK4">
        <v>9.2338857310000009</v>
      </c>
      <c r="DL4">
        <v>9.1158712590000004</v>
      </c>
      <c r="DM4">
        <v>9.4098401299999992</v>
      </c>
      <c r="DN4">
        <v>9.2093766880000008</v>
      </c>
      <c r="DO4">
        <v>9.1216800429999996</v>
      </c>
      <c r="DP4">
        <v>3.7009155210000002</v>
      </c>
      <c r="DQ4">
        <v>3.6585871000000001</v>
      </c>
      <c r="DR4">
        <v>3.3466244000000001</v>
      </c>
      <c r="DS4">
        <v>3.5422051360000002</v>
      </c>
      <c r="DT4">
        <v>3.1256491710000001</v>
      </c>
      <c r="DU4">
        <v>3.1278164959999999</v>
      </c>
      <c r="DV4">
        <v>2.6210026790000001</v>
      </c>
      <c r="DW4">
        <v>2.5472522469999999</v>
      </c>
      <c r="DX4">
        <v>2.482161837</v>
      </c>
      <c r="DY4">
        <v>1.7139059270000001</v>
      </c>
      <c r="DZ4">
        <v>1.7675661380000001</v>
      </c>
      <c r="EA4">
        <v>1.845688005</v>
      </c>
      <c r="EB4">
        <v>1.9519081650000001</v>
      </c>
      <c r="EC4">
        <v>2.0708561400000001</v>
      </c>
      <c r="ED4">
        <v>2.1067350340000002</v>
      </c>
      <c r="EE4">
        <v>1.8256712310000001</v>
      </c>
      <c r="EF4">
        <v>1.3808983020000001</v>
      </c>
      <c r="EG4">
        <v>1.2547080660000001</v>
      </c>
      <c r="EH4">
        <v>-2.6778354279999999</v>
      </c>
      <c r="EI4">
        <v>-2.7415089990000001</v>
      </c>
      <c r="EJ4">
        <v>-1.8526118</v>
      </c>
      <c r="EK4">
        <v>-2.7148776300000002</v>
      </c>
      <c r="EL4">
        <v>-3.4592928399999998</v>
      </c>
      <c r="EM4">
        <v>-3.3485188460000002</v>
      </c>
      <c r="EN4">
        <v>-2.3830409440000002</v>
      </c>
      <c r="EO4">
        <v>-2.3036531739999999</v>
      </c>
      <c r="EP4">
        <v>-2.3658807510000002</v>
      </c>
      <c r="EQ4">
        <v>-0.96392950099999997</v>
      </c>
      <c r="ER4">
        <v>-0.97394286100000005</v>
      </c>
      <c r="ES4">
        <v>-6.9237949999999999E-3</v>
      </c>
      <c r="ET4">
        <v>-0.76296946499999996</v>
      </c>
      <c r="EU4">
        <v>-1.3884367</v>
      </c>
      <c r="EV4">
        <v>-1.241783812</v>
      </c>
      <c r="EW4">
        <v>-0.55736971300000004</v>
      </c>
      <c r="EX4">
        <v>-0.92275487199999995</v>
      </c>
      <c r="EY4">
        <v>-1.1111726850000001</v>
      </c>
    </row>
    <row r="5" spans="1:155" x14ac:dyDescent="0.2">
      <c r="B5">
        <v>20</v>
      </c>
      <c r="C5">
        <v>3</v>
      </c>
      <c r="D5" t="s">
        <v>161</v>
      </c>
      <c r="E5">
        <v>0</v>
      </c>
      <c r="F5" t="s">
        <v>155</v>
      </c>
      <c r="G5">
        <v>0</v>
      </c>
      <c r="I5" t="s">
        <v>162</v>
      </c>
      <c r="J5">
        <v>114555744</v>
      </c>
      <c r="K5">
        <v>114563030</v>
      </c>
      <c r="L5">
        <v>114866680</v>
      </c>
      <c r="M5">
        <v>116006522</v>
      </c>
      <c r="N5">
        <v>117241208</v>
      </c>
      <c r="O5">
        <v>118364400</v>
      </c>
      <c r="P5">
        <v>119624037</v>
      </c>
      <c r="Q5">
        <v>120997341</v>
      </c>
      <c r="R5">
        <v>122351760</v>
      </c>
      <c r="S5">
        <v>123542189</v>
      </c>
      <c r="T5">
        <v>124569433</v>
      </c>
      <c r="U5">
        <v>125580448</v>
      </c>
      <c r="V5">
        <v>303650</v>
      </c>
      <c r="W5">
        <v>1139842</v>
      </c>
      <c r="X5">
        <v>1234686</v>
      </c>
      <c r="Y5">
        <v>1123192</v>
      </c>
      <c r="Z5">
        <v>1259637</v>
      </c>
      <c r="AA5">
        <v>1373304</v>
      </c>
      <c r="AB5">
        <v>1354419</v>
      </c>
      <c r="AC5">
        <v>1190429</v>
      </c>
      <c r="AD5">
        <v>1027244</v>
      </c>
      <c r="AE5">
        <v>1011015</v>
      </c>
      <c r="AF5">
        <v>368759</v>
      </c>
      <c r="AG5">
        <v>1509634</v>
      </c>
      <c r="AH5">
        <v>1504955</v>
      </c>
      <c r="AI5">
        <v>1504774</v>
      </c>
      <c r="AJ5">
        <v>1525313</v>
      </c>
      <c r="AK5">
        <v>1545679</v>
      </c>
      <c r="AL5">
        <v>1541412</v>
      </c>
      <c r="AM5">
        <v>1519344</v>
      </c>
      <c r="AN5">
        <v>1494950</v>
      </c>
      <c r="AO5">
        <v>1481244</v>
      </c>
      <c r="AP5">
        <v>228435</v>
      </c>
      <c r="AQ5">
        <v>963051</v>
      </c>
      <c r="AR5">
        <v>960791</v>
      </c>
      <c r="AS5">
        <v>1011227</v>
      </c>
      <c r="AT5">
        <v>1006109</v>
      </c>
      <c r="AU5">
        <v>1052226</v>
      </c>
      <c r="AV5">
        <v>1058081</v>
      </c>
      <c r="AW5">
        <v>1092315</v>
      </c>
      <c r="AX5">
        <v>1116929</v>
      </c>
      <c r="AY5">
        <v>1122130</v>
      </c>
      <c r="AZ5">
        <v>140324</v>
      </c>
      <c r="BA5">
        <v>546583</v>
      </c>
      <c r="BB5">
        <v>544164</v>
      </c>
      <c r="BC5">
        <v>493547</v>
      </c>
      <c r="BD5">
        <v>519204</v>
      </c>
      <c r="BE5">
        <v>493453</v>
      </c>
      <c r="BF5">
        <v>483331</v>
      </c>
      <c r="BG5">
        <v>427029</v>
      </c>
      <c r="BH5">
        <v>378021</v>
      </c>
      <c r="BI5">
        <v>359114</v>
      </c>
      <c r="BJ5">
        <v>67464</v>
      </c>
      <c r="BK5">
        <v>279639</v>
      </c>
      <c r="BL5">
        <v>338025</v>
      </c>
      <c r="BM5">
        <v>323413</v>
      </c>
      <c r="BN5">
        <v>358590</v>
      </c>
      <c r="BO5">
        <v>422001</v>
      </c>
      <c r="BP5">
        <v>428463</v>
      </c>
      <c r="BQ5">
        <v>395903</v>
      </c>
      <c r="BR5">
        <v>299648</v>
      </c>
      <c r="BS5">
        <v>242942</v>
      </c>
      <c r="BT5">
        <v>91267</v>
      </c>
      <c r="BU5">
        <v>312610</v>
      </c>
      <c r="BV5">
        <v>344278</v>
      </c>
      <c r="BW5">
        <v>300008</v>
      </c>
      <c r="BX5">
        <v>374593</v>
      </c>
      <c r="BY5">
        <v>453543</v>
      </c>
      <c r="BZ5">
        <v>441519</v>
      </c>
      <c r="CA5">
        <v>366143</v>
      </c>
      <c r="CB5">
        <v>348608</v>
      </c>
      <c r="CC5">
        <v>407913</v>
      </c>
      <c r="CD5">
        <v>158731</v>
      </c>
      <c r="CE5">
        <v>592249</v>
      </c>
      <c r="CF5">
        <v>682303</v>
      </c>
      <c r="CG5">
        <v>623421</v>
      </c>
      <c r="CH5">
        <v>733183</v>
      </c>
      <c r="CI5">
        <v>875544</v>
      </c>
      <c r="CJ5">
        <v>869982</v>
      </c>
      <c r="CK5">
        <v>762046</v>
      </c>
      <c r="CL5">
        <v>648256</v>
      </c>
      <c r="CM5">
        <v>650855</v>
      </c>
      <c r="CN5">
        <v>4595</v>
      </c>
      <c r="CO5">
        <v>1010</v>
      </c>
      <c r="CP5">
        <v>8219</v>
      </c>
      <c r="CQ5">
        <v>6224</v>
      </c>
      <c r="CR5">
        <v>7250</v>
      </c>
      <c r="CS5">
        <v>4307</v>
      </c>
      <c r="CT5">
        <v>1106</v>
      </c>
      <c r="CU5">
        <v>1354</v>
      </c>
      <c r="CV5">
        <v>967</v>
      </c>
      <c r="CW5">
        <v>1046</v>
      </c>
      <c r="CX5">
        <v>13.07760266</v>
      </c>
      <c r="CY5">
        <v>12.904348519999999</v>
      </c>
      <c r="CZ5">
        <v>12.77366878</v>
      </c>
      <c r="DA5">
        <v>12.818379070000001</v>
      </c>
      <c r="DB5">
        <v>12.84739546</v>
      </c>
      <c r="DC5">
        <v>12.66831884</v>
      </c>
      <c r="DD5">
        <v>12.35771768</v>
      </c>
      <c r="DE5">
        <v>12.050624539999999</v>
      </c>
      <c r="DF5">
        <v>11.84285193</v>
      </c>
      <c r="DG5">
        <v>8.3426832710000003</v>
      </c>
      <c r="DH5">
        <v>8.2383738530000006</v>
      </c>
      <c r="DI5">
        <v>8.5840656220000007</v>
      </c>
      <c r="DJ5">
        <v>8.4551082619999995</v>
      </c>
      <c r="DK5">
        <v>8.7459061929999997</v>
      </c>
      <c r="DL5">
        <v>8.6959926759999995</v>
      </c>
      <c r="DM5">
        <v>8.8844398529999999</v>
      </c>
      <c r="DN5">
        <v>9.0034395889999992</v>
      </c>
      <c r="DO5">
        <v>8.9716612740000006</v>
      </c>
      <c r="DP5">
        <v>4.7349193869999997</v>
      </c>
      <c r="DQ5">
        <v>4.6659746699999998</v>
      </c>
      <c r="DR5">
        <v>4.189603161</v>
      </c>
      <c r="DS5">
        <v>4.3632708090000003</v>
      </c>
      <c r="DT5">
        <v>4.1014892700000001</v>
      </c>
      <c r="DU5">
        <v>3.9723261600000002</v>
      </c>
      <c r="DV5">
        <v>3.4732778240000002</v>
      </c>
      <c r="DW5">
        <v>3.0471849479999999</v>
      </c>
      <c r="DX5">
        <v>2.8711906520000001</v>
      </c>
      <c r="DY5">
        <v>2.422446586</v>
      </c>
      <c r="DZ5">
        <v>2.898420491</v>
      </c>
      <c r="EA5">
        <v>2.7453760780000001</v>
      </c>
      <c r="EB5">
        <v>3.0135077529999998</v>
      </c>
      <c r="EC5">
        <v>3.5075935770000002</v>
      </c>
      <c r="ED5">
        <v>3.5213855180000002</v>
      </c>
      <c r="EE5">
        <v>3.2201117730000002</v>
      </c>
      <c r="EF5">
        <v>2.415428972</v>
      </c>
      <c r="EG5">
        <v>1.9423715020000001</v>
      </c>
      <c r="EH5">
        <v>2.7080665690000001</v>
      </c>
      <c r="EI5">
        <v>2.9520373040000001</v>
      </c>
      <c r="EJ5">
        <v>2.546696597</v>
      </c>
      <c r="EK5">
        <v>3.147993278</v>
      </c>
      <c r="EL5">
        <v>3.769764796</v>
      </c>
      <c r="EM5">
        <v>3.6286881540000002</v>
      </c>
      <c r="EN5">
        <v>2.978056203</v>
      </c>
      <c r="EO5">
        <v>2.8100900489999998</v>
      </c>
      <c r="EP5">
        <v>3.2613487430000001</v>
      </c>
      <c r="EQ5">
        <v>5.130513155</v>
      </c>
      <c r="ER5">
        <v>5.8504577940000004</v>
      </c>
      <c r="ES5">
        <v>5.2920726739999999</v>
      </c>
      <c r="ET5">
        <v>6.1615010310000002</v>
      </c>
      <c r="EU5">
        <v>7.2773583730000002</v>
      </c>
      <c r="EV5">
        <v>7.1500736710000004</v>
      </c>
      <c r="EW5">
        <v>6.1981679749999996</v>
      </c>
      <c r="EX5">
        <v>5.2255190210000002</v>
      </c>
      <c r="EY5">
        <v>5.2037202450000004</v>
      </c>
    </row>
    <row r="6" spans="1:155" x14ac:dyDescent="0.2">
      <c r="B6">
        <v>20</v>
      </c>
      <c r="C6">
        <v>4</v>
      </c>
      <c r="D6" t="s">
        <v>163</v>
      </c>
      <c r="E6">
        <v>0</v>
      </c>
      <c r="F6" t="s">
        <v>155</v>
      </c>
      <c r="G6">
        <v>0</v>
      </c>
      <c r="I6" t="s">
        <v>164</v>
      </c>
      <c r="J6">
        <v>71945553</v>
      </c>
      <c r="K6">
        <v>71946907</v>
      </c>
      <c r="L6">
        <v>72100436</v>
      </c>
      <c r="M6">
        <v>72788329</v>
      </c>
      <c r="N6">
        <v>73477823</v>
      </c>
      <c r="O6">
        <v>74167130</v>
      </c>
      <c r="P6">
        <v>74925793</v>
      </c>
      <c r="Q6">
        <v>75742555</v>
      </c>
      <c r="R6">
        <v>76559681</v>
      </c>
      <c r="S6">
        <v>77257329</v>
      </c>
      <c r="T6">
        <v>77834820</v>
      </c>
      <c r="U6">
        <v>78347268</v>
      </c>
      <c r="V6">
        <v>153529</v>
      </c>
      <c r="W6">
        <v>687893</v>
      </c>
      <c r="X6">
        <v>689494</v>
      </c>
      <c r="Y6">
        <v>689307</v>
      </c>
      <c r="Z6">
        <v>758663</v>
      </c>
      <c r="AA6">
        <v>816762</v>
      </c>
      <c r="AB6">
        <v>817126</v>
      </c>
      <c r="AC6">
        <v>697648</v>
      </c>
      <c r="AD6">
        <v>577491</v>
      </c>
      <c r="AE6">
        <v>512448</v>
      </c>
      <c r="AF6">
        <v>243041</v>
      </c>
      <c r="AG6">
        <v>982736</v>
      </c>
      <c r="AH6">
        <v>963460</v>
      </c>
      <c r="AI6">
        <v>969161</v>
      </c>
      <c r="AJ6">
        <v>968911</v>
      </c>
      <c r="AK6">
        <v>974181</v>
      </c>
      <c r="AL6">
        <v>961571</v>
      </c>
      <c r="AM6">
        <v>945363</v>
      </c>
      <c r="AN6">
        <v>917271</v>
      </c>
      <c r="AO6">
        <v>915385</v>
      </c>
      <c r="AP6">
        <v>118516</v>
      </c>
      <c r="AQ6">
        <v>491920</v>
      </c>
      <c r="AR6">
        <v>495154</v>
      </c>
      <c r="AS6">
        <v>511664</v>
      </c>
      <c r="AT6">
        <v>509173</v>
      </c>
      <c r="AU6">
        <v>532307</v>
      </c>
      <c r="AV6">
        <v>545445</v>
      </c>
      <c r="AW6">
        <v>557522</v>
      </c>
      <c r="AX6">
        <v>576466</v>
      </c>
      <c r="AY6">
        <v>584466</v>
      </c>
      <c r="AZ6">
        <v>124525</v>
      </c>
      <c r="BA6">
        <v>490816</v>
      </c>
      <c r="BB6">
        <v>468306</v>
      </c>
      <c r="BC6">
        <v>457497</v>
      </c>
      <c r="BD6">
        <v>459738</v>
      </c>
      <c r="BE6">
        <v>441874</v>
      </c>
      <c r="BF6">
        <v>416126</v>
      </c>
      <c r="BG6">
        <v>387841</v>
      </c>
      <c r="BH6">
        <v>340805</v>
      </c>
      <c r="BI6">
        <v>330919</v>
      </c>
      <c r="BJ6">
        <v>37200</v>
      </c>
      <c r="BK6">
        <v>175339</v>
      </c>
      <c r="BL6">
        <v>176764</v>
      </c>
      <c r="BM6">
        <v>190798</v>
      </c>
      <c r="BN6">
        <v>215939</v>
      </c>
      <c r="BO6">
        <v>254602</v>
      </c>
      <c r="BP6">
        <v>241050</v>
      </c>
      <c r="BQ6">
        <v>196749</v>
      </c>
      <c r="BR6">
        <v>128926</v>
      </c>
      <c r="BS6">
        <v>132586</v>
      </c>
      <c r="BT6">
        <v>-7787</v>
      </c>
      <c r="BU6">
        <v>21952</v>
      </c>
      <c r="BV6">
        <v>47235</v>
      </c>
      <c r="BW6">
        <v>42648</v>
      </c>
      <c r="BX6">
        <v>84217</v>
      </c>
      <c r="BY6">
        <v>121111</v>
      </c>
      <c r="BZ6">
        <v>159587</v>
      </c>
      <c r="CA6">
        <v>112515</v>
      </c>
      <c r="CB6">
        <v>107198</v>
      </c>
      <c r="CC6">
        <v>47967</v>
      </c>
      <c r="CD6">
        <v>29413</v>
      </c>
      <c r="CE6">
        <v>197291</v>
      </c>
      <c r="CF6">
        <v>223999</v>
      </c>
      <c r="CG6">
        <v>233446</v>
      </c>
      <c r="CH6">
        <v>300156</v>
      </c>
      <c r="CI6">
        <v>375713</v>
      </c>
      <c r="CJ6">
        <v>400637</v>
      </c>
      <c r="CK6">
        <v>309264</v>
      </c>
      <c r="CL6">
        <v>236124</v>
      </c>
      <c r="CM6">
        <v>180553</v>
      </c>
      <c r="CN6">
        <v>-409</v>
      </c>
      <c r="CO6">
        <v>-214</v>
      </c>
      <c r="CP6">
        <v>-2811</v>
      </c>
      <c r="CQ6">
        <v>-1636</v>
      </c>
      <c r="CR6">
        <v>-1231</v>
      </c>
      <c r="CS6">
        <v>-825</v>
      </c>
      <c r="CT6">
        <v>363</v>
      </c>
      <c r="CU6">
        <v>543</v>
      </c>
      <c r="CV6">
        <v>562</v>
      </c>
      <c r="CW6">
        <v>976</v>
      </c>
      <c r="CX6">
        <v>13.56538583</v>
      </c>
      <c r="CY6">
        <v>13.17406641</v>
      </c>
      <c r="CZ6">
        <v>13.128264529999999</v>
      </c>
      <c r="DA6">
        <v>12.997411019999999</v>
      </c>
      <c r="DB6">
        <v>12.93146189</v>
      </c>
      <c r="DC6">
        <v>12.627142259999999</v>
      </c>
      <c r="DD6">
        <v>12.29204754</v>
      </c>
      <c r="DE6">
        <v>11.82872255</v>
      </c>
      <c r="DF6">
        <v>11.722022819999999</v>
      </c>
      <c r="DG6">
        <v>6.7903125549999999</v>
      </c>
      <c r="DH6">
        <v>6.7705890010000003</v>
      </c>
      <c r="DI6">
        <v>6.9310056270000002</v>
      </c>
      <c r="DJ6">
        <v>6.8302772489999999</v>
      </c>
      <c r="DK6">
        <v>7.0659432730000002</v>
      </c>
      <c r="DL6">
        <v>7.1626656879999997</v>
      </c>
      <c r="DM6">
        <v>7.2491592450000004</v>
      </c>
      <c r="DN6">
        <v>7.4338514709999997</v>
      </c>
      <c r="DO6">
        <v>7.4844178030000004</v>
      </c>
      <c r="DP6">
        <v>6.7750732779999998</v>
      </c>
      <c r="DQ6">
        <v>6.4034774089999997</v>
      </c>
      <c r="DR6">
        <v>6.1972589070000001</v>
      </c>
      <c r="DS6">
        <v>6.1671337680000002</v>
      </c>
      <c r="DT6">
        <v>5.8655186160000001</v>
      </c>
      <c r="DU6">
        <v>5.4644765690000003</v>
      </c>
      <c r="DV6">
        <v>5.0428883000000004</v>
      </c>
      <c r="DW6">
        <v>4.3948710780000004</v>
      </c>
      <c r="DX6">
        <v>4.2376050190000001</v>
      </c>
      <c r="DY6">
        <v>2.4203256889999998</v>
      </c>
      <c r="DZ6">
        <v>2.4170185320000002</v>
      </c>
      <c r="EA6">
        <v>2.584551603</v>
      </c>
      <c r="EB6">
        <v>2.8967035550000002</v>
      </c>
      <c r="EC6">
        <v>3.3796348520000001</v>
      </c>
      <c r="ED6">
        <v>3.165416429</v>
      </c>
      <c r="EE6">
        <v>2.5582216170000001</v>
      </c>
      <c r="EF6">
        <v>1.662572875</v>
      </c>
      <c r="EG6">
        <v>1.6978387429999999</v>
      </c>
      <c r="EH6">
        <v>0.30301866399999999</v>
      </c>
      <c r="EI6">
        <v>0.64587738699999997</v>
      </c>
      <c r="EJ6">
        <v>0.57771023200000005</v>
      </c>
      <c r="EK6">
        <v>1.1297249840000001</v>
      </c>
      <c r="EL6">
        <v>1.607650201</v>
      </c>
      <c r="EM6">
        <v>2.0956619440000002</v>
      </c>
      <c r="EN6">
        <v>1.462972138</v>
      </c>
      <c r="EO6">
        <v>1.382378163</v>
      </c>
      <c r="EP6">
        <v>0.61424457300000002</v>
      </c>
      <c r="EQ6">
        <v>2.7233443529999999</v>
      </c>
      <c r="ER6">
        <v>3.0628959189999998</v>
      </c>
      <c r="ES6">
        <v>3.1622618349999998</v>
      </c>
      <c r="ET6">
        <v>4.0264285380000002</v>
      </c>
      <c r="EU6">
        <v>4.9872850529999999</v>
      </c>
      <c r="EV6">
        <v>5.2610783730000001</v>
      </c>
      <c r="EW6">
        <v>4.0211937549999996</v>
      </c>
      <c r="EX6">
        <v>3.0449510380000002</v>
      </c>
      <c r="EY6">
        <v>2.3120833169999999</v>
      </c>
    </row>
    <row r="7" spans="1:155" x14ac:dyDescent="0.2">
      <c r="A7" t="s">
        <v>166</v>
      </c>
      <c r="B7">
        <v>40</v>
      </c>
      <c r="C7">
        <v>3</v>
      </c>
      <c r="D7" t="s">
        <v>161</v>
      </c>
      <c r="E7">
        <v>6</v>
      </c>
      <c r="F7" t="s">
        <v>165</v>
      </c>
      <c r="G7">
        <v>1</v>
      </c>
      <c r="H7" t="s">
        <v>166</v>
      </c>
      <c r="I7" t="s">
        <v>167</v>
      </c>
      <c r="J7">
        <v>4779736</v>
      </c>
      <c r="K7">
        <v>4780125</v>
      </c>
      <c r="L7">
        <v>4785437</v>
      </c>
      <c r="M7">
        <v>4799069</v>
      </c>
      <c r="N7">
        <v>4815588</v>
      </c>
      <c r="O7">
        <v>4830081</v>
      </c>
      <c r="P7">
        <v>4841799</v>
      </c>
      <c r="Q7">
        <v>4852347</v>
      </c>
      <c r="R7">
        <v>4863525</v>
      </c>
      <c r="S7">
        <v>4874486</v>
      </c>
      <c r="T7">
        <v>4887681</v>
      </c>
      <c r="U7">
        <v>4903185</v>
      </c>
      <c r="V7">
        <v>5312</v>
      </c>
      <c r="W7">
        <v>13632</v>
      </c>
      <c r="X7">
        <v>16519</v>
      </c>
      <c r="Y7">
        <v>14493</v>
      </c>
      <c r="Z7">
        <v>11718</v>
      </c>
      <c r="AA7">
        <v>10548</v>
      </c>
      <c r="AB7">
        <v>11178</v>
      </c>
      <c r="AC7">
        <v>10961</v>
      </c>
      <c r="AD7">
        <v>13195</v>
      </c>
      <c r="AE7">
        <v>15504</v>
      </c>
      <c r="AF7">
        <v>14226</v>
      </c>
      <c r="AG7">
        <v>59690</v>
      </c>
      <c r="AH7">
        <v>59067</v>
      </c>
      <c r="AI7">
        <v>57929</v>
      </c>
      <c r="AJ7">
        <v>58903</v>
      </c>
      <c r="AK7">
        <v>59647</v>
      </c>
      <c r="AL7">
        <v>59389</v>
      </c>
      <c r="AM7">
        <v>58961</v>
      </c>
      <c r="AN7">
        <v>58271</v>
      </c>
      <c r="AO7">
        <v>57313</v>
      </c>
      <c r="AP7">
        <v>11075</v>
      </c>
      <c r="AQ7">
        <v>48833</v>
      </c>
      <c r="AR7">
        <v>48366</v>
      </c>
      <c r="AS7">
        <v>50851</v>
      </c>
      <c r="AT7">
        <v>49712</v>
      </c>
      <c r="AU7">
        <v>51876</v>
      </c>
      <c r="AV7">
        <v>51710</v>
      </c>
      <c r="AW7">
        <v>53195</v>
      </c>
      <c r="AX7">
        <v>53665</v>
      </c>
      <c r="AY7">
        <v>53879</v>
      </c>
      <c r="AZ7">
        <v>3151</v>
      </c>
      <c r="BA7">
        <v>10857</v>
      </c>
      <c r="BB7">
        <v>10701</v>
      </c>
      <c r="BC7">
        <v>7078</v>
      </c>
      <c r="BD7">
        <v>9191</v>
      </c>
      <c r="BE7">
        <v>7771</v>
      </c>
      <c r="BF7">
        <v>7679</v>
      </c>
      <c r="BG7">
        <v>5766</v>
      </c>
      <c r="BH7">
        <v>4606</v>
      </c>
      <c r="BI7">
        <v>3434</v>
      </c>
      <c r="BJ7">
        <v>924</v>
      </c>
      <c r="BK7">
        <v>4665</v>
      </c>
      <c r="BL7">
        <v>5817</v>
      </c>
      <c r="BM7">
        <v>5046</v>
      </c>
      <c r="BN7">
        <v>3684</v>
      </c>
      <c r="BO7">
        <v>4580</v>
      </c>
      <c r="BP7">
        <v>5777</v>
      </c>
      <c r="BQ7">
        <v>3011</v>
      </c>
      <c r="BR7">
        <v>3379</v>
      </c>
      <c r="BS7">
        <v>2772</v>
      </c>
      <c r="BT7">
        <v>1244</v>
      </c>
      <c r="BU7">
        <v>-1893</v>
      </c>
      <c r="BV7">
        <v>-114</v>
      </c>
      <c r="BW7">
        <v>2297</v>
      </c>
      <c r="BX7">
        <v>-959</v>
      </c>
      <c r="BY7">
        <v>-1544</v>
      </c>
      <c r="BZ7">
        <v>-2157</v>
      </c>
      <c r="CA7">
        <v>2298</v>
      </c>
      <c r="CB7">
        <v>5279</v>
      </c>
      <c r="CC7">
        <v>9387</v>
      </c>
      <c r="CD7">
        <v>2168</v>
      </c>
      <c r="CE7">
        <v>2772</v>
      </c>
      <c r="CF7">
        <v>5703</v>
      </c>
      <c r="CG7">
        <v>7343</v>
      </c>
      <c r="CH7">
        <v>2725</v>
      </c>
      <c r="CI7">
        <v>3036</v>
      </c>
      <c r="CJ7">
        <v>3620</v>
      </c>
      <c r="CK7">
        <v>5309</v>
      </c>
      <c r="CL7">
        <v>8658</v>
      </c>
      <c r="CM7">
        <v>12159</v>
      </c>
      <c r="CN7">
        <v>-7</v>
      </c>
      <c r="CO7">
        <v>3</v>
      </c>
      <c r="CP7">
        <v>115</v>
      </c>
      <c r="CQ7">
        <v>72</v>
      </c>
      <c r="CR7">
        <v>-198</v>
      </c>
      <c r="CS7">
        <v>-259</v>
      </c>
      <c r="CT7">
        <v>-121</v>
      </c>
      <c r="CU7">
        <v>-114</v>
      </c>
      <c r="CV7">
        <v>-69</v>
      </c>
      <c r="CW7">
        <v>-89</v>
      </c>
      <c r="CX7">
        <v>12.45551936</v>
      </c>
      <c r="CY7">
        <v>12.28686577</v>
      </c>
      <c r="CZ7">
        <v>12.01140118</v>
      </c>
      <c r="DA7">
        <v>12.180258650000001</v>
      </c>
      <c r="DB7">
        <v>12.30577712</v>
      </c>
      <c r="DC7">
        <v>12.22515076</v>
      </c>
      <c r="DD7">
        <v>12.109454380000001</v>
      </c>
      <c r="DE7">
        <v>11.93812808</v>
      </c>
      <c r="DF7">
        <v>11.70744243</v>
      </c>
      <c r="DG7">
        <v>10.18998788</v>
      </c>
      <c r="DH7">
        <v>10.06088933</v>
      </c>
      <c r="DI7">
        <v>10.5437995</v>
      </c>
      <c r="DJ7">
        <v>10.279697430000001</v>
      </c>
      <c r="DK7">
        <v>10.70254151</v>
      </c>
      <c r="DL7">
        <v>10.644438299999999</v>
      </c>
      <c r="DM7">
        <v>10.92522898</v>
      </c>
      <c r="DN7">
        <v>10.99448514</v>
      </c>
      <c r="DO7">
        <v>11.0059723</v>
      </c>
      <c r="DP7">
        <v>2.2655314729999998</v>
      </c>
      <c r="DQ7">
        <v>2.2259764440000001</v>
      </c>
      <c r="DR7">
        <v>1.467601677</v>
      </c>
      <c r="DS7">
        <v>1.900561215</v>
      </c>
      <c r="DT7">
        <v>1.603235602</v>
      </c>
      <c r="DU7">
        <v>1.5807124669999999</v>
      </c>
      <c r="DV7">
        <v>1.1842254029999999</v>
      </c>
      <c r="DW7">
        <v>0.94364294299999996</v>
      </c>
      <c r="DX7">
        <v>0.70147012500000006</v>
      </c>
      <c r="DY7">
        <v>0.97344610099999995</v>
      </c>
      <c r="DZ7">
        <v>1.2100275650000001</v>
      </c>
      <c r="EA7">
        <v>1.0462726849999999</v>
      </c>
      <c r="EB7">
        <v>0.761796052</v>
      </c>
      <c r="EC7">
        <v>0.94490014899999997</v>
      </c>
      <c r="ED7">
        <v>1.1891881660000001</v>
      </c>
      <c r="EE7">
        <v>0.61840143700000005</v>
      </c>
      <c r="EF7">
        <v>0.69226432999999998</v>
      </c>
      <c r="EG7">
        <v>0.56624204600000005</v>
      </c>
      <c r="EH7">
        <v>-0.39501253400000003</v>
      </c>
      <c r="EI7">
        <v>-2.3713794E-2</v>
      </c>
      <c r="EJ7">
        <v>0.47627593299999998</v>
      </c>
      <c r="EK7">
        <v>-0.19830684400000001</v>
      </c>
      <c r="EL7">
        <v>-0.31854275799999998</v>
      </c>
      <c r="EM7">
        <v>-0.44401573</v>
      </c>
      <c r="EN7">
        <v>0.47196496300000002</v>
      </c>
      <c r="EO7">
        <v>1.0815221660000001</v>
      </c>
      <c r="EP7">
        <v>1.9175014749999999</v>
      </c>
      <c r="EQ7">
        <v>0.57843356800000001</v>
      </c>
      <c r="ER7">
        <v>1.186313771</v>
      </c>
      <c r="ES7">
        <v>1.522548617</v>
      </c>
      <c r="ET7">
        <v>0.56348920800000002</v>
      </c>
      <c r="EU7">
        <v>0.62635739099999999</v>
      </c>
      <c r="EV7">
        <v>0.74517243499999997</v>
      </c>
      <c r="EW7">
        <v>1.0903664</v>
      </c>
      <c r="EX7">
        <v>1.773786496</v>
      </c>
      <c r="EY7">
        <v>2.4837435220000001</v>
      </c>
    </row>
    <row r="8" spans="1:155" x14ac:dyDescent="0.2">
      <c r="A8" t="s">
        <v>169</v>
      </c>
      <c r="B8">
        <v>40</v>
      </c>
      <c r="C8">
        <v>4</v>
      </c>
      <c r="D8" t="s">
        <v>163</v>
      </c>
      <c r="E8">
        <v>9</v>
      </c>
      <c r="F8" t="s">
        <v>168</v>
      </c>
      <c r="G8">
        <v>2</v>
      </c>
      <c r="H8" t="s">
        <v>169</v>
      </c>
      <c r="I8" t="s">
        <v>170</v>
      </c>
      <c r="J8">
        <v>710231</v>
      </c>
      <c r="K8">
        <v>710249</v>
      </c>
      <c r="L8">
        <v>713910</v>
      </c>
      <c r="M8">
        <v>722128</v>
      </c>
      <c r="N8">
        <v>730443</v>
      </c>
      <c r="O8">
        <v>737068</v>
      </c>
      <c r="P8">
        <v>736283</v>
      </c>
      <c r="Q8">
        <v>737498</v>
      </c>
      <c r="R8">
        <v>741456</v>
      </c>
      <c r="S8">
        <v>739700</v>
      </c>
      <c r="T8">
        <v>735139</v>
      </c>
      <c r="U8">
        <v>731545</v>
      </c>
      <c r="V8">
        <v>3661</v>
      </c>
      <c r="W8">
        <v>8218</v>
      </c>
      <c r="X8">
        <v>8315</v>
      </c>
      <c r="Y8">
        <v>6625</v>
      </c>
      <c r="Z8">
        <v>-785</v>
      </c>
      <c r="AA8">
        <v>1215</v>
      </c>
      <c r="AB8">
        <v>3958</v>
      </c>
      <c r="AC8">
        <v>-1756</v>
      </c>
      <c r="AD8">
        <v>-4561</v>
      </c>
      <c r="AE8">
        <v>-3594</v>
      </c>
      <c r="AF8">
        <v>2892</v>
      </c>
      <c r="AG8">
        <v>11716</v>
      </c>
      <c r="AH8">
        <v>11124</v>
      </c>
      <c r="AI8">
        <v>11350</v>
      </c>
      <c r="AJ8">
        <v>11443</v>
      </c>
      <c r="AK8">
        <v>11330</v>
      </c>
      <c r="AL8">
        <v>11246</v>
      </c>
      <c r="AM8">
        <v>10803</v>
      </c>
      <c r="AN8">
        <v>10284</v>
      </c>
      <c r="AO8">
        <v>10031</v>
      </c>
      <c r="AP8">
        <v>920</v>
      </c>
      <c r="AQ8">
        <v>3937</v>
      </c>
      <c r="AR8">
        <v>3940</v>
      </c>
      <c r="AS8">
        <v>4039</v>
      </c>
      <c r="AT8">
        <v>4024</v>
      </c>
      <c r="AU8">
        <v>4350</v>
      </c>
      <c r="AV8">
        <v>4447</v>
      </c>
      <c r="AW8">
        <v>4463</v>
      </c>
      <c r="AX8">
        <v>4664</v>
      </c>
      <c r="AY8">
        <v>4819</v>
      </c>
      <c r="AZ8">
        <v>1972</v>
      </c>
      <c r="BA8">
        <v>7779</v>
      </c>
      <c r="BB8">
        <v>7184</v>
      </c>
      <c r="BC8">
        <v>7311</v>
      </c>
      <c r="BD8">
        <v>7419</v>
      </c>
      <c r="BE8">
        <v>6980</v>
      </c>
      <c r="BF8">
        <v>6799</v>
      </c>
      <c r="BG8">
        <v>6340</v>
      </c>
      <c r="BH8">
        <v>5620</v>
      </c>
      <c r="BI8">
        <v>5212</v>
      </c>
      <c r="BJ8">
        <v>430</v>
      </c>
      <c r="BK8">
        <v>1314</v>
      </c>
      <c r="BL8">
        <v>2348</v>
      </c>
      <c r="BM8">
        <v>2863</v>
      </c>
      <c r="BN8">
        <v>1198</v>
      </c>
      <c r="BO8">
        <v>2273</v>
      </c>
      <c r="BP8">
        <v>2303</v>
      </c>
      <c r="BQ8">
        <v>2612</v>
      </c>
      <c r="BR8">
        <v>537</v>
      </c>
      <c r="BS8">
        <v>659</v>
      </c>
      <c r="BT8">
        <v>1168</v>
      </c>
      <c r="BU8">
        <v>-892</v>
      </c>
      <c r="BV8">
        <v>-1319</v>
      </c>
      <c r="BW8">
        <v>-3564</v>
      </c>
      <c r="BX8">
        <v>-9641</v>
      </c>
      <c r="BY8">
        <v>-8166</v>
      </c>
      <c r="BZ8">
        <v>-5185</v>
      </c>
      <c r="CA8">
        <v>-10753</v>
      </c>
      <c r="CB8">
        <v>-10757</v>
      </c>
      <c r="CC8">
        <v>-9482</v>
      </c>
      <c r="CD8">
        <v>1598</v>
      </c>
      <c r="CE8">
        <v>422</v>
      </c>
      <c r="CF8">
        <v>1029</v>
      </c>
      <c r="CG8">
        <v>-701</v>
      </c>
      <c r="CH8">
        <v>-8443</v>
      </c>
      <c r="CI8">
        <v>-5893</v>
      </c>
      <c r="CJ8">
        <v>-2882</v>
      </c>
      <c r="CK8">
        <v>-8141</v>
      </c>
      <c r="CL8">
        <v>-10220</v>
      </c>
      <c r="CM8">
        <v>-8823</v>
      </c>
      <c r="CN8">
        <v>91</v>
      </c>
      <c r="CO8">
        <v>17</v>
      </c>
      <c r="CP8">
        <v>102</v>
      </c>
      <c r="CQ8">
        <v>15</v>
      </c>
      <c r="CR8">
        <v>239</v>
      </c>
      <c r="CS8">
        <v>128</v>
      </c>
      <c r="CT8">
        <v>41</v>
      </c>
      <c r="CU8">
        <v>45</v>
      </c>
      <c r="CV8">
        <v>39</v>
      </c>
      <c r="CW8">
        <v>17</v>
      </c>
      <c r="CX8">
        <v>16.31711696</v>
      </c>
      <c r="CY8">
        <v>15.316290909999999</v>
      </c>
      <c r="CZ8">
        <v>15.46836787</v>
      </c>
      <c r="DA8">
        <v>15.533297900000001</v>
      </c>
      <c r="DB8">
        <v>15.375418740000001</v>
      </c>
      <c r="DC8">
        <v>15.208045690000001</v>
      </c>
      <c r="DD8">
        <v>14.58725482</v>
      </c>
      <c r="DE8">
        <v>13.94592901</v>
      </c>
      <c r="DF8">
        <v>13.67847471</v>
      </c>
      <c r="DG8">
        <v>5.4831418110000003</v>
      </c>
      <c r="DH8">
        <v>5.4248639140000003</v>
      </c>
      <c r="DI8">
        <v>5.5045583990000004</v>
      </c>
      <c r="DJ8">
        <v>5.4623779399999997</v>
      </c>
      <c r="DK8">
        <v>5.903183716</v>
      </c>
      <c r="DL8">
        <v>6.0137096889999997</v>
      </c>
      <c r="DM8">
        <v>6.0263739940000001</v>
      </c>
      <c r="DN8">
        <v>6.32475816</v>
      </c>
      <c r="DO8">
        <v>6.5712859760000004</v>
      </c>
      <c r="DP8">
        <v>10.833975150000001</v>
      </c>
      <c r="DQ8">
        <v>9.8914269939999997</v>
      </c>
      <c r="DR8">
        <v>9.9638094709999994</v>
      </c>
      <c r="DS8">
        <v>10.070919959999999</v>
      </c>
      <c r="DT8">
        <v>9.4722350199999994</v>
      </c>
      <c r="DU8">
        <v>9.1943359969999996</v>
      </c>
      <c r="DV8">
        <v>8.560880826</v>
      </c>
      <c r="DW8">
        <v>7.6211708529999997</v>
      </c>
      <c r="DX8">
        <v>7.1071887330000001</v>
      </c>
      <c r="DY8">
        <v>1.830035138</v>
      </c>
      <c r="DZ8">
        <v>3.2328884439999999</v>
      </c>
      <c r="EA8">
        <v>3.9018446880000002</v>
      </c>
      <c r="EB8">
        <v>1.626224844</v>
      </c>
      <c r="EC8">
        <v>3.0845831229999998</v>
      </c>
      <c r="ED8">
        <v>3.1143632590000001</v>
      </c>
      <c r="EE8">
        <v>3.5269748760000001</v>
      </c>
      <c r="EF8">
        <v>0.72821508000000001</v>
      </c>
      <c r="EG8">
        <v>0.89862574399999995</v>
      </c>
      <c r="EH8">
        <v>-1.2423069579999999</v>
      </c>
      <c r="EI8">
        <v>-1.8160902290000001</v>
      </c>
      <c r="EJ8">
        <v>-4.8572037960000003</v>
      </c>
      <c r="EK8">
        <v>-13.08717339</v>
      </c>
      <c r="EL8">
        <v>-11.08170074</v>
      </c>
      <c r="EM8">
        <v>-7.0117123320000001</v>
      </c>
      <c r="EN8">
        <v>-14.51973999</v>
      </c>
      <c r="EO8">
        <v>-14.587354960000001</v>
      </c>
      <c r="EP8">
        <v>-12.92984719</v>
      </c>
      <c r="EQ8">
        <v>0.58772818000000004</v>
      </c>
      <c r="ER8">
        <v>1.416798215</v>
      </c>
      <c r="ES8">
        <v>-0.95535910800000001</v>
      </c>
      <c r="ET8">
        <v>-11.460948549999999</v>
      </c>
      <c r="EU8">
        <v>-7.9971176179999999</v>
      </c>
      <c r="EV8">
        <v>-3.8973490719999999</v>
      </c>
      <c r="EW8">
        <v>-10.992765110000001</v>
      </c>
      <c r="EX8">
        <v>-13.859139880000001</v>
      </c>
      <c r="EY8">
        <v>-12.03122145</v>
      </c>
    </row>
    <row r="9" spans="1:155" x14ac:dyDescent="0.2">
      <c r="A9" t="s">
        <v>172</v>
      </c>
      <c r="B9">
        <v>40</v>
      </c>
      <c r="C9">
        <v>4</v>
      </c>
      <c r="D9" t="s">
        <v>163</v>
      </c>
      <c r="E9">
        <v>8</v>
      </c>
      <c r="F9" t="s">
        <v>171</v>
      </c>
      <c r="G9">
        <v>4</v>
      </c>
      <c r="H9" t="s">
        <v>172</v>
      </c>
      <c r="I9" t="s">
        <v>173</v>
      </c>
      <c r="J9">
        <v>6392017</v>
      </c>
      <c r="K9">
        <v>6392288</v>
      </c>
      <c r="L9">
        <v>6407172</v>
      </c>
      <c r="M9">
        <v>6472643</v>
      </c>
      <c r="N9">
        <v>6554978</v>
      </c>
      <c r="O9">
        <v>6632764</v>
      </c>
      <c r="P9">
        <v>6730413</v>
      </c>
      <c r="Q9">
        <v>6829676</v>
      </c>
      <c r="R9">
        <v>6941072</v>
      </c>
      <c r="S9">
        <v>7044008</v>
      </c>
      <c r="T9">
        <v>7158024</v>
      </c>
      <c r="U9">
        <v>7278717</v>
      </c>
      <c r="V9">
        <v>14884</v>
      </c>
      <c r="W9">
        <v>65471</v>
      </c>
      <c r="X9">
        <v>82335</v>
      </c>
      <c r="Y9">
        <v>77786</v>
      </c>
      <c r="Z9">
        <v>97649</v>
      </c>
      <c r="AA9">
        <v>99263</v>
      </c>
      <c r="AB9">
        <v>111396</v>
      </c>
      <c r="AC9">
        <v>102936</v>
      </c>
      <c r="AD9">
        <v>114016</v>
      </c>
      <c r="AE9">
        <v>120693</v>
      </c>
      <c r="AF9">
        <v>20934</v>
      </c>
      <c r="AG9">
        <v>86097</v>
      </c>
      <c r="AH9">
        <v>85577</v>
      </c>
      <c r="AI9">
        <v>86093</v>
      </c>
      <c r="AJ9">
        <v>86129</v>
      </c>
      <c r="AK9">
        <v>86764</v>
      </c>
      <c r="AL9">
        <v>84957</v>
      </c>
      <c r="AM9">
        <v>83021</v>
      </c>
      <c r="AN9">
        <v>81767</v>
      </c>
      <c r="AO9">
        <v>81942</v>
      </c>
      <c r="AP9">
        <v>11505</v>
      </c>
      <c r="AQ9">
        <v>48174</v>
      </c>
      <c r="AR9">
        <v>48754</v>
      </c>
      <c r="AS9">
        <v>50612</v>
      </c>
      <c r="AT9">
        <v>50236</v>
      </c>
      <c r="AU9">
        <v>52846</v>
      </c>
      <c r="AV9">
        <v>56032</v>
      </c>
      <c r="AW9">
        <v>56333</v>
      </c>
      <c r="AX9">
        <v>60127</v>
      </c>
      <c r="AY9">
        <v>60523</v>
      </c>
      <c r="AZ9">
        <v>9429</v>
      </c>
      <c r="BA9">
        <v>37923</v>
      </c>
      <c r="BB9">
        <v>36823</v>
      </c>
      <c r="BC9">
        <v>35481</v>
      </c>
      <c r="BD9">
        <v>35893</v>
      </c>
      <c r="BE9">
        <v>33918</v>
      </c>
      <c r="BF9">
        <v>28925</v>
      </c>
      <c r="BG9">
        <v>26688</v>
      </c>
      <c r="BH9">
        <v>21640</v>
      </c>
      <c r="BI9">
        <v>21419</v>
      </c>
      <c r="BJ9">
        <v>2550</v>
      </c>
      <c r="BK9">
        <v>16489</v>
      </c>
      <c r="BL9">
        <v>15100</v>
      </c>
      <c r="BM9">
        <v>17997</v>
      </c>
      <c r="BN9">
        <v>21312</v>
      </c>
      <c r="BO9">
        <v>19511</v>
      </c>
      <c r="BP9">
        <v>20062</v>
      </c>
      <c r="BQ9">
        <v>13385</v>
      </c>
      <c r="BR9">
        <v>7937</v>
      </c>
      <c r="BS9">
        <v>7782</v>
      </c>
      <c r="BT9">
        <v>3122</v>
      </c>
      <c r="BU9">
        <v>11062</v>
      </c>
      <c r="BV9">
        <v>29844</v>
      </c>
      <c r="BW9">
        <v>24050</v>
      </c>
      <c r="BX9">
        <v>39948</v>
      </c>
      <c r="BY9">
        <v>45561</v>
      </c>
      <c r="BZ9">
        <v>62320</v>
      </c>
      <c r="CA9">
        <v>62686</v>
      </c>
      <c r="CB9">
        <v>84113</v>
      </c>
      <c r="CC9">
        <v>91017</v>
      </c>
      <c r="CD9">
        <v>5672</v>
      </c>
      <c r="CE9">
        <v>27551</v>
      </c>
      <c r="CF9">
        <v>44944</v>
      </c>
      <c r="CG9">
        <v>42047</v>
      </c>
      <c r="CH9">
        <v>61260</v>
      </c>
      <c r="CI9">
        <v>65072</v>
      </c>
      <c r="CJ9">
        <v>82382</v>
      </c>
      <c r="CK9">
        <v>76071</v>
      </c>
      <c r="CL9">
        <v>92050</v>
      </c>
      <c r="CM9">
        <v>98799</v>
      </c>
      <c r="CN9">
        <v>-217</v>
      </c>
      <c r="CO9">
        <v>-3</v>
      </c>
      <c r="CP9">
        <v>568</v>
      </c>
      <c r="CQ9">
        <v>258</v>
      </c>
      <c r="CR9">
        <v>496</v>
      </c>
      <c r="CS9">
        <v>273</v>
      </c>
      <c r="CT9">
        <v>89</v>
      </c>
      <c r="CU9">
        <v>177</v>
      </c>
      <c r="CV9">
        <v>326</v>
      </c>
      <c r="CW9">
        <v>475</v>
      </c>
      <c r="CX9">
        <v>13.369291410000001</v>
      </c>
      <c r="CY9">
        <v>13.13777857</v>
      </c>
      <c r="CZ9">
        <v>13.0565187</v>
      </c>
      <c r="DA9">
        <v>12.89049752</v>
      </c>
      <c r="DB9">
        <v>12.79696616</v>
      </c>
      <c r="DC9">
        <v>12.3387633</v>
      </c>
      <c r="DD9">
        <v>11.872795869999999</v>
      </c>
      <c r="DE9">
        <v>11.51483112</v>
      </c>
      <c r="DF9">
        <v>11.35186951</v>
      </c>
      <c r="DG9">
        <v>7.480542228</v>
      </c>
      <c r="DH9">
        <v>7.4847126729999998</v>
      </c>
      <c r="DI9">
        <v>7.6756127019999996</v>
      </c>
      <c r="DJ9">
        <v>7.5185713700000001</v>
      </c>
      <c r="DK9">
        <v>7.7943441230000001</v>
      </c>
      <c r="DL9">
        <v>8.1378295499999993</v>
      </c>
      <c r="DM9">
        <v>8.0561569899999999</v>
      </c>
      <c r="DN9">
        <v>8.4673798789999992</v>
      </c>
      <c r="DO9">
        <v>8.3845793180000001</v>
      </c>
      <c r="DP9">
        <v>5.8887491790000004</v>
      </c>
      <c r="DQ9">
        <v>5.6530658970000003</v>
      </c>
      <c r="DR9">
        <v>5.3809059960000001</v>
      </c>
      <c r="DS9">
        <v>5.3719261520000003</v>
      </c>
      <c r="DT9">
        <v>5.0026220329999997</v>
      </c>
      <c r="DU9">
        <v>4.2009337469999997</v>
      </c>
      <c r="DV9">
        <v>3.8166388750000002</v>
      </c>
      <c r="DW9">
        <v>3.0474512379999998</v>
      </c>
      <c r="DX9">
        <v>2.9672901939999998</v>
      </c>
      <c r="DY9">
        <v>2.5604405030000001</v>
      </c>
      <c r="DZ9">
        <v>2.3181515639999999</v>
      </c>
      <c r="EA9">
        <v>2.7293527580000001</v>
      </c>
      <c r="EB9">
        <v>3.1896606620000001</v>
      </c>
      <c r="EC9">
        <v>2.877709726</v>
      </c>
      <c r="ED9">
        <v>2.913712458</v>
      </c>
      <c r="EE9">
        <v>1.914182829</v>
      </c>
      <c r="EF9">
        <v>1.117727379</v>
      </c>
      <c r="EG9">
        <v>1.07808265</v>
      </c>
      <c r="EH9">
        <v>1.717726536</v>
      </c>
      <c r="EI9">
        <v>4.5816500189999996</v>
      </c>
      <c r="EJ9">
        <v>3.647326434</v>
      </c>
      <c r="EK9">
        <v>5.9788177620000003</v>
      </c>
      <c r="EL9">
        <v>6.719867399</v>
      </c>
      <c r="EM9">
        <v>9.0510697019999995</v>
      </c>
      <c r="EN9">
        <v>8.9646966619999997</v>
      </c>
      <c r="EO9">
        <v>11.84520638</v>
      </c>
      <c r="EP9">
        <v>12.609078459999999</v>
      </c>
      <c r="EQ9">
        <v>4.2781670390000004</v>
      </c>
      <c r="ER9">
        <v>6.8998015830000003</v>
      </c>
      <c r="ES9">
        <v>6.3766791920000001</v>
      </c>
      <c r="ET9">
        <v>9.1684784239999999</v>
      </c>
      <c r="EU9">
        <v>9.5975771250000008</v>
      </c>
      <c r="EV9">
        <v>11.96478216</v>
      </c>
      <c r="EW9">
        <v>10.878879489999999</v>
      </c>
      <c r="EX9">
        <v>12.96293376</v>
      </c>
      <c r="EY9">
        <v>13.68716111</v>
      </c>
    </row>
    <row r="10" spans="1:155" x14ac:dyDescent="0.2">
      <c r="A10" t="s">
        <v>175</v>
      </c>
      <c r="B10">
        <v>40</v>
      </c>
      <c r="C10">
        <v>3</v>
      </c>
      <c r="D10" t="s">
        <v>161</v>
      </c>
      <c r="E10">
        <v>7</v>
      </c>
      <c r="F10" t="s">
        <v>174</v>
      </c>
      <c r="G10">
        <v>5</v>
      </c>
      <c r="H10" t="s">
        <v>175</v>
      </c>
      <c r="I10" t="s">
        <v>176</v>
      </c>
      <c r="J10">
        <v>2915918</v>
      </c>
      <c r="K10">
        <v>2916031</v>
      </c>
      <c r="L10">
        <v>2921964</v>
      </c>
      <c r="M10">
        <v>2940667</v>
      </c>
      <c r="N10">
        <v>2952164</v>
      </c>
      <c r="O10">
        <v>2959400</v>
      </c>
      <c r="P10">
        <v>2967392</v>
      </c>
      <c r="Q10">
        <v>2978048</v>
      </c>
      <c r="R10">
        <v>2989918</v>
      </c>
      <c r="S10">
        <v>3001345</v>
      </c>
      <c r="T10">
        <v>3009733</v>
      </c>
      <c r="U10">
        <v>3017804</v>
      </c>
      <c r="V10">
        <v>5933</v>
      </c>
      <c r="W10">
        <v>18703</v>
      </c>
      <c r="X10">
        <v>11497</v>
      </c>
      <c r="Y10">
        <v>7236</v>
      </c>
      <c r="Z10">
        <v>7992</v>
      </c>
      <c r="AA10">
        <v>10656</v>
      </c>
      <c r="AB10">
        <v>11870</v>
      </c>
      <c r="AC10">
        <v>11427</v>
      </c>
      <c r="AD10">
        <v>8388</v>
      </c>
      <c r="AE10">
        <v>8071</v>
      </c>
      <c r="AF10">
        <v>9438</v>
      </c>
      <c r="AG10">
        <v>38453</v>
      </c>
      <c r="AH10">
        <v>38594</v>
      </c>
      <c r="AI10">
        <v>37978</v>
      </c>
      <c r="AJ10">
        <v>38225</v>
      </c>
      <c r="AK10">
        <v>38796</v>
      </c>
      <c r="AL10">
        <v>38612</v>
      </c>
      <c r="AM10">
        <v>37737</v>
      </c>
      <c r="AN10">
        <v>37239</v>
      </c>
      <c r="AO10">
        <v>36640</v>
      </c>
      <c r="AP10">
        <v>6979</v>
      </c>
      <c r="AQ10">
        <v>29455</v>
      </c>
      <c r="AR10">
        <v>29772</v>
      </c>
      <c r="AS10">
        <v>30994</v>
      </c>
      <c r="AT10">
        <v>29967</v>
      </c>
      <c r="AU10">
        <v>31318</v>
      </c>
      <c r="AV10">
        <v>31134</v>
      </c>
      <c r="AW10">
        <v>32340</v>
      </c>
      <c r="AX10">
        <v>31743</v>
      </c>
      <c r="AY10">
        <v>31322</v>
      </c>
      <c r="AZ10">
        <v>2459</v>
      </c>
      <c r="BA10">
        <v>8998</v>
      </c>
      <c r="BB10">
        <v>8822</v>
      </c>
      <c r="BC10">
        <v>6984</v>
      </c>
      <c r="BD10">
        <v>8258</v>
      </c>
      <c r="BE10">
        <v>7478</v>
      </c>
      <c r="BF10">
        <v>7478</v>
      </c>
      <c r="BG10">
        <v>5397</v>
      </c>
      <c r="BH10">
        <v>5496</v>
      </c>
      <c r="BI10">
        <v>5318</v>
      </c>
      <c r="BJ10">
        <v>801</v>
      </c>
      <c r="BK10">
        <v>3662</v>
      </c>
      <c r="BL10">
        <v>3732</v>
      </c>
      <c r="BM10">
        <v>2321</v>
      </c>
      <c r="BN10">
        <v>3100</v>
      </c>
      <c r="BO10">
        <v>3303</v>
      </c>
      <c r="BP10">
        <v>3366</v>
      </c>
      <c r="BQ10">
        <v>2039</v>
      </c>
      <c r="BR10">
        <v>588</v>
      </c>
      <c r="BS10">
        <v>268</v>
      </c>
      <c r="BT10">
        <v>2469</v>
      </c>
      <c r="BU10">
        <v>5996</v>
      </c>
      <c r="BV10">
        <v>-1293</v>
      </c>
      <c r="BW10">
        <v>-2150</v>
      </c>
      <c r="BX10">
        <v>-3371</v>
      </c>
      <c r="BY10">
        <v>-106</v>
      </c>
      <c r="BZ10">
        <v>1069</v>
      </c>
      <c r="CA10">
        <v>3981</v>
      </c>
      <c r="CB10">
        <v>2294</v>
      </c>
      <c r="CC10">
        <v>2515</v>
      </c>
      <c r="CD10">
        <v>3270</v>
      </c>
      <c r="CE10">
        <v>9658</v>
      </c>
      <c r="CF10">
        <v>2439</v>
      </c>
      <c r="CG10">
        <v>171</v>
      </c>
      <c r="CH10">
        <v>-271</v>
      </c>
      <c r="CI10">
        <v>3197</v>
      </c>
      <c r="CJ10">
        <v>4435</v>
      </c>
      <c r="CK10">
        <v>6020</v>
      </c>
      <c r="CL10">
        <v>2882</v>
      </c>
      <c r="CM10">
        <v>2783</v>
      </c>
      <c r="CN10">
        <v>204</v>
      </c>
      <c r="CO10">
        <v>47</v>
      </c>
      <c r="CP10">
        <v>236</v>
      </c>
      <c r="CQ10">
        <v>81</v>
      </c>
      <c r="CR10">
        <v>5</v>
      </c>
      <c r="CS10">
        <v>-19</v>
      </c>
      <c r="CT10">
        <v>-43</v>
      </c>
      <c r="CU10">
        <v>10</v>
      </c>
      <c r="CV10">
        <v>10</v>
      </c>
      <c r="CW10">
        <v>-30</v>
      </c>
      <c r="CX10">
        <v>13.118001120000001</v>
      </c>
      <c r="CY10">
        <v>13.09862781</v>
      </c>
      <c r="CZ10">
        <v>12.84871482</v>
      </c>
      <c r="DA10">
        <v>12.899052299999999</v>
      </c>
      <c r="DB10">
        <v>13.050674130000001</v>
      </c>
      <c r="DC10">
        <v>12.939752</v>
      </c>
      <c r="DD10">
        <v>12.59734383</v>
      </c>
      <c r="DE10">
        <v>12.3901237</v>
      </c>
      <c r="DF10">
        <v>12.15753632</v>
      </c>
      <c r="DG10">
        <v>10.048389540000001</v>
      </c>
      <c r="DH10">
        <v>10.10448119</v>
      </c>
      <c r="DI10">
        <v>10.485888340000001</v>
      </c>
      <c r="DJ10">
        <v>10.112384580000001</v>
      </c>
      <c r="DK10">
        <v>10.53513281</v>
      </c>
      <c r="DL10">
        <v>10.433705550000001</v>
      </c>
      <c r="DM10">
        <v>10.79572037</v>
      </c>
      <c r="DN10">
        <v>10.56149995</v>
      </c>
      <c r="DO10">
        <v>10.392968140000001</v>
      </c>
      <c r="DP10">
        <v>3.069611579</v>
      </c>
      <c r="DQ10">
        <v>2.9941466170000002</v>
      </c>
      <c r="DR10">
        <v>2.362826487</v>
      </c>
      <c r="DS10">
        <v>2.7866677289999999</v>
      </c>
      <c r="DT10">
        <v>2.5155413219999998</v>
      </c>
      <c r="DU10">
        <v>2.5060464489999998</v>
      </c>
      <c r="DV10">
        <v>1.801623464</v>
      </c>
      <c r="DW10">
        <v>1.8286237510000001</v>
      </c>
      <c r="DX10">
        <v>1.764568181</v>
      </c>
      <c r="DY10">
        <v>1.2492684599999999</v>
      </c>
      <c r="DZ10">
        <v>1.2666238009999999</v>
      </c>
      <c r="EA10">
        <v>0.78524059000000002</v>
      </c>
      <c r="EB10">
        <v>1.0460971130000001</v>
      </c>
      <c r="EC10">
        <v>1.111103636</v>
      </c>
      <c r="ED10">
        <v>1.128022512</v>
      </c>
      <c r="EE10">
        <v>0.68065781800000003</v>
      </c>
      <c r="EF10">
        <v>0.19563878600000001</v>
      </c>
      <c r="EG10">
        <v>8.8925211000000004E-2</v>
      </c>
      <c r="EH10">
        <v>2.0454980030000001</v>
      </c>
      <c r="EI10">
        <v>-0.43883831000000001</v>
      </c>
      <c r="EJ10">
        <v>-0.72738787900000001</v>
      </c>
      <c r="EK10">
        <v>-1.137546248</v>
      </c>
      <c r="EL10">
        <v>-3.5657580000000001E-2</v>
      </c>
      <c r="EM10">
        <v>0.35824600899999998</v>
      </c>
      <c r="EN10">
        <v>1.328935151</v>
      </c>
      <c r="EO10">
        <v>0.76325743899999998</v>
      </c>
      <c r="EP10">
        <v>0.83450338000000002</v>
      </c>
      <c r="EQ10">
        <v>3.2947664620000001</v>
      </c>
      <c r="ER10">
        <v>0.82778549099999998</v>
      </c>
      <c r="ES10">
        <v>5.7852710000000002E-2</v>
      </c>
      <c r="ET10">
        <v>-9.1449135000000001E-2</v>
      </c>
      <c r="EU10">
        <v>1.0754460560000001</v>
      </c>
      <c r="EV10">
        <v>1.486268521</v>
      </c>
      <c r="EW10">
        <v>2.0095929689999998</v>
      </c>
      <c r="EX10">
        <v>0.95889622500000005</v>
      </c>
      <c r="EY10">
        <v>0.92342859099999997</v>
      </c>
    </row>
    <row r="11" spans="1:155" x14ac:dyDescent="0.2">
      <c r="A11" t="s">
        <v>177</v>
      </c>
      <c r="B11">
        <v>40</v>
      </c>
      <c r="C11">
        <v>4</v>
      </c>
      <c r="D11" t="s">
        <v>163</v>
      </c>
      <c r="E11">
        <v>9</v>
      </c>
      <c r="F11" t="s">
        <v>168</v>
      </c>
      <c r="G11">
        <v>6</v>
      </c>
      <c r="H11" t="s">
        <v>177</v>
      </c>
      <c r="I11" t="s">
        <v>178</v>
      </c>
      <c r="J11">
        <v>37253956</v>
      </c>
      <c r="K11">
        <v>37254519</v>
      </c>
      <c r="L11">
        <v>37319502</v>
      </c>
      <c r="M11">
        <v>37638369</v>
      </c>
      <c r="N11">
        <v>37948800</v>
      </c>
      <c r="O11">
        <v>38260787</v>
      </c>
      <c r="P11">
        <v>38596972</v>
      </c>
      <c r="Q11">
        <v>38918045</v>
      </c>
      <c r="R11">
        <v>39167117</v>
      </c>
      <c r="S11">
        <v>39358497</v>
      </c>
      <c r="T11">
        <v>39461588</v>
      </c>
      <c r="U11">
        <v>39512223</v>
      </c>
      <c r="V11">
        <v>64983</v>
      </c>
      <c r="W11">
        <v>318867</v>
      </c>
      <c r="X11">
        <v>310431</v>
      </c>
      <c r="Y11">
        <v>311987</v>
      </c>
      <c r="Z11">
        <v>336185</v>
      </c>
      <c r="AA11">
        <v>321073</v>
      </c>
      <c r="AB11">
        <v>249072</v>
      </c>
      <c r="AC11">
        <v>191380</v>
      </c>
      <c r="AD11">
        <v>103091</v>
      </c>
      <c r="AE11">
        <v>50635</v>
      </c>
      <c r="AF11">
        <v>123327</v>
      </c>
      <c r="AG11">
        <v>509771</v>
      </c>
      <c r="AH11">
        <v>497451</v>
      </c>
      <c r="AI11">
        <v>499629</v>
      </c>
      <c r="AJ11">
        <v>498914</v>
      </c>
      <c r="AK11">
        <v>500380</v>
      </c>
      <c r="AL11">
        <v>490358</v>
      </c>
      <c r="AM11">
        <v>481943</v>
      </c>
      <c r="AN11">
        <v>465017</v>
      </c>
      <c r="AO11">
        <v>462617</v>
      </c>
      <c r="AP11">
        <v>57319</v>
      </c>
      <c r="AQ11">
        <v>238388</v>
      </c>
      <c r="AR11">
        <v>239535</v>
      </c>
      <c r="AS11">
        <v>247704</v>
      </c>
      <c r="AT11">
        <v>244055</v>
      </c>
      <c r="AU11">
        <v>253798</v>
      </c>
      <c r="AV11">
        <v>260121</v>
      </c>
      <c r="AW11">
        <v>265241</v>
      </c>
      <c r="AX11">
        <v>277578</v>
      </c>
      <c r="AY11">
        <v>282520</v>
      </c>
      <c r="AZ11">
        <v>66008</v>
      </c>
      <c r="BA11">
        <v>271383</v>
      </c>
      <c r="BB11">
        <v>257916</v>
      </c>
      <c r="BC11">
        <v>251925</v>
      </c>
      <c r="BD11">
        <v>254859</v>
      </c>
      <c r="BE11">
        <v>246582</v>
      </c>
      <c r="BF11">
        <v>230237</v>
      </c>
      <c r="BG11">
        <v>216702</v>
      </c>
      <c r="BH11">
        <v>187439</v>
      </c>
      <c r="BI11">
        <v>180097</v>
      </c>
      <c r="BJ11">
        <v>19635</v>
      </c>
      <c r="BK11">
        <v>99179</v>
      </c>
      <c r="BL11">
        <v>98297</v>
      </c>
      <c r="BM11">
        <v>116528</v>
      </c>
      <c r="BN11">
        <v>131001</v>
      </c>
      <c r="BO11">
        <v>156870</v>
      </c>
      <c r="BP11">
        <v>141892</v>
      </c>
      <c r="BQ11">
        <v>112814</v>
      </c>
      <c r="BR11">
        <v>71300</v>
      </c>
      <c r="BS11">
        <v>74028</v>
      </c>
      <c r="BT11">
        <v>-20356</v>
      </c>
      <c r="BU11">
        <v>-51326</v>
      </c>
      <c r="BV11">
        <v>-41795</v>
      </c>
      <c r="BW11">
        <v>-53692</v>
      </c>
      <c r="BX11">
        <v>-46321</v>
      </c>
      <c r="BY11">
        <v>-79938</v>
      </c>
      <c r="BZ11">
        <v>-122369</v>
      </c>
      <c r="CA11">
        <v>-137546</v>
      </c>
      <c r="CB11">
        <v>-155281</v>
      </c>
      <c r="CC11">
        <v>-203414</v>
      </c>
      <c r="CD11">
        <v>-721</v>
      </c>
      <c r="CE11">
        <v>47853</v>
      </c>
      <c r="CF11">
        <v>56502</v>
      </c>
      <c r="CG11">
        <v>62836</v>
      </c>
      <c r="CH11">
        <v>84680</v>
      </c>
      <c r="CI11">
        <v>76932</v>
      </c>
      <c r="CJ11">
        <v>19523</v>
      </c>
      <c r="CK11">
        <v>-24732</v>
      </c>
      <c r="CL11">
        <v>-83981</v>
      </c>
      <c r="CM11">
        <v>-129386</v>
      </c>
      <c r="CN11">
        <v>-304</v>
      </c>
      <c r="CO11">
        <v>-369</v>
      </c>
      <c r="CP11">
        <v>-3987</v>
      </c>
      <c r="CQ11">
        <v>-2774</v>
      </c>
      <c r="CR11">
        <v>-3354</v>
      </c>
      <c r="CS11">
        <v>-2441</v>
      </c>
      <c r="CT11">
        <v>-688</v>
      </c>
      <c r="CU11">
        <v>-590</v>
      </c>
      <c r="CV11">
        <v>-367</v>
      </c>
      <c r="CW11">
        <v>-76</v>
      </c>
      <c r="CX11">
        <v>13.601533590000001</v>
      </c>
      <c r="CY11">
        <v>13.162313299999999</v>
      </c>
      <c r="CZ11">
        <v>13.111972379999999</v>
      </c>
      <c r="DA11">
        <v>12.98278811</v>
      </c>
      <c r="DB11">
        <v>12.91053061</v>
      </c>
      <c r="DC11">
        <v>12.55956926</v>
      </c>
      <c r="DD11">
        <v>12.27479737</v>
      </c>
      <c r="DE11">
        <v>11.79945442</v>
      </c>
      <c r="DF11">
        <v>11.715706620000001</v>
      </c>
      <c r="DG11">
        <v>6.3605862020000004</v>
      </c>
      <c r="DH11">
        <v>6.3379804579999997</v>
      </c>
      <c r="DI11">
        <v>6.500599459</v>
      </c>
      <c r="DJ11">
        <v>6.3508226929999996</v>
      </c>
      <c r="DK11">
        <v>6.5483569460000002</v>
      </c>
      <c r="DL11">
        <v>6.6624949820000001</v>
      </c>
      <c r="DM11">
        <v>6.7555282029999999</v>
      </c>
      <c r="DN11">
        <v>7.0433316579999996</v>
      </c>
      <c r="DO11">
        <v>7.1547769170000004</v>
      </c>
      <c r="DP11">
        <v>7.2409473850000001</v>
      </c>
      <c r="DQ11">
        <v>6.8243328439999997</v>
      </c>
      <c r="DR11">
        <v>6.6113729240000003</v>
      </c>
      <c r="DS11">
        <v>6.6319654210000003</v>
      </c>
      <c r="DT11">
        <v>6.3621736679999996</v>
      </c>
      <c r="DU11">
        <v>5.8970742740000004</v>
      </c>
      <c r="DV11">
        <v>5.5192691649999999</v>
      </c>
      <c r="DW11">
        <v>4.756122757</v>
      </c>
      <c r="DX11">
        <v>4.5609296989999999</v>
      </c>
      <c r="DY11">
        <v>2.6462597899999998</v>
      </c>
      <c r="DZ11">
        <v>2.6008911650000002</v>
      </c>
      <c r="EA11">
        <v>3.058092941</v>
      </c>
      <c r="EB11">
        <v>3.4089206270000001</v>
      </c>
      <c r="EC11">
        <v>4.0474737950000002</v>
      </c>
      <c r="ED11">
        <v>3.6342884199999999</v>
      </c>
      <c r="EE11">
        <v>2.8733044990000001</v>
      </c>
      <c r="EF11">
        <v>1.8091835350000001</v>
      </c>
      <c r="EG11">
        <v>1.8747480729999999</v>
      </c>
      <c r="EH11">
        <v>-1.369462588</v>
      </c>
      <c r="EI11">
        <v>-1.1058755220000001</v>
      </c>
      <c r="EJ11">
        <v>-1.4090615660000001</v>
      </c>
      <c r="EK11">
        <v>-1.205369519</v>
      </c>
      <c r="EL11">
        <v>-2.0625164800000002</v>
      </c>
      <c r="EM11">
        <v>-3.1342446339999999</v>
      </c>
      <c r="EN11">
        <v>-3.5032136139999999</v>
      </c>
      <c r="EO11">
        <v>-3.9401378469999999</v>
      </c>
      <c r="EP11">
        <v>-5.1514292499999996</v>
      </c>
      <c r="EQ11">
        <v>1.2767972030000001</v>
      </c>
      <c r="ER11">
        <v>1.495015642</v>
      </c>
      <c r="ES11">
        <v>1.6490313750000001</v>
      </c>
      <c r="ET11">
        <v>2.2035511080000001</v>
      </c>
      <c r="EU11">
        <v>1.9849573149999999</v>
      </c>
      <c r="EV11">
        <v>0.50004378599999999</v>
      </c>
      <c r="EW11">
        <v>-0.62990911500000002</v>
      </c>
      <c r="EX11">
        <v>-2.1309543120000001</v>
      </c>
      <c r="EY11">
        <v>-3.2766811769999999</v>
      </c>
    </row>
    <row r="12" spans="1:155" x14ac:dyDescent="0.2">
      <c r="A12" t="s">
        <v>179</v>
      </c>
      <c r="B12">
        <v>40</v>
      </c>
      <c r="C12">
        <v>4</v>
      </c>
      <c r="D12" t="s">
        <v>163</v>
      </c>
      <c r="E12">
        <v>8</v>
      </c>
      <c r="F12" t="s">
        <v>171</v>
      </c>
      <c r="G12">
        <v>8</v>
      </c>
      <c r="H12" t="s">
        <v>179</v>
      </c>
      <c r="I12" t="s">
        <v>180</v>
      </c>
      <c r="J12">
        <v>5029196</v>
      </c>
      <c r="K12">
        <v>5029319</v>
      </c>
      <c r="L12">
        <v>5047349</v>
      </c>
      <c r="M12">
        <v>5121108</v>
      </c>
      <c r="N12">
        <v>5192647</v>
      </c>
      <c r="O12">
        <v>5269035</v>
      </c>
      <c r="P12">
        <v>5350101</v>
      </c>
      <c r="Q12">
        <v>5450623</v>
      </c>
      <c r="R12">
        <v>5539215</v>
      </c>
      <c r="S12">
        <v>5611885</v>
      </c>
      <c r="T12">
        <v>5691287</v>
      </c>
      <c r="U12">
        <v>5758736</v>
      </c>
      <c r="V12">
        <v>18030</v>
      </c>
      <c r="W12">
        <v>73759</v>
      </c>
      <c r="X12">
        <v>71539</v>
      </c>
      <c r="Y12">
        <v>76388</v>
      </c>
      <c r="Z12">
        <v>81066</v>
      </c>
      <c r="AA12">
        <v>100522</v>
      </c>
      <c r="AB12">
        <v>88592</v>
      </c>
      <c r="AC12">
        <v>72670</v>
      </c>
      <c r="AD12">
        <v>79402</v>
      </c>
      <c r="AE12">
        <v>67449</v>
      </c>
      <c r="AF12">
        <v>16780</v>
      </c>
      <c r="AG12">
        <v>65926</v>
      </c>
      <c r="AH12">
        <v>64748</v>
      </c>
      <c r="AI12">
        <v>64729</v>
      </c>
      <c r="AJ12">
        <v>65702</v>
      </c>
      <c r="AK12">
        <v>66350</v>
      </c>
      <c r="AL12">
        <v>66588</v>
      </c>
      <c r="AM12">
        <v>65375</v>
      </c>
      <c r="AN12">
        <v>64494</v>
      </c>
      <c r="AO12">
        <v>64524</v>
      </c>
      <c r="AP12">
        <v>7832</v>
      </c>
      <c r="AQ12">
        <v>32015</v>
      </c>
      <c r="AR12">
        <v>32721</v>
      </c>
      <c r="AS12">
        <v>33589</v>
      </c>
      <c r="AT12">
        <v>33935</v>
      </c>
      <c r="AU12">
        <v>36253</v>
      </c>
      <c r="AV12">
        <v>36719</v>
      </c>
      <c r="AW12">
        <v>37702</v>
      </c>
      <c r="AX12">
        <v>38490</v>
      </c>
      <c r="AY12">
        <v>39116</v>
      </c>
      <c r="AZ12">
        <v>8948</v>
      </c>
      <c r="BA12">
        <v>33911</v>
      </c>
      <c r="BB12">
        <v>32027</v>
      </c>
      <c r="BC12">
        <v>31140</v>
      </c>
      <c r="BD12">
        <v>31767</v>
      </c>
      <c r="BE12">
        <v>30097</v>
      </c>
      <c r="BF12">
        <v>29869</v>
      </c>
      <c r="BG12">
        <v>27673</v>
      </c>
      <c r="BH12">
        <v>26004</v>
      </c>
      <c r="BI12">
        <v>25408</v>
      </c>
      <c r="BJ12">
        <v>2322</v>
      </c>
      <c r="BK12">
        <v>12382</v>
      </c>
      <c r="BL12">
        <v>11017</v>
      </c>
      <c r="BM12">
        <v>8715</v>
      </c>
      <c r="BN12">
        <v>9461</v>
      </c>
      <c r="BO12">
        <v>13122</v>
      </c>
      <c r="BP12">
        <v>9351</v>
      </c>
      <c r="BQ12">
        <v>8171</v>
      </c>
      <c r="BR12">
        <v>10646</v>
      </c>
      <c r="BS12">
        <v>10523</v>
      </c>
      <c r="BT12">
        <v>6111</v>
      </c>
      <c r="BU12">
        <v>27250</v>
      </c>
      <c r="BV12">
        <v>27722</v>
      </c>
      <c r="BW12">
        <v>35709</v>
      </c>
      <c r="BX12">
        <v>38947</v>
      </c>
      <c r="BY12">
        <v>56554</v>
      </c>
      <c r="BZ12">
        <v>49084</v>
      </c>
      <c r="CA12">
        <v>36612</v>
      </c>
      <c r="CB12">
        <v>42539</v>
      </c>
      <c r="CC12">
        <v>31335</v>
      </c>
      <c r="CD12">
        <v>8433</v>
      </c>
      <c r="CE12">
        <v>39632</v>
      </c>
      <c r="CF12">
        <v>38739</v>
      </c>
      <c r="CG12">
        <v>44424</v>
      </c>
      <c r="CH12">
        <v>48408</v>
      </c>
      <c r="CI12">
        <v>69676</v>
      </c>
      <c r="CJ12">
        <v>58435</v>
      </c>
      <c r="CK12">
        <v>44783</v>
      </c>
      <c r="CL12">
        <v>53185</v>
      </c>
      <c r="CM12">
        <v>41858</v>
      </c>
      <c r="CN12">
        <v>649</v>
      </c>
      <c r="CO12">
        <v>216</v>
      </c>
      <c r="CP12">
        <v>773</v>
      </c>
      <c r="CQ12">
        <v>824</v>
      </c>
      <c r="CR12">
        <v>891</v>
      </c>
      <c r="CS12">
        <v>749</v>
      </c>
      <c r="CT12">
        <v>288</v>
      </c>
      <c r="CU12">
        <v>214</v>
      </c>
      <c r="CV12">
        <v>213</v>
      </c>
      <c r="CW12">
        <v>183</v>
      </c>
      <c r="CX12">
        <v>12.96676575</v>
      </c>
      <c r="CY12">
        <v>12.555659889999999</v>
      </c>
      <c r="CZ12">
        <v>12.37449198</v>
      </c>
      <c r="DA12">
        <v>12.374264719999999</v>
      </c>
      <c r="DB12">
        <v>12.28621341</v>
      </c>
      <c r="DC12">
        <v>12.118104020000001</v>
      </c>
      <c r="DD12">
        <v>11.72530064</v>
      </c>
      <c r="DE12">
        <v>11.41166391</v>
      </c>
      <c r="DF12">
        <v>11.270545050000001</v>
      </c>
      <c r="DG12">
        <v>6.2969239090000002</v>
      </c>
      <c r="DH12">
        <v>6.345118727</v>
      </c>
      <c r="DI12">
        <v>6.4213383659999996</v>
      </c>
      <c r="DJ12">
        <v>6.3912920980000001</v>
      </c>
      <c r="DK12">
        <v>6.7130684939999998</v>
      </c>
      <c r="DL12">
        <v>6.6823550989999996</v>
      </c>
      <c r="DM12">
        <v>6.7620234779999997</v>
      </c>
      <c r="DN12">
        <v>6.8104776249999999</v>
      </c>
      <c r="DO12">
        <v>6.8324753579999999</v>
      </c>
      <c r="DP12">
        <v>6.6698418449999997</v>
      </c>
      <c r="DQ12">
        <v>6.2105411659999996</v>
      </c>
      <c r="DR12">
        <v>5.9531536129999996</v>
      </c>
      <c r="DS12">
        <v>5.9829726259999996</v>
      </c>
      <c r="DT12">
        <v>5.573144911</v>
      </c>
      <c r="DU12">
        <v>5.4357489159999997</v>
      </c>
      <c r="DV12">
        <v>4.9632771660000001</v>
      </c>
      <c r="DW12">
        <v>4.601186287</v>
      </c>
      <c r="DX12">
        <v>4.4380696879999997</v>
      </c>
      <c r="DY12">
        <v>2.4353744129999999</v>
      </c>
      <c r="DZ12">
        <v>2.136370313</v>
      </c>
      <c r="EA12">
        <v>1.6660800819999999</v>
      </c>
      <c r="EB12">
        <v>1.781877546</v>
      </c>
      <c r="EC12">
        <v>2.4298371109999999</v>
      </c>
      <c r="ED12">
        <v>1.7017539290000001</v>
      </c>
      <c r="EE12">
        <v>1.4655056449999999</v>
      </c>
      <c r="EF12">
        <v>1.8837190130000001</v>
      </c>
      <c r="EG12">
        <v>1.83807491</v>
      </c>
      <c r="EH12">
        <v>5.3597119009999998</v>
      </c>
      <c r="EI12">
        <v>5.3757336679999996</v>
      </c>
      <c r="EJ12">
        <v>6.8266269230000001</v>
      </c>
      <c r="EK12">
        <v>7.3352483670000002</v>
      </c>
      <c r="EL12">
        <v>10.472260929999999</v>
      </c>
      <c r="EM12">
        <v>8.932615749</v>
      </c>
      <c r="EN12">
        <v>6.5665270690000002</v>
      </c>
      <c r="EO12">
        <v>7.5269136840000002</v>
      </c>
      <c r="EP12">
        <v>5.4733514510000001</v>
      </c>
      <c r="EQ12">
        <v>7.7950863149999998</v>
      </c>
      <c r="ER12">
        <v>7.5121039820000002</v>
      </c>
      <c r="ES12">
        <v>8.4927070049999998</v>
      </c>
      <c r="ET12">
        <v>9.1171259130000006</v>
      </c>
      <c r="EU12">
        <v>12.902098049999999</v>
      </c>
      <c r="EV12">
        <v>10.634369680000001</v>
      </c>
      <c r="EW12">
        <v>8.0320327139999996</v>
      </c>
      <c r="EX12">
        <v>9.4106326970000005</v>
      </c>
      <c r="EY12">
        <v>7.3114263609999997</v>
      </c>
    </row>
    <row r="13" spans="1:155" x14ac:dyDescent="0.2">
      <c r="A13" t="s">
        <v>182</v>
      </c>
      <c r="B13">
        <v>40</v>
      </c>
      <c r="C13">
        <v>1</v>
      </c>
      <c r="D13" t="s">
        <v>157</v>
      </c>
      <c r="E13">
        <v>1</v>
      </c>
      <c r="F13" t="s">
        <v>181</v>
      </c>
      <c r="G13">
        <v>9</v>
      </c>
      <c r="H13" t="s">
        <v>182</v>
      </c>
      <c r="I13" t="s">
        <v>183</v>
      </c>
      <c r="J13">
        <v>3574097</v>
      </c>
      <c r="K13">
        <v>3574147</v>
      </c>
      <c r="L13">
        <v>3579114</v>
      </c>
      <c r="M13">
        <v>3588283</v>
      </c>
      <c r="N13">
        <v>3594547</v>
      </c>
      <c r="O13">
        <v>3594841</v>
      </c>
      <c r="P13">
        <v>3594524</v>
      </c>
      <c r="Q13">
        <v>3587122</v>
      </c>
      <c r="R13">
        <v>3578141</v>
      </c>
      <c r="S13">
        <v>3573297</v>
      </c>
      <c r="T13">
        <v>3571520</v>
      </c>
      <c r="U13">
        <v>3565287</v>
      </c>
      <c r="V13">
        <v>4967</v>
      </c>
      <c r="W13">
        <v>9169</v>
      </c>
      <c r="X13">
        <v>6264</v>
      </c>
      <c r="Y13">
        <v>294</v>
      </c>
      <c r="Z13">
        <v>-317</v>
      </c>
      <c r="AA13">
        <v>-7402</v>
      </c>
      <c r="AB13">
        <v>-8981</v>
      </c>
      <c r="AC13">
        <v>-4844</v>
      </c>
      <c r="AD13">
        <v>-1777</v>
      </c>
      <c r="AE13">
        <v>-6233</v>
      </c>
      <c r="AF13">
        <v>9488</v>
      </c>
      <c r="AG13">
        <v>37634</v>
      </c>
      <c r="AH13">
        <v>36855</v>
      </c>
      <c r="AI13">
        <v>36142</v>
      </c>
      <c r="AJ13">
        <v>36162</v>
      </c>
      <c r="AK13">
        <v>36321</v>
      </c>
      <c r="AL13">
        <v>35888</v>
      </c>
      <c r="AM13">
        <v>35551</v>
      </c>
      <c r="AN13">
        <v>34883</v>
      </c>
      <c r="AO13">
        <v>34567</v>
      </c>
      <c r="AP13">
        <v>6847</v>
      </c>
      <c r="AQ13">
        <v>29295</v>
      </c>
      <c r="AR13">
        <v>29064</v>
      </c>
      <c r="AS13">
        <v>29756</v>
      </c>
      <c r="AT13">
        <v>29669</v>
      </c>
      <c r="AU13">
        <v>30375</v>
      </c>
      <c r="AV13">
        <v>30116</v>
      </c>
      <c r="AW13">
        <v>31118</v>
      </c>
      <c r="AX13">
        <v>31263</v>
      </c>
      <c r="AY13">
        <v>31149</v>
      </c>
      <c r="AZ13">
        <v>2641</v>
      </c>
      <c r="BA13">
        <v>8339</v>
      </c>
      <c r="BB13">
        <v>7791</v>
      </c>
      <c r="BC13">
        <v>6386</v>
      </c>
      <c r="BD13">
        <v>6493</v>
      </c>
      <c r="BE13">
        <v>5946</v>
      </c>
      <c r="BF13">
        <v>5772</v>
      </c>
      <c r="BG13">
        <v>4433</v>
      </c>
      <c r="BH13">
        <v>3620</v>
      </c>
      <c r="BI13">
        <v>3418</v>
      </c>
      <c r="BJ13">
        <v>2420</v>
      </c>
      <c r="BK13">
        <v>12893</v>
      </c>
      <c r="BL13">
        <v>15890</v>
      </c>
      <c r="BM13">
        <v>11024</v>
      </c>
      <c r="BN13">
        <v>18106</v>
      </c>
      <c r="BO13">
        <v>16475</v>
      </c>
      <c r="BP13">
        <v>14395</v>
      </c>
      <c r="BQ13">
        <v>14368</v>
      </c>
      <c r="BR13">
        <v>18498</v>
      </c>
      <c r="BS13">
        <v>12323</v>
      </c>
      <c r="BT13">
        <v>152</v>
      </c>
      <c r="BU13">
        <v>-12024</v>
      </c>
      <c r="BV13">
        <v>-17361</v>
      </c>
      <c r="BW13">
        <v>-17031</v>
      </c>
      <c r="BX13">
        <v>-25086</v>
      </c>
      <c r="BY13">
        <v>-29963</v>
      </c>
      <c r="BZ13">
        <v>-29219</v>
      </c>
      <c r="CA13">
        <v>-23724</v>
      </c>
      <c r="CB13">
        <v>-23976</v>
      </c>
      <c r="CC13">
        <v>-22059</v>
      </c>
      <c r="CD13">
        <v>2572</v>
      </c>
      <c r="CE13">
        <v>869</v>
      </c>
      <c r="CF13">
        <v>-1471</v>
      </c>
      <c r="CG13">
        <v>-6007</v>
      </c>
      <c r="CH13">
        <v>-6980</v>
      </c>
      <c r="CI13">
        <v>-13488</v>
      </c>
      <c r="CJ13">
        <v>-14824</v>
      </c>
      <c r="CK13">
        <v>-9356</v>
      </c>
      <c r="CL13">
        <v>-5478</v>
      </c>
      <c r="CM13">
        <v>-9736</v>
      </c>
      <c r="CN13">
        <v>-246</v>
      </c>
      <c r="CO13">
        <v>-39</v>
      </c>
      <c r="CP13">
        <v>-56</v>
      </c>
      <c r="CQ13">
        <v>-85</v>
      </c>
      <c r="CR13">
        <v>170</v>
      </c>
      <c r="CS13">
        <v>140</v>
      </c>
      <c r="CT13">
        <v>71</v>
      </c>
      <c r="CU13">
        <v>79</v>
      </c>
      <c r="CV13">
        <v>81</v>
      </c>
      <c r="CW13">
        <v>85</v>
      </c>
      <c r="CX13">
        <v>10.501441460000001</v>
      </c>
      <c r="CY13">
        <v>10.26197195</v>
      </c>
      <c r="CZ13">
        <v>10.05426331</v>
      </c>
      <c r="DA13">
        <v>10.059859250000001</v>
      </c>
      <c r="DB13">
        <v>10.114951359999999</v>
      </c>
      <c r="DC13">
        <v>10.01721779</v>
      </c>
      <c r="DD13">
        <v>9.9423360729999999</v>
      </c>
      <c r="DE13">
        <v>9.7645607999999999</v>
      </c>
      <c r="DF13">
        <v>9.6869650529999998</v>
      </c>
      <c r="DG13">
        <v>8.1745157969999998</v>
      </c>
      <c r="DH13">
        <v>8.0926320129999993</v>
      </c>
      <c r="DI13">
        <v>8.2777560480000005</v>
      </c>
      <c r="DJ13">
        <v>8.2535801150000001</v>
      </c>
      <c r="DK13">
        <v>8.4590635630000008</v>
      </c>
      <c r="DL13">
        <v>8.4061115409999996</v>
      </c>
      <c r="DM13">
        <v>8.7025854099999993</v>
      </c>
      <c r="DN13">
        <v>8.7512388350000005</v>
      </c>
      <c r="DO13">
        <v>8.7291137340000002</v>
      </c>
      <c r="DP13">
        <v>2.3269256610000002</v>
      </c>
      <c r="DQ13">
        <v>2.16933994</v>
      </c>
      <c r="DR13">
        <v>1.7765072630000001</v>
      </c>
      <c r="DS13">
        <v>1.8062791359999999</v>
      </c>
      <c r="DT13">
        <v>1.655887801</v>
      </c>
      <c r="DU13">
        <v>1.61110625</v>
      </c>
      <c r="DV13">
        <v>1.2397506629999999</v>
      </c>
      <c r="DW13">
        <v>1.013321965</v>
      </c>
      <c r="DX13">
        <v>0.95785131899999998</v>
      </c>
      <c r="DY13">
        <v>3.5976798830000001</v>
      </c>
      <c r="DZ13">
        <v>4.4244399489999999</v>
      </c>
      <c r="EA13">
        <v>3.0667422599999998</v>
      </c>
      <c r="EB13">
        <v>5.0368843419999996</v>
      </c>
      <c r="EC13">
        <v>4.5880846809999998</v>
      </c>
      <c r="ED13">
        <v>4.0179962690000002</v>
      </c>
      <c r="EE13">
        <v>4.0182128410000004</v>
      </c>
      <c r="EF13">
        <v>5.1780192549999997</v>
      </c>
      <c r="EG13">
        <v>3.4533650690000002</v>
      </c>
      <c r="EH13">
        <v>-3.3551929660000002</v>
      </c>
      <c r="EI13">
        <v>-4.8340278139999997</v>
      </c>
      <c r="EJ13">
        <v>-4.737816348</v>
      </c>
      <c r="EK13">
        <v>-6.9786413679999999</v>
      </c>
      <c r="EL13">
        <v>-8.3443266349999998</v>
      </c>
      <c r="EM13">
        <v>-8.1557369210000008</v>
      </c>
      <c r="EN13">
        <v>-6.6347495429999999</v>
      </c>
      <c r="EO13">
        <v>-6.7114385160000003</v>
      </c>
      <c r="EP13">
        <v>-6.1817560709999997</v>
      </c>
      <c r="EQ13">
        <v>0.242486917</v>
      </c>
      <c r="ER13">
        <v>-0.40958786400000002</v>
      </c>
      <c r="ES13">
        <v>-1.671074089</v>
      </c>
      <c r="ET13">
        <v>-1.9417570260000001</v>
      </c>
      <c r="EU13">
        <v>-3.756241953</v>
      </c>
      <c r="EV13">
        <v>-4.1377406519999997</v>
      </c>
      <c r="EW13">
        <v>-2.6165367019999999</v>
      </c>
      <c r="EX13">
        <v>-1.5334192600000001</v>
      </c>
      <c r="EY13">
        <v>-2.728391002</v>
      </c>
    </row>
    <row r="14" spans="1:155" x14ac:dyDescent="0.2">
      <c r="A14" t="s">
        <v>185</v>
      </c>
      <c r="B14">
        <v>40</v>
      </c>
      <c r="C14">
        <v>3</v>
      </c>
      <c r="D14" t="s">
        <v>161</v>
      </c>
      <c r="E14">
        <v>5</v>
      </c>
      <c r="F14" t="s">
        <v>184</v>
      </c>
      <c r="G14">
        <v>10</v>
      </c>
      <c r="H14" t="s">
        <v>185</v>
      </c>
      <c r="I14" t="s">
        <v>186</v>
      </c>
      <c r="J14">
        <v>897934</v>
      </c>
      <c r="K14">
        <v>897937</v>
      </c>
      <c r="L14">
        <v>899593</v>
      </c>
      <c r="M14">
        <v>907381</v>
      </c>
      <c r="N14">
        <v>915179</v>
      </c>
      <c r="O14">
        <v>923576</v>
      </c>
      <c r="P14">
        <v>932487</v>
      </c>
      <c r="Q14">
        <v>941252</v>
      </c>
      <c r="R14">
        <v>948921</v>
      </c>
      <c r="S14">
        <v>956823</v>
      </c>
      <c r="T14">
        <v>965479</v>
      </c>
      <c r="U14">
        <v>973764</v>
      </c>
      <c r="V14">
        <v>1656</v>
      </c>
      <c r="W14">
        <v>7788</v>
      </c>
      <c r="X14">
        <v>7798</v>
      </c>
      <c r="Y14">
        <v>8397</v>
      </c>
      <c r="Z14">
        <v>8911</v>
      </c>
      <c r="AA14">
        <v>8765</v>
      </c>
      <c r="AB14">
        <v>7669</v>
      </c>
      <c r="AC14">
        <v>7902</v>
      </c>
      <c r="AD14">
        <v>8656</v>
      </c>
      <c r="AE14">
        <v>8285</v>
      </c>
      <c r="AF14">
        <v>2842</v>
      </c>
      <c r="AG14">
        <v>11298</v>
      </c>
      <c r="AH14">
        <v>11158</v>
      </c>
      <c r="AI14">
        <v>10890</v>
      </c>
      <c r="AJ14">
        <v>10981</v>
      </c>
      <c r="AK14">
        <v>11026</v>
      </c>
      <c r="AL14">
        <v>11084</v>
      </c>
      <c r="AM14">
        <v>10978</v>
      </c>
      <c r="AN14">
        <v>10732</v>
      </c>
      <c r="AO14">
        <v>10683</v>
      </c>
      <c r="AP14">
        <v>1839</v>
      </c>
      <c r="AQ14">
        <v>7874</v>
      </c>
      <c r="AR14">
        <v>7695</v>
      </c>
      <c r="AS14">
        <v>8085</v>
      </c>
      <c r="AT14">
        <v>8072</v>
      </c>
      <c r="AU14">
        <v>8543</v>
      </c>
      <c r="AV14">
        <v>8505</v>
      </c>
      <c r="AW14">
        <v>9057</v>
      </c>
      <c r="AX14">
        <v>9420</v>
      </c>
      <c r="AY14">
        <v>9454</v>
      </c>
      <c r="AZ14">
        <v>1003</v>
      </c>
      <c r="BA14">
        <v>3424</v>
      </c>
      <c r="BB14">
        <v>3463</v>
      </c>
      <c r="BC14">
        <v>2805</v>
      </c>
      <c r="BD14">
        <v>2909</v>
      </c>
      <c r="BE14">
        <v>2483</v>
      </c>
      <c r="BF14">
        <v>2579</v>
      </c>
      <c r="BG14">
        <v>1921</v>
      </c>
      <c r="BH14">
        <v>1312</v>
      </c>
      <c r="BI14">
        <v>1229</v>
      </c>
      <c r="BJ14">
        <v>357</v>
      </c>
      <c r="BK14">
        <v>1527</v>
      </c>
      <c r="BL14">
        <v>1212</v>
      </c>
      <c r="BM14">
        <v>2357</v>
      </c>
      <c r="BN14">
        <v>1743</v>
      </c>
      <c r="BO14">
        <v>2238</v>
      </c>
      <c r="BP14">
        <v>1708</v>
      </c>
      <c r="BQ14">
        <v>1528</v>
      </c>
      <c r="BR14">
        <v>484</v>
      </c>
      <c r="BS14">
        <v>73</v>
      </c>
      <c r="BT14">
        <v>281</v>
      </c>
      <c r="BU14">
        <v>2854</v>
      </c>
      <c r="BV14">
        <v>3202</v>
      </c>
      <c r="BW14">
        <v>3298</v>
      </c>
      <c r="BX14">
        <v>4230</v>
      </c>
      <c r="BY14">
        <v>4052</v>
      </c>
      <c r="BZ14">
        <v>3379</v>
      </c>
      <c r="CA14">
        <v>4430</v>
      </c>
      <c r="CB14">
        <v>6851</v>
      </c>
      <c r="CC14">
        <v>6961</v>
      </c>
      <c r="CD14">
        <v>638</v>
      </c>
      <c r="CE14">
        <v>4381</v>
      </c>
      <c r="CF14">
        <v>4414</v>
      </c>
      <c r="CG14">
        <v>5655</v>
      </c>
      <c r="CH14">
        <v>5973</v>
      </c>
      <c r="CI14">
        <v>6290</v>
      </c>
      <c r="CJ14">
        <v>5087</v>
      </c>
      <c r="CK14">
        <v>5958</v>
      </c>
      <c r="CL14">
        <v>7335</v>
      </c>
      <c r="CM14">
        <v>7034</v>
      </c>
      <c r="CN14">
        <v>15</v>
      </c>
      <c r="CO14">
        <v>-17</v>
      </c>
      <c r="CP14">
        <v>-79</v>
      </c>
      <c r="CQ14">
        <v>-63</v>
      </c>
      <c r="CR14">
        <v>29</v>
      </c>
      <c r="CS14">
        <v>-8</v>
      </c>
      <c r="CT14">
        <v>3</v>
      </c>
      <c r="CU14">
        <v>23</v>
      </c>
      <c r="CV14">
        <v>9</v>
      </c>
      <c r="CW14">
        <v>22</v>
      </c>
      <c r="CX14">
        <v>12.50488386</v>
      </c>
      <c r="CY14">
        <v>12.244315690000001</v>
      </c>
      <c r="CZ14">
        <v>11.844971190000001</v>
      </c>
      <c r="DA14">
        <v>11.83257249</v>
      </c>
      <c r="DB14">
        <v>11.768981699999999</v>
      </c>
      <c r="DC14">
        <v>11.72802701</v>
      </c>
      <c r="DD14">
        <v>11.520959789999999</v>
      </c>
      <c r="DE14">
        <v>11.16577936</v>
      </c>
      <c r="DF14">
        <v>11.017701239999999</v>
      </c>
      <c r="DG14">
        <v>8.7151226299999998</v>
      </c>
      <c r="DH14">
        <v>8.4441664470000006</v>
      </c>
      <c r="DI14">
        <v>8.7939937619999995</v>
      </c>
      <c r="DJ14">
        <v>8.6979806180000008</v>
      </c>
      <c r="DK14">
        <v>9.1186659399999996</v>
      </c>
      <c r="DL14">
        <v>8.9991762659999992</v>
      </c>
      <c r="DM14">
        <v>9.5049492480000008</v>
      </c>
      <c r="DN14">
        <v>9.8007493100000005</v>
      </c>
      <c r="DO14">
        <v>9.7501963400000005</v>
      </c>
      <c r="DP14">
        <v>3.7897612249999999</v>
      </c>
      <c r="DQ14">
        <v>3.8001492410000002</v>
      </c>
      <c r="DR14">
        <v>3.0509774279999999</v>
      </c>
      <c r="DS14">
        <v>3.1345918749999999</v>
      </c>
      <c r="DT14">
        <v>2.6503157590000002</v>
      </c>
      <c r="DU14">
        <v>2.7288507449999999</v>
      </c>
      <c r="DV14">
        <v>2.0160105449999999</v>
      </c>
      <c r="DW14">
        <v>1.3650300529999999</v>
      </c>
      <c r="DX14">
        <v>1.2675048980000001</v>
      </c>
      <c r="DY14">
        <v>1.690118397</v>
      </c>
      <c r="DZ14">
        <v>1.329997366</v>
      </c>
      <c r="EA14">
        <v>2.5636911929999999</v>
      </c>
      <c r="EB14">
        <v>1.878169006</v>
      </c>
      <c r="EC14">
        <v>2.3888065520000001</v>
      </c>
      <c r="ED14">
        <v>1.8072419829999999</v>
      </c>
      <c r="EE14">
        <v>1.6035731980000001</v>
      </c>
      <c r="EF14">
        <v>0.50356291600000003</v>
      </c>
      <c r="EG14">
        <v>7.5287110000000004E-2</v>
      </c>
      <c r="EH14">
        <v>3.1588722360000001</v>
      </c>
      <c r="EI14">
        <v>3.513738917</v>
      </c>
      <c r="EJ14">
        <v>3.5872098239999999</v>
      </c>
      <c r="EK14">
        <v>4.5580349370000004</v>
      </c>
      <c r="EL14">
        <v>4.3250420680000001</v>
      </c>
      <c r="EM14">
        <v>3.57533411</v>
      </c>
      <c r="EN14">
        <v>4.6491029230000001</v>
      </c>
      <c r="EO14">
        <v>7.1279122639999999</v>
      </c>
      <c r="EP14">
        <v>7.1790899850000001</v>
      </c>
      <c r="EQ14">
        <v>4.8489906329999997</v>
      </c>
      <c r="ER14">
        <v>4.8437362830000001</v>
      </c>
      <c r="ES14">
        <v>6.1509010169999998</v>
      </c>
      <c r="ET14">
        <v>6.4362039439999998</v>
      </c>
      <c r="EU14">
        <v>6.7138486200000003</v>
      </c>
      <c r="EV14">
        <v>5.3825760919999999</v>
      </c>
      <c r="EW14">
        <v>6.2526761200000003</v>
      </c>
      <c r="EX14">
        <v>7.6314751789999997</v>
      </c>
      <c r="EY14">
        <v>7.2543770949999997</v>
      </c>
    </row>
    <row r="15" spans="1:155" x14ac:dyDescent="0.2">
      <c r="A15" t="s">
        <v>187</v>
      </c>
      <c r="B15">
        <v>40</v>
      </c>
      <c r="C15">
        <v>3</v>
      </c>
      <c r="D15" t="s">
        <v>161</v>
      </c>
      <c r="E15">
        <v>5</v>
      </c>
      <c r="F15" t="s">
        <v>184</v>
      </c>
      <c r="G15">
        <v>11</v>
      </c>
      <c r="H15" t="s">
        <v>187</v>
      </c>
      <c r="I15" t="s">
        <v>188</v>
      </c>
      <c r="J15">
        <v>601723</v>
      </c>
      <c r="K15">
        <v>601767</v>
      </c>
      <c r="L15">
        <v>605226</v>
      </c>
      <c r="M15">
        <v>619800</v>
      </c>
      <c r="N15">
        <v>634924</v>
      </c>
      <c r="O15">
        <v>650581</v>
      </c>
      <c r="P15">
        <v>662328</v>
      </c>
      <c r="Q15">
        <v>675400</v>
      </c>
      <c r="R15">
        <v>685815</v>
      </c>
      <c r="S15">
        <v>694906</v>
      </c>
      <c r="T15">
        <v>701547</v>
      </c>
      <c r="U15">
        <v>705749</v>
      </c>
      <c r="V15">
        <v>3459</v>
      </c>
      <c r="W15">
        <v>14574</v>
      </c>
      <c r="X15">
        <v>15124</v>
      </c>
      <c r="Y15">
        <v>15657</v>
      </c>
      <c r="Z15">
        <v>11747</v>
      </c>
      <c r="AA15">
        <v>13072</v>
      </c>
      <c r="AB15">
        <v>10415</v>
      </c>
      <c r="AC15">
        <v>9091</v>
      </c>
      <c r="AD15">
        <v>6641</v>
      </c>
      <c r="AE15">
        <v>4202</v>
      </c>
      <c r="AF15">
        <v>2245</v>
      </c>
      <c r="AG15">
        <v>9196</v>
      </c>
      <c r="AH15">
        <v>9232</v>
      </c>
      <c r="AI15">
        <v>9445</v>
      </c>
      <c r="AJ15">
        <v>9334</v>
      </c>
      <c r="AK15">
        <v>9648</v>
      </c>
      <c r="AL15">
        <v>9718</v>
      </c>
      <c r="AM15">
        <v>9693</v>
      </c>
      <c r="AN15">
        <v>9523</v>
      </c>
      <c r="AO15">
        <v>9493</v>
      </c>
      <c r="AP15">
        <v>1181</v>
      </c>
      <c r="AQ15">
        <v>4668</v>
      </c>
      <c r="AR15">
        <v>4538</v>
      </c>
      <c r="AS15">
        <v>4813</v>
      </c>
      <c r="AT15">
        <v>4650</v>
      </c>
      <c r="AU15">
        <v>4883</v>
      </c>
      <c r="AV15">
        <v>4852</v>
      </c>
      <c r="AW15">
        <v>5138</v>
      </c>
      <c r="AX15">
        <v>5321</v>
      </c>
      <c r="AY15">
        <v>5677</v>
      </c>
      <c r="AZ15">
        <v>1064</v>
      </c>
      <c r="BA15">
        <v>4528</v>
      </c>
      <c r="BB15">
        <v>4694</v>
      </c>
      <c r="BC15">
        <v>4632</v>
      </c>
      <c r="BD15">
        <v>4684</v>
      </c>
      <c r="BE15">
        <v>4765</v>
      </c>
      <c r="BF15">
        <v>4866</v>
      </c>
      <c r="BG15">
        <v>4555</v>
      </c>
      <c r="BH15">
        <v>4202</v>
      </c>
      <c r="BI15">
        <v>3816</v>
      </c>
      <c r="BJ15">
        <v>696</v>
      </c>
      <c r="BK15">
        <v>2414</v>
      </c>
      <c r="BL15">
        <v>3384</v>
      </c>
      <c r="BM15">
        <v>4737</v>
      </c>
      <c r="BN15">
        <v>5205</v>
      </c>
      <c r="BO15">
        <v>5024</v>
      </c>
      <c r="BP15">
        <v>3451</v>
      </c>
      <c r="BQ15">
        <v>3541</v>
      </c>
      <c r="BR15">
        <v>2749</v>
      </c>
      <c r="BS15">
        <v>2604</v>
      </c>
      <c r="BT15">
        <v>1473</v>
      </c>
      <c r="BU15">
        <v>7537</v>
      </c>
      <c r="BV15">
        <v>6711</v>
      </c>
      <c r="BW15">
        <v>6051</v>
      </c>
      <c r="BX15">
        <v>1778</v>
      </c>
      <c r="BY15">
        <v>3201</v>
      </c>
      <c r="BZ15">
        <v>2057</v>
      </c>
      <c r="CA15">
        <v>973</v>
      </c>
      <c r="CB15">
        <v>-318</v>
      </c>
      <c r="CC15">
        <v>-2203</v>
      </c>
      <c r="CD15">
        <v>2169</v>
      </c>
      <c r="CE15">
        <v>9951</v>
      </c>
      <c r="CF15">
        <v>10095</v>
      </c>
      <c r="CG15">
        <v>10788</v>
      </c>
      <c r="CH15">
        <v>6983</v>
      </c>
      <c r="CI15">
        <v>8225</v>
      </c>
      <c r="CJ15">
        <v>5508</v>
      </c>
      <c r="CK15">
        <v>4514</v>
      </c>
      <c r="CL15">
        <v>2431</v>
      </c>
      <c r="CM15">
        <v>401</v>
      </c>
      <c r="CN15">
        <v>226</v>
      </c>
      <c r="CO15">
        <v>95</v>
      </c>
      <c r="CP15">
        <v>335</v>
      </c>
      <c r="CQ15">
        <v>237</v>
      </c>
      <c r="CR15">
        <v>80</v>
      </c>
      <c r="CS15">
        <v>82</v>
      </c>
      <c r="CT15">
        <v>41</v>
      </c>
      <c r="CU15">
        <v>22</v>
      </c>
      <c r="CV15">
        <v>8</v>
      </c>
      <c r="CW15">
        <v>-15</v>
      </c>
      <c r="CX15">
        <v>15.0135589</v>
      </c>
      <c r="CY15">
        <v>14.715586849999999</v>
      </c>
      <c r="CZ15">
        <v>14.69461418</v>
      </c>
      <c r="DA15">
        <v>14.21880724</v>
      </c>
      <c r="DB15">
        <v>14.424456989999999</v>
      </c>
      <c r="DC15">
        <v>14.27842038</v>
      </c>
      <c r="DD15">
        <v>14.040490439999999</v>
      </c>
      <c r="DE15">
        <v>13.63884069</v>
      </c>
      <c r="DF15">
        <v>13.491120560000001</v>
      </c>
      <c r="DG15">
        <v>7.6210627369999999</v>
      </c>
      <c r="DH15">
        <v>7.233463296</v>
      </c>
      <c r="DI15">
        <v>7.4881077859999996</v>
      </c>
      <c r="DJ15">
        <v>7.0835069300000004</v>
      </c>
      <c r="DK15">
        <v>7.3004377570000001</v>
      </c>
      <c r="DL15">
        <v>7.1289252620000001</v>
      </c>
      <c r="DM15">
        <v>7.4424883810000004</v>
      </c>
      <c r="DN15">
        <v>7.6207362510000003</v>
      </c>
      <c r="DO15">
        <v>8.0679544320000005</v>
      </c>
      <c r="DP15">
        <v>7.3924961590000002</v>
      </c>
      <c r="DQ15">
        <v>7.4821235589999997</v>
      </c>
      <c r="DR15">
        <v>7.2065063919999997</v>
      </c>
      <c r="DS15">
        <v>7.1353003140000002</v>
      </c>
      <c r="DT15">
        <v>7.1240192330000003</v>
      </c>
      <c r="DU15">
        <v>7.1494951200000001</v>
      </c>
      <c r="DV15">
        <v>6.5980020579999996</v>
      </c>
      <c r="DW15">
        <v>6.0181044400000001</v>
      </c>
      <c r="DX15">
        <v>5.4231661290000002</v>
      </c>
      <c r="DY15">
        <v>3.9411408410000002</v>
      </c>
      <c r="DZ15">
        <v>5.3940149389999998</v>
      </c>
      <c r="EA15">
        <v>7.3698663169999996</v>
      </c>
      <c r="EB15">
        <v>7.9289577570000001</v>
      </c>
      <c r="EC15">
        <v>7.5112429430000001</v>
      </c>
      <c r="ED15">
        <v>5.0704701319999996</v>
      </c>
      <c r="EE15">
        <v>5.1292042349999996</v>
      </c>
      <c r="EF15">
        <v>3.9371178260000002</v>
      </c>
      <c r="EG15">
        <v>3.7007139929999999</v>
      </c>
      <c r="EH15">
        <v>12.305044949999999</v>
      </c>
      <c r="EI15">
        <v>10.69717324</v>
      </c>
      <c r="EJ15">
        <v>9.4141990890000002</v>
      </c>
      <c r="EK15">
        <v>2.7084893170000002</v>
      </c>
      <c r="EL15">
        <v>4.7857262460000003</v>
      </c>
      <c r="EM15">
        <v>3.0222999310000001</v>
      </c>
      <c r="EN15">
        <v>1.4094085629999999</v>
      </c>
      <c r="EO15">
        <v>-0.45543960300000003</v>
      </c>
      <c r="EP15">
        <v>-3.1308267769999998</v>
      </c>
      <c r="EQ15">
        <v>16.246185799999999</v>
      </c>
      <c r="ER15">
        <v>16.09118818</v>
      </c>
      <c r="ES15">
        <v>16.78406541</v>
      </c>
      <c r="ET15">
        <v>10.63744707</v>
      </c>
      <c r="EU15">
        <v>12.29696919</v>
      </c>
      <c r="EV15">
        <v>8.0927700619999996</v>
      </c>
      <c r="EW15">
        <v>6.5386127969999999</v>
      </c>
      <c r="EX15">
        <v>3.4816782229999998</v>
      </c>
      <c r="EY15">
        <v>0.56988721600000003</v>
      </c>
    </row>
    <row r="16" spans="1:155" x14ac:dyDescent="0.2">
      <c r="A16" t="s">
        <v>189</v>
      </c>
      <c r="B16">
        <v>40</v>
      </c>
      <c r="C16">
        <v>3</v>
      </c>
      <c r="D16" t="s">
        <v>161</v>
      </c>
      <c r="E16">
        <v>5</v>
      </c>
      <c r="F16" t="s">
        <v>184</v>
      </c>
      <c r="G16">
        <v>12</v>
      </c>
      <c r="H16" t="s">
        <v>189</v>
      </c>
      <c r="I16" t="s">
        <v>190</v>
      </c>
      <c r="J16">
        <v>18801310</v>
      </c>
      <c r="K16">
        <v>18804564</v>
      </c>
      <c r="L16">
        <v>18845537</v>
      </c>
      <c r="M16">
        <v>19053237</v>
      </c>
      <c r="N16">
        <v>19297822</v>
      </c>
      <c r="O16">
        <v>19545621</v>
      </c>
      <c r="P16">
        <v>19845911</v>
      </c>
      <c r="Q16">
        <v>20209042</v>
      </c>
      <c r="R16">
        <v>20613477</v>
      </c>
      <c r="S16">
        <v>20963613</v>
      </c>
      <c r="T16">
        <v>21244317</v>
      </c>
      <c r="U16">
        <v>21477737</v>
      </c>
      <c r="V16">
        <v>40973</v>
      </c>
      <c r="W16">
        <v>207700</v>
      </c>
      <c r="X16">
        <v>244585</v>
      </c>
      <c r="Y16">
        <v>247799</v>
      </c>
      <c r="Z16">
        <v>300290</v>
      </c>
      <c r="AA16">
        <v>363131</v>
      </c>
      <c r="AB16">
        <v>404435</v>
      </c>
      <c r="AC16">
        <v>350136</v>
      </c>
      <c r="AD16">
        <v>280704</v>
      </c>
      <c r="AE16">
        <v>233420</v>
      </c>
      <c r="AF16">
        <v>50873</v>
      </c>
      <c r="AG16">
        <v>213205</v>
      </c>
      <c r="AH16">
        <v>214010</v>
      </c>
      <c r="AI16">
        <v>212988</v>
      </c>
      <c r="AJ16">
        <v>218333</v>
      </c>
      <c r="AK16">
        <v>221746</v>
      </c>
      <c r="AL16">
        <v>224651</v>
      </c>
      <c r="AM16">
        <v>224574</v>
      </c>
      <c r="AN16">
        <v>223066</v>
      </c>
      <c r="AO16">
        <v>221695</v>
      </c>
      <c r="AP16">
        <v>41764</v>
      </c>
      <c r="AQ16">
        <v>174483</v>
      </c>
      <c r="AR16">
        <v>173756</v>
      </c>
      <c r="AS16">
        <v>181609</v>
      </c>
      <c r="AT16">
        <v>181024</v>
      </c>
      <c r="AU16">
        <v>191076</v>
      </c>
      <c r="AV16">
        <v>193671</v>
      </c>
      <c r="AW16">
        <v>199813</v>
      </c>
      <c r="AX16">
        <v>209998</v>
      </c>
      <c r="AY16">
        <v>211692</v>
      </c>
      <c r="AZ16">
        <v>9109</v>
      </c>
      <c r="BA16">
        <v>38722</v>
      </c>
      <c r="BB16">
        <v>40254</v>
      </c>
      <c r="BC16">
        <v>31379</v>
      </c>
      <c r="BD16">
        <v>37309</v>
      </c>
      <c r="BE16">
        <v>30670</v>
      </c>
      <c r="BF16">
        <v>30980</v>
      </c>
      <c r="BG16">
        <v>24761</v>
      </c>
      <c r="BH16">
        <v>13068</v>
      </c>
      <c r="BI16">
        <v>10003</v>
      </c>
      <c r="BJ16">
        <v>22164</v>
      </c>
      <c r="BK16">
        <v>100548</v>
      </c>
      <c r="BL16">
        <v>98777</v>
      </c>
      <c r="BM16">
        <v>103594</v>
      </c>
      <c r="BN16">
        <v>112485</v>
      </c>
      <c r="BO16">
        <v>132882</v>
      </c>
      <c r="BP16">
        <v>155926</v>
      </c>
      <c r="BQ16">
        <v>160385</v>
      </c>
      <c r="BR16">
        <v>131600</v>
      </c>
      <c r="BS16">
        <v>88678</v>
      </c>
      <c r="BT16">
        <v>10296</v>
      </c>
      <c r="BU16">
        <v>68593</v>
      </c>
      <c r="BV16">
        <v>103746</v>
      </c>
      <c r="BW16">
        <v>111585</v>
      </c>
      <c r="BX16">
        <v>147547</v>
      </c>
      <c r="BY16">
        <v>197401</v>
      </c>
      <c r="BZ16">
        <v>216749</v>
      </c>
      <c r="CA16">
        <v>164257</v>
      </c>
      <c r="CB16">
        <v>135530</v>
      </c>
      <c r="CC16">
        <v>133910</v>
      </c>
      <c r="CD16">
        <v>32460</v>
      </c>
      <c r="CE16">
        <v>169141</v>
      </c>
      <c r="CF16">
        <v>202523</v>
      </c>
      <c r="CG16">
        <v>215179</v>
      </c>
      <c r="CH16">
        <v>260032</v>
      </c>
      <c r="CI16">
        <v>330283</v>
      </c>
      <c r="CJ16">
        <v>372675</v>
      </c>
      <c r="CK16">
        <v>324642</v>
      </c>
      <c r="CL16">
        <v>267130</v>
      </c>
      <c r="CM16">
        <v>222588</v>
      </c>
      <c r="CN16">
        <v>-596</v>
      </c>
      <c r="CO16">
        <v>-163</v>
      </c>
      <c r="CP16">
        <v>1808</v>
      </c>
      <c r="CQ16">
        <v>1241</v>
      </c>
      <c r="CR16">
        <v>2949</v>
      </c>
      <c r="CS16">
        <v>2178</v>
      </c>
      <c r="CT16">
        <v>780</v>
      </c>
      <c r="CU16">
        <v>733</v>
      </c>
      <c r="CV16">
        <v>506</v>
      </c>
      <c r="CW16">
        <v>829</v>
      </c>
      <c r="CX16">
        <v>11.25128744</v>
      </c>
      <c r="CY16">
        <v>11.16057838</v>
      </c>
      <c r="CZ16">
        <v>10.966484100000001</v>
      </c>
      <c r="DA16">
        <v>11.08527589</v>
      </c>
      <c r="DB16">
        <v>11.07208889</v>
      </c>
      <c r="DC16">
        <v>11.00622918</v>
      </c>
      <c r="DD16">
        <v>10.80277624</v>
      </c>
      <c r="DE16">
        <v>10.569862110000001</v>
      </c>
      <c r="DF16">
        <v>10.378480400000001</v>
      </c>
      <c r="DG16">
        <v>9.2078440320000006</v>
      </c>
      <c r="DH16">
        <v>9.061340392</v>
      </c>
      <c r="DI16">
        <v>9.3508188759999999</v>
      </c>
      <c r="DJ16">
        <v>9.1910109010000003</v>
      </c>
      <c r="DK16">
        <v>9.5406927580000005</v>
      </c>
      <c r="DL16">
        <v>9.4884394570000001</v>
      </c>
      <c r="DM16">
        <v>9.6116875900000007</v>
      </c>
      <c r="DN16">
        <v>9.9506419770000001</v>
      </c>
      <c r="DO16">
        <v>9.9101976700000005</v>
      </c>
      <c r="DP16">
        <v>2.0434434110000002</v>
      </c>
      <c r="DQ16">
        <v>2.0992379900000002</v>
      </c>
      <c r="DR16">
        <v>1.6156652229999999</v>
      </c>
      <c r="DS16">
        <v>1.894264991</v>
      </c>
      <c r="DT16">
        <v>1.5313961300000001</v>
      </c>
      <c r="DU16">
        <v>1.5177897279999999</v>
      </c>
      <c r="DV16">
        <v>1.19108865</v>
      </c>
      <c r="DW16">
        <v>0.61922013200000003</v>
      </c>
      <c r="DX16">
        <v>0.46828272799999998</v>
      </c>
      <c r="DY16">
        <v>5.3061347049999998</v>
      </c>
      <c r="DZ16">
        <v>5.1512006489999997</v>
      </c>
      <c r="EA16">
        <v>5.3339246989999998</v>
      </c>
      <c r="EB16">
        <v>5.711125934</v>
      </c>
      <c r="EC16">
        <v>6.6349846919999997</v>
      </c>
      <c r="ED16">
        <v>7.6392150130000003</v>
      </c>
      <c r="EE16">
        <v>7.715066158</v>
      </c>
      <c r="EF16">
        <v>6.235795027</v>
      </c>
      <c r="EG16">
        <v>4.1513921590000002</v>
      </c>
      <c r="EH16">
        <v>3.6198004720000001</v>
      </c>
      <c r="EI16">
        <v>5.4103329980000003</v>
      </c>
      <c r="EJ16">
        <v>5.7453712330000002</v>
      </c>
      <c r="EK16">
        <v>7.4913054920000004</v>
      </c>
      <c r="EL16">
        <v>9.856508882</v>
      </c>
      <c r="EM16">
        <v>10.61908992</v>
      </c>
      <c r="EN16">
        <v>7.9013225790000003</v>
      </c>
      <c r="EO16">
        <v>6.4220159580000002</v>
      </c>
      <c r="EP16">
        <v>6.2688933450000004</v>
      </c>
      <c r="EQ16">
        <v>8.9259351769999995</v>
      </c>
      <c r="ER16">
        <v>10.561533649999999</v>
      </c>
      <c r="ES16">
        <v>11.079295930000001</v>
      </c>
      <c r="ET16">
        <v>13.202431430000001</v>
      </c>
      <c r="EU16">
        <v>16.491493569999999</v>
      </c>
      <c r="EV16">
        <v>18.258304930000001</v>
      </c>
      <c r="EW16">
        <v>15.61638874</v>
      </c>
      <c r="EX16">
        <v>12.65781099</v>
      </c>
      <c r="EY16">
        <v>10.4202855</v>
      </c>
    </row>
    <row r="17" spans="1:155" x14ac:dyDescent="0.2">
      <c r="A17" t="s">
        <v>191</v>
      </c>
      <c r="B17">
        <v>40</v>
      </c>
      <c r="C17">
        <v>3</v>
      </c>
      <c r="D17" t="s">
        <v>161</v>
      </c>
      <c r="E17">
        <v>5</v>
      </c>
      <c r="F17" t="s">
        <v>184</v>
      </c>
      <c r="G17">
        <v>13</v>
      </c>
      <c r="H17" t="s">
        <v>191</v>
      </c>
      <c r="I17" t="s">
        <v>192</v>
      </c>
      <c r="J17">
        <v>9687653</v>
      </c>
      <c r="K17">
        <v>9688729</v>
      </c>
      <c r="L17">
        <v>9711881</v>
      </c>
      <c r="M17">
        <v>9802431</v>
      </c>
      <c r="N17">
        <v>9901430</v>
      </c>
      <c r="O17">
        <v>9972479</v>
      </c>
      <c r="P17">
        <v>10067278</v>
      </c>
      <c r="Q17">
        <v>10178447</v>
      </c>
      <c r="R17">
        <v>10301890</v>
      </c>
      <c r="S17">
        <v>10410330</v>
      </c>
      <c r="T17">
        <v>10511131</v>
      </c>
      <c r="U17">
        <v>10617423</v>
      </c>
      <c r="V17">
        <v>23152</v>
      </c>
      <c r="W17">
        <v>90550</v>
      </c>
      <c r="X17">
        <v>98999</v>
      </c>
      <c r="Y17">
        <v>71049</v>
      </c>
      <c r="Z17">
        <v>94799</v>
      </c>
      <c r="AA17">
        <v>111169</v>
      </c>
      <c r="AB17">
        <v>123443</v>
      </c>
      <c r="AC17">
        <v>108440</v>
      </c>
      <c r="AD17">
        <v>100801</v>
      </c>
      <c r="AE17">
        <v>106292</v>
      </c>
      <c r="AF17">
        <v>32487</v>
      </c>
      <c r="AG17">
        <v>132621</v>
      </c>
      <c r="AH17">
        <v>131867</v>
      </c>
      <c r="AI17">
        <v>128653</v>
      </c>
      <c r="AJ17">
        <v>129551</v>
      </c>
      <c r="AK17">
        <v>131676</v>
      </c>
      <c r="AL17">
        <v>130742</v>
      </c>
      <c r="AM17">
        <v>129824</v>
      </c>
      <c r="AN17">
        <v>128547</v>
      </c>
      <c r="AO17">
        <v>127873</v>
      </c>
      <c r="AP17">
        <v>17216</v>
      </c>
      <c r="AQ17">
        <v>71158</v>
      </c>
      <c r="AR17">
        <v>70452</v>
      </c>
      <c r="AS17">
        <v>74849</v>
      </c>
      <c r="AT17">
        <v>74837</v>
      </c>
      <c r="AU17">
        <v>78553</v>
      </c>
      <c r="AV17">
        <v>80059</v>
      </c>
      <c r="AW17">
        <v>82160</v>
      </c>
      <c r="AX17">
        <v>84569</v>
      </c>
      <c r="AY17">
        <v>86319</v>
      </c>
      <c r="AZ17">
        <v>15271</v>
      </c>
      <c r="BA17">
        <v>61463</v>
      </c>
      <c r="BB17">
        <v>61415</v>
      </c>
      <c r="BC17">
        <v>53804</v>
      </c>
      <c r="BD17">
        <v>54714</v>
      </c>
      <c r="BE17">
        <v>53123</v>
      </c>
      <c r="BF17">
        <v>50683</v>
      </c>
      <c r="BG17">
        <v>47664</v>
      </c>
      <c r="BH17">
        <v>43978</v>
      </c>
      <c r="BI17">
        <v>41554</v>
      </c>
      <c r="BJ17">
        <v>4088</v>
      </c>
      <c r="BK17">
        <v>11606</v>
      </c>
      <c r="BL17">
        <v>21466</v>
      </c>
      <c r="BM17">
        <v>22294</v>
      </c>
      <c r="BN17">
        <v>16832</v>
      </c>
      <c r="BO17">
        <v>25266</v>
      </c>
      <c r="BP17">
        <v>34354</v>
      </c>
      <c r="BQ17">
        <v>20986</v>
      </c>
      <c r="BR17">
        <v>16863</v>
      </c>
      <c r="BS17">
        <v>15053</v>
      </c>
      <c r="BT17">
        <v>3012</v>
      </c>
      <c r="BU17">
        <v>17214</v>
      </c>
      <c r="BV17">
        <v>15023</v>
      </c>
      <c r="BW17">
        <v>-5840</v>
      </c>
      <c r="BX17">
        <v>23027</v>
      </c>
      <c r="BY17">
        <v>32629</v>
      </c>
      <c r="BZ17">
        <v>38428</v>
      </c>
      <c r="CA17">
        <v>39794</v>
      </c>
      <c r="CB17">
        <v>39981</v>
      </c>
      <c r="CC17">
        <v>49680</v>
      </c>
      <c r="CD17">
        <v>7100</v>
      </c>
      <c r="CE17">
        <v>28820</v>
      </c>
      <c r="CF17">
        <v>36489</v>
      </c>
      <c r="CG17">
        <v>16454</v>
      </c>
      <c r="CH17">
        <v>39859</v>
      </c>
      <c r="CI17">
        <v>57895</v>
      </c>
      <c r="CJ17">
        <v>72782</v>
      </c>
      <c r="CK17">
        <v>60780</v>
      </c>
      <c r="CL17">
        <v>56844</v>
      </c>
      <c r="CM17">
        <v>64733</v>
      </c>
      <c r="CN17">
        <v>781</v>
      </c>
      <c r="CO17">
        <v>267</v>
      </c>
      <c r="CP17">
        <v>1095</v>
      </c>
      <c r="CQ17">
        <v>791</v>
      </c>
      <c r="CR17">
        <v>226</v>
      </c>
      <c r="CS17">
        <v>151</v>
      </c>
      <c r="CT17">
        <v>-22</v>
      </c>
      <c r="CU17">
        <v>-4</v>
      </c>
      <c r="CV17">
        <v>-21</v>
      </c>
      <c r="CW17">
        <v>5</v>
      </c>
      <c r="CX17">
        <v>13.59217789</v>
      </c>
      <c r="CY17">
        <v>13.38488939</v>
      </c>
      <c r="CZ17">
        <v>12.94692453</v>
      </c>
      <c r="DA17">
        <v>12.929398300000001</v>
      </c>
      <c r="DB17">
        <v>13.00778313</v>
      </c>
      <c r="DC17">
        <v>12.76756335</v>
      </c>
      <c r="DD17">
        <v>12.535981169999999</v>
      </c>
      <c r="DE17">
        <v>12.288529949999999</v>
      </c>
      <c r="DF17">
        <v>12.10428314</v>
      </c>
      <c r="DG17">
        <v>7.2929037929999998</v>
      </c>
      <c r="DH17">
        <v>7.1510857689999998</v>
      </c>
      <c r="DI17">
        <v>7.5323883189999998</v>
      </c>
      <c r="DJ17">
        <v>7.468853041</v>
      </c>
      <c r="DK17">
        <v>7.759959201</v>
      </c>
      <c r="DL17">
        <v>7.8181330710000001</v>
      </c>
      <c r="DM17">
        <v>7.9334808150000002</v>
      </c>
      <c r="DN17">
        <v>8.0844258440000001</v>
      </c>
      <c r="DO17">
        <v>8.1708383829999995</v>
      </c>
      <c r="DP17">
        <v>6.2992740920000001</v>
      </c>
      <c r="DQ17">
        <v>6.2338036189999997</v>
      </c>
      <c r="DR17">
        <v>5.414536214</v>
      </c>
      <c r="DS17">
        <v>5.4605452550000004</v>
      </c>
      <c r="DT17">
        <v>5.2478239230000003</v>
      </c>
      <c r="DU17">
        <v>4.9494302760000002</v>
      </c>
      <c r="DV17">
        <v>4.6025003599999996</v>
      </c>
      <c r="DW17">
        <v>4.2041041019999996</v>
      </c>
      <c r="DX17">
        <v>3.9334447589999999</v>
      </c>
      <c r="DY17">
        <v>1.1894859529999999</v>
      </c>
      <c r="DZ17">
        <v>2.178862305</v>
      </c>
      <c r="EA17">
        <v>2.2435445390000002</v>
      </c>
      <c r="EB17">
        <v>1.6798606890000001</v>
      </c>
      <c r="EC17">
        <v>2.4959343270000001</v>
      </c>
      <c r="ED17">
        <v>3.354827609</v>
      </c>
      <c r="EE17">
        <v>2.0264365670000002</v>
      </c>
      <c r="EF17">
        <v>1.6120289109999999</v>
      </c>
      <c r="EG17">
        <v>1.4248963750000001</v>
      </c>
      <c r="EH17">
        <v>1.7642435970000001</v>
      </c>
      <c r="EI17">
        <v>1.5248788040000001</v>
      </c>
      <c r="EJ17">
        <v>-0.587705217</v>
      </c>
      <c r="EK17">
        <v>2.298131659</v>
      </c>
      <c r="EL17">
        <v>3.2232977580000002</v>
      </c>
      <c r="EM17">
        <v>3.7526726250000002</v>
      </c>
      <c r="EN17">
        <v>3.8425625069999998</v>
      </c>
      <c r="EO17">
        <v>3.822008415</v>
      </c>
      <c r="EP17">
        <v>4.7026407959999998</v>
      </c>
      <c r="EQ17">
        <v>2.9537295499999998</v>
      </c>
      <c r="ER17">
        <v>3.7037411090000001</v>
      </c>
      <c r="ES17">
        <v>1.6558393220000001</v>
      </c>
      <c r="ET17">
        <v>3.9779923479999999</v>
      </c>
      <c r="EU17">
        <v>5.7192320849999998</v>
      </c>
      <c r="EV17">
        <v>7.1075002329999997</v>
      </c>
      <c r="EW17">
        <v>5.8689990740000004</v>
      </c>
      <c r="EX17">
        <v>5.4340373270000004</v>
      </c>
      <c r="EY17">
        <v>6.1275371710000002</v>
      </c>
    </row>
    <row r="18" spans="1:155" x14ac:dyDescent="0.2">
      <c r="A18" t="s">
        <v>193</v>
      </c>
      <c r="B18">
        <v>40</v>
      </c>
      <c r="C18">
        <v>4</v>
      </c>
      <c r="D18" t="s">
        <v>163</v>
      </c>
      <c r="E18">
        <v>9</v>
      </c>
      <c r="F18" t="s">
        <v>168</v>
      </c>
      <c r="G18">
        <v>15</v>
      </c>
      <c r="H18" t="s">
        <v>193</v>
      </c>
      <c r="I18" t="s">
        <v>194</v>
      </c>
      <c r="J18">
        <v>1360301</v>
      </c>
      <c r="K18">
        <v>1360307</v>
      </c>
      <c r="L18">
        <v>1363963</v>
      </c>
      <c r="M18">
        <v>1379329</v>
      </c>
      <c r="N18">
        <v>1394804</v>
      </c>
      <c r="O18">
        <v>1408243</v>
      </c>
      <c r="P18">
        <v>1414538</v>
      </c>
      <c r="Q18">
        <v>1422052</v>
      </c>
      <c r="R18">
        <v>1427559</v>
      </c>
      <c r="S18">
        <v>1424393</v>
      </c>
      <c r="T18">
        <v>1420593</v>
      </c>
      <c r="U18">
        <v>1415872</v>
      </c>
      <c r="V18">
        <v>3656</v>
      </c>
      <c r="W18">
        <v>15366</v>
      </c>
      <c r="X18">
        <v>15475</v>
      </c>
      <c r="Y18">
        <v>13439</v>
      </c>
      <c r="Z18">
        <v>6295</v>
      </c>
      <c r="AA18">
        <v>7514</v>
      </c>
      <c r="AB18">
        <v>5507</v>
      </c>
      <c r="AC18">
        <v>-3166</v>
      </c>
      <c r="AD18">
        <v>-3800</v>
      </c>
      <c r="AE18">
        <v>-4721</v>
      </c>
      <c r="AF18">
        <v>4647</v>
      </c>
      <c r="AG18">
        <v>19151</v>
      </c>
      <c r="AH18">
        <v>18891</v>
      </c>
      <c r="AI18">
        <v>19036</v>
      </c>
      <c r="AJ18">
        <v>18956</v>
      </c>
      <c r="AK18">
        <v>18212</v>
      </c>
      <c r="AL18">
        <v>18250</v>
      </c>
      <c r="AM18">
        <v>17939</v>
      </c>
      <c r="AN18">
        <v>17173</v>
      </c>
      <c r="AO18">
        <v>16878</v>
      </c>
      <c r="AP18">
        <v>2534</v>
      </c>
      <c r="AQ18">
        <v>10072</v>
      </c>
      <c r="AR18">
        <v>10244</v>
      </c>
      <c r="AS18">
        <v>10340</v>
      </c>
      <c r="AT18">
        <v>10740</v>
      </c>
      <c r="AU18">
        <v>11070</v>
      </c>
      <c r="AV18">
        <v>10854</v>
      </c>
      <c r="AW18">
        <v>11297</v>
      </c>
      <c r="AX18">
        <v>12454</v>
      </c>
      <c r="AY18">
        <v>12748</v>
      </c>
      <c r="AZ18">
        <v>2113</v>
      </c>
      <c r="BA18">
        <v>9079</v>
      </c>
      <c r="BB18">
        <v>8647</v>
      </c>
      <c r="BC18">
        <v>8696</v>
      </c>
      <c r="BD18">
        <v>8216</v>
      </c>
      <c r="BE18">
        <v>7142</v>
      </c>
      <c r="BF18">
        <v>7396</v>
      </c>
      <c r="BG18">
        <v>6642</v>
      </c>
      <c r="BH18">
        <v>4719</v>
      </c>
      <c r="BI18">
        <v>4130</v>
      </c>
      <c r="BJ18">
        <v>1975</v>
      </c>
      <c r="BK18">
        <v>7229</v>
      </c>
      <c r="BL18">
        <v>10116</v>
      </c>
      <c r="BM18">
        <v>5681</v>
      </c>
      <c r="BN18">
        <v>3854</v>
      </c>
      <c r="BO18">
        <v>7267</v>
      </c>
      <c r="BP18">
        <v>9598</v>
      </c>
      <c r="BQ18">
        <v>4647</v>
      </c>
      <c r="BR18">
        <v>4412</v>
      </c>
      <c r="BS18">
        <v>5014</v>
      </c>
      <c r="BT18">
        <v>-348</v>
      </c>
      <c r="BU18">
        <v>-889</v>
      </c>
      <c r="BV18">
        <v>-3061</v>
      </c>
      <c r="BW18">
        <v>-764</v>
      </c>
      <c r="BX18">
        <v>-5709</v>
      </c>
      <c r="BY18">
        <v>-6817</v>
      </c>
      <c r="BZ18">
        <v>-11455</v>
      </c>
      <c r="CA18">
        <v>-14452</v>
      </c>
      <c r="CB18">
        <v>-12910</v>
      </c>
      <c r="CC18">
        <v>-13817</v>
      </c>
      <c r="CD18">
        <v>1627</v>
      </c>
      <c r="CE18">
        <v>6340</v>
      </c>
      <c r="CF18">
        <v>7055</v>
      </c>
      <c r="CG18">
        <v>4917</v>
      </c>
      <c r="CH18">
        <v>-1855</v>
      </c>
      <c r="CI18">
        <v>450</v>
      </c>
      <c r="CJ18">
        <v>-1857</v>
      </c>
      <c r="CK18">
        <v>-9805</v>
      </c>
      <c r="CL18">
        <v>-8498</v>
      </c>
      <c r="CM18">
        <v>-8803</v>
      </c>
      <c r="CN18">
        <v>-84</v>
      </c>
      <c r="CO18">
        <v>-53</v>
      </c>
      <c r="CP18">
        <v>-227</v>
      </c>
      <c r="CQ18">
        <v>-174</v>
      </c>
      <c r="CR18">
        <v>-66</v>
      </c>
      <c r="CS18">
        <v>-78</v>
      </c>
      <c r="CT18">
        <v>-32</v>
      </c>
      <c r="CU18">
        <v>-3</v>
      </c>
      <c r="CV18">
        <v>-21</v>
      </c>
      <c r="CW18">
        <v>-48</v>
      </c>
      <c r="CX18">
        <v>13.962057270000001</v>
      </c>
      <c r="CY18">
        <v>13.61939027</v>
      </c>
      <c r="CZ18">
        <v>13.58236234</v>
      </c>
      <c r="DA18">
        <v>13.43072665</v>
      </c>
      <c r="DB18">
        <v>12.84077008</v>
      </c>
      <c r="DC18">
        <v>12.80876583</v>
      </c>
      <c r="DD18">
        <v>12.58015563</v>
      </c>
      <c r="DE18">
        <v>12.072467140000001</v>
      </c>
      <c r="DF18">
        <v>11.90072855</v>
      </c>
      <c r="DG18">
        <v>7.3430024950000004</v>
      </c>
      <c r="DH18">
        <v>7.3853704919999998</v>
      </c>
      <c r="DI18">
        <v>7.3776857830000004</v>
      </c>
      <c r="DJ18">
        <v>7.6095169980000001</v>
      </c>
      <c r="DK18">
        <v>7.8051463200000004</v>
      </c>
      <c r="DL18">
        <v>7.6178818789999996</v>
      </c>
      <c r="DM18">
        <v>7.9222932220000004</v>
      </c>
      <c r="DN18">
        <v>8.7550518700000008</v>
      </c>
      <c r="DO18">
        <v>8.9886531299999994</v>
      </c>
      <c r="DP18">
        <v>6.6190547710000001</v>
      </c>
      <c r="DQ18">
        <v>6.2340197819999998</v>
      </c>
      <c r="DR18">
        <v>6.2046765539999997</v>
      </c>
      <c r="DS18">
        <v>5.8212096510000002</v>
      </c>
      <c r="DT18">
        <v>5.03562376</v>
      </c>
      <c r="DU18">
        <v>5.1908839489999998</v>
      </c>
      <c r="DV18">
        <v>4.6578624040000003</v>
      </c>
      <c r="DW18">
        <v>3.3174152700000001</v>
      </c>
      <c r="DX18">
        <v>2.9120754180000001</v>
      </c>
      <c r="DY18">
        <v>5.2703102700000004</v>
      </c>
      <c r="DZ18">
        <v>7.2930894090000002</v>
      </c>
      <c r="EA18">
        <v>4.0534461249999998</v>
      </c>
      <c r="EB18">
        <v>2.7306404569999998</v>
      </c>
      <c r="EC18">
        <v>5.1237577510000003</v>
      </c>
      <c r="ED18">
        <v>6.7363580499999998</v>
      </c>
      <c r="EE18">
        <v>3.2588206249999998</v>
      </c>
      <c r="EF18">
        <v>3.101596985</v>
      </c>
      <c r="EG18">
        <v>3.5353864759999998</v>
      </c>
      <c r="EH18">
        <v>-0.64812641199999999</v>
      </c>
      <c r="EI18">
        <v>-2.2068156069999998</v>
      </c>
      <c r="EJ18">
        <v>-0.54512107700000001</v>
      </c>
      <c r="EK18">
        <v>-4.0449471639999999</v>
      </c>
      <c r="EL18">
        <v>-4.8064753810000003</v>
      </c>
      <c r="EM18">
        <v>-8.0396938389999999</v>
      </c>
      <c r="EN18">
        <v>-10.134812930000001</v>
      </c>
      <c r="EO18">
        <v>-9.0756158379999992</v>
      </c>
      <c r="EP18">
        <v>-9.7424082439999999</v>
      </c>
      <c r="EQ18">
        <v>4.6221838579999996</v>
      </c>
      <c r="ER18">
        <v>5.086273802</v>
      </c>
      <c r="ES18">
        <v>3.5083250480000001</v>
      </c>
      <c r="ET18">
        <v>-1.3143067070000001</v>
      </c>
      <c r="EU18">
        <v>0.31728237100000001</v>
      </c>
      <c r="EV18">
        <v>-1.3033357889999999</v>
      </c>
      <c r="EW18">
        <v>-6.8759923030000003</v>
      </c>
      <c r="EX18">
        <v>-5.9740188529999996</v>
      </c>
      <c r="EY18">
        <v>-6.2070217679999997</v>
      </c>
    </row>
    <row r="19" spans="1:155" x14ac:dyDescent="0.2">
      <c r="A19" t="s">
        <v>195</v>
      </c>
      <c r="B19">
        <v>40</v>
      </c>
      <c r="C19">
        <v>4</v>
      </c>
      <c r="D19" t="s">
        <v>163</v>
      </c>
      <c r="E19">
        <v>8</v>
      </c>
      <c r="F19" t="s">
        <v>171</v>
      </c>
      <c r="G19">
        <v>16</v>
      </c>
      <c r="H19" t="s">
        <v>195</v>
      </c>
      <c r="I19" t="s">
        <v>196</v>
      </c>
      <c r="J19">
        <v>1567582</v>
      </c>
      <c r="K19">
        <v>1567657</v>
      </c>
      <c r="L19">
        <v>1570746</v>
      </c>
      <c r="M19">
        <v>1583910</v>
      </c>
      <c r="N19">
        <v>1595324</v>
      </c>
      <c r="O19">
        <v>1611206</v>
      </c>
      <c r="P19">
        <v>1631112</v>
      </c>
      <c r="Q19">
        <v>1651059</v>
      </c>
      <c r="R19">
        <v>1682380</v>
      </c>
      <c r="S19">
        <v>1717715</v>
      </c>
      <c r="T19">
        <v>1750536</v>
      </c>
      <c r="U19">
        <v>1787065</v>
      </c>
      <c r="V19">
        <v>3089</v>
      </c>
      <c r="W19">
        <v>13164</v>
      </c>
      <c r="X19">
        <v>11414</v>
      </c>
      <c r="Y19">
        <v>15882</v>
      </c>
      <c r="Z19">
        <v>19906</v>
      </c>
      <c r="AA19">
        <v>19947</v>
      </c>
      <c r="AB19">
        <v>31321</v>
      </c>
      <c r="AC19">
        <v>35335</v>
      </c>
      <c r="AD19">
        <v>32821</v>
      </c>
      <c r="AE19">
        <v>36529</v>
      </c>
      <c r="AF19">
        <v>5971</v>
      </c>
      <c r="AG19">
        <v>22952</v>
      </c>
      <c r="AH19">
        <v>22365</v>
      </c>
      <c r="AI19">
        <v>22699</v>
      </c>
      <c r="AJ19">
        <v>22422</v>
      </c>
      <c r="AK19">
        <v>23030</v>
      </c>
      <c r="AL19">
        <v>22642</v>
      </c>
      <c r="AM19">
        <v>22430</v>
      </c>
      <c r="AN19">
        <v>22054</v>
      </c>
      <c r="AO19">
        <v>22220</v>
      </c>
      <c r="AP19">
        <v>2582</v>
      </c>
      <c r="AQ19">
        <v>11881</v>
      </c>
      <c r="AR19">
        <v>11893</v>
      </c>
      <c r="AS19">
        <v>12295</v>
      </c>
      <c r="AT19">
        <v>12533</v>
      </c>
      <c r="AU19">
        <v>12888</v>
      </c>
      <c r="AV19">
        <v>13278</v>
      </c>
      <c r="AW19">
        <v>13687</v>
      </c>
      <c r="AX19">
        <v>13451</v>
      </c>
      <c r="AY19">
        <v>13308</v>
      </c>
      <c r="AZ19">
        <v>3389</v>
      </c>
      <c r="BA19">
        <v>11071</v>
      </c>
      <c r="BB19">
        <v>10472</v>
      </c>
      <c r="BC19">
        <v>10404</v>
      </c>
      <c r="BD19">
        <v>9889</v>
      </c>
      <c r="BE19">
        <v>10142</v>
      </c>
      <c r="BF19">
        <v>9364</v>
      </c>
      <c r="BG19">
        <v>8743</v>
      </c>
      <c r="BH19">
        <v>8603</v>
      </c>
      <c r="BI19">
        <v>8912</v>
      </c>
      <c r="BJ19">
        <v>114</v>
      </c>
      <c r="BK19">
        <v>1541</v>
      </c>
      <c r="BL19">
        <v>1524</v>
      </c>
      <c r="BM19">
        <v>1782</v>
      </c>
      <c r="BN19">
        <v>1322</v>
      </c>
      <c r="BO19">
        <v>2998</v>
      </c>
      <c r="BP19">
        <v>3369</v>
      </c>
      <c r="BQ19">
        <v>1518</v>
      </c>
      <c r="BR19">
        <v>122</v>
      </c>
      <c r="BS19">
        <v>167</v>
      </c>
      <c r="BT19">
        <v>-378</v>
      </c>
      <c r="BU19">
        <v>528</v>
      </c>
      <c r="BV19">
        <v>-718</v>
      </c>
      <c r="BW19">
        <v>3543</v>
      </c>
      <c r="BX19">
        <v>8482</v>
      </c>
      <c r="BY19">
        <v>6763</v>
      </c>
      <c r="BZ19">
        <v>18541</v>
      </c>
      <c r="CA19">
        <v>25007</v>
      </c>
      <c r="CB19">
        <v>24020</v>
      </c>
      <c r="CC19">
        <v>27360</v>
      </c>
      <c r="CD19">
        <v>-264</v>
      </c>
      <c r="CE19">
        <v>2069</v>
      </c>
      <c r="CF19">
        <v>806</v>
      </c>
      <c r="CG19">
        <v>5325</v>
      </c>
      <c r="CH19">
        <v>9804</v>
      </c>
      <c r="CI19">
        <v>9761</v>
      </c>
      <c r="CJ19">
        <v>21910</v>
      </c>
      <c r="CK19">
        <v>26525</v>
      </c>
      <c r="CL19">
        <v>24142</v>
      </c>
      <c r="CM19">
        <v>27527</v>
      </c>
      <c r="CN19">
        <v>-36</v>
      </c>
      <c r="CO19">
        <v>24</v>
      </c>
      <c r="CP19">
        <v>136</v>
      </c>
      <c r="CQ19">
        <v>153</v>
      </c>
      <c r="CR19">
        <v>213</v>
      </c>
      <c r="CS19">
        <v>44</v>
      </c>
      <c r="CT19">
        <v>47</v>
      </c>
      <c r="CU19">
        <v>67</v>
      </c>
      <c r="CV19">
        <v>76</v>
      </c>
      <c r="CW19">
        <v>90</v>
      </c>
      <c r="CX19">
        <v>14.55119037</v>
      </c>
      <c r="CY19">
        <v>14.06942679</v>
      </c>
      <c r="CZ19">
        <v>14.15798386</v>
      </c>
      <c r="DA19">
        <v>13.83084571</v>
      </c>
      <c r="DB19">
        <v>14.033394360000001</v>
      </c>
      <c r="DC19">
        <v>13.584769359999999</v>
      </c>
      <c r="DD19">
        <v>13.193749</v>
      </c>
      <c r="DE19">
        <v>12.71764933</v>
      </c>
      <c r="DF19">
        <v>12.5621855</v>
      </c>
      <c r="DG19">
        <v>7.5323585199999998</v>
      </c>
      <c r="DH19">
        <v>7.4816764039999999</v>
      </c>
      <c r="DI19">
        <v>7.668726006</v>
      </c>
      <c r="DJ19">
        <v>7.7308888270000002</v>
      </c>
      <c r="DK19">
        <v>7.853338537</v>
      </c>
      <c r="DL19">
        <v>7.9665474600000001</v>
      </c>
      <c r="DM19">
        <v>8.0509515179999998</v>
      </c>
      <c r="DN19">
        <v>7.7566473709999997</v>
      </c>
      <c r="DO19">
        <v>7.5237427849999996</v>
      </c>
      <c r="DP19">
        <v>7.0188318470000004</v>
      </c>
      <c r="DQ19">
        <v>6.5877503830000004</v>
      </c>
      <c r="DR19">
        <v>6.4892578580000002</v>
      </c>
      <c r="DS19">
        <v>6.0999568829999999</v>
      </c>
      <c r="DT19">
        <v>6.180055823</v>
      </c>
      <c r="DU19">
        <v>5.6182219020000002</v>
      </c>
      <c r="DV19">
        <v>5.1427974809999997</v>
      </c>
      <c r="DW19">
        <v>4.9610019579999998</v>
      </c>
      <c r="DX19">
        <v>5.0384427189999998</v>
      </c>
      <c r="DY19">
        <v>0.976968646</v>
      </c>
      <c r="DZ19">
        <v>0.95872150300000003</v>
      </c>
      <c r="EA19">
        <v>1.1114818820000001</v>
      </c>
      <c r="EB19">
        <v>0.81546597200000004</v>
      </c>
      <c r="EC19">
        <v>1.826839613</v>
      </c>
      <c r="ED19">
        <v>2.0213359240000002</v>
      </c>
      <c r="EE19">
        <v>0.89291622699999995</v>
      </c>
      <c r="EF19">
        <v>7.0352463000000004E-2</v>
      </c>
      <c r="EG19">
        <v>9.4414265999999997E-2</v>
      </c>
      <c r="EH19">
        <v>0.33474331299999999</v>
      </c>
      <c r="EI19">
        <v>-0.45168112799999999</v>
      </c>
      <c r="EJ19">
        <v>2.2098654930000001</v>
      </c>
      <c r="EK19">
        <v>5.2320592860000001</v>
      </c>
      <c r="EL19">
        <v>4.1210528030000004</v>
      </c>
      <c r="EM19">
        <v>11.12424736</v>
      </c>
      <c r="EN19">
        <v>14.709588999999999</v>
      </c>
      <c r="EO19">
        <v>13.851361969999999</v>
      </c>
      <c r="EP19">
        <v>15.4681096</v>
      </c>
      <c r="EQ19">
        <v>1.3117119589999999</v>
      </c>
      <c r="ER19">
        <v>0.50704037499999999</v>
      </c>
      <c r="ES19">
        <v>3.3213473759999999</v>
      </c>
      <c r="ET19">
        <v>6.0475252580000003</v>
      </c>
      <c r="EU19">
        <v>5.9478924160000002</v>
      </c>
      <c r="EV19">
        <v>13.145583289999999</v>
      </c>
      <c r="EW19">
        <v>15.602505219999999</v>
      </c>
      <c r="EX19">
        <v>13.92171443</v>
      </c>
      <c r="EY19">
        <v>15.56252387</v>
      </c>
    </row>
    <row r="20" spans="1:155" x14ac:dyDescent="0.2">
      <c r="A20" t="s">
        <v>198</v>
      </c>
      <c r="B20">
        <v>40</v>
      </c>
      <c r="C20">
        <v>2</v>
      </c>
      <c r="D20" t="s">
        <v>159</v>
      </c>
      <c r="E20">
        <v>3</v>
      </c>
      <c r="F20" t="s">
        <v>197</v>
      </c>
      <c r="G20">
        <v>17</v>
      </c>
      <c r="H20" t="s">
        <v>198</v>
      </c>
      <c r="I20" t="s">
        <v>199</v>
      </c>
      <c r="J20">
        <v>12830632</v>
      </c>
      <c r="K20">
        <v>12831572</v>
      </c>
      <c r="L20">
        <v>12840503</v>
      </c>
      <c r="M20">
        <v>12867454</v>
      </c>
      <c r="N20">
        <v>12882510</v>
      </c>
      <c r="O20">
        <v>12895129</v>
      </c>
      <c r="P20">
        <v>12884493</v>
      </c>
      <c r="Q20">
        <v>12858913</v>
      </c>
      <c r="R20">
        <v>12820527</v>
      </c>
      <c r="S20">
        <v>12778828</v>
      </c>
      <c r="T20">
        <v>12723071</v>
      </c>
      <c r="U20">
        <v>12671821</v>
      </c>
      <c r="V20">
        <v>8931</v>
      </c>
      <c r="W20">
        <v>26951</v>
      </c>
      <c r="X20">
        <v>15056</v>
      </c>
      <c r="Y20">
        <v>12619</v>
      </c>
      <c r="Z20">
        <v>-10636</v>
      </c>
      <c r="AA20">
        <v>-25580</v>
      </c>
      <c r="AB20">
        <v>-38386</v>
      </c>
      <c r="AC20">
        <v>-41699</v>
      </c>
      <c r="AD20">
        <v>-55757</v>
      </c>
      <c r="AE20">
        <v>-51250</v>
      </c>
      <c r="AF20">
        <v>41831</v>
      </c>
      <c r="AG20">
        <v>162400</v>
      </c>
      <c r="AH20">
        <v>160123</v>
      </c>
      <c r="AI20">
        <v>157513</v>
      </c>
      <c r="AJ20">
        <v>157512</v>
      </c>
      <c r="AK20">
        <v>159239</v>
      </c>
      <c r="AL20">
        <v>156289</v>
      </c>
      <c r="AM20">
        <v>151944</v>
      </c>
      <c r="AN20">
        <v>147037</v>
      </c>
      <c r="AO20">
        <v>144299</v>
      </c>
      <c r="AP20">
        <v>24075</v>
      </c>
      <c r="AQ20">
        <v>101622</v>
      </c>
      <c r="AR20">
        <v>101304</v>
      </c>
      <c r="AS20">
        <v>104307</v>
      </c>
      <c r="AT20">
        <v>102688</v>
      </c>
      <c r="AU20">
        <v>107564</v>
      </c>
      <c r="AV20">
        <v>106158</v>
      </c>
      <c r="AW20">
        <v>108770</v>
      </c>
      <c r="AX20">
        <v>109549</v>
      </c>
      <c r="AY20">
        <v>110004</v>
      </c>
      <c r="AZ20">
        <v>17756</v>
      </c>
      <c r="BA20">
        <v>60778</v>
      </c>
      <c r="BB20">
        <v>58819</v>
      </c>
      <c r="BC20">
        <v>53206</v>
      </c>
      <c r="BD20">
        <v>54824</v>
      </c>
      <c r="BE20">
        <v>51675</v>
      </c>
      <c r="BF20">
        <v>50131</v>
      </c>
      <c r="BG20">
        <v>43174</v>
      </c>
      <c r="BH20">
        <v>37488</v>
      </c>
      <c r="BI20">
        <v>34295</v>
      </c>
      <c r="BJ20">
        <v>4868</v>
      </c>
      <c r="BK20">
        <v>30606</v>
      </c>
      <c r="BL20">
        <v>27200</v>
      </c>
      <c r="BM20">
        <v>27571</v>
      </c>
      <c r="BN20">
        <v>28835</v>
      </c>
      <c r="BO20">
        <v>30323</v>
      </c>
      <c r="BP20">
        <v>24509</v>
      </c>
      <c r="BQ20">
        <v>29564</v>
      </c>
      <c r="BR20">
        <v>20260</v>
      </c>
      <c r="BS20">
        <v>19209</v>
      </c>
      <c r="BT20">
        <v>-13329</v>
      </c>
      <c r="BU20">
        <v>-64482</v>
      </c>
      <c r="BV20">
        <v>-70886</v>
      </c>
      <c r="BW20">
        <v>-67989</v>
      </c>
      <c r="BX20">
        <v>-94721</v>
      </c>
      <c r="BY20">
        <v>-107924</v>
      </c>
      <c r="BZ20">
        <v>-113179</v>
      </c>
      <c r="CA20">
        <v>-114678</v>
      </c>
      <c r="CB20">
        <v>-113699</v>
      </c>
      <c r="CC20">
        <v>-104986</v>
      </c>
      <c r="CD20">
        <v>-8461</v>
      </c>
      <c r="CE20">
        <v>-33876</v>
      </c>
      <c r="CF20">
        <v>-43686</v>
      </c>
      <c r="CG20">
        <v>-40418</v>
      </c>
      <c r="CH20">
        <v>-65886</v>
      </c>
      <c r="CI20">
        <v>-77601</v>
      </c>
      <c r="CJ20">
        <v>-88670</v>
      </c>
      <c r="CK20">
        <v>-85114</v>
      </c>
      <c r="CL20">
        <v>-93439</v>
      </c>
      <c r="CM20">
        <v>-85777</v>
      </c>
      <c r="CN20">
        <v>-364</v>
      </c>
      <c r="CO20">
        <v>49</v>
      </c>
      <c r="CP20">
        <v>-77</v>
      </c>
      <c r="CQ20">
        <v>-169</v>
      </c>
      <c r="CR20">
        <v>426</v>
      </c>
      <c r="CS20">
        <v>346</v>
      </c>
      <c r="CT20">
        <v>153</v>
      </c>
      <c r="CU20">
        <v>241</v>
      </c>
      <c r="CV20">
        <v>194</v>
      </c>
      <c r="CW20">
        <v>232</v>
      </c>
      <c r="CX20">
        <v>12.634220600000001</v>
      </c>
      <c r="CY20">
        <v>12.436755249999999</v>
      </c>
      <c r="CZ20">
        <v>12.220902000000001</v>
      </c>
      <c r="DA20">
        <v>12.219884370000001</v>
      </c>
      <c r="DB20">
        <v>12.37124567</v>
      </c>
      <c r="DC20">
        <v>12.172305939999999</v>
      </c>
      <c r="DD20">
        <v>11.870924090000001</v>
      </c>
      <c r="DE20">
        <v>11.53145497</v>
      </c>
      <c r="DF20">
        <v>11.364411390000001</v>
      </c>
      <c r="DG20">
        <v>7.9058791020000001</v>
      </c>
      <c r="DH20">
        <v>7.8682828450000004</v>
      </c>
      <c r="DI20">
        <v>8.0928280519999998</v>
      </c>
      <c r="DJ20">
        <v>7.9666024579999997</v>
      </c>
      <c r="DK20">
        <v>8.3566253820000007</v>
      </c>
      <c r="DL20">
        <v>8.2679373070000004</v>
      </c>
      <c r="DM20">
        <v>8.497870357</v>
      </c>
      <c r="DN20">
        <v>8.5914386220000001</v>
      </c>
      <c r="DO20">
        <v>8.6634745290000001</v>
      </c>
      <c r="DP20">
        <v>4.7283415010000001</v>
      </c>
      <c r="DQ20">
        <v>4.5684724059999997</v>
      </c>
      <c r="DR20">
        <v>4.1280739479999999</v>
      </c>
      <c r="DS20">
        <v>4.2532819140000004</v>
      </c>
      <c r="DT20">
        <v>4.0146202879999997</v>
      </c>
      <c r="DU20">
        <v>3.9043686310000001</v>
      </c>
      <c r="DV20">
        <v>3.3730537350000001</v>
      </c>
      <c r="DW20">
        <v>2.940016349</v>
      </c>
      <c r="DX20">
        <v>2.7009368660000002</v>
      </c>
      <c r="DY20">
        <v>2.3810526830000001</v>
      </c>
      <c r="DZ20">
        <v>2.112624313</v>
      </c>
      <c r="EA20">
        <v>2.1391408269999999</v>
      </c>
      <c r="EB20">
        <v>2.2370382310000001</v>
      </c>
      <c r="EC20">
        <v>2.3557877309999999</v>
      </c>
      <c r="ED20">
        <v>1.9088422490000001</v>
      </c>
      <c r="EE20">
        <v>2.3097456950000002</v>
      </c>
      <c r="EF20">
        <v>1.5889012810000001</v>
      </c>
      <c r="EG20">
        <v>1.512823918</v>
      </c>
      <c r="EH20">
        <v>-5.0165013109999999</v>
      </c>
      <c r="EI20">
        <v>-5.5057164350000001</v>
      </c>
      <c r="EJ20">
        <v>-5.275037019</v>
      </c>
      <c r="EK20">
        <v>-7.3485173680000004</v>
      </c>
      <c r="EL20">
        <v>-8.3845937090000007</v>
      </c>
      <c r="EM20">
        <v>-8.8147560850000009</v>
      </c>
      <c r="EN20">
        <v>-8.9594444860000007</v>
      </c>
      <c r="EO20">
        <v>-8.9169045800000006</v>
      </c>
      <c r="EP20">
        <v>-8.268276943</v>
      </c>
      <c r="EQ20">
        <v>-2.6354486279999998</v>
      </c>
      <c r="ER20">
        <v>-3.3930921220000001</v>
      </c>
      <c r="ES20">
        <v>-3.1358961930000002</v>
      </c>
      <c r="ET20">
        <v>-5.1114791369999999</v>
      </c>
      <c r="EU20">
        <v>-6.0288059790000004</v>
      </c>
      <c r="EV20">
        <v>-6.9059138359999999</v>
      </c>
      <c r="EW20">
        <v>-6.6496987909999996</v>
      </c>
      <c r="EX20">
        <v>-7.3280032989999997</v>
      </c>
      <c r="EY20">
        <v>-6.7554530259999996</v>
      </c>
    </row>
    <row r="21" spans="1:155" x14ac:dyDescent="0.2">
      <c r="A21" t="s">
        <v>200</v>
      </c>
      <c r="B21">
        <v>40</v>
      </c>
      <c r="C21">
        <v>2</v>
      </c>
      <c r="D21" t="s">
        <v>159</v>
      </c>
      <c r="E21">
        <v>3</v>
      </c>
      <c r="F21" t="s">
        <v>197</v>
      </c>
      <c r="G21">
        <v>18</v>
      </c>
      <c r="H21" t="s">
        <v>200</v>
      </c>
      <c r="I21" t="s">
        <v>201</v>
      </c>
      <c r="J21">
        <v>6483802</v>
      </c>
      <c r="K21">
        <v>6484051</v>
      </c>
      <c r="L21">
        <v>6490432</v>
      </c>
      <c r="M21">
        <v>6516528</v>
      </c>
      <c r="N21">
        <v>6537703</v>
      </c>
      <c r="O21">
        <v>6568713</v>
      </c>
      <c r="P21">
        <v>6593644</v>
      </c>
      <c r="Q21">
        <v>6608422</v>
      </c>
      <c r="R21">
        <v>6634304</v>
      </c>
      <c r="S21">
        <v>6658078</v>
      </c>
      <c r="T21">
        <v>6695497</v>
      </c>
      <c r="U21">
        <v>6732219</v>
      </c>
      <c r="V21">
        <v>6381</v>
      </c>
      <c r="W21">
        <v>26096</v>
      </c>
      <c r="X21">
        <v>21175</v>
      </c>
      <c r="Y21">
        <v>31010</v>
      </c>
      <c r="Z21">
        <v>24931</v>
      </c>
      <c r="AA21">
        <v>14778</v>
      </c>
      <c r="AB21">
        <v>25882</v>
      </c>
      <c r="AC21">
        <v>23774</v>
      </c>
      <c r="AD21">
        <v>37419</v>
      </c>
      <c r="AE21">
        <v>36722</v>
      </c>
      <c r="AF21">
        <v>20955</v>
      </c>
      <c r="AG21">
        <v>83459</v>
      </c>
      <c r="AH21">
        <v>83077</v>
      </c>
      <c r="AI21">
        <v>83373</v>
      </c>
      <c r="AJ21">
        <v>83554</v>
      </c>
      <c r="AK21">
        <v>84175</v>
      </c>
      <c r="AL21">
        <v>83559</v>
      </c>
      <c r="AM21">
        <v>82268</v>
      </c>
      <c r="AN21">
        <v>81801</v>
      </c>
      <c r="AO21">
        <v>80711</v>
      </c>
      <c r="AP21">
        <v>13852</v>
      </c>
      <c r="AQ21">
        <v>57901</v>
      </c>
      <c r="AR21">
        <v>58599</v>
      </c>
      <c r="AS21">
        <v>60698</v>
      </c>
      <c r="AT21">
        <v>59833</v>
      </c>
      <c r="AU21">
        <v>62900</v>
      </c>
      <c r="AV21">
        <v>62128</v>
      </c>
      <c r="AW21">
        <v>65300</v>
      </c>
      <c r="AX21">
        <v>63233</v>
      </c>
      <c r="AY21">
        <v>62175</v>
      </c>
      <c r="AZ21">
        <v>7103</v>
      </c>
      <c r="BA21">
        <v>25558</v>
      </c>
      <c r="BB21">
        <v>24478</v>
      </c>
      <c r="BC21">
        <v>22675</v>
      </c>
      <c r="BD21">
        <v>23721</v>
      </c>
      <c r="BE21">
        <v>21275</v>
      </c>
      <c r="BF21">
        <v>21431</v>
      </c>
      <c r="BG21">
        <v>16968</v>
      </c>
      <c r="BH21">
        <v>18568</v>
      </c>
      <c r="BI21">
        <v>18536</v>
      </c>
      <c r="BJ21">
        <v>2376</v>
      </c>
      <c r="BK21">
        <v>8791</v>
      </c>
      <c r="BL21">
        <v>10534</v>
      </c>
      <c r="BM21">
        <v>8595</v>
      </c>
      <c r="BN21">
        <v>9527</v>
      </c>
      <c r="BO21">
        <v>7779</v>
      </c>
      <c r="BP21">
        <v>13298</v>
      </c>
      <c r="BQ21">
        <v>8861</v>
      </c>
      <c r="BR21">
        <v>14959</v>
      </c>
      <c r="BS21">
        <v>14379</v>
      </c>
      <c r="BT21">
        <v>-3040</v>
      </c>
      <c r="BU21">
        <v>-8203</v>
      </c>
      <c r="BV21">
        <v>-13567</v>
      </c>
      <c r="BW21">
        <v>81</v>
      </c>
      <c r="BX21">
        <v>-7644</v>
      </c>
      <c r="BY21">
        <v>-13950</v>
      </c>
      <c r="BZ21">
        <v>-8698</v>
      </c>
      <c r="CA21">
        <v>-1877</v>
      </c>
      <c r="CB21">
        <v>4044</v>
      </c>
      <c r="CC21">
        <v>3997</v>
      </c>
      <c r="CD21">
        <v>-664</v>
      </c>
      <c r="CE21">
        <v>588</v>
      </c>
      <c r="CF21">
        <v>-3033</v>
      </c>
      <c r="CG21">
        <v>8676</v>
      </c>
      <c r="CH21">
        <v>1883</v>
      </c>
      <c r="CI21">
        <v>-6171</v>
      </c>
      <c r="CJ21">
        <v>4600</v>
      </c>
      <c r="CK21">
        <v>6984</v>
      </c>
      <c r="CL21">
        <v>19003</v>
      </c>
      <c r="CM21">
        <v>18376</v>
      </c>
      <c r="CN21">
        <v>-58</v>
      </c>
      <c r="CO21">
        <v>-50</v>
      </c>
      <c r="CP21">
        <v>-270</v>
      </c>
      <c r="CQ21">
        <v>-341</v>
      </c>
      <c r="CR21">
        <v>-673</v>
      </c>
      <c r="CS21">
        <v>-326</v>
      </c>
      <c r="CT21">
        <v>-149</v>
      </c>
      <c r="CU21">
        <v>-178</v>
      </c>
      <c r="CV21">
        <v>-152</v>
      </c>
      <c r="CW21">
        <v>-190</v>
      </c>
      <c r="CX21">
        <v>12.832975579999999</v>
      </c>
      <c r="CY21">
        <v>12.72798068</v>
      </c>
      <c r="CZ21">
        <v>12.72247119</v>
      </c>
      <c r="DA21">
        <v>12.69590241</v>
      </c>
      <c r="DB21">
        <v>12.751792030000001</v>
      </c>
      <c r="DC21">
        <v>12.61960717</v>
      </c>
      <c r="DD21">
        <v>12.37821784</v>
      </c>
      <c r="DE21">
        <v>12.25155062</v>
      </c>
      <c r="DF21">
        <v>12.02155303</v>
      </c>
      <c r="DG21">
        <v>8.9030795820000002</v>
      </c>
      <c r="DH21">
        <v>8.9777789289999994</v>
      </c>
      <c r="DI21">
        <v>9.2623338069999992</v>
      </c>
      <c r="DJ21">
        <v>9.0915327700000006</v>
      </c>
      <c r="DK21">
        <v>9.5288116269999996</v>
      </c>
      <c r="DL21">
        <v>9.3829623899999994</v>
      </c>
      <c r="DM21">
        <v>9.8251765560000006</v>
      </c>
      <c r="DN21">
        <v>9.4705724870000001</v>
      </c>
      <c r="DO21">
        <v>9.2606963090000001</v>
      </c>
      <c r="DP21">
        <v>3.9298959939999998</v>
      </c>
      <c r="DQ21">
        <v>3.750201755</v>
      </c>
      <c r="DR21">
        <v>3.460137386</v>
      </c>
      <c r="DS21">
        <v>3.6043696430000001</v>
      </c>
      <c r="DT21">
        <v>3.2229804030000002</v>
      </c>
      <c r="DU21">
        <v>3.2366447809999999</v>
      </c>
      <c r="DV21">
        <v>2.5530412830000002</v>
      </c>
      <c r="DW21">
        <v>2.7809781280000001</v>
      </c>
      <c r="DX21">
        <v>2.7608567239999999</v>
      </c>
      <c r="DY21">
        <v>1.3517378390000001</v>
      </c>
      <c r="DZ21">
        <v>1.6138828860000001</v>
      </c>
      <c r="EA21">
        <v>1.3115713710000001</v>
      </c>
      <c r="EB21">
        <v>1.4476130679999999</v>
      </c>
      <c r="EC21">
        <v>1.1784519179999999</v>
      </c>
      <c r="ED21">
        <v>2.0083478279999998</v>
      </c>
      <c r="EE21">
        <v>1.3332448619999999</v>
      </c>
      <c r="EF21">
        <v>2.2404487190000002</v>
      </c>
      <c r="EG21">
        <v>2.1416896219999999</v>
      </c>
      <c r="EH21">
        <v>-1.2613247059999999</v>
      </c>
      <c r="EI21">
        <v>-2.0785598169999999</v>
      </c>
      <c r="EJ21">
        <v>1.2360359E-2</v>
      </c>
      <c r="EK21">
        <v>-1.1614941000000001</v>
      </c>
      <c r="EL21">
        <v>-2.1133055989999998</v>
      </c>
      <c r="EM21">
        <v>-1.3136268170000001</v>
      </c>
      <c r="EN21">
        <v>-0.28241740300000001</v>
      </c>
      <c r="EO21">
        <v>0.60568050100000004</v>
      </c>
      <c r="EP21">
        <v>0.59533579700000006</v>
      </c>
      <c r="EQ21">
        <v>9.0413133000000007E-2</v>
      </c>
      <c r="ER21">
        <v>-0.46467693100000002</v>
      </c>
      <c r="ES21">
        <v>1.3239317289999999</v>
      </c>
      <c r="ET21">
        <v>0.28611896799999997</v>
      </c>
      <c r="EU21">
        <v>-0.93485368099999999</v>
      </c>
      <c r="EV21">
        <v>0.69472101100000005</v>
      </c>
      <c r="EW21">
        <v>1.050827459</v>
      </c>
      <c r="EX21">
        <v>2.8461292199999999</v>
      </c>
      <c r="EY21">
        <v>2.737025418</v>
      </c>
    </row>
    <row r="22" spans="1:155" x14ac:dyDescent="0.2">
      <c r="A22" t="s">
        <v>203</v>
      </c>
      <c r="B22">
        <v>40</v>
      </c>
      <c r="C22">
        <v>2</v>
      </c>
      <c r="D22" t="s">
        <v>159</v>
      </c>
      <c r="E22">
        <v>4</v>
      </c>
      <c r="F22" t="s">
        <v>202</v>
      </c>
      <c r="G22">
        <v>19</v>
      </c>
      <c r="H22" t="s">
        <v>203</v>
      </c>
      <c r="I22" t="s">
        <v>204</v>
      </c>
      <c r="J22">
        <v>3046355</v>
      </c>
      <c r="K22">
        <v>3046871</v>
      </c>
      <c r="L22">
        <v>3050745</v>
      </c>
      <c r="M22">
        <v>3066336</v>
      </c>
      <c r="N22">
        <v>3076190</v>
      </c>
      <c r="O22">
        <v>3092997</v>
      </c>
      <c r="P22">
        <v>3109350</v>
      </c>
      <c r="Q22">
        <v>3120960</v>
      </c>
      <c r="R22">
        <v>3131371</v>
      </c>
      <c r="S22">
        <v>3141550</v>
      </c>
      <c r="T22">
        <v>3148618</v>
      </c>
      <c r="U22">
        <v>3155070</v>
      </c>
      <c r="V22">
        <v>3874</v>
      </c>
      <c r="W22">
        <v>15591</v>
      </c>
      <c r="X22">
        <v>9854</v>
      </c>
      <c r="Y22">
        <v>16807</v>
      </c>
      <c r="Z22">
        <v>16353</v>
      </c>
      <c r="AA22">
        <v>11610</v>
      </c>
      <c r="AB22">
        <v>10411</v>
      </c>
      <c r="AC22">
        <v>10179</v>
      </c>
      <c r="AD22">
        <v>7068</v>
      </c>
      <c r="AE22">
        <v>6452</v>
      </c>
      <c r="AF22">
        <v>9958</v>
      </c>
      <c r="AG22">
        <v>37854</v>
      </c>
      <c r="AH22">
        <v>38472</v>
      </c>
      <c r="AI22">
        <v>38806</v>
      </c>
      <c r="AJ22">
        <v>39463</v>
      </c>
      <c r="AK22">
        <v>39702</v>
      </c>
      <c r="AL22">
        <v>39432</v>
      </c>
      <c r="AM22">
        <v>38850</v>
      </c>
      <c r="AN22">
        <v>38068</v>
      </c>
      <c r="AO22">
        <v>37672</v>
      </c>
      <c r="AP22">
        <v>6888</v>
      </c>
      <c r="AQ22">
        <v>28188</v>
      </c>
      <c r="AR22">
        <v>28055</v>
      </c>
      <c r="AS22">
        <v>29150</v>
      </c>
      <c r="AT22">
        <v>28884</v>
      </c>
      <c r="AU22">
        <v>29750</v>
      </c>
      <c r="AV22">
        <v>29158</v>
      </c>
      <c r="AW22">
        <v>30581</v>
      </c>
      <c r="AX22">
        <v>28919</v>
      </c>
      <c r="AY22">
        <v>28809</v>
      </c>
      <c r="AZ22">
        <v>3070</v>
      </c>
      <c r="BA22">
        <v>9666</v>
      </c>
      <c r="BB22">
        <v>10417</v>
      </c>
      <c r="BC22">
        <v>9656</v>
      </c>
      <c r="BD22">
        <v>10579</v>
      </c>
      <c r="BE22">
        <v>9952</v>
      </c>
      <c r="BF22">
        <v>10274</v>
      </c>
      <c r="BG22">
        <v>8269</v>
      </c>
      <c r="BH22">
        <v>9149</v>
      </c>
      <c r="BI22">
        <v>8863</v>
      </c>
      <c r="BJ22">
        <v>1448</v>
      </c>
      <c r="BK22">
        <v>6118</v>
      </c>
      <c r="BL22">
        <v>4030</v>
      </c>
      <c r="BM22">
        <v>6904</v>
      </c>
      <c r="BN22">
        <v>6805</v>
      </c>
      <c r="BO22">
        <v>5409</v>
      </c>
      <c r="BP22">
        <v>5722</v>
      </c>
      <c r="BQ22">
        <v>5903</v>
      </c>
      <c r="BR22">
        <v>2835</v>
      </c>
      <c r="BS22">
        <v>2663</v>
      </c>
      <c r="BT22">
        <v>-545</v>
      </c>
      <c r="BU22">
        <v>-179</v>
      </c>
      <c r="BV22">
        <v>-4577</v>
      </c>
      <c r="BW22">
        <v>194</v>
      </c>
      <c r="BX22">
        <v>-948</v>
      </c>
      <c r="BY22">
        <v>-3642</v>
      </c>
      <c r="BZ22">
        <v>-5556</v>
      </c>
      <c r="CA22">
        <v>-3962</v>
      </c>
      <c r="CB22">
        <v>-4899</v>
      </c>
      <c r="CC22">
        <v>-5011</v>
      </c>
      <c r="CD22">
        <v>903</v>
      </c>
      <c r="CE22">
        <v>5939</v>
      </c>
      <c r="CF22">
        <v>-547</v>
      </c>
      <c r="CG22">
        <v>7098</v>
      </c>
      <c r="CH22">
        <v>5857</v>
      </c>
      <c r="CI22">
        <v>1767</v>
      </c>
      <c r="CJ22">
        <v>166</v>
      </c>
      <c r="CK22">
        <v>1941</v>
      </c>
      <c r="CL22">
        <v>-2064</v>
      </c>
      <c r="CM22">
        <v>-2348</v>
      </c>
      <c r="CN22">
        <v>-99</v>
      </c>
      <c r="CO22">
        <v>-14</v>
      </c>
      <c r="CP22">
        <v>-16</v>
      </c>
      <c r="CQ22">
        <v>53</v>
      </c>
      <c r="CR22">
        <v>-83</v>
      </c>
      <c r="CS22">
        <v>-109</v>
      </c>
      <c r="CT22">
        <v>-29</v>
      </c>
      <c r="CU22">
        <v>-31</v>
      </c>
      <c r="CV22">
        <v>-17</v>
      </c>
      <c r="CW22">
        <v>-63</v>
      </c>
      <c r="CX22">
        <v>12.376491339999999</v>
      </c>
      <c r="CY22">
        <v>12.52644271</v>
      </c>
      <c r="CZ22">
        <v>12.58058801</v>
      </c>
      <c r="DA22">
        <v>12.7251829</v>
      </c>
      <c r="DB22">
        <v>12.744791190000001</v>
      </c>
      <c r="DC22">
        <v>12.61353566</v>
      </c>
      <c r="DD22">
        <v>12.386573970000001</v>
      </c>
      <c r="DE22">
        <v>12.10396924</v>
      </c>
      <c r="DF22">
        <v>11.9523682</v>
      </c>
      <c r="DG22">
        <v>9.2161604530000005</v>
      </c>
      <c r="DH22">
        <v>9.1346784690000007</v>
      </c>
      <c r="DI22">
        <v>9.4501917350000006</v>
      </c>
      <c r="DJ22">
        <v>9.3138935949999997</v>
      </c>
      <c r="DK22">
        <v>9.5500865929999996</v>
      </c>
      <c r="DL22">
        <v>9.3270813720000003</v>
      </c>
      <c r="DM22">
        <v>9.7501626439999995</v>
      </c>
      <c r="DN22">
        <v>9.1949849350000008</v>
      </c>
      <c r="DO22">
        <v>9.1403635459999997</v>
      </c>
      <c r="DP22">
        <v>3.1603308829999999</v>
      </c>
      <c r="DQ22">
        <v>3.3917642350000001</v>
      </c>
      <c r="DR22">
        <v>3.1303962740000002</v>
      </c>
      <c r="DS22">
        <v>3.4112893070000001</v>
      </c>
      <c r="DT22">
        <v>3.1947045969999999</v>
      </c>
      <c r="DU22">
        <v>3.2864542839999999</v>
      </c>
      <c r="DV22">
        <v>2.6364113310000001</v>
      </c>
      <c r="DW22">
        <v>2.9089843069999999</v>
      </c>
      <c r="DX22">
        <v>2.812004655</v>
      </c>
      <c r="DY22">
        <v>2.00030047</v>
      </c>
      <c r="DZ22">
        <v>1.3121637580000001</v>
      </c>
      <c r="EA22">
        <v>2.2382203679999999</v>
      </c>
      <c r="EB22">
        <v>2.1943306300000001</v>
      </c>
      <c r="EC22">
        <v>1.736350198</v>
      </c>
      <c r="ED22">
        <v>1.8303573500000001</v>
      </c>
      <c r="EE22">
        <v>1.8820578160000001</v>
      </c>
      <c r="EF22">
        <v>0.901406767</v>
      </c>
      <c r="EG22">
        <v>0.84490222199999998</v>
      </c>
      <c r="EH22">
        <v>-5.8524646E-2</v>
      </c>
      <c r="EI22">
        <v>-1.4902663819999999</v>
      </c>
      <c r="EJ22">
        <v>6.2893214000000003E-2</v>
      </c>
      <c r="EK22">
        <v>-0.30569073299999999</v>
      </c>
      <c r="EL22">
        <v>-1.1691232060000001</v>
      </c>
      <c r="EM22">
        <v>-1.777257154</v>
      </c>
      <c r="EN22">
        <v>-1.2632073640000001</v>
      </c>
      <c r="EO22">
        <v>-1.5576690479999999</v>
      </c>
      <c r="EP22">
        <v>-1.5898629500000001</v>
      </c>
      <c r="EQ22">
        <v>1.941775824</v>
      </c>
      <c r="ER22">
        <v>-0.17810262399999999</v>
      </c>
      <c r="ES22">
        <v>2.3011135829999998</v>
      </c>
      <c r="ET22">
        <v>1.888639897</v>
      </c>
      <c r="EU22">
        <v>0.56722699200000004</v>
      </c>
      <c r="EV22">
        <v>5.3100196000000002E-2</v>
      </c>
      <c r="EW22">
        <v>0.61885045299999997</v>
      </c>
      <c r="EX22">
        <v>-0.65626228099999995</v>
      </c>
      <c r="EY22">
        <v>-0.74496072800000002</v>
      </c>
    </row>
    <row r="23" spans="1:155" x14ac:dyDescent="0.2">
      <c r="A23" t="s">
        <v>205</v>
      </c>
      <c r="B23">
        <v>40</v>
      </c>
      <c r="C23">
        <v>2</v>
      </c>
      <c r="D23" t="s">
        <v>159</v>
      </c>
      <c r="E23">
        <v>4</v>
      </c>
      <c r="F23" t="s">
        <v>202</v>
      </c>
      <c r="G23">
        <v>20</v>
      </c>
      <c r="H23" t="s">
        <v>205</v>
      </c>
      <c r="I23" t="s">
        <v>206</v>
      </c>
      <c r="J23">
        <v>2853118</v>
      </c>
      <c r="K23">
        <v>2853123</v>
      </c>
      <c r="L23">
        <v>2858190</v>
      </c>
      <c r="M23">
        <v>2869225</v>
      </c>
      <c r="N23">
        <v>2885257</v>
      </c>
      <c r="O23">
        <v>2893212</v>
      </c>
      <c r="P23">
        <v>2900475</v>
      </c>
      <c r="Q23">
        <v>2909011</v>
      </c>
      <c r="R23">
        <v>2910844</v>
      </c>
      <c r="S23">
        <v>2908718</v>
      </c>
      <c r="T23">
        <v>2911359</v>
      </c>
      <c r="U23">
        <v>2913314</v>
      </c>
      <c r="V23">
        <v>5067</v>
      </c>
      <c r="W23">
        <v>11035</v>
      </c>
      <c r="X23">
        <v>16032</v>
      </c>
      <c r="Y23">
        <v>7955</v>
      </c>
      <c r="Z23">
        <v>7263</v>
      </c>
      <c r="AA23">
        <v>8536</v>
      </c>
      <c r="AB23">
        <v>1833</v>
      </c>
      <c r="AC23">
        <v>-2126</v>
      </c>
      <c r="AD23">
        <v>2641</v>
      </c>
      <c r="AE23">
        <v>1955</v>
      </c>
      <c r="AF23">
        <v>9987</v>
      </c>
      <c r="AG23">
        <v>40113</v>
      </c>
      <c r="AH23">
        <v>39582</v>
      </c>
      <c r="AI23">
        <v>39727</v>
      </c>
      <c r="AJ23">
        <v>39292</v>
      </c>
      <c r="AK23">
        <v>39001</v>
      </c>
      <c r="AL23">
        <v>38613</v>
      </c>
      <c r="AM23">
        <v>37409</v>
      </c>
      <c r="AN23">
        <v>35912</v>
      </c>
      <c r="AO23">
        <v>35457</v>
      </c>
      <c r="AP23">
        <v>5996</v>
      </c>
      <c r="AQ23">
        <v>25169</v>
      </c>
      <c r="AR23">
        <v>24978</v>
      </c>
      <c r="AS23">
        <v>25592</v>
      </c>
      <c r="AT23">
        <v>25475</v>
      </c>
      <c r="AU23">
        <v>26530</v>
      </c>
      <c r="AV23">
        <v>26238</v>
      </c>
      <c r="AW23">
        <v>27016</v>
      </c>
      <c r="AX23">
        <v>25734</v>
      </c>
      <c r="AY23">
        <v>25230</v>
      </c>
      <c r="AZ23">
        <v>3991</v>
      </c>
      <c r="BA23">
        <v>14944</v>
      </c>
      <c r="BB23">
        <v>14604</v>
      </c>
      <c r="BC23">
        <v>14135</v>
      </c>
      <c r="BD23">
        <v>13817</v>
      </c>
      <c r="BE23">
        <v>12471</v>
      </c>
      <c r="BF23">
        <v>12375</v>
      </c>
      <c r="BG23">
        <v>10393</v>
      </c>
      <c r="BH23">
        <v>10178</v>
      </c>
      <c r="BI23">
        <v>10227</v>
      </c>
      <c r="BJ23">
        <v>919</v>
      </c>
      <c r="BK23">
        <v>4749</v>
      </c>
      <c r="BL23">
        <v>5977</v>
      </c>
      <c r="BM23">
        <v>5716</v>
      </c>
      <c r="BN23">
        <v>6534</v>
      </c>
      <c r="BO23">
        <v>9088</v>
      </c>
      <c r="BP23">
        <v>7640</v>
      </c>
      <c r="BQ23">
        <v>2278</v>
      </c>
      <c r="BR23">
        <v>4053</v>
      </c>
      <c r="BS23">
        <v>4104</v>
      </c>
      <c r="BT23">
        <v>219</v>
      </c>
      <c r="BU23">
        <v>-8652</v>
      </c>
      <c r="BV23">
        <v>-4625</v>
      </c>
      <c r="BW23">
        <v>-11900</v>
      </c>
      <c r="BX23">
        <v>-13065</v>
      </c>
      <c r="BY23">
        <v>-12926</v>
      </c>
      <c r="BZ23">
        <v>-18161</v>
      </c>
      <c r="CA23">
        <v>-14764</v>
      </c>
      <c r="CB23">
        <v>-11564</v>
      </c>
      <c r="CC23">
        <v>-12357</v>
      </c>
      <c r="CD23">
        <v>1138</v>
      </c>
      <c r="CE23">
        <v>-3903</v>
      </c>
      <c r="CF23">
        <v>1352</v>
      </c>
      <c r="CG23">
        <v>-6184</v>
      </c>
      <c r="CH23">
        <v>-6531</v>
      </c>
      <c r="CI23">
        <v>-3838</v>
      </c>
      <c r="CJ23">
        <v>-10521</v>
      </c>
      <c r="CK23">
        <v>-12486</v>
      </c>
      <c r="CL23">
        <v>-7511</v>
      </c>
      <c r="CM23">
        <v>-8253</v>
      </c>
      <c r="CN23">
        <v>-62</v>
      </c>
      <c r="CO23">
        <v>-6</v>
      </c>
      <c r="CP23">
        <v>76</v>
      </c>
      <c r="CQ23">
        <v>4</v>
      </c>
      <c r="CR23">
        <v>-23</v>
      </c>
      <c r="CS23">
        <v>-97</v>
      </c>
      <c r="CT23">
        <v>-21</v>
      </c>
      <c r="CU23">
        <v>-33</v>
      </c>
      <c r="CV23">
        <v>-26</v>
      </c>
      <c r="CW23">
        <v>-19</v>
      </c>
      <c r="CX23">
        <v>14.00736633</v>
      </c>
      <c r="CY23">
        <v>13.756928950000001</v>
      </c>
      <c r="CZ23">
        <v>13.75000887</v>
      </c>
      <c r="DA23">
        <v>13.563728940000001</v>
      </c>
      <c r="DB23">
        <v>13.426661149999999</v>
      </c>
      <c r="DC23">
        <v>13.26940276</v>
      </c>
      <c r="DD23">
        <v>12.856294</v>
      </c>
      <c r="DE23">
        <v>12.340730199999999</v>
      </c>
      <c r="DF23">
        <v>12.174760709999999</v>
      </c>
      <c r="DG23">
        <v>8.7889562740000002</v>
      </c>
      <c r="DH23">
        <v>8.6812331680000003</v>
      </c>
      <c r="DI23">
        <v>8.8577095420000003</v>
      </c>
      <c r="DJ23">
        <v>8.7940546319999999</v>
      </c>
      <c r="DK23">
        <v>9.1333381300000003</v>
      </c>
      <c r="DL23">
        <v>9.0167194889999998</v>
      </c>
      <c r="DM23">
        <v>9.2845475309999994</v>
      </c>
      <c r="DN23">
        <v>8.843181972</v>
      </c>
      <c r="DO23">
        <v>8.6631472699999996</v>
      </c>
      <c r="DP23">
        <v>5.2184100510000002</v>
      </c>
      <c r="DQ23">
        <v>5.0756957790000001</v>
      </c>
      <c r="DR23">
        <v>4.8922993269999999</v>
      </c>
      <c r="DS23">
        <v>4.7696743020000003</v>
      </c>
      <c r="DT23">
        <v>4.2933230240000002</v>
      </c>
      <c r="DU23">
        <v>4.2526832710000004</v>
      </c>
      <c r="DV23">
        <v>3.5717464649999999</v>
      </c>
      <c r="DW23">
        <v>3.4975482279999999</v>
      </c>
      <c r="DX23">
        <v>3.5116134419999998</v>
      </c>
      <c r="DY23">
        <v>1.658339757</v>
      </c>
      <c r="DZ23">
        <v>2.0773372829999999</v>
      </c>
      <c r="EA23">
        <v>1.9783787020000001</v>
      </c>
      <c r="EB23">
        <v>2.2555585069999999</v>
      </c>
      <c r="EC23">
        <v>3.1286760999999998</v>
      </c>
      <c r="ED23">
        <v>2.6254949650000001</v>
      </c>
      <c r="EE23">
        <v>0.78287678699999996</v>
      </c>
      <c r="EF23">
        <v>1.3927650789999999</v>
      </c>
      <c r="EG23">
        <v>1.40917782</v>
      </c>
      <c r="EH23">
        <v>-3.0212582810000002</v>
      </c>
      <c r="EI23">
        <v>-1.607442686</v>
      </c>
      <c r="EJ23">
        <v>-4.1187380259999999</v>
      </c>
      <c r="EK23">
        <v>-4.5100814040000001</v>
      </c>
      <c r="EL23">
        <v>-4.4499633870000004</v>
      </c>
      <c r="EM23">
        <v>-6.2410489609999997</v>
      </c>
      <c r="EN23">
        <v>-5.073921371</v>
      </c>
      <c r="EO23">
        <v>-3.9738305870000001</v>
      </c>
      <c r="EP23">
        <v>-4.2429849710000003</v>
      </c>
      <c r="EQ23">
        <v>-1.3629185239999999</v>
      </c>
      <c r="ER23">
        <v>0.46989459700000002</v>
      </c>
      <c r="ES23">
        <v>-2.1403593239999998</v>
      </c>
      <c r="ET23">
        <v>-2.2545228970000002</v>
      </c>
      <c r="EU23">
        <v>-1.3212872879999999</v>
      </c>
      <c r="EV23">
        <v>-3.615553996</v>
      </c>
      <c r="EW23">
        <v>-4.2910445839999998</v>
      </c>
      <c r="EX23">
        <v>-2.581065508</v>
      </c>
      <c r="EY23">
        <v>-2.8338071509999998</v>
      </c>
    </row>
    <row r="24" spans="1:155" x14ac:dyDescent="0.2">
      <c r="A24" t="s">
        <v>207</v>
      </c>
      <c r="B24">
        <v>40</v>
      </c>
      <c r="C24">
        <v>3</v>
      </c>
      <c r="D24" t="s">
        <v>161</v>
      </c>
      <c r="E24">
        <v>6</v>
      </c>
      <c r="F24" t="s">
        <v>165</v>
      </c>
      <c r="G24">
        <v>21</v>
      </c>
      <c r="H24" t="s">
        <v>207</v>
      </c>
      <c r="I24" t="s">
        <v>208</v>
      </c>
      <c r="J24">
        <v>4339367</v>
      </c>
      <c r="K24">
        <v>4339333</v>
      </c>
      <c r="L24">
        <v>4348181</v>
      </c>
      <c r="M24">
        <v>4369821</v>
      </c>
      <c r="N24">
        <v>4386346</v>
      </c>
      <c r="O24">
        <v>4404659</v>
      </c>
      <c r="P24">
        <v>4414349</v>
      </c>
      <c r="Q24">
        <v>4425976</v>
      </c>
      <c r="R24">
        <v>4438182</v>
      </c>
      <c r="S24">
        <v>4452268</v>
      </c>
      <c r="T24">
        <v>4461153</v>
      </c>
      <c r="U24">
        <v>4467673</v>
      </c>
      <c r="V24">
        <v>8848</v>
      </c>
      <c r="W24">
        <v>21640</v>
      </c>
      <c r="X24">
        <v>16525</v>
      </c>
      <c r="Y24">
        <v>18313</v>
      </c>
      <c r="Z24">
        <v>9690</v>
      </c>
      <c r="AA24">
        <v>11627</v>
      </c>
      <c r="AB24">
        <v>12206</v>
      </c>
      <c r="AC24">
        <v>14086</v>
      </c>
      <c r="AD24">
        <v>8885</v>
      </c>
      <c r="AE24">
        <v>6520</v>
      </c>
      <c r="AF24">
        <v>13687</v>
      </c>
      <c r="AG24">
        <v>55309</v>
      </c>
      <c r="AH24">
        <v>55306</v>
      </c>
      <c r="AI24">
        <v>56046</v>
      </c>
      <c r="AJ24">
        <v>55758</v>
      </c>
      <c r="AK24">
        <v>55943</v>
      </c>
      <c r="AL24">
        <v>55681</v>
      </c>
      <c r="AM24">
        <v>54910</v>
      </c>
      <c r="AN24">
        <v>54428</v>
      </c>
      <c r="AO24">
        <v>53471</v>
      </c>
      <c r="AP24">
        <v>10554</v>
      </c>
      <c r="AQ24">
        <v>42508</v>
      </c>
      <c r="AR24">
        <v>42857</v>
      </c>
      <c r="AS24">
        <v>44417</v>
      </c>
      <c r="AT24">
        <v>43645</v>
      </c>
      <c r="AU24">
        <v>46309</v>
      </c>
      <c r="AV24">
        <v>46715</v>
      </c>
      <c r="AW24">
        <v>48541</v>
      </c>
      <c r="AX24">
        <v>46582</v>
      </c>
      <c r="AY24">
        <v>46074</v>
      </c>
      <c r="AZ24">
        <v>3133</v>
      </c>
      <c r="BA24">
        <v>12801</v>
      </c>
      <c r="BB24">
        <v>12449</v>
      </c>
      <c r="BC24">
        <v>11629</v>
      </c>
      <c r="BD24">
        <v>12113</v>
      </c>
      <c r="BE24">
        <v>9634</v>
      </c>
      <c r="BF24">
        <v>8966</v>
      </c>
      <c r="BG24">
        <v>6369</v>
      </c>
      <c r="BH24">
        <v>7846</v>
      </c>
      <c r="BI24">
        <v>7397</v>
      </c>
      <c r="BJ24">
        <v>1510</v>
      </c>
      <c r="BK24">
        <v>5010</v>
      </c>
      <c r="BL24">
        <v>7784</v>
      </c>
      <c r="BM24">
        <v>8844</v>
      </c>
      <c r="BN24">
        <v>4993</v>
      </c>
      <c r="BO24">
        <v>7417</v>
      </c>
      <c r="BP24">
        <v>7095</v>
      </c>
      <c r="BQ24">
        <v>5916</v>
      </c>
      <c r="BR24">
        <v>895</v>
      </c>
      <c r="BS24">
        <v>765</v>
      </c>
      <c r="BT24">
        <v>4041</v>
      </c>
      <c r="BU24">
        <v>3852</v>
      </c>
      <c r="BV24">
        <v>-3564</v>
      </c>
      <c r="BW24">
        <v>-2091</v>
      </c>
      <c r="BX24">
        <v>-7102</v>
      </c>
      <c r="BY24">
        <v>-5275</v>
      </c>
      <c r="BZ24">
        <v>-3752</v>
      </c>
      <c r="CA24">
        <v>1936</v>
      </c>
      <c r="CB24">
        <v>226</v>
      </c>
      <c r="CC24">
        <v>-1541</v>
      </c>
      <c r="CD24">
        <v>5551</v>
      </c>
      <c r="CE24">
        <v>8862</v>
      </c>
      <c r="CF24">
        <v>4220</v>
      </c>
      <c r="CG24">
        <v>6753</v>
      </c>
      <c r="CH24">
        <v>-2109</v>
      </c>
      <c r="CI24">
        <v>2142</v>
      </c>
      <c r="CJ24">
        <v>3343</v>
      </c>
      <c r="CK24">
        <v>7852</v>
      </c>
      <c r="CL24">
        <v>1121</v>
      </c>
      <c r="CM24">
        <v>-776</v>
      </c>
      <c r="CN24">
        <v>164</v>
      </c>
      <c r="CO24">
        <v>-23</v>
      </c>
      <c r="CP24">
        <v>-144</v>
      </c>
      <c r="CQ24">
        <v>-69</v>
      </c>
      <c r="CR24">
        <v>-314</v>
      </c>
      <c r="CS24">
        <v>-149</v>
      </c>
      <c r="CT24">
        <v>-103</v>
      </c>
      <c r="CU24">
        <v>-135</v>
      </c>
      <c r="CV24">
        <v>-82</v>
      </c>
      <c r="CW24">
        <v>-101</v>
      </c>
      <c r="CX24">
        <v>12.68845775</v>
      </c>
      <c r="CY24">
        <v>12.63246807</v>
      </c>
      <c r="CZ24">
        <v>12.75076058</v>
      </c>
      <c r="DA24">
        <v>12.64495962</v>
      </c>
      <c r="DB24">
        <v>12.656322019999999</v>
      </c>
      <c r="DC24">
        <v>12.56317859</v>
      </c>
      <c r="DD24">
        <v>12.35258058</v>
      </c>
      <c r="DE24">
        <v>12.212594920000001</v>
      </c>
      <c r="DF24">
        <v>11.977162509999999</v>
      </c>
      <c r="DG24">
        <v>9.7517756940000009</v>
      </c>
      <c r="DH24">
        <v>9.7889864370000002</v>
      </c>
      <c r="DI24">
        <v>10.105101749999999</v>
      </c>
      <c r="DJ24">
        <v>9.8979386340000008</v>
      </c>
      <c r="DK24">
        <v>10.476764149999999</v>
      </c>
      <c r="DL24">
        <v>10.54020021</v>
      </c>
      <c r="DM24">
        <v>10.91980721</v>
      </c>
      <c r="DN24">
        <v>10.45210363</v>
      </c>
      <c r="DO24">
        <v>10.320281749999999</v>
      </c>
      <c r="DP24">
        <v>2.9366820520000001</v>
      </c>
      <c r="DQ24">
        <v>2.8434816280000001</v>
      </c>
      <c r="DR24">
        <v>2.6456588299999999</v>
      </c>
      <c r="DS24">
        <v>2.7470209799999998</v>
      </c>
      <c r="DT24">
        <v>2.1795578779999998</v>
      </c>
      <c r="DU24">
        <v>2.0229783810000002</v>
      </c>
      <c r="DV24">
        <v>1.432773369</v>
      </c>
      <c r="DW24">
        <v>1.7604912859999999</v>
      </c>
      <c r="DX24">
        <v>1.6568807590000001</v>
      </c>
      <c r="DY24">
        <v>1.149345917</v>
      </c>
      <c r="DZ24">
        <v>1.7779469029999999</v>
      </c>
      <c r="EA24">
        <v>2.0120566420000001</v>
      </c>
      <c r="EB24">
        <v>1.1323269010000001</v>
      </c>
      <c r="EC24">
        <v>1.6779926080000001</v>
      </c>
      <c r="ED24">
        <v>1.6008288660000001</v>
      </c>
      <c r="EE24">
        <v>1.330866267</v>
      </c>
      <c r="EF24">
        <v>0.20082076200000001</v>
      </c>
      <c r="EG24">
        <v>0.171355114</v>
      </c>
      <c r="EH24">
        <v>0.88368871699999996</v>
      </c>
      <c r="EI24">
        <v>-0.81405482600000001</v>
      </c>
      <c r="EJ24">
        <v>-0.475713528</v>
      </c>
      <c r="EK24">
        <v>-1.610611987</v>
      </c>
      <c r="EL24">
        <v>-1.1933950390000001</v>
      </c>
      <c r="EM24">
        <v>-0.84655530700000003</v>
      </c>
      <c r="EN24">
        <v>0.43552351099999997</v>
      </c>
      <c r="EO24">
        <v>5.0710047000000001E-2</v>
      </c>
      <c r="EP24">
        <v>-0.34517415800000001</v>
      </c>
      <c r="EQ24">
        <v>2.0330346330000002</v>
      </c>
      <c r="ER24">
        <v>0.96389207700000001</v>
      </c>
      <c r="ES24">
        <v>1.5363431139999999</v>
      </c>
      <c r="ET24">
        <v>-0.47828508600000003</v>
      </c>
      <c r="EU24">
        <v>0.48459756900000001</v>
      </c>
      <c r="EV24">
        <v>0.75427355900000004</v>
      </c>
      <c r="EW24">
        <v>1.766389778</v>
      </c>
      <c r="EX24">
        <v>0.25153080999999999</v>
      </c>
      <c r="EY24">
        <v>-0.17381904400000001</v>
      </c>
    </row>
    <row r="25" spans="1:155" x14ac:dyDescent="0.2">
      <c r="A25" t="s">
        <v>209</v>
      </c>
      <c r="B25">
        <v>40</v>
      </c>
      <c r="C25">
        <v>3</v>
      </c>
      <c r="D25" t="s">
        <v>161</v>
      </c>
      <c r="E25">
        <v>7</v>
      </c>
      <c r="F25" t="s">
        <v>174</v>
      </c>
      <c r="G25">
        <v>22</v>
      </c>
      <c r="H25" t="s">
        <v>209</v>
      </c>
      <c r="I25" t="s">
        <v>210</v>
      </c>
      <c r="J25">
        <v>4533372</v>
      </c>
      <c r="K25">
        <v>4533487</v>
      </c>
      <c r="L25">
        <v>4544532</v>
      </c>
      <c r="M25">
        <v>4575625</v>
      </c>
      <c r="N25">
        <v>4600972</v>
      </c>
      <c r="O25">
        <v>4624527</v>
      </c>
      <c r="P25">
        <v>4644013</v>
      </c>
      <c r="Q25">
        <v>4664628</v>
      </c>
      <c r="R25">
        <v>4678135</v>
      </c>
      <c r="S25">
        <v>4670560</v>
      </c>
      <c r="T25">
        <v>4659690</v>
      </c>
      <c r="U25">
        <v>4648794</v>
      </c>
      <c r="V25">
        <v>11045</v>
      </c>
      <c r="W25">
        <v>31093</v>
      </c>
      <c r="X25">
        <v>25347</v>
      </c>
      <c r="Y25">
        <v>23555</v>
      </c>
      <c r="Z25">
        <v>19486</v>
      </c>
      <c r="AA25">
        <v>20615</v>
      </c>
      <c r="AB25">
        <v>13507</v>
      </c>
      <c r="AC25">
        <v>-7575</v>
      </c>
      <c r="AD25">
        <v>-10870</v>
      </c>
      <c r="AE25">
        <v>-10896</v>
      </c>
      <c r="AF25">
        <v>14574</v>
      </c>
      <c r="AG25">
        <v>62290</v>
      </c>
      <c r="AH25">
        <v>62286</v>
      </c>
      <c r="AI25">
        <v>62541</v>
      </c>
      <c r="AJ25">
        <v>64226</v>
      </c>
      <c r="AK25">
        <v>64390</v>
      </c>
      <c r="AL25">
        <v>63993</v>
      </c>
      <c r="AM25">
        <v>62391</v>
      </c>
      <c r="AN25">
        <v>59870</v>
      </c>
      <c r="AO25">
        <v>58498</v>
      </c>
      <c r="AP25">
        <v>9182</v>
      </c>
      <c r="AQ25">
        <v>40767</v>
      </c>
      <c r="AR25">
        <v>40733</v>
      </c>
      <c r="AS25">
        <v>43787</v>
      </c>
      <c r="AT25">
        <v>43592</v>
      </c>
      <c r="AU25">
        <v>43973</v>
      </c>
      <c r="AV25">
        <v>43677</v>
      </c>
      <c r="AW25">
        <v>45011</v>
      </c>
      <c r="AX25">
        <v>46238</v>
      </c>
      <c r="AY25">
        <v>46343</v>
      </c>
      <c r="AZ25">
        <v>5392</v>
      </c>
      <c r="BA25">
        <v>21523</v>
      </c>
      <c r="BB25">
        <v>21553</v>
      </c>
      <c r="BC25">
        <v>18754</v>
      </c>
      <c r="BD25">
        <v>20634</v>
      </c>
      <c r="BE25">
        <v>20417</v>
      </c>
      <c r="BF25">
        <v>20316</v>
      </c>
      <c r="BG25">
        <v>17380</v>
      </c>
      <c r="BH25">
        <v>13632</v>
      </c>
      <c r="BI25">
        <v>12155</v>
      </c>
      <c r="BJ25">
        <v>1201</v>
      </c>
      <c r="BK25">
        <v>6728</v>
      </c>
      <c r="BL25">
        <v>4152</v>
      </c>
      <c r="BM25">
        <v>6115</v>
      </c>
      <c r="BN25">
        <v>4643</v>
      </c>
      <c r="BO25">
        <v>6107</v>
      </c>
      <c r="BP25">
        <v>6417</v>
      </c>
      <c r="BQ25">
        <v>3265</v>
      </c>
      <c r="BR25">
        <v>3293</v>
      </c>
      <c r="BS25">
        <v>3040</v>
      </c>
      <c r="BT25">
        <v>4107</v>
      </c>
      <c r="BU25">
        <v>2728</v>
      </c>
      <c r="BV25">
        <v>-591</v>
      </c>
      <c r="BW25">
        <v>-1614</v>
      </c>
      <c r="BX25">
        <v>-5764</v>
      </c>
      <c r="BY25">
        <v>-5865</v>
      </c>
      <c r="BZ25">
        <v>-13144</v>
      </c>
      <c r="CA25">
        <v>-28239</v>
      </c>
      <c r="CB25">
        <v>-27776</v>
      </c>
      <c r="CC25">
        <v>-26045</v>
      </c>
      <c r="CD25">
        <v>5308</v>
      </c>
      <c r="CE25">
        <v>9456</v>
      </c>
      <c r="CF25">
        <v>3561</v>
      </c>
      <c r="CG25">
        <v>4501</v>
      </c>
      <c r="CH25">
        <v>-1121</v>
      </c>
      <c r="CI25">
        <v>242</v>
      </c>
      <c r="CJ25">
        <v>-6727</v>
      </c>
      <c r="CK25">
        <v>-24974</v>
      </c>
      <c r="CL25">
        <v>-24483</v>
      </c>
      <c r="CM25">
        <v>-23005</v>
      </c>
      <c r="CN25">
        <v>345</v>
      </c>
      <c r="CO25">
        <v>114</v>
      </c>
      <c r="CP25">
        <v>233</v>
      </c>
      <c r="CQ25">
        <v>300</v>
      </c>
      <c r="CR25">
        <v>-27</v>
      </c>
      <c r="CS25">
        <v>-44</v>
      </c>
      <c r="CT25">
        <v>-82</v>
      </c>
      <c r="CU25">
        <v>19</v>
      </c>
      <c r="CV25">
        <v>-19</v>
      </c>
      <c r="CW25">
        <v>-46</v>
      </c>
      <c r="CX25">
        <v>13.65985257</v>
      </c>
      <c r="CY25">
        <v>13.57496684</v>
      </c>
      <c r="CZ25">
        <v>13.55829099</v>
      </c>
      <c r="DA25">
        <v>13.85892492</v>
      </c>
      <c r="DB25">
        <v>13.83445768</v>
      </c>
      <c r="DC25">
        <v>13.69894538</v>
      </c>
      <c r="DD25">
        <v>13.34753139</v>
      </c>
      <c r="DE25">
        <v>12.833525359999999</v>
      </c>
      <c r="DF25">
        <v>12.568749110000001</v>
      </c>
      <c r="DG25">
        <v>8.939977678</v>
      </c>
      <c r="DH25">
        <v>8.877582834</v>
      </c>
      <c r="DI25">
        <v>9.4926030560000001</v>
      </c>
      <c r="DJ25">
        <v>9.4064437329999997</v>
      </c>
      <c r="DK25">
        <v>9.4477808309999993</v>
      </c>
      <c r="DL25">
        <v>9.3499107279999993</v>
      </c>
      <c r="DM25">
        <v>9.6293653819999996</v>
      </c>
      <c r="DN25">
        <v>9.9114171649999996</v>
      </c>
      <c r="DO25">
        <v>9.9571530660000001</v>
      </c>
      <c r="DP25">
        <v>4.7198748879999997</v>
      </c>
      <c r="DQ25">
        <v>4.6973840090000003</v>
      </c>
      <c r="DR25">
        <v>4.0656879369999999</v>
      </c>
      <c r="DS25">
        <v>4.4524811890000002</v>
      </c>
      <c r="DT25">
        <v>4.3866768519999999</v>
      </c>
      <c r="DU25">
        <v>4.349034649</v>
      </c>
      <c r="DV25">
        <v>3.7181660110000001</v>
      </c>
      <c r="DW25">
        <v>2.922108197</v>
      </c>
      <c r="DX25">
        <v>2.6115960450000002</v>
      </c>
      <c r="DY25">
        <v>1.475413197</v>
      </c>
      <c r="DZ25">
        <v>0.90491061100000003</v>
      </c>
      <c r="EA25">
        <v>1.325673549</v>
      </c>
      <c r="EB25">
        <v>1.0018837920000001</v>
      </c>
      <c r="EC25">
        <v>1.312114196</v>
      </c>
      <c r="ED25">
        <v>1.373683567</v>
      </c>
      <c r="EE25">
        <v>0.69849321200000003</v>
      </c>
      <c r="EF25">
        <v>0.70587604800000003</v>
      </c>
      <c r="EG25">
        <v>0.65316758399999997</v>
      </c>
      <c r="EH25">
        <v>0.59823531600000002</v>
      </c>
      <c r="EI25">
        <v>-0.12880591799999999</v>
      </c>
      <c r="EJ25">
        <v>-0.349899772</v>
      </c>
      <c r="EK25">
        <v>-1.243777337</v>
      </c>
      <c r="EL25">
        <v>-1.2601194950000001</v>
      </c>
      <c r="EM25">
        <v>-2.813728658</v>
      </c>
      <c r="EN25">
        <v>-6.0412710010000001</v>
      </c>
      <c r="EO25">
        <v>-5.9539669359999996</v>
      </c>
      <c r="EP25">
        <v>-5.5959703000000003</v>
      </c>
      <c r="EQ25">
        <v>2.0736485130000002</v>
      </c>
      <c r="ER25">
        <v>0.77610469299999996</v>
      </c>
      <c r="ES25">
        <v>0.97577377700000001</v>
      </c>
      <c r="ET25">
        <v>-0.24189354499999999</v>
      </c>
      <c r="EU25">
        <v>5.1994699999999998E-2</v>
      </c>
      <c r="EV25">
        <v>-1.4400450920000001</v>
      </c>
      <c r="EW25">
        <v>-5.3427777890000003</v>
      </c>
      <c r="EX25">
        <v>-5.248090887</v>
      </c>
      <c r="EY25">
        <v>-4.9428027160000001</v>
      </c>
    </row>
    <row r="26" spans="1:155" x14ac:dyDescent="0.2">
      <c r="A26" t="s">
        <v>211</v>
      </c>
      <c r="B26">
        <v>40</v>
      </c>
      <c r="C26">
        <v>1</v>
      </c>
      <c r="D26" t="s">
        <v>157</v>
      </c>
      <c r="E26">
        <v>1</v>
      </c>
      <c r="F26" t="s">
        <v>181</v>
      </c>
      <c r="G26">
        <v>23</v>
      </c>
      <c r="H26" t="s">
        <v>211</v>
      </c>
      <c r="I26" t="s">
        <v>212</v>
      </c>
      <c r="J26">
        <v>1328361</v>
      </c>
      <c r="K26">
        <v>1328358</v>
      </c>
      <c r="L26">
        <v>1327629</v>
      </c>
      <c r="M26">
        <v>1328284</v>
      </c>
      <c r="N26">
        <v>1327729</v>
      </c>
      <c r="O26">
        <v>1328009</v>
      </c>
      <c r="P26">
        <v>1330513</v>
      </c>
      <c r="Q26">
        <v>1328262</v>
      </c>
      <c r="R26">
        <v>1331317</v>
      </c>
      <c r="S26">
        <v>1334612</v>
      </c>
      <c r="T26">
        <v>1339057</v>
      </c>
      <c r="U26">
        <v>1344212</v>
      </c>
      <c r="V26">
        <v>-729</v>
      </c>
      <c r="W26">
        <v>655</v>
      </c>
      <c r="X26">
        <v>-555</v>
      </c>
      <c r="Y26">
        <v>280</v>
      </c>
      <c r="Z26">
        <v>2504</v>
      </c>
      <c r="AA26">
        <v>-2251</v>
      </c>
      <c r="AB26">
        <v>3055</v>
      </c>
      <c r="AC26">
        <v>3295</v>
      </c>
      <c r="AD26">
        <v>4445</v>
      </c>
      <c r="AE26">
        <v>5155</v>
      </c>
      <c r="AF26">
        <v>3442</v>
      </c>
      <c r="AG26">
        <v>12623</v>
      </c>
      <c r="AH26">
        <v>12799</v>
      </c>
      <c r="AI26">
        <v>12869</v>
      </c>
      <c r="AJ26">
        <v>12704</v>
      </c>
      <c r="AK26">
        <v>12652</v>
      </c>
      <c r="AL26">
        <v>12647</v>
      </c>
      <c r="AM26">
        <v>12451</v>
      </c>
      <c r="AN26">
        <v>12252</v>
      </c>
      <c r="AO26">
        <v>12073</v>
      </c>
      <c r="AP26">
        <v>3102</v>
      </c>
      <c r="AQ26">
        <v>13026</v>
      </c>
      <c r="AR26">
        <v>12752</v>
      </c>
      <c r="AS26">
        <v>13406</v>
      </c>
      <c r="AT26">
        <v>13350</v>
      </c>
      <c r="AU26">
        <v>14175</v>
      </c>
      <c r="AV26">
        <v>14172</v>
      </c>
      <c r="AW26">
        <v>14551</v>
      </c>
      <c r="AX26">
        <v>14416</v>
      </c>
      <c r="AY26">
        <v>14335</v>
      </c>
      <c r="AZ26">
        <v>340</v>
      </c>
      <c r="BA26">
        <v>-403</v>
      </c>
      <c r="BB26">
        <v>47</v>
      </c>
      <c r="BC26">
        <v>-537</v>
      </c>
      <c r="BD26">
        <v>-646</v>
      </c>
      <c r="BE26">
        <v>-1523</v>
      </c>
      <c r="BF26">
        <v>-1525</v>
      </c>
      <c r="BG26">
        <v>-2100</v>
      </c>
      <c r="BH26">
        <v>-2164</v>
      </c>
      <c r="BI26">
        <v>-2262</v>
      </c>
      <c r="BJ26">
        <v>294</v>
      </c>
      <c r="BK26">
        <v>1102</v>
      </c>
      <c r="BL26">
        <v>476</v>
      </c>
      <c r="BM26">
        <v>1742</v>
      </c>
      <c r="BN26">
        <v>2994</v>
      </c>
      <c r="BO26">
        <v>623</v>
      </c>
      <c r="BP26">
        <v>1966</v>
      </c>
      <c r="BQ26">
        <v>628</v>
      </c>
      <c r="BR26">
        <v>874</v>
      </c>
      <c r="BS26">
        <v>852</v>
      </c>
      <c r="BT26">
        <v>-1309</v>
      </c>
      <c r="BU26">
        <v>-3</v>
      </c>
      <c r="BV26">
        <v>-872</v>
      </c>
      <c r="BW26">
        <v>-783</v>
      </c>
      <c r="BX26">
        <v>320</v>
      </c>
      <c r="BY26">
        <v>-1253</v>
      </c>
      <c r="BZ26">
        <v>2660</v>
      </c>
      <c r="CA26">
        <v>4815</v>
      </c>
      <c r="CB26">
        <v>5768</v>
      </c>
      <c r="CC26">
        <v>6613</v>
      </c>
      <c r="CD26">
        <v>-1015</v>
      </c>
      <c r="CE26">
        <v>1099</v>
      </c>
      <c r="CF26">
        <v>-396</v>
      </c>
      <c r="CG26">
        <v>959</v>
      </c>
      <c r="CH26">
        <v>3314</v>
      </c>
      <c r="CI26">
        <v>-630</v>
      </c>
      <c r="CJ26">
        <v>4626</v>
      </c>
      <c r="CK26">
        <v>5443</v>
      </c>
      <c r="CL26">
        <v>6642</v>
      </c>
      <c r="CM26">
        <v>7465</v>
      </c>
      <c r="CN26">
        <v>-54</v>
      </c>
      <c r="CO26">
        <v>-41</v>
      </c>
      <c r="CP26">
        <v>-206</v>
      </c>
      <c r="CQ26">
        <v>-142</v>
      </c>
      <c r="CR26">
        <v>-164</v>
      </c>
      <c r="CS26">
        <v>-98</v>
      </c>
      <c r="CT26">
        <v>-46</v>
      </c>
      <c r="CU26">
        <v>-48</v>
      </c>
      <c r="CV26">
        <v>-33</v>
      </c>
      <c r="CW26">
        <v>-48</v>
      </c>
      <c r="CX26">
        <v>9.5055824490000003</v>
      </c>
      <c r="CY26">
        <v>9.6377540320000001</v>
      </c>
      <c r="CZ26">
        <v>9.691468059</v>
      </c>
      <c r="DA26">
        <v>9.5571900480000007</v>
      </c>
      <c r="DB26">
        <v>9.5171648599999994</v>
      </c>
      <c r="DC26">
        <v>9.5105277939999997</v>
      </c>
      <c r="DD26">
        <v>9.3408339080000005</v>
      </c>
      <c r="DE26">
        <v>9.1649340289999994</v>
      </c>
      <c r="DF26">
        <v>8.9987250630000002</v>
      </c>
      <c r="DG26">
        <v>9.8090562450000007</v>
      </c>
      <c r="DH26">
        <v>9.6023626390000008</v>
      </c>
      <c r="DI26">
        <v>10.09587542</v>
      </c>
      <c r="DJ26">
        <v>10.043174369999999</v>
      </c>
      <c r="DK26">
        <v>10.662805240000001</v>
      </c>
      <c r="DL26">
        <v>10.65732584</v>
      </c>
      <c r="DM26">
        <v>10.91626971</v>
      </c>
      <c r="DN26">
        <v>10.783683399999999</v>
      </c>
      <c r="DO26">
        <v>10.68472822</v>
      </c>
      <c r="DP26">
        <v>-0.30347379600000002</v>
      </c>
      <c r="DQ26">
        <v>3.5391393E-2</v>
      </c>
      <c r="DR26">
        <v>-0.40440736199999999</v>
      </c>
      <c r="DS26">
        <v>-0.48598431800000003</v>
      </c>
      <c r="DT26">
        <v>-1.145640379</v>
      </c>
      <c r="DU26">
        <v>-1.146798046</v>
      </c>
      <c r="DV26">
        <v>-1.5754358049999999</v>
      </c>
      <c r="DW26">
        <v>-1.6187493669999999</v>
      </c>
      <c r="DX26">
        <v>-1.6860031550000001</v>
      </c>
      <c r="DY26">
        <v>0.82984645999999995</v>
      </c>
      <c r="DZ26">
        <v>0.35843198100000001</v>
      </c>
      <c r="EA26">
        <v>1.311876397</v>
      </c>
      <c r="EB26">
        <v>2.2523793300000001</v>
      </c>
      <c r="EC26">
        <v>0.46863687199999998</v>
      </c>
      <c r="ED26">
        <v>1.478429481</v>
      </c>
      <c r="EE26">
        <v>0.47113032599999999</v>
      </c>
      <c r="EF26">
        <v>0.65378324700000001</v>
      </c>
      <c r="EG26">
        <v>0.63504628100000005</v>
      </c>
      <c r="EH26">
        <v>-2.2591099999999999E-3</v>
      </c>
      <c r="EI26">
        <v>-0.65662329200000003</v>
      </c>
      <c r="EJ26">
        <v>-0.58966660100000001</v>
      </c>
      <c r="EK26">
        <v>0.240735266</v>
      </c>
      <c r="EL26">
        <v>-0.94253932699999998</v>
      </c>
      <c r="EM26">
        <v>2.0003165919999999</v>
      </c>
      <c r="EN26">
        <v>3.612249238</v>
      </c>
      <c r="EO26">
        <v>4.3146702149999996</v>
      </c>
      <c r="EP26">
        <v>4.9290622739999996</v>
      </c>
      <c r="EQ26">
        <v>0.82758734899999997</v>
      </c>
      <c r="ER26">
        <v>-0.29819131199999999</v>
      </c>
      <c r="ES26">
        <v>0.72220979600000001</v>
      </c>
      <c r="ET26">
        <v>2.4931145950000002</v>
      </c>
      <c r="EU26">
        <v>-0.473902455</v>
      </c>
      <c r="EV26">
        <v>3.4787460719999999</v>
      </c>
      <c r="EW26">
        <v>4.0833795650000004</v>
      </c>
      <c r="EX26">
        <v>4.9684534620000003</v>
      </c>
      <c r="EY26">
        <v>5.5641085559999999</v>
      </c>
    </row>
    <row r="27" spans="1:155" x14ac:dyDescent="0.2">
      <c r="A27" t="s">
        <v>213</v>
      </c>
      <c r="B27">
        <v>40</v>
      </c>
      <c r="C27">
        <v>3</v>
      </c>
      <c r="D27" t="s">
        <v>161</v>
      </c>
      <c r="E27">
        <v>5</v>
      </c>
      <c r="F27" t="s">
        <v>184</v>
      </c>
      <c r="G27">
        <v>24</v>
      </c>
      <c r="H27" t="s">
        <v>213</v>
      </c>
      <c r="I27" t="s">
        <v>214</v>
      </c>
      <c r="J27">
        <v>5773552</v>
      </c>
      <c r="K27">
        <v>5773794</v>
      </c>
      <c r="L27">
        <v>5788645</v>
      </c>
      <c r="M27">
        <v>5839419</v>
      </c>
      <c r="N27">
        <v>5886992</v>
      </c>
      <c r="O27">
        <v>5923188</v>
      </c>
      <c r="P27">
        <v>5957283</v>
      </c>
      <c r="Q27">
        <v>5985562</v>
      </c>
      <c r="R27">
        <v>6003323</v>
      </c>
      <c r="S27">
        <v>6023868</v>
      </c>
      <c r="T27">
        <v>6035802</v>
      </c>
      <c r="U27">
        <v>6045680</v>
      </c>
      <c r="V27">
        <v>14851</v>
      </c>
      <c r="W27">
        <v>50774</v>
      </c>
      <c r="X27">
        <v>47573</v>
      </c>
      <c r="Y27">
        <v>36196</v>
      </c>
      <c r="Z27">
        <v>34095</v>
      </c>
      <c r="AA27">
        <v>28279</v>
      </c>
      <c r="AB27">
        <v>17761</v>
      </c>
      <c r="AC27">
        <v>20545</v>
      </c>
      <c r="AD27">
        <v>11934</v>
      </c>
      <c r="AE27">
        <v>9878</v>
      </c>
      <c r="AF27">
        <v>18468</v>
      </c>
      <c r="AG27">
        <v>73541</v>
      </c>
      <c r="AH27">
        <v>72733</v>
      </c>
      <c r="AI27">
        <v>72361</v>
      </c>
      <c r="AJ27">
        <v>72753</v>
      </c>
      <c r="AK27">
        <v>74134</v>
      </c>
      <c r="AL27">
        <v>73397</v>
      </c>
      <c r="AM27">
        <v>71942</v>
      </c>
      <c r="AN27">
        <v>71389</v>
      </c>
      <c r="AO27">
        <v>70091</v>
      </c>
      <c r="AP27">
        <v>10608</v>
      </c>
      <c r="AQ27">
        <v>43692</v>
      </c>
      <c r="AR27">
        <v>43467</v>
      </c>
      <c r="AS27">
        <v>45721</v>
      </c>
      <c r="AT27">
        <v>44767</v>
      </c>
      <c r="AU27">
        <v>47192</v>
      </c>
      <c r="AV27">
        <v>47258</v>
      </c>
      <c r="AW27">
        <v>49834</v>
      </c>
      <c r="AX27">
        <v>50845</v>
      </c>
      <c r="AY27">
        <v>51453</v>
      </c>
      <c r="AZ27">
        <v>7860</v>
      </c>
      <c r="BA27">
        <v>29849</v>
      </c>
      <c r="BB27">
        <v>29266</v>
      </c>
      <c r="BC27">
        <v>26640</v>
      </c>
      <c r="BD27">
        <v>27986</v>
      </c>
      <c r="BE27">
        <v>26942</v>
      </c>
      <c r="BF27">
        <v>26139</v>
      </c>
      <c r="BG27">
        <v>22108</v>
      </c>
      <c r="BH27">
        <v>20544</v>
      </c>
      <c r="BI27">
        <v>18638</v>
      </c>
      <c r="BJ27">
        <v>6545</v>
      </c>
      <c r="BK27">
        <v>20485</v>
      </c>
      <c r="BL27">
        <v>25540</v>
      </c>
      <c r="BM27">
        <v>21154</v>
      </c>
      <c r="BN27">
        <v>23126</v>
      </c>
      <c r="BO27">
        <v>27296</v>
      </c>
      <c r="BP27">
        <v>21413</v>
      </c>
      <c r="BQ27">
        <v>22617</v>
      </c>
      <c r="BR27">
        <v>15809</v>
      </c>
      <c r="BS27">
        <v>15011</v>
      </c>
      <c r="BT27">
        <v>851</v>
      </c>
      <c r="BU27">
        <v>519</v>
      </c>
      <c r="BV27">
        <v>-6440</v>
      </c>
      <c r="BW27">
        <v>-11012</v>
      </c>
      <c r="BX27">
        <v>-16479</v>
      </c>
      <c r="BY27">
        <v>-25651</v>
      </c>
      <c r="BZ27">
        <v>-29709</v>
      </c>
      <c r="CA27">
        <v>-24054</v>
      </c>
      <c r="CB27">
        <v>-24353</v>
      </c>
      <c r="CC27">
        <v>-23665</v>
      </c>
      <c r="CD27">
        <v>7396</v>
      </c>
      <c r="CE27">
        <v>21004</v>
      </c>
      <c r="CF27">
        <v>19100</v>
      </c>
      <c r="CG27">
        <v>10142</v>
      </c>
      <c r="CH27">
        <v>6647</v>
      </c>
      <c r="CI27">
        <v>1645</v>
      </c>
      <c r="CJ27">
        <v>-8296</v>
      </c>
      <c r="CK27">
        <v>-1437</v>
      </c>
      <c r="CL27">
        <v>-8544</v>
      </c>
      <c r="CM27">
        <v>-8654</v>
      </c>
      <c r="CN27">
        <v>-405</v>
      </c>
      <c r="CO27">
        <v>-79</v>
      </c>
      <c r="CP27">
        <v>-793</v>
      </c>
      <c r="CQ27">
        <v>-586</v>
      </c>
      <c r="CR27">
        <v>-538</v>
      </c>
      <c r="CS27">
        <v>-308</v>
      </c>
      <c r="CT27">
        <v>-82</v>
      </c>
      <c r="CU27">
        <v>-126</v>
      </c>
      <c r="CV27">
        <v>-66</v>
      </c>
      <c r="CW27">
        <v>-106</v>
      </c>
      <c r="CX27">
        <v>12.648881190000001</v>
      </c>
      <c r="CY27">
        <v>12.404989049999999</v>
      </c>
      <c r="CZ27">
        <v>12.2540046</v>
      </c>
      <c r="DA27">
        <v>12.247494229999999</v>
      </c>
      <c r="DB27">
        <v>12.414797310000001</v>
      </c>
      <c r="DC27">
        <v>12.2441745</v>
      </c>
      <c r="DD27">
        <v>11.963225660000001</v>
      </c>
      <c r="DE27">
        <v>11.83929577</v>
      </c>
      <c r="DF27">
        <v>11.603046709999999</v>
      </c>
      <c r="DG27">
        <v>7.5149225189999997</v>
      </c>
      <c r="DH27">
        <v>7.4135214940000003</v>
      </c>
      <c r="DI27">
        <v>7.742642365</v>
      </c>
      <c r="DJ27">
        <v>7.536233202</v>
      </c>
      <c r="DK27">
        <v>7.902974543</v>
      </c>
      <c r="DL27">
        <v>7.8836355510000002</v>
      </c>
      <c r="DM27">
        <v>8.2868892659999993</v>
      </c>
      <c r="DN27">
        <v>8.4322373660000007</v>
      </c>
      <c r="DO27">
        <v>8.5176636440000006</v>
      </c>
      <c r="DP27">
        <v>5.1339586710000003</v>
      </c>
      <c r="DQ27">
        <v>4.9914675510000004</v>
      </c>
      <c r="DR27">
        <v>4.5113622319999998</v>
      </c>
      <c r="DS27">
        <v>4.7112610269999999</v>
      </c>
      <c r="DT27">
        <v>4.5118227690000001</v>
      </c>
      <c r="DU27">
        <v>4.3605389490000004</v>
      </c>
      <c r="DV27">
        <v>3.6763363949999999</v>
      </c>
      <c r="DW27">
        <v>3.4070584020000001</v>
      </c>
      <c r="DX27">
        <v>3.0853830680000001</v>
      </c>
      <c r="DY27">
        <v>3.5233724199999998</v>
      </c>
      <c r="DZ27">
        <v>4.3559789950000001</v>
      </c>
      <c r="EA27">
        <v>3.5823332080000001</v>
      </c>
      <c r="EB27">
        <v>3.8931116449999998</v>
      </c>
      <c r="EC27">
        <v>4.571105126</v>
      </c>
      <c r="ED27">
        <v>3.5721420300000002</v>
      </c>
      <c r="EE27">
        <v>3.7609779369999998</v>
      </c>
      <c r="EF27">
        <v>2.6217964509999998</v>
      </c>
      <c r="EG27">
        <v>2.4849600409999999</v>
      </c>
      <c r="EH27">
        <v>8.9266794999999996E-2</v>
      </c>
      <c r="EI27">
        <v>-1.098375283</v>
      </c>
      <c r="EJ27">
        <v>-1.864831865</v>
      </c>
      <c r="EK27">
        <v>-2.7741324399999998</v>
      </c>
      <c r="EL27">
        <v>-4.2956263769999996</v>
      </c>
      <c r="EM27">
        <v>-4.9560905789999996</v>
      </c>
      <c r="EN27">
        <v>-3.9999364769999999</v>
      </c>
      <c r="EO27">
        <v>-4.0387506460000004</v>
      </c>
      <c r="EP27">
        <v>-3.9175657419999999</v>
      </c>
      <c r="EQ27">
        <v>3.6126392150000002</v>
      </c>
      <c r="ER27">
        <v>3.2576037119999999</v>
      </c>
      <c r="ES27">
        <v>1.717501342</v>
      </c>
      <c r="ET27">
        <v>1.1189792059999999</v>
      </c>
      <c r="EU27">
        <v>0.27547874900000002</v>
      </c>
      <c r="EV27">
        <v>-1.3839485490000001</v>
      </c>
      <c r="EW27">
        <v>-0.23895854</v>
      </c>
      <c r="EX27">
        <v>-1.416954195</v>
      </c>
      <c r="EY27">
        <v>-1.432605702</v>
      </c>
    </row>
    <row r="28" spans="1:155" x14ac:dyDescent="0.2">
      <c r="A28" t="s">
        <v>215</v>
      </c>
      <c r="B28">
        <v>40</v>
      </c>
      <c r="C28">
        <v>1</v>
      </c>
      <c r="D28" t="s">
        <v>157</v>
      </c>
      <c r="E28">
        <v>1</v>
      </c>
      <c r="F28" t="s">
        <v>181</v>
      </c>
      <c r="G28">
        <v>25</v>
      </c>
      <c r="H28" t="s">
        <v>215</v>
      </c>
      <c r="I28" t="s">
        <v>216</v>
      </c>
      <c r="J28">
        <v>6547629</v>
      </c>
      <c r="K28">
        <v>6547785</v>
      </c>
      <c r="L28">
        <v>6566307</v>
      </c>
      <c r="M28">
        <v>6613583</v>
      </c>
      <c r="N28">
        <v>6663005</v>
      </c>
      <c r="O28">
        <v>6713315</v>
      </c>
      <c r="P28">
        <v>6762596</v>
      </c>
      <c r="Q28">
        <v>6794228</v>
      </c>
      <c r="R28">
        <v>6823608</v>
      </c>
      <c r="S28">
        <v>6859789</v>
      </c>
      <c r="T28">
        <v>6882635</v>
      </c>
      <c r="U28">
        <v>6892503</v>
      </c>
      <c r="V28">
        <v>18522</v>
      </c>
      <c r="W28">
        <v>47276</v>
      </c>
      <c r="X28">
        <v>49422</v>
      </c>
      <c r="Y28">
        <v>50310</v>
      </c>
      <c r="Z28">
        <v>49281</v>
      </c>
      <c r="AA28">
        <v>31632</v>
      </c>
      <c r="AB28">
        <v>29380</v>
      </c>
      <c r="AC28">
        <v>36181</v>
      </c>
      <c r="AD28">
        <v>22846</v>
      </c>
      <c r="AE28">
        <v>9868</v>
      </c>
      <c r="AF28">
        <v>18645</v>
      </c>
      <c r="AG28">
        <v>73185</v>
      </c>
      <c r="AH28">
        <v>72224</v>
      </c>
      <c r="AI28">
        <v>72157</v>
      </c>
      <c r="AJ28">
        <v>71950</v>
      </c>
      <c r="AK28">
        <v>71919</v>
      </c>
      <c r="AL28">
        <v>71410</v>
      </c>
      <c r="AM28">
        <v>70765</v>
      </c>
      <c r="AN28">
        <v>70696</v>
      </c>
      <c r="AO28">
        <v>70419</v>
      </c>
      <c r="AP28">
        <v>12303</v>
      </c>
      <c r="AQ28">
        <v>53998</v>
      </c>
      <c r="AR28">
        <v>52393</v>
      </c>
      <c r="AS28">
        <v>54784</v>
      </c>
      <c r="AT28">
        <v>54721</v>
      </c>
      <c r="AU28">
        <v>57490</v>
      </c>
      <c r="AV28">
        <v>55981</v>
      </c>
      <c r="AW28">
        <v>58172</v>
      </c>
      <c r="AX28">
        <v>58890</v>
      </c>
      <c r="AY28">
        <v>58564</v>
      </c>
      <c r="AZ28">
        <v>6342</v>
      </c>
      <c r="BA28">
        <v>19187</v>
      </c>
      <c r="BB28">
        <v>19831</v>
      </c>
      <c r="BC28">
        <v>17373</v>
      </c>
      <c r="BD28">
        <v>17229</v>
      </c>
      <c r="BE28">
        <v>14429</v>
      </c>
      <c r="BF28">
        <v>15429</v>
      </c>
      <c r="BG28">
        <v>12593</v>
      </c>
      <c r="BH28">
        <v>11806</v>
      </c>
      <c r="BI28">
        <v>11855</v>
      </c>
      <c r="BJ28">
        <v>8872</v>
      </c>
      <c r="BK28">
        <v>33717</v>
      </c>
      <c r="BL28">
        <v>38241</v>
      </c>
      <c r="BM28">
        <v>36877</v>
      </c>
      <c r="BN28">
        <v>43948</v>
      </c>
      <c r="BO28">
        <v>40282</v>
      </c>
      <c r="BP28">
        <v>44261</v>
      </c>
      <c r="BQ28">
        <v>48794</v>
      </c>
      <c r="BR28">
        <v>38352</v>
      </c>
      <c r="BS28">
        <v>28426</v>
      </c>
      <c r="BT28">
        <v>3563</v>
      </c>
      <c r="BU28">
        <v>-5472</v>
      </c>
      <c r="BV28">
        <v>-7745</v>
      </c>
      <c r="BW28">
        <v>-3094</v>
      </c>
      <c r="BX28">
        <v>-10782</v>
      </c>
      <c r="BY28">
        <v>-22573</v>
      </c>
      <c r="BZ28">
        <v>-30169</v>
      </c>
      <c r="CA28">
        <v>-25009</v>
      </c>
      <c r="CB28">
        <v>-27223</v>
      </c>
      <c r="CC28">
        <v>-30274</v>
      </c>
      <c r="CD28">
        <v>12435</v>
      </c>
      <c r="CE28">
        <v>28245</v>
      </c>
      <c r="CF28">
        <v>30496</v>
      </c>
      <c r="CG28">
        <v>33783</v>
      </c>
      <c r="CH28">
        <v>33166</v>
      </c>
      <c r="CI28">
        <v>17709</v>
      </c>
      <c r="CJ28">
        <v>14092</v>
      </c>
      <c r="CK28">
        <v>23785</v>
      </c>
      <c r="CL28">
        <v>11129</v>
      </c>
      <c r="CM28">
        <v>-1848</v>
      </c>
      <c r="CN28">
        <v>-255</v>
      </c>
      <c r="CO28">
        <v>-156</v>
      </c>
      <c r="CP28">
        <v>-905</v>
      </c>
      <c r="CQ28">
        <v>-846</v>
      </c>
      <c r="CR28">
        <v>-1114</v>
      </c>
      <c r="CS28">
        <v>-506</v>
      </c>
      <c r="CT28">
        <v>-141</v>
      </c>
      <c r="CU28">
        <v>-197</v>
      </c>
      <c r="CV28">
        <v>-89</v>
      </c>
      <c r="CW28">
        <v>-139</v>
      </c>
      <c r="CX28">
        <v>11.10555551</v>
      </c>
      <c r="CY28">
        <v>10.879903779999999</v>
      </c>
      <c r="CZ28">
        <v>10.78876702</v>
      </c>
      <c r="DA28">
        <v>10.67831333</v>
      </c>
      <c r="DB28">
        <v>10.61000718</v>
      </c>
      <c r="DC28">
        <v>10.487716259999999</v>
      </c>
      <c r="DD28">
        <v>10.34319183</v>
      </c>
      <c r="DE28">
        <v>10.288723450000001</v>
      </c>
      <c r="DF28">
        <v>10.224071800000001</v>
      </c>
      <c r="DG28">
        <v>8.1939985839999991</v>
      </c>
      <c r="DH28">
        <v>7.8925398600000003</v>
      </c>
      <c r="DI28">
        <v>8.1911915979999996</v>
      </c>
      <c r="DJ28">
        <v>8.1213062330000003</v>
      </c>
      <c r="DK28">
        <v>8.481337517</v>
      </c>
      <c r="DL28">
        <v>8.2217174590000006</v>
      </c>
      <c r="DM28">
        <v>8.5025670160000004</v>
      </c>
      <c r="DN28">
        <v>8.570540394</v>
      </c>
      <c r="DO28">
        <v>8.5028549259999995</v>
      </c>
      <c r="DP28">
        <v>2.9115569250000002</v>
      </c>
      <c r="DQ28">
        <v>2.9873639220000001</v>
      </c>
      <c r="DR28">
        <v>2.5975754169999998</v>
      </c>
      <c r="DS28">
        <v>2.5570070920000001</v>
      </c>
      <c r="DT28">
        <v>2.1286696649999999</v>
      </c>
      <c r="DU28">
        <v>2.265998798</v>
      </c>
      <c r="DV28">
        <v>1.84062481</v>
      </c>
      <c r="DW28">
        <v>1.718183051</v>
      </c>
      <c r="DX28">
        <v>1.721216876</v>
      </c>
      <c r="DY28">
        <v>5.1164311690000002</v>
      </c>
      <c r="DZ28">
        <v>5.7606668220000001</v>
      </c>
      <c r="EA28">
        <v>5.5137735939999999</v>
      </c>
      <c r="EB28">
        <v>6.5224532870000003</v>
      </c>
      <c r="EC28">
        <v>5.9426898220000002</v>
      </c>
      <c r="ED28">
        <v>6.5004454450000004</v>
      </c>
      <c r="EE28">
        <v>7.1318547580000002</v>
      </c>
      <c r="EF28">
        <v>5.5815480590000002</v>
      </c>
      <c r="EG28">
        <v>4.1271455870000002</v>
      </c>
      <c r="EH28">
        <v>-0.83035594400000001</v>
      </c>
      <c r="EI28">
        <v>-1.1667154239999999</v>
      </c>
      <c r="EJ28">
        <v>-0.46260855000000001</v>
      </c>
      <c r="EK28">
        <v>-1.600188663</v>
      </c>
      <c r="EL28">
        <v>-3.3301310100000001</v>
      </c>
      <c r="EM28">
        <v>-4.4308067739999997</v>
      </c>
      <c r="EN28">
        <v>-3.655378851</v>
      </c>
      <c r="EO28">
        <v>-3.9618920210000002</v>
      </c>
      <c r="EP28">
        <v>-4.3954550579999996</v>
      </c>
      <c r="EQ28">
        <v>4.2860752250000003</v>
      </c>
      <c r="ER28">
        <v>4.5939513979999997</v>
      </c>
      <c r="ES28">
        <v>5.0511650440000002</v>
      </c>
      <c r="ET28">
        <v>4.9222646250000004</v>
      </c>
      <c r="EU28">
        <v>2.6125588120000001</v>
      </c>
      <c r="EV28">
        <v>2.0696386709999999</v>
      </c>
      <c r="EW28">
        <v>3.4764759070000002</v>
      </c>
      <c r="EX28">
        <v>1.6196560369999999</v>
      </c>
      <c r="EY28">
        <v>-0.26830947199999999</v>
      </c>
    </row>
    <row r="29" spans="1:155" x14ac:dyDescent="0.2">
      <c r="A29" t="s">
        <v>217</v>
      </c>
      <c r="B29">
        <v>40</v>
      </c>
      <c r="C29">
        <v>2</v>
      </c>
      <c r="D29" t="s">
        <v>159</v>
      </c>
      <c r="E29">
        <v>3</v>
      </c>
      <c r="F29" t="s">
        <v>197</v>
      </c>
      <c r="G29">
        <v>26</v>
      </c>
      <c r="H29" t="s">
        <v>217</v>
      </c>
      <c r="I29" t="s">
        <v>218</v>
      </c>
      <c r="J29">
        <v>9883640</v>
      </c>
      <c r="K29">
        <v>9884116</v>
      </c>
      <c r="L29">
        <v>9877510</v>
      </c>
      <c r="M29">
        <v>9882412</v>
      </c>
      <c r="N29">
        <v>9897145</v>
      </c>
      <c r="O29">
        <v>9913065</v>
      </c>
      <c r="P29">
        <v>9929848</v>
      </c>
      <c r="Q29">
        <v>9931715</v>
      </c>
      <c r="R29">
        <v>9950571</v>
      </c>
      <c r="S29">
        <v>9973114</v>
      </c>
      <c r="T29">
        <v>9984072</v>
      </c>
      <c r="U29">
        <v>9986857</v>
      </c>
      <c r="V29">
        <v>-6606</v>
      </c>
      <c r="W29">
        <v>4902</v>
      </c>
      <c r="X29">
        <v>14733</v>
      </c>
      <c r="Y29">
        <v>15920</v>
      </c>
      <c r="Z29">
        <v>16783</v>
      </c>
      <c r="AA29">
        <v>1867</v>
      </c>
      <c r="AB29">
        <v>18856</v>
      </c>
      <c r="AC29">
        <v>22543</v>
      </c>
      <c r="AD29">
        <v>10958</v>
      </c>
      <c r="AE29">
        <v>2785</v>
      </c>
      <c r="AF29">
        <v>29100</v>
      </c>
      <c r="AG29">
        <v>113972</v>
      </c>
      <c r="AH29">
        <v>113075</v>
      </c>
      <c r="AI29">
        <v>113019</v>
      </c>
      <c r="AJ29">
        <v>114518</v>
      </c>
      <c r="AK29">
        <v>113802</v>
      </c>
      <c r="AL29">
        <v>113314</v>
      </c>
      <c r="AM29">
        <v>112565</v>
      </c>
      <c r="AN29">
        <v>110376</v>
      </c>
      <c r="AO29">
        <v>109472</v>
      </c>
      <c r="AP29">
        <v>22108</v>
      </c>
      <c r="AQ29">
        <v>89833</v>
      </c>
      <c r="AR29">
        <v>89037</v>
      </c>
      <c r="AS29">
        <v>92325</v>
      </c>
      <c r="AT29">
        <v>91840</v>
      </c>
      <c r="AU29">
        <v>96307</v>
      </c>
      <c r="AV29">
        <v>94761</v>
      </c>
      <c r="AW29">
        <v>97505</v>
      </c>
      <c r="AX29">
        <v>96260</v>
      </c>
      <c r="AY29">
        <v>95983</v>
      </c>
      <c r="AZ29">
        <v>6992</v>
      </c>
      <c r="BA29">
        <v>24139</v>
      </c>
      <c r="BB29">
        <v>24038</v>
      </c>
      <c r="BC29">
        <v>20694</v>
      </c>
      <c r="BD29">
        <v>22678</v>
      </c>
      <c r="BE29">
        <v>17495</v>
      </c>
      <c r="BF29">
        <v>18553</v>
      </c>
      <c r="BG29">
        <v>15060</v>
      </c>
      <c r="BH29">
        <v>14116</v>
      </c>
      <c r="BI29">
        <v>13489</v>
      </c>
      <c r="BJ29">
        <v>4576</v>
      </c>
      <c r="BK29">
        <v>21595</v>
      </c>
      <c r="BL29">
        <v>23918</v>
      </c>
      <c r="BM29">
        <v>23211</v>
      </c>
      <c r="BN29">
        <v>23108</v>
      </c>
      <c r="BO29">
        <v>21215</v>
      </c>
      <c r="BP29">
        <v>27665</v>
      </c>
      <c r="BQ29">
        <v>20952</v>
      </c>
      <c r="BR29">
        <v>13645</v>
      </c>
      <c r="BS29">
        <v>13146</v>
      </c>
      <c r="BT29">
        <v>-18629</v>
      </c>
      <c r="BU29">
        <v>-40878</v>
      </c>
      <c r="BV29">
        <v>-32963</v>
      </c>
      <c r="BW29">
        <v>-28210</v>
      </c>
      <c r="BX29">
        <v>-28444</v>
      </c>
      <c r="BY29">
        <v>-36387</v>
      </c>
      <c r="BZ29">
        <v>-27092</v>
      </c>
      <c r="CA29">
        <v>-13172</v>
      </c>
      <c r="CB29">
        <v>-16639</v>
      </c>
      <c r="CC29">
        <v>-23670</v>
      </c>
      <c r="CD29">
        <v>-14053</v>
      </c>
      <c r="CE29">
        <v>-19283</v>
      </c>
      <c r="CF29">
        <v>-9045</v>
      </c>
      <c r="CG29">
        <v>-4999</v>
      </c>
      <c r="CH29">
        <v>-5336</v>
      </c>
      <c r="CI29">
        <v>-15172</v>
      </c>
      <c r="CJ29">
        <v>573</v>
      </c>
      <c r="CK29">
        <v>7780</v>
      </c>
      <c r="CL29">
        <v>-2994</v>
      </c>
      <c r="CM29">
        <v>-10524</v>
      </c>
      <c r="CN29">
        <v>455</v>
      </c>
      <c r="CO29">
        <v>46</v>
      </c>
      <c r="CP29">
        <v>-260</v>
      </c>
      <c r="CQ29">
        <v>225</v>
      </c>
      <c r="CR29">
        <v>-559</v>
      </c>
      <c r="CS29">
        <v>-456</v>
      </c>
      <c r="CT29">
        <v>-270</v>
      </c>
      <c r="CU29">
        <v>-297</v>
      </c>
      <c r="CV29">
        <v>-164</v>
      </c>
      <c r="CW29">
        <v>-180</v>
      </c>
      <c r="CX29">
        <v>11.53567307</v>
      </c>
      <c r="CY29">
        <v>11.433521989999999</v>
      </c>
      <c r="CZ29">
        <v>11.410176870000001</v>
      </c>
      <c r="DA29">
        <v>11.542458509999999</v>
      </c>
      <c r="DB29">
        <v>11.459521090000001</v>
      </c>
      <c r="DC29">
        <v>11.39848808</v>
      </c>
      <c r="DD29">
        <v>11.29961651</v>
      </c>
      <c r="DE29">
        <v>11.06127888</v>
      </c>
      <c r="DF29">
        <v>10.963135469999999</v>
      </c>
      <c r="DG29">
        <v>9.0924447980000007</v>
      </c>
      <c r="DH29">
        <v>9.002931663</v>
      </c>
      <c r="DI29">
        <v>9.3209511660000004</v>
      </c>
      <c r="DJ29">
        <v>9.2567054039999999</v>
      </c>
      <c r="DK29">
        <v>9.6978269029999993</v>
      </c>
      <c r="DL29">
        <v>9.5322036909999994</v>
      </c>
      <c r="DM29">
        <v>9.7878479810000005</v>
      </c>
      <c r="DN29">
        <v>9.6466505849999997</v>
      </c>
      <c r="DO29">
        <v>9.6122719179999994</v>
      </c>
      <c r="DP29">
        <v>2.4432282679999999</v>
      </c>
      <c r="DQ29">
        <v>2.4305903309999999</v>
      </c>
      <c r="DR29">
        <v>2.0892257070000002</v>
      </c>
      <c r="DS29">
        <v>2.285753105</v>
      </c>
      <c r="DT29">
        <v>1.7616941829999999</v>
      </c>
      <c r="DU29">
        <v>1.8662843899999999</v>
      </c>
      <c r="DV29">
        <v>1.511768531</v>
      </c>
      <c r="DW29">
        <v>1.414628295</v>
      </c>
      <c r="DX29">
        <v>1.350863548</v>
      </c>
      <c r="DY29">
        <v>2.1857373729999998</v>
      </c>
      <c r="DZ29">
        <v>2.418456591</v>
      </c>
      <c r="EA29">
        <v>2.343337097</v>
      </c>
      <c r="EB29">
        <v>2.3290935159999999</v>
      </c>
      <c r="EC29">
        <v>2.1362870589999998</v>
      </c>
      <c r="ED29">
        <v>2.7828791919999998</v>
      </c>
      <c r="EE29">
        <v>2.1032253820000002</v>
      </c>
      <c r="EF29">
        <v>1.3674272519999999</v>
      </c>
      <c r="EG29">
        <v>1.3165136180000001</v>
      </c>
      <c r="EH29">
        <v>-4.1374657250000002</v>
      </c>
      <c r="EI29">
        <v>-3.333037236</v>
      </c>
      <c r="EJ29">
        <v>-2.8480263460000002</v>
      </c>
      <c r="EK29">
        <v>-2.8669177760000002</v>
      </c>
      <c r="EL29">
        <v>-3.6640620880000001</v>
      </c>
      <c r="EM29">
        <v>-2.7252399450000002</v>
      </c>
      <c r="EN29">
        <v>-1.322245358</v>
      </c>
      <c r="EO29">
        <v>-1.667469552</v>
      </c>
      <c r="EP29">
        <v>-2.3704455609999999</v>
      </c>
      <c r="EQ29">
        <v>-1.9517283519999999</v>
      </c>
      <c r="ER29">
        <v>-0.91458064500000003</v>
      </c>
      <c r="ES29">
        <v>-0.50468924900000001</v>
      </c>
      <c r="ET29">
        <v>-0.53782426000000005</v>
      </c>
      <c r="EU29">
        <v>-1.5277750299999999</v>
      </c>
      <c r="EV29">
        <v>5.7639246999999998E-2</v>
      </c>
      <c r="EW29">
        <v>0.78098002499999997</v>
      </c>
      <c r="EX29">
        <v>-0.30004230100000001</v>
      </c>
      <c r="EY29">
        <v>-1.053931943</v>
      </c>
    </row>
    <row r="30" spans="1:155" x14ac:dyDescent="0.2">
      <c r="A30" t="s">
        <v>219</v>
      </c>
      <c r="B30">
        <v>40</v>
      </c>
      <c r="C30">
        <v>2</v>
      </c>
      <c r="D30" t="s">
        <v>159</v>
      </c>
      <c r="E30">
        <v>4</v>
      </c>
      <c r="F30" t="s">
        <v>202</v>
      </c>
      <c r="G30">
        <v>27</v>
      </c>
      <c r="H30" t="s">
        <v>219</v>
      </c>
      <c r="I30" t="s">
        <v>220</v>
      </c>
      <c r="J30">
        <v>5303925</v>
      </c>
      <c r="K30">
        <v>5303927</v>
      </c>
      <c r="L30">
        <v>5310828</v>
      </c>
      <c r="M30">
        <v>5346143</v>
      </c>
      <c r="N30">
        <v>5376643</v>
      </c>
      <c r="O30">
        <v>5413479</v>
      </c>
      <c r="P30">
        <v>5451079</v>
      </c>
      <c r="Q30">
        <v>5482032</v>
      </c>
      <c r="R30">
        <v>5522744</v>
      </c>
      <c r="S30">
        <v>5566230</v>
      </c>
      <c r="T30">
        <v>5606249</v>
      </c>
      <c r="U30">
        <v>5639632</v>
      </c>
      <c r="V30">
        <v>6901</v>
      </c>
      <c r="W30">
        <v>35315</v>
      </c>
      <c r="X30">
        <v>30500</v>
      </c>
      <c r="Y30">
        <v>36836</v>
      </c>
      <c r="Z30">
        <v>37600</v>
      </c>
      <c r="AA30">
        <v>30953</v>
      </c>
      <c r="AB30">
        <v>40712</v>
      </c>
      <c r="AC30">
        <v>43486</v>
      </c>
      <c r="AD30">
        <v>40019</v>
      </c>
      <c r="AE30">
        <v>33383</v>
      </c>
      <c r="AF30">
        <v>17496</v>
      </c>
      <c r="AG30">
        <v>68367</v>
      </c>
      <c r="AH30">
        <v>68043</v>
      </c>
      <c r="AI30">
        <v>68955</v>
      </c>
      <c r="AJ30">
        <v>69903</v>
      </c>
      <c r="AK30">
        <v>69711</v>
      </c>
      <c r="AL30">
        <v>69808</v>
      </c>
      <c r="AM30">
        <v>69570</v>
      </c>
      <c r="AN30">
        <v>67861</v>
      </c>
      <c r="AO30">
        <v>67642</v>
      </c>
      <c r="AP30">
        <v>9361</v>
      </c>
      <c r="AQ30">
        <v>39959</v>
      </c>
      <c r="AR30">
        <v>39303</v>
      </c>
      <c r="AS30">
        <v>41318</v>
      </c>
      <c r="AT30">
        <v>40795</v>
      </c>
      <c r="AU30">
        <v>42860</v>
      </c>
      <c r="AV30">
        <v>42608</v>
      </c>
      <c r="AW30">
        <v>43970</v>
      </c>
      <c r="AX30">
        <v>43494</v>
      </c>
      <c r="AY30">
        <v>43200</v>
      </c>
      <c r="AZ30">
        <v>8135</v>
      </c>
      <c r="BA30">
        <v>28408</v>
      </c>
      <c r="BB30">
        <v>28740</v>
      </c>
      <c r="BC30">
        <v>27637</v>
      </c>
      <c r="BD30">
        <v>29108</v>
      </c>
      <c r="BE30">
        <v>26851</v>
      </c>
      <c r="BF30">
        <v>27200</v>
      </c>
      <c r="BG30">
        <v>25600</v>
      </c>
      <c r="BH30">
        <v>24367</v>
      </c>
      <c r="BI30">
        <v>24442</v>
      </c>
      <c r="BJ30">
        <v>2935</v>
      </c>
      <c r="BK30">
        <v>11811</v>
      </c>
      <c r="BL30">
        <v>11227</v>
      </c>
      <c r="BM30">
        <v>10994</v>
      </c>
      <c r="BN30">
        <v>15877</v>
      </c>
      <c r="BO30">
        <v>16400</v>
      </c>
      <c r="BP30">
        <v>16197</v>
      </c>
      <c r="BQ30">
        <v>10604</v>
      </c>
      <c r="BR30">
        <v>9256</v>
      </c>
      <c r="BS30">
        <v>9113</v>
      </c>
      <c r="BT30">
        <v>-4035</v>
      </c>
      <c r="BU30">
        <v>-4853</v>
      </c>
      <c r="BV30">
        <v>-9113</v>
      </c>
      <c r="BW30">
        <v>-1373</v>
      </c>
      <c r="BX30">
        <v>-6701</v>
      </c>
      <c r="BY30">
        <v>-11865</v>
      </c>
      <c r="BZ30">
        <v>-2475</v>
      </c>
      <c r="CA30">
        <v>7531</v>
      </c>
      <c r="CB30">
        <v>6566</v>
      </c>
      <c r="CC30">
        <v>65</v>
      </c>
      <c r="CD30">
        <v>-1100</v>
      </c>
      <c r="CE30">
        <v>6958</v>
      </c>
      <c r="CF30">
        <v>2114</v>
      </c>
      <c r="CG30">
        <v>9621</v>
      </c>
      <c r="CH30">
        <v>9176</v>
      </c>
      <c r="CI30">
        <v>4535</v>
      </c>
      <c r="CJ30">
        <v>13722</v>
      </c>
      <c r="CK30">
        <v>18135</v>
      </c>
      <c r="CL30">
        <v>15822</v>
      </c>
      <c r="CM30">
        <v>9178</v>
      </c>
      <c r="CN30">
        <v>-134</v>
      </c>
      <c r="CO30">
        <v>-51</v>
      </c>
      <c r="CP30">
        <v>-354</v>
      </c>
      <c r="CQ30">
        <v>-422</v>
      </c>
      <c r="CR30">
        <v>-684</v>
      </c>
      <c r="CS30">
        <v>-433</v>
      </c>
      <c r="CT30">
        <v>-210</v>
      </c>
      <c r="CU30">
        <v>-249</v>
      </c>
      <c r="CV30">
        <v>-170</v>
      </c>
      <c r="CW30">
        <v>-237</v>
      </c>
      <c r="CX30">
        <v>12.830475</v>
      </c>
      <c r="CY30">
        <v>12.69129124</v>
      </c>
      <c r="CZ30">
        <v>12.78113445</v>
      </c>
      <c r="DA30">
        <v>12.86807986</v>
      </c>
      <c r="DB30">
        <v>12.752271520000001</v>
      </c>
      <c r="DC30">
        <v>12.686855230000001</v>
      </c>
      <c r="DD30">
        <v>12.547599079999999</v>
      </c>
      <c r="DE30">
        <v>12.14788589</v>
      </c>
      <c r="DF30">
        <v>12.0296489</v>
      </c>
      <c r="DG30">
        <v>7.4991289739999996</v>
      </c>
      <c r="DH30">
        <v>7.3307440809999997</v>
      </c>
      <c r="DI30">
        <v>7.6584861599999998</v>
      </c>
      <c r="DJ30">
        <v>7.5097394670000002</v>
      </c>
      <c r="DK30">
        <v>7.8404033399999999</v>
      </c>
      <c r="DL30">
        <v>7.743546984</v>
      </c>
      <c r="DM30">
        <v>7.9304000529999996</v>
      </c>
      <c r="DN30">
        <v>7.785917521</v>
      </c>
      <c r="DO30">
        <v>7.6828129340000002</v>
      </c>
      <c r="DP30">
        <v>5.3313460270000004</v>
      </c>
      <c r="DQ30">
        <v>5.360547156</v>
      </c>
      <c r="DR30">
        <v>5.1226482889999998</v>
      </c>
      <c r="DS30">
        <v>5.3583403949999999</v>
      </c>
      <c r="DT30">
        <v>4.9118681769999997</v>
      </c>
      <c r="DU30">
        <v>4.9433082510000004</v>
      </c>
      <c r="DV30">
        <v>4.6171990300000001</v>
      </c>
      <c r="DW30">
        <v>4.3619683690000004</v>
      </c>
      <c r="DX30">
        <v>4.3468359660000004</v>
      </c>
      <c r="DY30">
        <v>2.2165773</v>
      </c>
      <c r="DZ30">
        <v>2.0940453350000001</v>
      </c>
      <c r="EA30">
        <v>2.0377897489999999</v>
      </c>
      <c r="EB30">
        <v>2.9227143889999998</v>
      </c>
      <c r="EC30">
        <v>3.0000610069999998</v>
      </c>
      <c r="ED30">
        <v>2.9436310200000002</v>
      </c>
      <c r="EE30">
        <v>1.9125304110000001</v>
      </c>
      <c r="EF30">
        <v>1.6569286009999999</v>
      </c>
      <c r="EG30">
        <v>1.6206822750000001</v>
      </c>
      <c r="EH30">
        <v>-0.91076535700000005</v>
      </c>
      <c r="EI30">
        <v>-1.6997448239999999</v>
      </c>
      <c r="EJ30">
        <v>-0.25449202500000001</v>
      </c>
      <c r="EK30">
        <v>-1.233552253</v>
      </c>
      <c r="EL30">
        <v>-2.170470967</v>
      </c>
      <c r="EM30">
        <v>-0.44980470299999997</v>
      </c>
      <c r="EN30">
        <v>1.358286168</v>
      </c>
      <c r="EO30">
        <v>1.1753882019999999</v>
      </c>
      <c r="EP30">
        <v>1.1559788E-2</v>
      </c>
      <c r="EQ30">
        <v>1.3058119420000001</v>
      </c>
      <c r="ER30">
        <v>0.39430051100000002</v>
      </c>
      <c r="ES30">
        <v>1.7832977240000001</v>
      </c>
      <c r="ET30">
        <v>1.689162136</v>
      </c>
      <c r="EU30">
        <v>0.829590041</v>
      </c>
      <c r="EV30">
        <v>2.4938263169999999</v>
      </c>
      <c r="EW30">
        <v>3.2708165789999999</v>
      </c>
      <c r="EX30">
        <v>2.8323168029999999</v>
      </c>
      <c r="EY30">
        <v>1.6322420630000001</v>
      </c>
    </row>
    <row r="31" spans="1:155" x14ac:dyDescent="0.2">
      <c r="A31" t="s">
        <v>221</v>
      </c>
      <c r="B31">
        <v>40</v>
      </c>
      <c r="C31">
        <v>3</v>
      </c>
      <c r="D31" t="s">
        <v>161</v>
      </c>
      <c r="E31">
        <v>6</v>
      </c>
      <c r="F31" t="s">
        <v>165</v>
      </c>
      <c r="G31">
        <v>28</v>
      </c>
      <c r="H31" t="s">
        <v>221</v>
      </c>
      <c r="I31" t="s">
        <v>222</v>
      </c>
      <c r="J31">
        <v>2967297</v>
      </c>
      <c r="K31">
        <v>2968130</v>
      </c>
      <c r="L31">
        <v>2970548</v>
      </c>
      <c r="M31">
        <v>2978731</v>
      </c>
      <c r="N31">
        <v>2983816</v>
      </c>
      <c r="O31">
        <v>2988711</v>
      </c>
      <c r="P31">
        <v>2990468</v>
      </c>
      <c r="Q31">
        <v>2988471</v>
      </c>
      <c r="R31">
        <v>2987938</v>
      </c>
      <c r="S31">
        <v>2988510</v>
      </c>
      <c r="T31">
        <v>2981020</v>
      </c>
      <c r="U31">
        <v>2976149</v>
      </c>
      <c r="V31">
        <v>2418</v>
      </c>
      <c r="W31">
        <v>8183</v>
      </c>
      <c r="X31">
        <v>5085</v>
      </c>
      <c r="Y31">
        <v>4895</v>
      </c>
      <c r="Z31">
        <v>1757</v>
      </c>
      <c r="AA31">
        <v>-1997</v>
      </c>
      <c r="AB31">
        <v>-533</v>
      </c>
      <c r="AC31">
        <v>572</v>
      </c>
      <c r="AD31">
        <v>-7490</v>
      </c>
      <c r="AE31">
        <v>-4871</v>
      </c>
      <c r="AF31">
        <v>9423</v>
      </c>
      <c r="AG31">
        <v>39734</v>
      </c>
      <c r="AH31">
        <v>39430</v>
      </c>
      <c r="AI31">
        <v>38489</v>
      </c>
      <c r="AJ31">
        <v>38723</v>
      </c>
      <c r="AK31">
        <v>38577</v>
      </c>
      <c r="AL31">
        <v>38159</v>
      </c>
      <c r="AM31">
        <v>37532</v>
      </c>
      <c r="AN31">
        <v>36832</v>
      </c>
      <c r="AO31">
        <v>35978</v>
      </c>
      <c r="AP31">
        <v>6648</v>
      </c>
      <c r="AQ31">
        <v>29165</v>
      </c>
      <c r="AR31">
        <v>29060</v>
      </c>
      <c r="AS31">
        <v>30679</v>
      </c>
      <c r="AT31">
        <v>30592</v>
      </c>
      <c r="AU31">
        <v>31487</v>
      </c>
      <c r="AV31">
        <v>31490</v>
      </c>
      <c r="AW31">
        <v>31950</v>
      </c>
      <c r="AX31">
        <v>31603</v>
      </c>
      <c r="AY31">
        <v>31536</v>
      </c>
      <c r="AZ31">
        <v>2775</v>
      </c>
      <c r="BA31">
        <v>10569</v>
      </c>
      <c r="BB31">
        <v>10370</v>
      </c>
      <c r="BC31">
        <v>7810</v>
      </c>
      <c r="BD31">
        <v>8131</v>
      </c>
      <c r="BE31">
        <v>7090</v>
      </c>
      <c r="BF31">
        <v>6669</v>
      </c>
      <c r="BG31">
        <v>5582</v>
      </c>
      <c r="BH31">
        <v>5229</v>
      </c>
      <c r="BI31">
        <v>4442</v>
      </c>
      <c r="BJ31">
        <v>590</v>
      </c>
      <c r="BK31">
        <v>2103</v>
      </c>
      <c r="BL31">
        <v>1975</v>
      </c>
      <c r="BM31">
        <v>1722</v>
      </c>
      <c r="BN31">
        <v>2588</v>
      </c>
      <c r="BO31">
        <v>3187</v>
      </c>
      <c r="BP31">
        <v>850</v>
      </c>
      <c r="BQ31">
        <v>2492</v>
      </c>
      <c r="BR31">
        <v>2013</v>
      </c>
      <c r="BS31">
        <v>1429</v>
      </c>
      <c r="BT31">
        <v>-1068</v>
      </c>
      <c r="BU31">
        <v>-4551</v>
      </c>
      <c r="BV31">
        <v>-7558</v>
      </c>
      <c r="BW31">
        <v>-4719</v>
      </c>
      <c r="BX31">
        <v>-8968</v>
      </c>
      <c r="BY31">
        <v>-12296</v>
      </c>
      <c r="BZ31">
        <v>-8032</v>
      </c>
      <c r="CA31">
        <v>-7490</v>
      </c>
      <c r="CB31">
        <v>-14775</v>
      </c>
      <c r="CC31">
        <v>-10740</v>
      </c>
      <c r="CD31">
        <v>-478</v>
      </c>
      <c r="CE31">
        <v>-2448</v>
      </c>
      <c r="CF31">
        <v>-5583</v>
      </c>
      <c r="CG31">
        <v>-2997</v>
      </c>
      <c r="CH31">
        <v>-6380</v>
      </c>
      <c r="CI31">
        <v>-9109</v>
      </c>
      <c r="CJ31">
        <v>-7182</v>
      </c>
      <c r="CK31">
        <v>-4998</v>
      </c>
      <c r="CL31">
        <v>-12762</v>
      </c>
      <c r="CM31">
        <v>-9311</v>
      </c>
      <c r="CN31">
        <v>121</v>
      </c>
      <c r="CO31">
        <v>62</v>
      </c>
      <c r="CP31">
        <v>298</v>
      </c>
      <c r="CQ31">
        <v>82</v>
      </c>
      <c r="CR31">
        <v>6</v>
      </c>
      <c r="CS31">
        <v>22</v>
      </c>
      <c r="CT31">
        <v>-20</v>
      </c>
      <c r="CU31">
        <v>-12</v>
      </c>
      <c r="CV31">
        <v>43</v>
      </c>
      <c r="CW31">
        <v>-2</v>
      </c>
      <c r="CX31">
        <v>13.357585009999999</v>
      </c>
      <c r="CY31">
        <v>13.22589155</v>
      </c>
      <c r="CZ31">
        <v>12.88868179</v>
      </c>
      <c r="DA31">
        <v>12.9526144</v>
      </c>
      <c r="DB31">
        <v>12.90429623</v>
      </c>
      <c r="DC31">
        <v>12.769875689999999</v>
      </c>
      <c r="DD31">
        <v>12.55996873</v>
      </c>
      <c r="DE31">
        <v>12.339999969999999</v>
      </c>
      <c r="DF31">
        <v>12.078891840000001</v>
      </c>
      <c r="DG31">
        <v>9.8045494249999994</v>
      </c>
      <c r="DH31">
        <v>9.7475122630000008</v>
      </c>
      <c r="DI31">
        <v>10.273373400000001</v>
      </c>
      <c r="DJ31">
        <v>10.232843000000001</v>
      </c>
      <c r="DK31">
        <v>10.532637980000001</v>
      </c>
      <c r="DL31">
        <v>10.538100719999999</v>
      </c>
      <c r="DM31">
        <v>10.691969540000001</v>
      </c>
      <c r="DN31">
        <v>10.58810325</v>
      </c>
      <c r="DO31">
        <v>10.587579440000001</v>
      </c>
      <c r="DP31">
        <v>3.553035586</v>
      </c>
      <c r="DQ31">
        <v>3.4783792899999999</v>
      </c>
      <c r="DR31">
        <v>2.615308395</v>
      </c>
      <c r="DS31">
        <v>2.7197713929999998</v>
      </c>
      <c r="DT31">
        <v>2.3716582490000002</v>
      </c>
      <c r="DU31">
        <v>2.2317749670000002</v>
      </c>
      <c r="DV31">
        <v>1.867999186</v>
      </c>
      <c r="DW31">
        <v>1.7518967160000001</v>
      </c>
      <c r="DX31">
        <v>1.4913124</v>
      </c>
      <c r="DY31">
        <v>0.70697642500000002</v>
      </c>
      <c r="DZ31">
        <v>0.66246857299999995</v>
      </c>
      <c r="EA31">
        <v>0.57664033999999997</v>
      </c>
      <c r="EB31">
        <v>0.86567068800000002</v>
      </c>
      <c r="EC31">
        <v>1.066075436</v>
      </c>
      <c r="ED31">
        <v>0.28445175</v>
      </c>
      <c r="EE31">
        <v>0.83394016000000004</v>
      </c>
      <c r="EF31">
        <v>0.67442495499999999</v>
      </c>
      <c r="EG31">
        <v>0.47975808599999997</v>
      </c>
      <c r="EH31">
        <v>-1.5299332910000001</v>
      </c>
      <c r="EI31">
        <v>-2.5351582129999999</v>
      </c>
      <c r="EJ31">
        <v>-1.5802356360000001</v>
      </c>
      <c r="EK31">
        <v>-2.9997429410000001</v>
      </c>
      <c r="EL31">
        <v>-4.1131043480000002</v>
      </c>
      <c r="EM31">
        <v>-2.6879017150000002</v>
      </c>
      <c r="EN31">
        <v>-2.5065055360000001</v>
      </c>
      <c r="EO31">
        <v>-4.9501384530000001</v>
      </c>
      <c r="EP31">
        <v>-3.6057395720000001</v>
      </c>
      <c r="EQ31">
        <v>-0.82295686599999995</v>
      </c>
      <c r="ER31">
        <v>-1.872689641</v>
      </c>
      <c r="ES31">
        <v>-1.0035952960000001</v>
      </c>
      <c r="ET31">
        <v>-2.1340722529999998</v>
      </c>
      <c r="EU31">
        <v>-3.0470289130000001</v>
      </c>
      <c r="EV31">
        <v>-2.4034499650000001</v>
      </c>
      <c r="EW31">
        <v>-1.672565377</v>
      </c>
      <c r="EX31">
        <v>-4.275713498</v>
      </c>
      <c r="EY31">
        <v>-3.1259814860000001</v>
      </c>
    </row>
    <row r="32" spans="1:155" x14ac:dyDescent="0.2">
      <c r="A32" t="s">
        <v>223</v>
      </c>
      <c r="B32">
        <v>40</v>
      </c>
      <c r="C32">
        <v>2</v>
      </c>
      <c r="D32" t="s">
        <v>159</v>
      </c>
      <c r="E32">
        <v>4</v>
      </c>
      <c r="F32" t="s">
        <v>202</v>
      </c>
      <c r="G32">
        <v>29</v>
      </c>
      <c r="H32" t="s">
        <v>223</v>
      </c>
      <c r="I32" t="s">
        <v>224</v>
      </c>
      <c r="J32">
        <v>5988927</v>
      </c>
      <c r="K32">
        <v>5988950</v>
      </c>
      <c r="L32">
        <v>5995974</v>
      </c>
      <c r="M32">
        <v>6010275</v>
      </c>
      <c r="N32">
        <v>6024367</v>
      </c>
      <c r="O32">
        <v>6040715</v>
      </c>
      <c r="P32">
        <v>6056202</v>
      </c>
      <c r="Q32">
        <v>6071732</v>
      </c>
      <c r="R32">
        <v>6087135</v>
      </c>
      <c r="S32">
        <v>6106670</v>
      </c>
      <c r="T32">
        <v>6121623</v>
      </c>
      <c r="U32">
        <v>6137428</v>
      </c>
      <c r="V32">
        <v>7024</v>
      </c>
      <c r="W32">
        <v>14301</v>
      </c>
      <c r="X32">
        <v>14092</v>
      </c>
      <c r="Y32">
        <v>16348</v>
      </c>
      <c r="Z32">
        <v>15487</v>
      </c>
      <c r="AA32">
        <v>15530</v>
      </c>
      <c r="AB32">
        <v>15403</v>
      </c>
      <c r="AC32">
        <v>19535</v>
      </c>
      <c r="AD32">
        <v>14953</v>
      </c>
      <c r="AE32">
        <v>15805</v>
      </c>
      <c r="AF32">
        <v>19015</v>
      </c>
      <c r="AG32">
        <v>76256</v>
      </c>
      <c r="AH32">
        <v>75442</v>
      </c>
      <c r="AI32">
        <v>75168</v>
      </c>
      <c r="AJ32">
        <v>75796</v>
      </c>
      <c r="AK32">
        <v>75145</v>
      </c>
      <c r="AL32">
        <v>74882</v>
      </c>
      <c r="AM32">
        <v>73765</v>
      </c>
      <c r="AN32">
        <v>72323</v>
      </c>
      <c r="AO32">
        <v>71297</v>
      </c>
      <c r="AP32">
        <v>13194</v>
      </c>
      <c r="AQ32">
        <v>55939</v>
      </c>
      <c r="AR32">
        <v>55619</v>
      </c>
      <c r="AS32">
        <v>57558</v>
      </c>
      <c r="AT32">
        <v>57101</v>
      </c>
      <c r="AU32">
        <v>59996</v>
      </c>
      <c r="AV32">
        <v>59195</v>
      </c>
      <c r="AW32">
        <v>61348</v>
      </c>
      <c r="AX32">
        <v>60322</v>
      </c>
      <c r="AY32">
        <v>60141</v>
      </c>
      <c r="AZ32">
        <v>5821</v>
      </c>
      <c r="BA32">
        <v>20317</v>
      </c>
      <c r="BB32">
        <v>19823</v>
      </c>
      <c r="BC32">
        <v>17610</v>
      </c>
      <c r="BD32">
        <v>18695</v>
      </c>
      <c r="BE32">
        <v>15149</v>
      </c>
      <c r="BF32">
        <v>15687</v>
      </c>
      <c r="BG32">
        <v>12417</v>
      </c>
      <c r="BH32">
        <v>12001</v>
      </c>
      <c r="BI32">
        <v>11156</v>
      </c>
      <c r="BJ32">
        <v>1871</v>
      </c>
      <c r="BK32">
        <v>8387</v>
      </c>
      <c r="BL32">
        <v>6476</v>
      </c>
      <c r="BM32">
        <v>5415</v>
      </c>
      <c r="BN32">
        <v>6218</v>
      </c>
      <c r="BO32">
        <v>9091</v>
      </c>
      <c r="BP32">
        <v>5584</v>
      </c>
      <c r="BQ32">
        <v>8109</v>
      </c>
      <c r="BR32">
        <v>5755</v>
      </c>
      <c r="BS32">
        <v>5503</v>
      </c>
      <c r="BT32">
        <v>-502</v>
      </c>
      <c r="BU32">
        <v>-14354</v>
      </c>
      <c r="BV32">
        <v>-11827</v>
      </c>
      <c r="BW32">
        <v>-6349</v>
      </c>
      <c r="BX32">
        <v>-8993</v>
      </c>
      <c r="BY32">
        <v>-8347</v>
      </c>
      <c r="BZ32">
        <v>-5789</v>
      </c>
      <c r="CA32">
        <v>-898</v>
      </c>
      <c r="CB32">
        <v>-2697</v>
      </c>
      <c r="CC32">
        <v>-710</v>
      </c>
      <c r="CD32">
        <v>1369</v>
      </c>
      <c r="CE32">
        <v>-5967</v>
      </c>
      <c r="CF32">
        <v>-5351</v>
      </c>
      <c r="CG32">
        <v>-934</v>
      </c>
      <c r="CH32">
        <v>-2775</v>
      </c>
      <c r="CI32">
        <v>744</v>
      </c>
      <c r="CJ32">
        <v>-205</v>
      </c>
      <c r="CK32">
        <v>7211</v>
      </c>
      <c r="CL32">
        <v>3058</v>
      </c>
      <c r="CM32">
        <v>4793</v>
      </c>
      <c r="CN32">
        <v>-166</v>
      </c>
      <c r="CO32">
        <v>-49</v>
      </c>
      <c r="CP32">
        <v>-380</v>
      </c>
      <c r="CQ32">
        <v>-328</v>
      </c>
      <c r="CR32">
        <v>-433</v>
      </c>
      <c r="CS32">
        <v>-363</v>
      </c>
      <c r="CT32">
        <v>-79</v>
      </c>
      <c r="CU32">
        <v>-93</v>
      </c>
      <c r="CV32">
        <v>-106</v>
      </c>
      <c r="CW32">
        <v>-144</v>
      </c>
      <c r="CX32">
        <v>12.702718389999999</v>
      </c>
      <c r="CY32">
        <v>12.537473070000001</v>
      </c>
      <c r="CZ32">
        <v>12.46042091</v>
      </c>
      <c r="DA32">
        <v>12.531457400000001</v>
      </c>
      <c r="DB32">
        <v>12.39205293</v>
      </c>
      <c r="DC32">
        <v>12.317266070000001</v>
      </c>
      <c r="DD32">
        <v>12.098766550000001</v>
      </c>
      <c r="DE32">
        <v>11.828797359999999</v>
      </c>
      <c r="DF32">
        <v>11.631732339999999</v>
      </c>
      <c r="DG32">
        <v>9.3183141549999995</v>
      </c>
      <c r="DH32">
        <v>9.2431499000000006</v>
      </c>
      <c r="DI32">
        <v>9.5412530140000005</v>
      </c>
      <c r="DJ32">
        <v>9.4405872169999991</v>
      </c>
      <c r="DK32">
        <v>9.8938533139999993</v>
      </c>
      <c r="DL32">
        <v>9.7369269690000007</v>
      </c>
      <c r="DM32">
        <v>10.062158609999999</v>
      </c>
      <c r="DN32">
        <v>9.8659722989999992</v>
      </c>
      <c r="DO32">
        <v>9.8116893390000008</v>
      </c>
      <c r="DP32">
        <v>3.3844042380000001</v>
      </c>
      <c r="DQ32">
        <v>3.2943231709999998</v>
      </c>
      <c r="DR32">
        <v>2.919167893</v>
      </c>
      <c r="DS32">
        <v>3.0908701779999999</v>
      </c>
      <c r="DT32">
        <v>2.498199611</v>
      </c>
      <c r="DU32">
        <v>2.5803391059999998</v>
      </c>
      <c r="DV32">
        <v>2.036607933</v>
      </c>
      <c r="DW32">
        <v>1.9628250650000001</v>
      </c>
      <c r="DX32">
        <v>1.8200430030000001</v>
      </c>
      <c r="DY32">
        <v>1.397105791</v>
      </c>
      <c r="DZ32">
        <v>1.076226447</v>
      </c>
      <c r="EA32">
        <v>0.89763169499999995</v>
      </c>
      <c r="EB32">
        <v>1.0280305300000001</v>
      </c>
      <c r="EC32">
        <v>1.4991836199999999</v>
      </c>
      <c r="ED32">
        <v>0.91850663399999999</v>
      </c>
      <c r="EE32">
        <v>1.3300196289999999</v>
      </c>
      <c r="EF32">
        <v>0.94125974899999998</v>
      </c>
      <c r="EG32">
        <v>0.89778564400000005</v>
      </c>
      <c r="EH32">
        <v>-2.3910881740000001</v>
      </c>
      <c r="EI32">
        <v>-1.965492617</v>
      </c>
      <c r="EJ32">
        <v>-1.0524586570000001</v>
      </c>
      <c r="EK32">
        <v>-1.4868251139999999</v>
      </c>
      <c r="EL32">
        <v>-1.3764916599999999</v>
      </c>
      <c r="EM32">
        <v>-0.95222688099999997</v>
      </c>
      <c r="EN32">
        <v>-0.147287906</v>
      </c>
      <c r="EO32">
        <v>-0.44110817400000002</v>
      </c>
      <c r="EP32">
        <v>-0.11583278299999999</v>
      </c>
      <c r="EQ32">
        <v>-0.99398238400000005</v>
      </c>
      <c r="ER32">
        <v>-0.88926616999999997</v>
      </c>
      <c r="ES32">
        <v>-0.15482696300000001</v>
      </c>
      <c r="ET32">
        <v>-0.45879458400000001</v>
      </c>
      <c r="EU32">
        <v>0.122691961</v>
      </c>
      <c r="EV32">
        <v>-3.3720247000000002E-2</v>
      </c>
      <c r="EW32">
        <v>1.1827317230000001</v>
      </c>
      <c r="EX32">
        <v>0.50015157499999996</v>
      </c>
      <c r="EY32">
        <v>0.78195286100000005</v>
      </c>
    </row>
    <row r="33" spans="1:155" x14ac:dyDescent="0.2">
      <c r="A33" t="s">
        <v>225</v>
      </c>
      <c r="B33">
        <v>40</v>
      </c>
      <c r="C33">
        <v>4</v>
      </c>
      <c r="D33" t="s">
        <v>163</v>
      </c>
      <c r="E33">
        <v>8</v>
      </c>
      <c r="F33" t="s">
        <v>171</v>
      </c>
      <c r="G33">
        <v>30</v>
      </c>
      <c r="H33" t="s">
        <v>225</v>
      </c>
      <c r="I33" t="s">
        <v>226</v>
      </c>
      <c r="J33">
        <v>989415</v>
      </c>
      <c r="K33">
        <v>989407</v>
      </c>
      <c r="L33">
        <v>990697</v>
      </c>
      <c r="M33">
        <v>997316</v>
      </c>
      <c r="N33">
        <v>1003783</v>
      </c>
      <c r="O33">
        <v>1013569</v>
      </c>
      <c r="P33">
        <v>1021869</v>
      </c>
      <c r="Q33">
        <v>1030475</v>
      </c>
      <c r="R33">
        <v>1040859</v>
      </c>
      <c r="S33">
        <v>1052482</v>
      </c>
      <c r="T33">
        <v>1060665</v>
      </c>
      <c r="U33">
        <v>1068778</v>
      </c>
      <c r="V33">
        <v>1290</v>
      </c>
      <c r="W33">
        <v>6619</v>
      </c>
      <c r="X33">
        <v>6467</v>
      </c>
      <c r="Y33">
        <v>9786</v>
      </c>
      <c r="Z33">
        <v>8300</v>
      </c>
      <c r="AA33">
        <v>8606</v>
      </c>
      <c r="AB33">
        <v>10384</v>
      </c>
      <c r="AC33">
        <v>11623</v>
      </c>
      <c r="AD33">
        <v>8183</v>
      </c>
      <c r="AE33">
        <v>8113</v>
      </c>
      <c r="AF33">
        <v>3063</v>
      </c>
      <c r="AG33">
        <v>12002</v>
      </c>
      <c r="AH33">
        <v>12035</v>
      </c>
      <c r="AI33">
        <v>12207</v>
      </c>
      <c r="AJ33">
        <v>12380</v>
      </c>
      <c r="AK33">
        <v>12582</v>
      </c>
      <c r="AL33">
        <v>12430</v>
      </c>
      <c r="AM33">
        <v>12194</v>
      </c>
      <c r="AN33">
        <v>11552</v>
      </c>
      <c r="AO33">
        <v>11618</v>
      </c>
      <c r="AP33">
        <v>2410</v>
      </c>
      <c r="AQ33">
        <v>9118</v>
      </c>
      <c r="AR33">
        <v>8962</v>
      </c>
      <c r="AS33">
        <v>9439</v>
      </c>
      <c r="AT33">
        <v>9370</v>
      </c>
      <c r="AU33">
        <v>9682</v>
      </c>
      <c r="AV33">
        <v>9923</v>
      </c>
      <c r="AW33">
        <v>10260</v>
      </c>
      <c r="AX33">
        <v>9666</v>
      </c>
      <c r="AY33">
        <v>9870</v>
      </c>
      <c r="AZ33">
        <v>653</v>
      </c>
      <c r="BA33">
        <v>2884</v>
      </c>
      <c r="BB33">
        <v>3073</v>
      </c>
      <c r="BC33">
        <v>2768</v>
      </c>
      <c r="BD33">
        <v>3010</v>
      </c>
      <c r="BE33">
        <v>2900</v>
      </c>
      <c r="BF33">
        <v>2507</v>
      </c>
      <c r="BG33">
        <v>1934</v>
      </c>
      <c r="BH33">
        <v>1886</v>
      </c>
      <c r="BI33">
        <v>1748</v>
      </c>
      <c r="BJ33">
        <v>347</v>
      </c>
      <c r="BK33">
        <v>435</v>
      </c>
      <c r="BL33">
        <v>326</v>
      </c>
      <c r="BM33">
        <v>1647</v>
      </c>
      <c r="BN33">
        <v>609</v>
      </c>
      <c r="BO33">
        <v>585</v>
      </c>
      <c r="BP33">
        <v>849</v>
      </c>
      <c r="BQ33">
        <v>949</v>
      </c>
      <c r="BR33">
        <v>288</v>
      </c>
      <c r="BS33">
        <v>322</v>
      </c>
      <c r="BT33">
        <v>306</v>
      </c>
      <c r="BU33">
        <v>3297</v>
      </c>
      <c r="BV33">
        <v>3019</v>
      </c>
      <c r="BW33">
        <v>5318</v>
      </c>
      <c r="BX33">
        <v>4629</v>
      </c>
      <c r="BY33">
        <v>5074</v>
      </c>
      <c r="BZ33">
        <v>6996</v>
      </c>
      <c r="CA33">
        <v>8699</v>
      </c>
      <c r="CB33">
        <v>5996</v>
      </c>
      <c r="CC33">
        <v>6024</v>
      </c>
      <c r="CD33">
        <v>653</v>
      </c>
      <c r="CE33">
        <v>3732</v>
      </c>
      <c r="CF33">
        <v>3345</v>
      </c>
      <c r="CG33">
        <v>6965</v>
      </c>
      <c r="CH33">
        <v>5238</v>
      </c>
      <c r="CI33">
        <v>5659</v>
      </c>
      <c r="CJ33">
        <v>7845</v>
      </c>
      <c r="CK33">
        <v>9648</v>
      </c>
      <c r="CL33">
        <v>6284</v>
      </c>
      <c r="CM33">
        <v>6346</v>
      </c>
      <c r="CN33">
        <v>-16</v>
      </c>
      <c r="CO33">
        <v>3</v>
      </c>
      <c r="CP33">
        <v>49</v>
      </c>
      <c r="CQ33">
        <v>53</v>
      </c>
      <c r="CR33">
        <v>52</v>
      </c>
      <c r="CS33">
        <v>47</v>
      </c>
      <c r="CT33">
        <v>32</v>
      </c>
      <c r="CU33">
        <v>41</v>
      </c>
      <c r="CV33">
        <v>13</v>
      </c>
      <c r="CW33">
        <v>19</v>
      </c>
      <c r="CX33">
        <v>12.07436772</v>
      </c>
      <c r="CY33">
        <v>12.028390399999999</v>
      </c>
      <c r="CZ33">
        <v>12.10200302</v>
      </c>
      <c r="DA33">
        <v>12.164457970000001</v>
      </c>
      <c r="DB33">
        <v>12.261102429999999</v>
      </c>
      <c r="DC33">
        <v>12.00192726</v>
      </c>
      <c r="DD33">
        <v>11.650275799999999</v>
      </c>
      <c r="DE33">
        <v>10.933456120000001</v>
      </c>
      <c r="DF33">
        <v>10.91177364</v>
      </c>
      <c r="DG33">
        <v>9.1729782449999995</v>
      </c>
      <c r="DH33">
        <v>8.9570780859999992</v>
      </c>
      <c r="DI33">
        <v>9.3578116260000002</v>
      </c>
      <c r="DJ33">
        <v>9.2068635840000006</v>
      </c>
      <c r="DK33">
        <v>9.4350654669999994</v>
      </c>
      <c r="DL33">
        <v>9.5812650210000001</v>
      </c>
      <c r="DM33">
        <v>9.80251187</v>
      </c>
      <c r="DN33">
        <v>9.1484406909999993</v>
      </c>
      <c r="DO33">
        <v>9.2700297680000006</v>
      </c>
      <c r="DP33">
        <v>2.901389478</v>
      </c>
      <c r="DQ33">
        <v>3.071312314</v>
      </c>
      <c r="DR33">
        <v>2.7441913960000002</v>
      </c>
      <c r="DS33">
        <v>2.9575943850000002</v>
      </c>
      <c r="DT33">
        <v>2.8260369609999998</v>
      </c>
      <c r="DU33">
        <v>2.42066224</v>
      </c>
      <c r="DV33">
        <v>1.847763933</v>
      </c>
      <c r="DW33">
        <v>1.7850154300000001</v>
      </c>
      <c r="DX33">
        <v>1.6417438740000001</v>
      </c>
      <c r="DY33">
        <v>0.43762289300000001</v>
      </c>
      <c r="DZ33">
        <v>0.32582096100000002</v>
      </c>
      <c r="EA33">
        <v>1.6328335359999999</v>
      </c>
      <c r="EB33">
        <v>0.59839700399999995</v>
      </c>
      <c r="EC33">
        <v>0.57007987000000004</v>
      </c>
      <c r="ED33">
        <v>0.819761564</v>
      </c>
      <c r="EE33">
        <v>0.90668457700000005</v>
      </c>
      <c r="EF33">
        <v>0.27257923899999997</v>
      </c>
      <c r="EG33">
        <v>0.30242650300000001</v>
      </c>
      <c r="EH33">
        <v>3.3168797190000001</v>
      </c>
      <c r="EI33">
        <v>3.017341971</v>
      </c>
      <c r="EJ33">
        <v>5.2722578909999998</v>
      </c>
      <c r="EK33">
        <v>4.5484067799999996</v>
      </c>
      <c r="EL33">
        <v>4.9445901860000001</v>
      </c>
      <c r="EM33">
        <v>6.7550670239999997</v>
      </c>
      <c r="EN33">
        <v>8.3111160579999996</v>
      </c>
      <c r="EO33">
        <v>5.6749483119999997</v>
      </c>
      <c r="EP33">
        <v>5.6578175609999999</v>
      </c>
      <c r="EQ33">
        <v>3.7545026109999999</v>
      </c>
      <c r="ER33">
        <v>3.3431629319999998</v>
      </c>
      <c r="ES33">
        <v>6.9050914270000003</v>
      </c>
      <c r="ET33">
        <v>5.1468037840000003</v>
      </c>
      <c r="EU33">
        <v>5.5146700549999998</v>
      </c>
      <c r="EV33">
        <v>7.574828589</v>
      </c>
      <c r="EW33">
        <v>9.2178006349999997</v>
      </c>
      <c r="EX33">
        <v>5.9475275500000002</v>
      </c>
      <c r="EY33">
        <v>5.9602440640000003</v>
      </c>
    </row>
    <row r="34" spans="1:155" x14ac:dyDescent="0.2">
      <c r="A34" t="s">
        <v>227</v>
      </c>
      <c r="B34">
        <v>40</v>
      </c>
      <c r="C34">
        <v>2</v>
      </c>
      <c r="D34" t="s">
        <v>159</v>
      </c>
      <c r="E34">
        <v>4</v>
      </c>
      <c r="F34" t="s">
        <v>202</v>
      </c>
      <c r="G34">
        <v>31</v>
      </c>
      <c r="H34" t="s">
        <v>227</v>
      </c>
      <c r="I34" t="s">
        <v>228</v>
      </c>
      <c r="J34">
        <v>1826341</v>
      </c>
      <c r="K34">
        <v>1826305</v>
      </c>
      <c r="L34">
        <v>1829542</v>
      </c>
      <c r="M34">
        <v>1840672</v>
      </c>
      <c r="N34">
        <v>1853303</v>
      </c>
      <c r="O34">
        <v>1865279</v>
      </c>
      <c r="P34">
        <v>1879321</v>
      </c>
      <c r="Q34">
        <v>1891277</v>
      </c>
      <c r="R34">
        <v>1905616</v>
      </c>
      <c r="S34">
        <v>1915947</v>
      </c>
      <c r="T34">
        <v>1925614</v>
      </c>
      <c r="U34">
        <v>1934408</v>
      </c>
      <c r="V34">
        <v>3237</v>
      </c>
      <c r="W34">
        <v>11130</v>
      </c>
      <c r="X34">
        <v>12631</v>
      </c>
      <c r="Y34">
        <v>11976</v>
      </c>
      <c r="Z34">
        <v>14042</v>
      </c>
      <c r="AA34">
        <v>11956</v>
      </c>
      <c r="AB34">
        <v>14339</v>
      </c>
      <c r="AC34">
        <v>10331</v>
      </c>
      <c r="AD34">
        <v>9667</v>
      </c>
      <c r="AE34">
        <v>8794</v>
      </c>
      <c r="AF34">
        <v>6509</v>
      </c>
      <c r="AG34">
        <v>25722</v>
      </c>
      <c r="AH34">
        <v>25763</v>
      </c>
      <c r="AI34">
        <v>26029</v>
      </c>
      <c r="AJ34">
        <v>26467</v>
      </c>
      <c r="AK34">
        <v>26859</v>
      </c>
      <c r="AL34">
        <v>26619</v>
      </c>
      <c r="AM34">
        <v>26226</v>
      </c>
      <c r="AN34">
        <v>25470</v>
      </c>
      <c r="AO34">
        <v>25343</v>
      </c>
      <c r="AP34">
        <v>3653</v>
      </c>
      <c r="AQ34">
        <v>15621</v>
      </c>
      <c r="AR34">
        <v>15220</v>
      </c>
      <c r="AS34">
        <v>16174</v>
      </c>
      <c r="AT34">
        <v>15683</v>
      </c>
      <c r="AU34">
        <v>16557</v>
      </c>
      <c r="AV34">
        <v>16135</v>
      </c>
      <c r="AW34">
        <v>16881</v>
      </c>
      <c r="AX34">
        <v>15731</v>
      </c>
      <c r="AY34">
        <v>15582</v>
      </c>
      <c r="AZ34">
        <v>2856</v>
      </c>
      <c r="BA34">
        <v>10101</v>
      </c>
      <c r="BB34">
        <v>10543</v>
      </c>
      <c r="BC34">
        <v>9855</v>
      </c>
      <c r="BD34">
        <v>10784</v>
      </c>
      <c r="BE34">
        <v>10302</v>
      </c>
      <c r="BF34">
        <v>10484</v>
      </c>
      <c r="BG34">
        <v>9345</v>
      </c>
      <c r="BH34">
        <v>9739</v>
      </c>
      <c r="BI34">
        <v>9761</v>
      </c>
      <c r="BJ34">
        <v>650</v>
      </c>
      <c r="BK34">
        <v>2073</v>
      </c>
      <c r="BL34">
        <v>3169</v>
      </c>
      <c r="BM34">
        <v>3083</v>
      </c>
      <c r="BN34">
        <v>4992</v>
      </c>
      <c r="BO34">
        <v>4045</v>
      </c>
      <c r="BP34">
        <v>5871</v>
      </c>
      <c r="BQ34">
        <v>4642</v>
      </c>
      <c r="BR34">
        <v>3280</v>
      </c>
      <c r="BS34">
        <v>3295</v>
      </c>
      <c r="BT34">
        <v>-247</v>
      </c>
      <c r="BU34">
        <v>-1013</v>
      </c>
      <c r="BV34">
        <v>-993</v>
      </c>
      <c r="BW34">
        <v>-878</v>
      </c>
      <c r="BX34">
        <v>-1653</v>
      </c>
      <c r="BY34">
        <v>-2297</v>
      </c>
      <c r="BZ34">
        <v>-1963</v>
      </c>
      <c r="CA34">
        <v>-3599</v>
      </c>
      <c r="CB34">
        <v>-3334</v>
      </c>
      <c r="CC34">
        <v>-4220</v>
      </c>
      <c r="CD34">
        <v>403</v>
      </c>
      <c r="CE34">
        <v>1060</v>
      </c>
      <c r="CF34">
        <v>2176</v>
      </c>
      <c r="CG34">
        <v>2205</v>
      </c>
      <c r="CH34">
        <v>3339</v>
      </c>
      <c r="CI34">
        <v>1748</v>
      </c>
      <c r="CJ34">
        <v>3908</v>
      </c>
      <c r="CK34">
        <v>1043</v>
      </c>
      <c r="CL34">
        <v>-54</v>
      </c>
      <c r="CM34">
        <v>-925</v>
      </c>
      <c r="CN34">
        <v>-22</v>
      </c>
      <c r="CO34">
        <v>-31</v>
      </c>
      <c r="CP34">
        <v>-88</v>
      </c>
      <c r="CQ34">
        <v>-84</v>
      </c>
      <c r="CR34">
        <v>-81</v>
      </c>
      <c r="CS34">
        <v>-94</v>
      </c>
      <c r="CT34">
        <v>-53</v>
      </c>
      <c r="CU34">
        <v>-57</v>
      </c>
      <c r="CV34">
        <v>-18</v>
      </c>
      <c r="CW34">
        <v>-42</v>
      </c>
      <c r="CX34">
        <v>14.016621369999999</v>
      </c>
      <c r="CY34">
        <v>13.948659640000001</v>
      </c>
      <c r="CZ34">
        <v>13.999422360000001</v>
      </c>
      <c r="DA34">
        <v>14.1360893</v>
      </c>
      <c r="DB34">
        <v>14.24654657</v>
      </c>
      <c r="DC34">
        <v>14.02146439</v>
      </c>
      <c r="DD34">
        <v>13.72527419</v>
      </c>
      <c r="DE34">
        <v>13.260234580000001</v>
      </c>
      <c r="DF34">
        <v>13.13101324</v>
      </c>
      <c r="DG34">
        <v>8.5123101810000001</v>
      </c>
      <c r="DH34">
        <v>8.2404455910000003</v>
      </c>
      <c r="DI34">
        <v>8.6990148400000002</v>
      </c>
      <c r="DJ34">
        <v>8.3763285799999991</v>
      </c>
      <c r="DK34">
        <v>8.7821613440000004</v>
      </c>
      <c r="DL34">
        <v>8.4990543580000004</v>
      </c>
      <c r="DM34">
        <v>8.8346051079999999</v>
      </c>
      <c r="DN34">
        <v>8.1898998869999993</v>
      </c>
      <c r="DO34">
        <v>8.0735291149999995</v>
      </c>
      <c r="DP34">
        <v>5.5043111930000004</v>
      </c>
      <c r="DQ34">
        <v>5.7082140509999997</v>
      </c>
      <c r="DR34">
        <v>5.3004075210000003</v>
      </c>
      <c r="DS34">
        <v>5.7597607220000002</v>
      </c>
      <c r="DT34">
        <v>5.464385225</v>
      </c>
      <c r="DU34">
        <v>5.522410034</v>
      </c>
      <c r="DV34">
        <v>4.8906690800000003</v>
      </c>
      <c r="DW34">
        <v>5.0703346900000001</v>
      </c>
      <c r="DX34">
        <v>5.0574841279999996</v>
      </c>
      <c r="DY34">
        <v>1.1296344030000001</v>
      </c>
      <c r="DZ34">
        <v>1.7157668909999999</v>
      </c>
      <c r="EA34">
        <v>1.6581589430000001</v>
      </c>
      <c r="EB34">
        <v>2.6662393849999999</v>
      </c>
      <c r="EC34">
        <v>2.145548266</v>
      </c>
      <c r="ED34">
        <v>3.0925285489999998</v>
      </c>
      <c r="EE34">
        <v>2.429372485</v>
      </c>
      <c r="EF34">
        <v>1.70763916</v>
      </c>
      <c r="EG34">
        <v>1.707244156</v>
      </c>
      <c r="EH34">
        <v>-0.55201140900000001</v>
      </c>
      <c r="EI34">
        <v>-0.53763222499999996</v>
      </c>
      <c r="EJ34">
        <v>-0.472223014</v>
      </c>
      <c r="EK34">
        <v>-0.88287133500000003</v>
      </c>
      <c r="EL34">
        <v>-1.21837438</v>
      </c>
      <c r="EM34">
        <v>-1.0340033289999999</v>
      </c>
      <c r="EN34">
        <v>-1.883522527</v>
      </c>
      <c r="EO34">
        <v>-1.7357527319999999</v>
      </c>
      <c r="EP34">
        <v>-2.1865160349999999</v>
      </c>
      <c r="EQ34">
        <v>0.57762299399999995</v>
      </c>
      <c r="ER34">
        <v>1.178134665</v>
      </c>
      <c r="ES34">
        <v>1.185935929</v>
      </c>
      <c r="ET34">
        <v>1.78336805</v>
      </c>
      <c r="EU34">
        <v>0.92717388599999995</v>
      </c>
      <c r="EV34">
        <v>2.058525221</v>
      </c>
      <c r="EW34">
        <v>0.54584995700000005</v>
      </c>
      <c r="EX34">
        <v>-2.8113572E-2</v>
      </c>
      <c r="EY34">
        <v>-0.47927187999999998</v>
      </c>
    </row>
    <row r="35" spans="1:155" x14ac:dyDescent="0.2">
      <c r="A35" t="s">
        <v>229</v>
      </c>
      <c r="B35">
        <v>40</v>
      </c>
      <c r="C35">
        <v>4</v>
      </c>
      <c r="D35" t="s">
        <v>163</v>
      </c>
      <c r="E35">
        <v>8</v>
      </c>
      <c r="F35" t="s">
        <v>171</v>
      </c>
      <c r="G35">
        <v>32</v>
      </c>
      <c r="H35" t="s">
        <v>229</v>
      </c>
      <c r="I35" t="s">
        <v>230</v>
      </c>
      <c r="J35">
        <v>2700551</v>
      </c>
      <c r="K35">
        <v>2700677</v>
      </c>
      <c r="L35">
        <v>2702405</v>
      </c>
      <c r="M35">
        <v>2712730</v>
      </c>
      <c r="N35">
        <v>2743996</v>
      </c>
      <c r="O35">
        <v>2775970</v>
      </c>
      <c r="P35">
        <v>2817628</v>
      </c>
      <c r="Q35">
        <v>2866939</v>
      </c>
      <c r="R35">
        <v>2917563</v>
      </c>
      <c r="S35">
        <v>2969905</v>
      </c>
      <c r="T35">
        <v>3027341</v>
      </c>
      <c r="U35">
        <v>3080156</v>
      </c>
      <c r="V35">
        <v>1728</v>
      </c>
      <c r="W35">
        <v>10325</v>
      </c>
      <c r="X35">
        <v>31266</v>
      </c>
      <c r="Y35">
        <v>31974</v>
      </c>
      <c r="Z35">
        <v>41658</v>
      </c>
      <c r="AA35">
        <v>49311</v>
      </c>
      <c r="AB35">
        <v>50624</v>
      </c>
      <c r="AC35">
        <v>52342</v>
      </c>
      <c r="AD35">
        <v>57436</v>
      </c>
      <c r="AE35">
        <v>52815</v>
      </c>
      <c r="AF35">
        <v>8898</v>
      </c>
      <c r="AG35">
        <v>35845</v>
      </c>
      <c r="AH35">
        <v>34708</v>
      </c>
      <c r="AI35">
        <v>35082</v>
      </c>
      <c r="AJ35">
        <v>35223</v>
      </c>
      <c r="AK35">
        <v>36228</v>
      </c>
      <c r="AL35">
        <v>36290</v>
      </c>
      <c r="AM35">
        <v>36152</v>
      </c>
      <c r="AN35">
        <v>35700</v>
      </c>
      <c r="AO35">
        <v>35932</v>
      </c>
      <c r="AP35">
        <v>4939</v>
      </c>
      <c r="AQ35">
        <v>20204</v>
      </c>
      <c r="AR35">
        <v>20414</v>
      </c>
      <c r="AS35">
        <v>21249</v>
      </c>
      <c r="AT35">
        <v>21248</v>
      </c>
      <c r="AU35">
        <v>22454</v>
      </c>
      <c r="AV35">
        <v>23312</v>
      </c>
      <c r="AW35">
        <v>24504</v>
      </c>
      <c r="AX35">
        <v>25146</v>
      </c>
      <c r="AY35">
        <v>25610</v>
      </c>
      <c r="AZ35">
        <v>3959</v>
      </c>
      <c r="BA35">
        <v>15641</v>
      </c>
      <c r="BB35">
        <v>14294</v>
      </c>
      <c r="BC35">
        <v>13833</v>
      </c>
      <c r="BD35">
        <v>13975</v>
      </c>
      <c r="BE35">
        <v>13774</v>
      </c>
      <c r="BF35">
        <v>12978</v>
      </c>
      <c r="BG35">
        <v>11648</v>
      </c>
      <c r="BH35">
        <v>10554</v>
      </c>
      <c r="BI35">
        <v>10322</v>
      </c>
      <c r="BJ35">
        <v>911</v>
      </c>
      <c r="BK35">
        <v>795</v>
      </c>
      <c r="BL35">
        <v>3358</v>
      </c>
      <c r="BM35">
        <v>4222</v>
      </c>
      <c r="BN35">
        <v>3582</v>
      </c>
      <c r="BO35">
        <v>6219</v>
      </c>
      <c r="BP35">
        <v>2585</v>
      </c>
      <c r="BQ35">
        <v>2679</v>
      </c>
      <c r="BR35">
        <v>-992</v>
      </c>
      <c r="BS35">
        <v>-970</v>
      </c>
      <c r="BT35">
        <v>-3055</v>
      </c>
      <c r="BU35">
        <v>-6054</v>
      </c>
      <c r="BV35">
        <v>13402</v>
      </c>
      <c r="BW35">
        <v>13900</v>
      </c>
      <c r="BX35">
        <v>23725</v>
      </c>
      <c r="BY35">
        <v>29035</v>
      </c>
      <c r="BZ35">
        <v>34931</v>
      </c>
      <c r="CA35">
        <v>37822</v>
      </c>
      <c r="CB35">
        <v>47650</v>
      </c>
      <c r="CC35">
        <v>43207</v>
      </c>
      <c r="CD35">
        <v>-2144</v>
      </c>
      <c r="CE35">
        <v>-5259</v>
      </c>
      <c r="CF35">
        <v>16760</v>
      </c>
      <c r="CG35">
        <v>18122</v>
      </c>
      <c r="CH35">
        <v>27307</v>
      </c>
      <c r="CI35">
        <v>35254</v>
      </c>
      <c r="CJ35">
        <v>37516</v>
      </c>
      <c r="CK35">
        <v>40501</v>
      </c>
      <c r="CL35">
        <v>46658</v>
      </c>
      <c r="CM35">
        <v>42237</v>
      </c>
      <c r="CN35">
        <v>-87</v>
      </c>
      <c r="CO35">
        <v>-57</v>
      </c>
      <c r="CP35">
        <v>212</v>
      </c>
      <c r="CQ35">
        <v>19</v>
      </c>
      <c r="CR35">
        <v>376</v>
      </c>
      <c r="CS35">
        <v>283</v>
      </c>
      <c r="CT35">
        <v>130</v>
      </c>
      <c r="CU35">
        <v>193</v>
      </c>
      <c r="CV35">
        <v>224</v>
      </c>
      <c r="CW35">
        <v>256</v>
      </c>
      <c r="CX35">
        <v>13.23882045</v>
      </c>
      <c r="CY35">
        <v>12.72118116</v>
      </c>
      <c r="CZ35">
        <v>12.710947859999999</v>
      </c>
      <c r="DA35">
        <v>12.59404054</v>
      </c>
      <c r="DB35">
        <v>12.74608954</v>
      </c>
      <c r="DC35">
        <v>12.547320409999999</v>
      </c>
      <c r="DD35">
        <v>12.281000929999999</v>
      </c>
      <c r="DE35">
        <v>11.905464609999999</v>
      </c>
      <c r="DF35">
        <v>11.76652236</v>
      </c>
      <c r="DG35">
        <v>7.4620484989999998</v>
      </c>
      <c r="DH35">
        <v>7.4821422220000002</v>
      </c>
      <c r="DI35">
        <v>7.6989604649999999</v>
      </c>
      <c r="DJ35">
        <v>7.5972567209999999</v>
      </c>
      <c r="DK35">
        <v>7.8999860499999999</v>
      </c>
      <c r="DL35">
        <v>8.0601579880000003</v>
      </c>
      <c r="DM35">
        <v>8.3241216770000008</v>
      </c>
      <c r="DN35">
        <v>8.3858491050000001</v>
      </c>
      <c r="DO35">
        <v>8.3864142709999996</v>
      </c>
      <c r="DP35">
        <v>5.7767719550000001</v>
      </c>
      <c r="DQ35">
        <v>5.2390389400000004</v>
      </c>
      <c r="DR35">
        <v>5.0119873930000001</v>
      </c>
      <c r="DS35">
        <v>4.9967838230000003</v>
      </c>
      <c r="DT35">
        <v>4.8461034940000003</v>
      </c>
      <c r="DU35">
        <v>4.4871624209999998</v>
      </c>
      <c r="DV35">
        <v>3.9568792560000001</v>
      </c>
      <c r="DW35">
        <v>3.5196155039999999</v>
      </c>
      <c r="DX35">
        <v>3.380108087</v>
      </c>
      <c r="DY35">
        <v>0.29362148900000001</v>
      </c>
      <c r="DZ35">
        <v>1.230774644</v>
      </c>
      <c r="EA35">
        <v>1.5297195669999999</v>
      </c>
      <c r="EB35">
        <v>1.2807498859999999</v>
      </c>
      <c r="EC35">
        <v>2.1880294490000001</v>
      </c>
      <c r="ED35">
        <v>0.89376751899999995</v>
      </c>
      <c r="EE35">
        <v>0.91006864099999996</v>
      </c>
      <c r="EF35">
        <v>-0.33081851200000001</v>
      </c>
      <c r="EG35">
        <v>-0.31764239900000002</v>
      </c>
      <c r="EH35">
        <v>-2.235955336</v>
      </c>
      <c r="EI35">
        <v>4.9121029719999996</v>
      </c>
      <c r="EJ35">
        <v>5.0362629050000001</v>
      </c>
      <c r="EK35">
        <v>8.4829120719999995</v>
      </c>
      <c r="EL35">
        <v>10.21537788</v>
      </c>
      <c r="EM35">
        <v>12.077444180000001</v>
      </c>
      <c r="EN35">
        <v>12.848307630000001</v>
      </c>
      <c r="EO35">
        <v>15.89062713</v>
      </c>
      <c r="EP35">
        <v>14.14884035</v>
      </c>
      <c r="EQ35">
        <v>-1.9423338480000001</v>
      </c>
      <c r="ER35">
        <v>6.1428776159999998</v>
      </c>
      <c r="ES35">
        <v>6.565982472</v>
      </c>
      <c r="ET35">
        <v>9.7636619580000001</v>
      </c>
      <c r="EU35">
        <v>12.40340733</v>
      </c>
      <c r="EV35">
        <v>12.9712117</v>
      </c>
      <c r="EW35">
        <v>13.758376269999999</v>
      </c>
      <c r="EX35">
        <v>15.55980862</v>
      </c>
      <c r="EY35">
        <v>13.83119795</v>
      </c>
    </row>
    <row r="36" spans="1:155" x14ac:dyDescent="0.2">
      <c r="A36" t="s">
        <v>231</v>
      </c>
      <c r="B36">
        <v>40</v>
      </c>
      <c r="C36">
        <v>1</v>
      </c>
      <c r="D36" t="s">
        <v>157</v>
      </c>
      <c r="E36">
        <v>1</v>
      </c>
      <c r="F36" t="s">
        <v>181</v>
      </c>
      <c r="G36">
        <v>33</v>
      </c>
      <c r="H36" t="s">
        <v>231</v>
      </c>
      <c r="I36" t="s">
        <v>232</v>
      </c>
      <c r="J36">
        <v>1316470</v>
      </c>
      <c r="K36">
        <v>1316462</v>
      </c>
      <c r="L36">
        <v>1316762</v>
      </c>
      <c r="M36">
        <v>1320202</v>
      </c>
      <c r="N36">
        <v>1324232</v>
      </c>
      <c r="O36">
        <v>1326622</v>
      </c>
      <c r="P36">
        <v>1333341</v>
      </c>
      <c r="Q36">
        <v>1336350</v>
      </c>
      <c r="R36">
        <v>1342307</v>
      </c>
      <c r="S36">
        <v>1348787</v>
      </c>
      <c r="T36">
        <v>1353465</v>
      </c>
      <c r="U36">
        <v>1359711</v>
      </c>
      <c r="V36">
        <v>300</v>
      </c>
      <c r="W36">
        <v>3440</v>
      </c>
      <c r="X36">
        <v>4030</v>
      </c>
      <c r="Y36">
        <v>2390</v>
      </c>
      <c r="Z36">
        <v>6719</v>
      </c>
      <c r="AA36">
        <v>3009</v>
      </c>
      <c r="AB36">
        <v>5957</v>
      </c>
      <c r="AC36">
        <v>6480</v>
      </c>
      <c r="AD36">
        <v>4678</v>
      </c>
      <c r="AE36">
        <v>6246</v>
      </c>
      <c r="AF36">
        <v>3269</v>
      </c>
      <c r="AG36">
        <v>12986</v>
      </c>
      <c r="AH36">
        <v>12363</v>
      </c>
      <c r="AI36">
        <v>12600</v>
      </c>
      <c r="AJ36">
        <v>12215</v>
      </c>
      <c r="AK36">
        <v>12378</v>
      </c>
      <c r="AL36">
        <v>12355</v>
      </c>
      <c r="AM36">
        <v>12251</v>
      </c>
      <c r="AN36">
        <v>12023</v>
      </c>
      <c r="AO36">
        <v>12004</v>
      </c>
      <c r="AP36">
        <v>2538</v>
      </c>
      <c r="AQ36">
        <v>10741</v>
      </c>
      <c r="AR36">
        <v>10516</v>
      </c>
      <c r="AS36">
        <v>10888</v>
      </c>
      <c r="AT36">
        <v>11154</v>
      </c>
      <c r="AU36">
        <v>11990</v>
      </c>
      <c r="AV36">
        <v>11837</v>
      </c>
      <c r="AW36">
        <v>12352</v>
      </c>
      <c r="AX36">
        <v>12378</v>
      </c>
      <c r="AY36">
        <v>12125</v>
      </c>
      <c r="AZ36">
        <v>731</v>
      </c>
      <c r="BA36">
        <v>2245</v>
      </c>
      <c r="BB36">
        <v>1847</v>
      </c>
      <c r="BC36">
        <v>1712</v>
      </c>
      <c r="BD36">
        <v>1061</v>
      </c>
      <c r="BE36">
        <v>388</v>
      </c>
      <c r="BF36">
        <v>518</v>
      </c>
      <c r="BG36">
        <v>-101</v>
      </c>
      <c r="BH36">
        <v>-355</v>
      </c>
      <c r="BI36">
        <v>-121</v>
      </c>
      <c r="BJ36">
        <v>448</v>
      </c>
      <c r="BK36">
        <v>2888</v>
      </c>
      <c r="BL36">
        <v>3241</v>
      </c>
      <c r="BM36">
        <v>2520</v>
      </c>
      <c r="BN36">
        <v>2815</v>
      </c>
      <c r="BO36">
        <v>3885</v>
      </c>
      <c r="BP36">
        <v>3770</v>
      </c>
      <c r="BQ36">
        <v>2490</v>
      </c>
      <c r="BR36">
        <v>2292</v>
      </c>
      <c r="BS36">
        <v>1947</v>
      </c>
      <c r="BT36">
        <v>-802</v>
      </c>
      <c r="BU36">
        <v>-1677</v>
      </c>
      <c r="BV36">
        <v>-896</v>
      </c>
      <c r="BW36">
        <v>-1714</v>
      </c>
      <c r="BX36">
        <v>2964</v>
      </c>
      <c r="BY36">
        <v>-1133</v>
      </c>
      <c r="BZ36">
        <v>1719</v>
      </c>
      <c r="CA36">
        <v>4126</v>
      </c>
      <c r="CB36">
        <v>2784</v>
      </c>
      <c r="CC36">
        <v>4469</v>
      </c>
      <c r="CD36">
        <v>-354</v>
      </c>
      <c r="CE36">
        <v>1211</v>
      </c>
      <c r="CF36">
        <v>2345</v>
      </c>
      <c r="CG36">
        <v>806</v>
      </c>
      <c r="CH36">
        <v>5779</v>
      </c>
      <c r="CI36">
        <v>2752</v>
      </c>
      <c r="CJ36">
        <v>5489</v>
      </c>
      <c r="CK36">
        <v>6616</v>
      </c>
      <c r="CL36">
        <v>5076</v>
      </c>
      <c r="CM36">
        <v>6416</v>
      </c>
      <c r="CN36">
        <v>-77</v>
      </c>
      <c r="CO36">
        <v>-16</v>
      </c>
      <c r="CP36">
        <v>-162</v>
      </c>
      <c r="CQ36">
        <v>-128</v>
      </c>
      <c r="CR36">
        <v>-121</v>
      </c>
      <c r="CS36">
        <v>-131</v>
      </c>
      <c r="CT36">
        <v>-50</v>
      </c>
      <c r="CU36">
        <v>-35</v>
      </c>
      <c r="CV36">
        <v>-43</v>
      </c>
      <c r="CW36">
        <v>-49</v>
      </c>
      <c r="CX36">
        <v>9.8492053740000003</v>
      </c>
      <c r="CY36">
        <v>9.3502049970000005</v>
      </c>
      <c r="CZ36">
        <v>9.5063703999999998</v>
      </c>
      <c r="DA36">
        <v>9.1843382780000002</v>
      </c>
      <c r="DB36">
        <v>9.2729832779999999</v>
      </c>
      <c r="DC36">
        <v>9.2247719660000005</v>
      </c>
      <c r="DD36">
        <v>9.1048473219999995</v>
      </c>
      <c r="DE36">
        <v>8.8985039149999992</v>
      </c>
      <c r="DF36">
        <v>8.8486703410000001</v>
      </c>
      <c r="DG36">
        <v>8.1464896749999998</v>
      </c>
      <c r="DH36">
        <v>7.9533087230000001</v>
      </c>
      <c r="DI36">
        <v>8.2147111840000004</v>
      </c>
      <c r="DJ36">
        <v>8.3865828209999993</v>
      </c>
      <c r="DK36">
        <v>8.9823129339999994</v>
      </c>
      <c r="DL36">
        <v>8.8380109880000006</v>
      </c>
      <c r="DM36">
        <v>9.1799097320000005</v>
      </c>
      <c r="DN36">
        <v>9.1612477299999995</v>
      </c>
      <c r="DO36">
        <v>8.9378647020000006</v>
      </c>
      <c r="DP36">
        <v>1.7027156990000001</v>
      </c>
      <c r="DQ36">
        <v>1.3968962739999999</v>
      </c>
      <c r="DR36">
        <v>1.291659216</v>
      </c>
      <c r="DS36">
        <v>0.79775545800000003</v>
      </c>
      <c r="DT36">
        <v>0.29067034400000002</v>
      </c>
      <c r="DU36">
        <v>0.38676097799999998</v>
      </c>
      <c r="DV36">
        <v>-7.5062409999999996E-2</v>
      </c>
      <c r="DW36">
        <v>-0.26274381499999999</v>
      </c>
      <c r="DX36">
        <v>-8.9194361E-2</v>
      </c>
      <c r="DY36">
        <v>2.1903977449999998</v>
      </c>
      <c r="DZ36">
        <v>2.451186152</v>
      </c>
      <c r="EA36">
        <v>1.9012740800000001</v>
      </c>
      <c r="EB36">
        <v>2.1165707939999998</v>
      </c>
      <c r="EC36">
        <v>2.9104491870000002</v>
      </c>
      <c r="ED36">
        <v>2.8148434089999999</v>
      </c>
      <c r="EE36">
        <v>1.8505485129999999</v>
      </c>
      <c r="EF36">
        <v>1.696362886</v>
      </c>
      <c r="EG36">
        <v>1.4352183569999999</v>
      </c>
      <c r="EH36">
        <v>-1.27191725</v>
      </c>
      <c r="EI36">
        <v>-0.67764973500000003</v>
      </c>
      <c r="EJ36">
        <v>-1.2931681639999999</v>
      </c>
      <c r="EK36">
        <v>2.2286024279999999</v>
      </c>
      <c r="EL36">
        <v>-0.84878736899999996</v>
      </c>
      <c r="EM36">
        <v>1.283478997</v>
      </c>
      <c r="EN36">
        <v>3.0664109100000001</v>
      </c>
      <c r="EO36">
        <v>2.06050361</v>
      </c>
      <c r="EP36">
        <v>3.2942942149999999</v>
      </c>
      <c r="EQ36">
        <v>0.91848049499999995</v>
      </c>
      <c r="ER36">
        <v>1.7735364170000001</v>
      </c>
      <c r="ES36">
        <v>0.60810591599999997</v>
      </c>
      <c r="ET36">
        <v>4.3451732219999997</v>
      </c>
      <c r="EU36">
        <v>2.0616618180000001</v>
      </c>
      <c r="EV36">
        <v>4.0983224060000003</v>
      </c>
      <c r="EW36">
        <v>4.9169594229999998</v>
      </c>
      <c r="EX36">
        <v>3.7568664950000001</v>
      </c>
      <c r="EY36">
        <v>4.7295125709999999</v>
      </c>
    </row>
    <row r="37" spans="1:155" x14ac:dyDescent="0.2">
      <c r="A37" t="s">
        <v>234</v>
      </c>
      <c r="B37">
        <v>40</v>
      </c>
      <c r="C37">
        <v>1</v>
      </c>
      <c r="D37" t="s">
        <v>157</v>
      </c>
      <c r="E37">
        <v>2</v>
      </c>
      <c r="F37" t="s">
        <v>233</v>
      </c>
      <c r="G37">
        <v>34</v>
      </c>
      <c r="H37" t="s">
        <v>234</v>
      </c>
      <c r="I37" t="s">
        <v>235</v>
      </c>
      <c r="J37">
        <v>8791894</v>
      </c>
      <c r="K37">
        <v>8791978</v>
      </c>
      <c r="L37">
        <v>8799446</v>
      </c>
      <c r="M37">
        <v>8828117</v>
      </c>
      <c r="N37">
        <v>8844942</v>
      </c>
      <c r="O37">
        <v>8856972</v>
      </c>
      <c r="P37">
        <v>8864525</v>
      </c>
      <c r="Q37">
        <v>8867949</v>
      </c>
      <c r="R37">
        <v>8870827</v>
      </c>
      <c r="S37">
        <v>8885525</v>
      </c>
      <c r="T37">
        <v>8886025</v>
      </c>
      <c r="U37">
        <v>8882190</v>
      </c>
      <c r="V37">
        <v>7468</v>
      </c>
      <c r="W37">
        <v>28671</v>
      </c>
      <c r="X37">
        <v>16825</v>
      </c>
      <c r="Y37">
        <v>12030</v>
      </c>
      <c r="Z37">
        <v>7553</v>
      </c>
      <c r="AA37">
        <v>3424</v>
      </c>
      <c r="AB37">
        <v>2878</v>
      </c>
      <c r="AC37">
        <v>14698</v>
      </c>
      <c r="AD37">
        <v>500</v>
      </c>
      <c r="AE37">
        <v>-3835</v>
      </c>
      <c r="AF37">
        <v>26541</v>
      </c>
      <c r="AG37">
        <v>106677</v>
      </c>
      <c r="AH37">
        <v>104508</v>
      </c>
      <c r="AI37">
        <v>103457</v>
      </c>
      <c r="AJ37">
        <v>103320</v>
      </c>
      <c r="AK37">
        <v>103115</v>
      </c>
      <c r="AL37">
        <v>102906</v>
      </c>
      <c r="AM37">
        <v>101676</v>
      </c>
      <c r="AN37">
        <v>100724</v>
      </c>
      <c r="AO37">
        <v>99501</v>
      </c>
      <c r="AP37">
        <v>17109</v>
      </c>
      <c r="AQ37">
        <v>71062</v>
      </c>
      <c r="AR37">
        <v>69000</v>
      </c>
      <c r="AS37">
        <v>72453</v>
      </c>
      <c r="AT37">
        <v>70501</v>
      </c>
      <c r="AU37">
        <v>72547</v>
      </c>
      <c r="AV37">
        <v>71177</v>
      </c>
      <c r="AW37">
        <v>74783</v>
      </c>
      <c r="AX37">
        <v>75450</v>
      </c>
      <c r="AY37">
        <v>75723</v>
      </c>
      <c r="AZ37">
        <v>9432</v>
      </c>
      <c r="BA37">
        <v>35615</v>
      </c>
      <c r="BB37">
        <v>35508</v>
      </c>
      <c r="BC37">
        <v>31004</v>
      </c>
      <c r="BD37">
        <v>32819</v>
      </c>
      <c r="BE37">
        <v>30568</v>
      </c>
      <c r="BF37">
        <v>31729</v>
      </c>
      <c r="BG37">
        <v>26893</v>
      </c>
      <c r="BH37">
        <v>25274</v>
      </c>
      <c r="BI37">
        <v>23778</v>
      </c>
      <c r="BJ37">
        <v>6995</v>
      </c>
      <c r="BK37">
        <v>34119</v>
      </c>
      <c r="BL37">
        <v>27597</v>
      </c>
      <c r="BM37">
        <v>28443</v>
      </c>
      <c r="BN37">
        <v>29837</v>
      </c>
      <c r="BO37">
        <v>41051</v>
      </c>
      <c r="BP37">
        <v>38619</v>
      </c>
      <c r="BQ37">
        <v>44396</v>
      </c>
      <c r="BR37">
        <v>26340</v>
      </c>
      <c r="BS37">
        <v>21284</v>
      </c>
      <c r="BT37">
        <v>-8741</v>
      </c>
      <c r="BU37">
        <v>-41078</v>
      </c>
      <c r="BV37">
        <v>-46100</v>
      </c>
      <c r="BW37">
        <v>-47391</v>
      </c>
      <c r="BX37">
        <v>-55253</v>
      </c>
      <c r="BY37">
        <v>-68366</v>
      </c>
      <c r="BZ37">
        <v>-67547</v>
      </c>
      <c r="CA37">
        <v>-56601</v>
      </c>
      <c r="CB37">
        <v>-51151</v>
      </c>
      <c r="CC37">
        <v>-48946</v>
      </c>
      <c r="CD37">
        <v>-1746</v>
      </c>
      <c r="CE37">
        <v>-6959</v>
      </c>
      <c r="CF37">
        <v>-18503</v>
      </c>
      <c r="CG37">
        <v>-18948</v>
      </c>
      <c r="CH37">
        <v>-25416</v>
      </c>
      <c r="CI37">
        <v>-27315</v>
      </c>
      <c r="CJ37">
        <v>-28928</v>
      </c>
      <c r="CK37">
        <v>-12205</v>
      </c>
      <c r="CL37">
        <v>-24811</v>
      </c>
      <c r="CM37">
        <v>-27662</v>
      </c>
      <c r="CN37">
        <v>-218</v>
      </c>
      <c r="CO37">
        <v>15</v>
      </c>
      <c r="CP37">
        <v>-180</v>
      </c>
      <c r="CQ37">
        <v>-26</v>
      </c>
      <c r="CR37">
        <v>150</v>
      </c>
      <c r="CS37">
        <v>171</v>
      </c>
      <c r="CT37">
        <v>77</v>
      </c>
      <c r="CU37">
        <v>10</v>
      </c>
      <c r="CV37">
        <v>37</v>
      </c>
      <c r="CW37">
        <v>49</v>
      </c>
      <c r="CX37">
        <v>12.103431430000001</v>
      </c>
      <c r="CY37">
        <v>11.82681504</v>
      </c>
      <c r="CZ37">
        <v>11.68879252</v>
      </c>
      <c r="DA37">
        <v>11.660414469999999</v>
      </c>
      <c r="DB37">
        <v>11.630074860000001</v>
      </c>
      <c r="DC37">
        <v>11.60237888</v>
      </c>
      <c r="DD37">
        <v>11.452352380000001</v>
      </c>
      <c r="DE37">
        <v>11.335420940000001</v>
      </c>
      <c r="DF37">
        <v>11.19988699</v>
      </c>
      <c r="DG37">
        <v>8.0626005989999996</v>
      </c>
      <c r="DH37">
        <v>7.8084954050000004</v>
      </c>
      <c r="DI37">
        <v>8.1858944749999996</v>
      </c>
      <c r="DJ37">
        <v>7.9565513000000001</v>
      </c>
      <c r="DK37">
        <v>8.1823889889999997</v>
      </c>
      <c r="DL37">
        <v>8.0250181860000005</v>
      </c>
      <c r="DM37">
        <v>8.4232391880000002</v>
      </c>
      <c r="DN37">
        <v>8.4910995380000003</v>
      </c>
      <c r="DO37">
        <v>8.5234223020000002</v>
      </c>
      <c r="DP37">
        <v>4.0408308279999998</v>
      </c>
      <c r="DQ37">
        <v>4.0183196360000002</v>
      </c>
      <c r="DR37">
        <v>3.502898048</v>
      </c>
      <c r="DS37">
        <v>3.7038631670000002</v>
      </c>
      <c r="DT37">
        <v>3.4476858670000001</v>
      </c>
      <c r="DU37">
        <v>3.5773606930000001</v>
      </c>
      <c r="DV37">
        <v>3.0291131870000001</v>
      </c>
      <c r="DW37">
        <v>2.8443214010000002</v>
      </c>
      <c r="DX37">
        <v>2.6764646870000002</v>
      </c>
      <c r="DY37">
        <v>3.8710966459999998</v>
      </c>
      <c r="DZ37">
        <v>3.123058662</v>
      </c>
      <c r="EA37">
        <v>3.2135508060000002</v>
      </c>
      <c r="EB37">
        <v>3.3673227489999999</v>
      </c>
      <c r="EC37">
        <v>4.6300363950000003</v>
      </c>
      <c r="ED37">
        <v>4.3541899400000004</v>
      </c>
      <c r="EE37">
        <v>5.0005766950000003</v>
      </c>
      <c r="EF37">
        <v>2.9642884270000001</v>
      </c>
      <c r="EG37">
        <v>2.3957386829999998</v>
      </c>
      <c r="EH37">
        <v>-4.660655588</v>
      </c>
      <c r="EI37">
        <v>-5.216980264</v>
      </c>
      <c r="EJ37">
        <v>-5.3543362600000002</v>
      </c>
      <c r="EK37">
        <v>-6.235703451</v>
      </c>
      <c r="EL37">
        <v>-7.7108247839999997</v>
      </c>
      <c r="EM37">
        <v>-7.6157453029999997</v>
      </c>
      <c r="EN37">
        <v>-6.3752960070000002</v>
      </c>
      <c r="EO37">
        <v>-5.7565040749999996</v>
      </c>
      <c r="EP37">
        <v>-5.5093885350000003</v>
      </c>
      <c r="EQ37">
        <v>-0.78955894199999999</v>
      </c>
      <c r="ER37">
        <v>-2.0939216009999999</v>
      </c>
      <c r="ES37">
        <v>-2.140785454</v>
      </c>
      <c r="ET37">
        <v>-2.8683807020000001</v>
      </c>
      <c r="EU37">
        <v>-3.0807883889999998</v>
      </c>
      <c r="EV37">
        <v>-3.2615553629999998</v>
      </c>
      <c r="EW37">
        <v>-1.3747193120000001</v>
      </c>
      <c r="EX37">
        <v>-2.792215648</v>
      </c>
      <c r="EY37">
        <v>-3.113649852</v>
      </c>
    </row>
    <row r="38" spans="1:155" x14ac:dyDescent="0.2">
      <c r="A38" t="s">
        <v>236</v>
      </c>
      <c r="B38">
        <v>40</v>
      </c>
      <c r="C38">
        <v>4</v>
      </c>
      <c r="D38" t="s">
        <v>163</v>
      </c>
      <c r="E38">
        <v>8</v>
      </c>
      <c r="F38" t="s">
        <v>171</v>
      </c>
      <c r="G38">
        <v>35</v>
      </c>
      <c r="H38" t="s">
        <v>236</v>
      </c>
      <c r="I38" t="s">
        <v>237</v>
      </c>
      <c r="J38">
        <v>2059179</v>
      </c>
      <c r="K38">
        <v>2059199</v>
      </c>
      <c r="L38">
        <v>2064552</v>
      </c>
      <c r="M38">
        <v>2080450</v>
      </c>
      <c r="N38">
        <v>2087309</v>
      </c>
      <c r="O38">
        <v>2092273</v>
      </c>
      <c r="P38">
        <v>2089568</v>
      </c>
      <c r="Q38">
        <v>2089291</v>
      </c>
      <c r="R38">
        <v>2091630</v>
      </c>
      <c r="S38">
        <v>2091784</v>
      </c>
      <c r="T38">
        <v>2092741</v>
      </c>
      <c r="U38">
        <v>2096829</v>
      </c>
      <c r="V38">
        <v>5353</v>
      </c>
      <c r="W38">
        <v>15898</v>
      </c>
      <c r="X38">
        <v>6859</v>
      </c>
      <c r="Y38">
        <v>4964</v>
      </c>
      <c r="Z38">
        <v>-2705</v>
      </c>
      <c r="AA38">
        <v>-277</v>
      </c>
      <c r="AB38">
        <v>2339</v>
      </c>
      <c r="AC38">
        <v>154</v>
      </c>
      <c r="AD38">
        <v>957</v>
      </c>
      <c r="AE38">
        <v>4088</v>
      </c>
      <c r="AF38">
        <v>6649</v>
      </c>
      <c r="AG38">
        <v>27795</v>
      </c>
      <c r="AH38">
        <v>27040</v>
      </c>
      <c r="AI38">
        <v>26723</v>
      </c>
      <c r="AJ38">
        <v>26364</v>
      </c>
      <c r="AK38">
        <v>26054</v>
      </c>
      <c r="AL38">
        <v>25263</v>
      </c>
      <c r="AM38">
        <v>24131</v>
      </c>
      <c r="AN38">
        <v>23404</v>
      </c>
      <c r="AO38">
        <v>23125</v>
      </c>
      <c r="AP38">
        <v>3836</v>
      </c>
      <c r="AQ38">
        <v>16369</v>
      </c>
      <c r="AR38">
        <v>16470</v>
      </c>
      <c r="AS38">
        <v>16792</v>
      </c>
      <c r="AT38">
        <v>17139</v>
      </c>
      <c r="AU38">
        <v>17633</v>
      </c>
      <c r="AV38">
        <v>18141</v>
      </c>
      <c r="AW38">
        <v>18527</v>
      </c>
      <c r="AX38">
        <v>18574</v>
      </c>
      <c r="AY38">
        <v>18388</v>
      </c>
      <c r="AZ38">
        <v>2813</v>
      </c>
      <c r="BA38">
        <v>11426</v>
      </c>
      <c r="BB38">
        <v>10570</v>
      </c>
      <c r="BC38">
        <v>9931</v>
      </c>
      <c r="BD38">
        <v>9225</v>
      </c>
      <c r="BE38">
        <v>8421</v>
      </c>
      <c r="BF38">
        <v>7122</v>
      </c>
      <c r="BG38">
        <v>5604</v>
      </c>
      <c r="BH38">
        <v>4830</v>
      </c>
      <c r="BI38">
        <v>4737</v>
      </c>
      <c r="BJ38">
        <v>387</v>
      </c>
      <c r="BK38">
        <v>3991</v>
      </c>
      <c r="BL38">
        <v>3650</v>
      </c>
      <c r="BM38">
        <v>5549</v>
      </c>
      <c r="BN38">
        <v>1780</v>
      </c>
      <c r="BO38">
        <v>3736</v>
      </c>
      <c r="BP38">
        <v>2437</v>
      </c>
      <c r="BQ38">
        <v>2076</v>
      </c>
      <c r="BR38">
        <v>1437</v>
      </c>
      <c r="BS38">
        <v>1546</v>
      </c>
      <c r="BT38">
        <v>2069</v>
      </c>
      <c r="BU38">
        <v>493</v>
      </c>
      <c r="BV38">
        <v>-7247</v>
      </c>
      <c r="BW38">
        <v>-10583</v>
      </c>
      <c r="BX38">
        <v>-13779</v>
      </c>
      <c r="BY38">
        <v>-12431</v>
      </c>
      <c r="BZ38">
        <v>-7165</v>
      </c>
      <c r="CA38">
        <v>-7499</v>
      </c>
      <c r="CB38">
        <v>-5244</v>
      </c>
      <c r="CC38">
        <v>-2136</v>
      </c>
      <c r="CD38">
        <v>2456</v>
      </c>
      <c r="CE38">
        <v>4484</v>
      </c>
      <c r="CF38">
        <v>-3597</v>
      </c>
      <c r="CG38">
        <v>-5034</v>
      </c>
      <c r="CH38">
        <v>-11999</v>
      </c>
      <c r="CI38">
        <v>-8695</v>
      </c>
      <c r="CJ38">
        <v>-4728</v>
      </c>
      <c r="CK38">
        <v>-5423</v>
      </c>
      <c r="CL38">
        <v>-3807</v>
      </c>
      <c r="CM38">
        <v>-590</v>
      </c>
      <c r="CN38">
        <v>84</v>
      </c>
      <c r="CO38">
        <v>-12</v>
      </c>
      <c r="CP38">
        <v>-114</v>
      </c>
      <c r="CQ38">
        <v>67</v>
      </c>
      <c r="CR38">
        <v>69</v>
      </c>
      <c r="CS38">
        <v>-3</v>
      </c>
      <c r="CT38">
        <v>-55</v>
      </c>
      <c r="CU38">
        <v>-27</v>
      </c>
      <c r="CV38">
        <v>-66</v>
      </c>
      <c r="CW38">
        <v>-59</v>
      </c>
      <c r="CX38">
        <v>13.411332489999999</v>
      </c>
      <c r="CY38">
        <v>12.97579827</v>
      </c>
      <c r="CZ38">
        <v>12.78740314</v>
      </c>
      <c r="DA38">
        <v>12.60880077</v>
      </c>
      <c r="DB38">
        <v>12.469432449999999</v>
      </c>
      <c r="DC38">
        <v>12.084897079999999</v>
      </c>
      <c r="DD38">
        <v>11.536510610000001</v>
      </c>
      <c r="DE38">
        <v>11.1859769</v>
      </c>
      <c r="DF38">
        <v>11.039319069999999</v>
      </c>
      <c r="DG38">
        <v>7.8981867799999996</v>
      </c>
      <c r="DH38">
        <v>7.9035280109999997</v>
      </c>
      <c r="DI38">
        <v>8.0352532859999997</v>
      </c>
      <c r="DJ38">
        <v>8.1968683169999998</v>
      </c>
      <c r="DK38">
        <v>8.4391457089999999</v>
      </c>
      <c r="DL38">
        <v>8.6779922410000001</v>
      </c>
      <c r="DM38">
        <v>8.8573590850000006</v>
      </c>
      <c r="DN38">
        <v>8.8774711590000006</v>
      </c>
      <c r="DO38">
        <v>8.7779891489999997</v>
      </c>
      <c r="DP38">
        <v>5.5131457109999999</v>
      </c>
      <c r="DQ38">
        <v>5.0722702540000002</v>
      </c>
      <c r="DR38">
        <v>4.752149856</v>
      </c>
      <c r="DS38">
        <v>4.411932448</v>
      </c>
      <c r="DT38">
        <v>4.0302867359999999</v>
      </c>
      <c r="DU38">
        <v>3.4069048419999999</v>
      </c>
      <c r="DV38">
        <v>2.6791515260000001</v>
      </c>
      <c r="DW38">
        <v>2.3085057440000001</v>
      </c>
      <c r="DX38">
        <v>2.2613299219999998</v>
      </c>
      <c r="DY38">
        <v>1.9256926780000001</v>
      </c>
      <c r="DZ38">
        <v>1.7515408159999999</v>
      </c>
      <c r="EA38">
        <v>2.6552894519999999</v>
      </c>
      <c r="EB38">
        <v>0.85129970300000002</v>
      </c>
      <c r="EC38">
        <v>1.788047886</v>
      </c>
      <c r="ED38">
        <v>1.1657718480000001</v>
      </c>
      <c r="EE38">
        <v>0.99249082200000005</v>
      </c>
      <c r="EF38">
        <v>0.68681630500000002</v>
      </c>
      <c r="EG38">
        <v>0.73802323400000003</v>
      </c>
      <c r="EH38">
        <v>0.237876845</v>
      </c>
      <c r="EI38">
        <v>-3.4776482999999998</v>
      </c>
      <c r="EJ38">
        <v>-5.0641427779999999</v>
      </c>
      <c r="EK38">
        <v>-6.5899205639999998</v>
      </c>
      <c r="EL38">
        <v>-5.9494708960000002</v>
      </c>
      <c r="EM38">
        <v>-3.4274744730000002</v>
      </c>
      <c r="EN38">
        <v>-3.5851101519999999</v>
      </c>
      <c r="EO38">
        <v>-2.506377665</v>
      </c>
      <c r="EP38">
        <v>-1.01967505</v>
      </c>
      <c r="EQ38">
        <v>2.163569523</v>
      </c>
      <c r="ER38">
        <v>-1.7261074839999999</v>
      </c>
      <c r="ES38">
        <v>-2.408853326</v>
      </c>
      <c r="ET38">
        <v>-5.7386208610000002</v>
      </c>
      <c r="EU38">
        <v>-4.16142301</v>
      </c>
      <c r="EV38">
        <v>-2.2617026249999999</v>
      </c>
      <c r="EW38">
        <v>-2.5926193300000002</v>
      </c>
      <c r="EX38">
        <v>-1.81956136</v>
      </c>
      <c r="EY38">
        <v>-0.281651816</v>
      </c>
    </row>
    <row r="39" spans="1:155" x14ac:dyDescent="0.2">
      <c r="A39" t="s">
        <v>238</v>
      </c>
      <c r="B39">
        <v>40</v>
      </c>
      <c r="C39">
        <v>1</v>
      </c>
      <c r="D39" t="s">
        <v>157</v>
      </c>
      <c r="E39">
        <v>2</v>
      </c>
      <c r="F39" t="s">
        <v>233</v>
      </c>
      <c r="G39">
        <v>36</v>
      </c>
      <c r="H39" t="s">
        <v>238</v>
      </c>
      <c r="I39" t="s">
        <v>239</v>
      </c>
      <c r="J39">
        <v>19378102</v>
      </c>
      <c r="K39">
        <v>19378144</v>
      </c>
      <c r="L39">
        <v>19399878</v>
      </c>
      <c r="M39">
        <v>19499241</v>
      </c>
      <c r="N39">
        <v>19572932</v>
      </c>
      <c r="O39">
        <v>19624447</v>
      </c>
      <c r="P39">
        <v>19651049</v>
      </c>
      <c r="Q39">
        <v>19654666</v>
      </c>
      <c r="R39">
        <v>19633428</v>
      </c>
      <c r="S39">
        <v>19589572</v>
      </c>
      <c r="T39">
        <v>19530351</v>
      </c>
      <c r="U39">
        <v>19453561</v>
      </c>
      <c r="V39">
        <v>21734</v>
      </c>
      <c r="W39">
        <v>99363</v>
      </c>
      <c r="X39">
        <v>73691</v>
      </c>
      <c r="Y39">
        <v>51515</v>
      </c>
      <c r="Z39">
        <v>26602</v>
      </c>
      <c r="AA39">
        <v>3617</v>
      </c>
      <c r="AB39">
        <v>-21238</v>
      </c>
      <c r="AC39">
        <v>-43856</v>
      </c>
      <c r="AD39">
        <v>-59221</v>
      </c>
      <c r="AE39">
        <v>-76790</v>
      </c>
      <c r="AF39">
        <v>61427</v>
      </c>
      <c r="AG39">
        <v>243118</v>
      </c>
      <c r="AH39">
        <v>239915</v>
      </c>
      <c r="AI39">
        <v>239882</v>
      </c>
      <c r="AJ39">
        <v>237017</v>
      </c>
      <c r="AK39">
        <v>239352</v>
      </c>
      <c r="AL39">
        <v>235832</v>
      </c>
      <c r="AM39">
        <v>231376</v>
      </c>
      <c r="AN39">
        <v>226993</v>
      </c>
      <c r="AO39">
        <v>222924</v>
      </c>
      <c r="AP39">
        <v>35112</v>
      </c>
      <c r="AQ39">
        <v>149781</v>
      </c>
      <c r="AR39">
        <v>146882</v>
      </c>
      <c r="AS39">
        <v>152549</v>
      </c>
      <c r="AT39">
        <v>148838</v>
      </c>
      <c r="AU39">
        <v>153893</v>
      </c>
      <c r="AV39">
        <v>151605</v>
      </c>
      <c r="AW39">
        <v>155137</v>
      </c>
      <c r="AX39">
        <v>160899</v>
      </c>
      <c r="AY39">
        <v>164817</v>
      </c>
      <c r="AZ39">
        <v>26315</v>
      </c>
      <c r="BA39">
        <v>93337</v>
      </c>
      <c r="BB39">
        <v>93033</v>
      </c>
      <c r="BC39">
        <v>87333</v>
      </c>
      <c r="BD39">
        <v>88179</v>
      </c>
      <c r="BE39">
        <v>85459</v>
      </c>
      <c r="BF39">
        <v>84227</v>
      </c>
      <c r="BG39">
        <v>76239</v>
      </c>
      <c r="BH39">
        <v>66094</v>
      </c>
      <c r="BI39">
        <v>58107</v>
      </c>
      <c r="BJ39">
        <v>18839</v>
      </c>
      <c r="BK39">
        <v>86625</v>
      </c>
      <c r="BL39">
        <v>89588</v>
      </c>
      <c r="BM39">
        <v>77368</v>
      </c>
      <c r="BN39">
        <v>83963</v>
      </c>
      <c r="BO39">
        <v>83817</v>
      </c>
      <c r="BP39">
        <v>88346</v>
      </c>
      <c r="BQ39">
        <v>67742</v>
      </c>
      <c r="BR39">
        <v>55959</v>
      </c>
      <c r="BS39">
        <v>45753</v>
      </c>
      <c r="BT39">
        <v>-22616</v>
      </c>
      <c r="BU39">
        <v>-80582</v>
      </c>
      <c r="BV39">
        <v>-108406</v>
      </c>
      <c r="BW39">
        <v>-112483</v>
      </c>
      <c r="BX39">
        <v>-145432</v>
      </c>
      <c r="BY39">
        <v>-165857</v>
      </c>
      <c r="BZ39">
        <v>-194013</v>
      </c>
      <c r="CA39">
        <v>-187910</v>
      </c>
      <c r="CB39">
        <v>-181262</v>
      </c>
      <c r="CC39">
        <v>-180649</v>
      </c>
      <c r="CD39">
        <v>-3777</v>
      </c>
      <c r="CE39">
        <v>6043</v>
      </c>
      <c r="CF39">
        <v>-18818</v>
      </c>
      <c r="CG39">
        <v>-35115</v>
      </c>
      <c r="CH39">
        <v>-61469</v>
      </c>
      <c r="CI39">
        <v>-82040</v>
      </c>
      <c r="CJ39">
        <v>-105667</v>
      </c>
      <c r="CK39">
        <v>-120168</v>
      </c>
      <c r="CL39">
        <v>-125303</v>
      </c>
      <c r="CM39">
        <v>-134896</v>
      </c>
      <c r="CN39">
        <v>-804</v>
      </c>
      <c r="CO39">
        <v>-17</v>
      </c>
      <c r="CP39">
        <v>-524</v>
      </c>
      <c r="CQ39">
        <v>-703</v>
      </c>
      <c r="CR39">
        <v>-108</v>
      </c>
      <c r="CS39">
        <v>198</v>
      </c>
      <c r="CT39">
        <v>202</v>
      </c>
      <c r="CU39">
        <v>73</v>
      </c>
      <c r="CV39">
        <v>-12</v>
      </c>
      <c r="CW39">
        <v>-1</v>
      </c>
      <c r="CX39">
        <v>12.4999232</v>
      </c>
      <c r="CY39">
        <v>12.280606969999999</v>
      </c>
      <c r="CZ39">
        <v>12.23969593</v>
      </c>
      <c r="DA39">
        <v>12.069459289999999</v>
      </c>
      <c r="DB39">
        <v>12.17899229</v>
      </c>
      <c r="DC39">
        <v>12.005265509999999</v>
      </c>
      <c r="DD39">
        <v>11.79797568</v>
      </c>
      <c r="DE39">
        <v>11.60498194</v>
      </c>
      <c r="DF39">
        <v>11.436717789999999</v>
      </c>
      <c r="DG39">
        <v>7.7009970330000002</v>
      </c>
      <c r="DH39">
        <v>7.5184966040000001</v>
      </c>
      <c r="DI39">
        <v>7.7836326759999999</v>
      </c>
      <c r="DJ39">
        <v>7.5791786310000004</v>
      </c>
      <c r="DK39">
        <v>7.8305661149999999</v>
      </c>
      <c r="DL39">
        <v>7.7176052369999999</v>
      </c>
      <c r="DM39">
        <v>7.9105116899999999</v>
      </c>
      <c r="DN39">
        <v>8.2259364369999997</v>
      </c>
      <c r="DO39">
        <v>8.4556419070000004</v>
      </c>
      <c r="DP39">
        <v>4.7989261660000002</v>
      </c>
      <c r="DQ39">
        <v>4.7621103639999998</v>
      </c>
      <c r="DR39">
        <v>4.4560632489999996</v>
      </c>
      <c r="DS39">
        <v>4.4902806569999996</v>
      </c>
      <c r="DT39">
        <v>4.3484261770000003</v>
      </c>
      <c r="DU39">
        <v>4.2876602769999996</v>
      </c>
      <c r="DV39">
        <v>3.8874639879999999</v>
      </c>
      <c r="DW39">
        <v>3.3790455060000002</v>
      </c>
      <c r="DX39">
        <v>2.9810758860000002</v>
      </c>
      <c r="DY39">
        <v>4.4538283759999997</v>
      </c>
      <c r="DZ39">
        <v>4.585770031</v>
      </c>
      <c r="EA39">
        <v>3.947610885</v>
      </c>
      <c r="EB39">
        <v>4.2755920889999999</v>
      </c>
      <c r="EC39">
        <v>4.2648759859999998</v>
      </c>
      <c r="ED39">
        <v>4.497342121</v>
      </c>
      <c r="EE39">
        <v>3.454197792</v>
      </c>
      <c r="EF39">
        <v>2.860895202</v>
      </c>
      <c r="EG39">
        <v>2.347275974</v>
      </c>
      <c r="EH39">
        <v>-4.1431272520000002</v>
      </c>
      <c r="EI39">
        <v>-5.5490131050000002</v>
      </c>
      <c r="EJ39">
        <v>-5.7393123150000003</v>
      </c>
      <c r="EK39">
        <v>-7.4057371549999997</v>
      </c>
      <c r="EL39">
        <v>-8.4393325499999996</v>
      </c>
      <c r="EM39">
        <v>-9.8764271939999997</v>
      </c>
      <c r="EN39">
        <v>-9.5816230269999991</v>
      </c>
      <c r="EO39">
        <v>-9.266991655</v>
      </c>
      <c r="EP39">
        <v>-9.2678743990000001</v>
      </c>
      <c r="EQ39">
        <v>0.310701124</v>
      </c>
      <c r="ER39">
        <v>-0.96324307300000001</v>
      </c>
      <c r="ES39">
        <v>-1.79170143</v>
      </c>
      <c r="ET39">
        <v>-3.1301450659999999</v>
      </c>
      <c r="EU39">
        <v>-4.1744565639999998</v>
      </c>
      <c r="EV39">
        <v>-5.3790850729999997</v>
      </c>
      <c r="EW39">
        <v>-6.1274252349999996</v>
      </c>
      <c r="EX39">
        <v>-6.4060964540000001</v>
      </c>
      <c r="EY39">
        <v>-6.9205984249999997</v>
      </c>
    </row>
    <row r="40" spans="1:155" x14ac:dyDescent="0.2">
      <c r="A40" t="s">
        <v>240</v>
      </c>
      <c r="B40">
        <v>40</v>
      </c>
      <c r="C40">
        <v>3</v>
      </c>
      <c r="D40" t="s">
        <v>161</v>
      </c>
      <c r="E40">
        <v>5</v>
      </c>
      <c r="F40" t="s">
        <v>184</v>
      </c>
      <c r="G40">
        <v>37</v>
      </c>
      <c r="H40" t="s">
        <v>240</v>
      </c>
      <c r="I40" t="s">
        <v>241</v>
      </c>
      <c r="J40">
        <v>9535483</v>
      </c>
      <c r="K40">
        <v>9535751</v>
      </c>
      <c r="L40">
        <v>9574323</v>
      </c>
      <c r="M40">
        <v>9657592</v>
      </c>
      <c r="N40">
        <v>9749476</v>
      </c>
      <c r="O40">
        <v>9843336</v>
      </c>
      <c r="P40">
        <v>9932887</v>
      </c>
      <c r="Q40">
        <v>10031646</v>
      </c>
      <c r="R40">
        <v>10154788</v>
      </c>
      <c r="S40">
        <v>10268233</v>
      </c>
      <c r="T40">
        <v>10381615</v>
      </c>
      <c r="U40">
        <v>10488084</v>
      </c>
      <c r="V40">
        <v>38572</v>
      </c>
      <c r="W40">
        <v>83269</v>
      </c>
      <c r="X40">
        <v>91884</v>
      </c>
      <c r="Y40">
        <v>93860</v>
      </c>
      <c r="Z40">
        <v>89551</v>
      </c>
      <c r="AA40">
        <v>98759</v>
      </c>
      <c r="AB40">
        <v>123142</v>
      </c>
      <c r="AC40">
        <v>113445</v>
      </c>
      <c r="AD40">
        <v>113382</v>
      </c>
      <c r="AE40">
        <v>106469</v>
      </c>
      <c r="AF40">
        <v>29917</v>
      </c>
      <c r="AG40">
        <v>121068</v>
      </c>
      <c r="AH40">
        <v>119567</v>
      </c>
      <c r="AI40">
        <v>119394</v>
      </c>
      <c r="AJ40">
        <v>120207</v>
      </c>
      <c r="AK40">
        <v>120836</v>
      </c>
      <c r="AL40">
        <v>120837</v>
      </c>
      <c r="AM40">
        <v>120151</v>
      </c>
      <c r="AN40">
        <v>120176</v>
      </c>
      <c r="AO40">
        <v>119203</v>
      </c>
      <c r="AP40">
        <v>18643</v>
      </c>
      <c r="AQ40">
        <v>79974</v>
      </c>
      <c r="AR40">
        <v>79529</v>
      </c>
      <c r="AS40">
        <v>84358</v>
      </c>
      <c r="AT40">
        <v>83523</v>
      </c>
      <c r="AU40">
        <v>88466</v>
      </c>
      <c r="AV40">
        <v>89237</v>
      </c>
      <c r="AW40">
        <v>91775</v>
      </c>
      <c r="AX40">
        <v>93703</v>
      </c>
      <c r="AY40">
        <v>94312</v>
      </c>
      <c r="AZ40">
        <v>11274</v>
      </c>
      <c r="BA40">
        <v>41094</v>
      </c>
      <c r="BB40">
        <v>40038</v>
      </c>
      <c r="BC40">
        <v>35036</v>
      </c>
      <c r="BD40">
        <v>36684</v>
      </c>
      <c r="BE40">
        <v>32370</v>
      </c>
      <c r="BF40">
        <v>31600</v>
      </c>
      <c r="BG40">
        <v>28376</v>
      </c>
      <c r="BH40">
        <v>26473</v>
      </c>
      <c r="BI40">
        <v>24891</v>
      </c>
      <c r="BJ40">
        <v>4585</v>
      </c>
      <c r="BK40">
        <v>9732</v>
      </c>
      <c r="BL40">
        <v>21531</v>
      </c>
      <c r="BM40">
        <v>19092</v>
      </c>
      <c r="BN40">
        <v>17822</v>
      </c>
      <c r="BO40">
        <v>21249</v>
      </c>
      <c r="BP40">
        <v>20381</v>
      </c>
      <c r="BQ40">
        <v>20173</v>
      </c>
      <c r="BR40">
        <v>14913</v>
      </c>
      <c r="BS40">
        <v>14184</v>
      </c>
      <c r="BT40">
        <v>20699</v>
      </c>
      <c r="BU40">
        <v>32249</v>
      </c>
      <c r="BV40">
        <v>29492</v>
      </c>
      <c r="BW40">
        <v>39022</v>
      </c>
      <c r="BX40">
        <v>34379</v>
      </c>
      <c r="BY40">
        <v>44759</v>
      </c>
      <c r="BZ40">
        <v>70958</v>
      </c>
      <c r="CA40">
        <v>64697</v>
      </c>
      <c r="CB40">
        <v>71915</v>
      </c>
      <c r="CC40">
        <v>67338</v>
      </c>
      <c r="CD40">
        <v>25284</v>
      </c>
      <c r="CE40">
        <v>41981</v>
      </c>
      <c r="CF40">
        <v>51023</v>
      </c>
      <c r="CG40">
        <v>58114</v>
      </c>
      <c r="CH40">
        <v>52201</v>
      </c>
      <c r="CI40">
        <v>66008</v>
      </c>
      <c r="CJ40">
        <v>91339</v>
      </c>
      <c r="CK40">
        <v>84870</v>
      </c>
      <c r="CL40">
        <v>86828</v>
      </c>
      <c r="CM40">
        <v>81522</v>
      </c>
      <c r="CN40">
        <v>2014</v>
      </c>
      <c r="CO40">
        <v>194</v>
      </c>
      <c r="CP40">
        <v>823</v>
      </c>
      <c r="CQ40">
        <v>710</v>
      </c>
      <c r="CR40">
        <v>666</v>
      </c>
      <c r="CS40">
        <v>381</v>
      </c>
      <c r="CT40">
        <v>203</v>
      </c>
      <c r="CU40">
        <v>199</v>
      </c>
      <c r="CV40">
        <v>81</v>
      </c>
      <c r="CW40">
        <v>56</v>
      </c>
      <c r="CX40">
        <v>12.59032187</v>
      </c>
      <c r="CY40">
        <v>12.32200557</v>
      </c>
      <c r="CZ40">
        <v>12.187530819999999</v>
      </c>
      <c r="DA40">
        <v>12.156719710000001</v>
      </c>
      <c r="DB40">
        <v>12.105066519999999</v>
      </c>
      <c r="DC40">
        <v>11.972099679999999</v>
      </c>
      <c r="DD40">
        <v>11.76623184</v>
      </c>
      <c r="DE40">
        <v>11.63940771</v>
      </c>
      <c r="DF40">
        <v>11.423547599999999</v>
      </c>
      <c r="DG40">
        <v>8.3168004849999999</v>
      </c>
      <c r="DH40">
        <v>8.1958799750000004</v>
      </c>
      <c r="DI40">
        <v>8.6111171790000007</v>
      </c>
      <c r="DJ40">
        <v>8.4468100909999997</v>
      </c>
      <c r="DK40">
        <v>8.8623159880000006</v>
      </c>
      <c r="DL40">
        <v>8.8412842010000006</v>
      </c>
      <c r="DM40">
        <v>8.9874069070000004</v>
      </c>
      <c r="DN40">
        <v>9.0754178920000008</v>
      </c>
      <c r="DO40">
        <v>9.0381753949999997</v>
      </c>
      <c r="DP40">
        <v>4.2735213840000004</v>
      </c>
      <c r="DQ40">
        <v>4.1261255950000004</v>
      </c>
      <c r="DR40">
        <v>3.5764136359999998</v>
      </c>
      <c r="DS40">
        <v>3.7099096220000001</v>
      </c>
      <c r="DT40">
        <v>3.2427505320000001</v>
      </c>
      <c r="DU40">
        <v>3.1308154770000001</v>
      </c>
      <c r="DV40">
        <v>2.7788249349999998</v>
      </c>
      <c r="DW40">
        <v>2.5639898169999999</v>
      </c>
      <c r="DX40">
        <v>2.3853722089999998</v>
      </c>
      <c r="DY40">
        <v>1.0120677010000001</v>
      </c>
      <c r="DZ40">
        <v>2.2188823169999998</v>
      </c>
      <c r="EA40">
        <v>1.9488779869999999</v>
      </c>
      <c r="EB40">
        <v>1.8023664070000001</v>
      </c>
      <c r="EC40">
        <v>2.1286748860000002</v>
      </c>
      <c r="ED40">
        <v>2.0192769070000001</v>
      </c>
      <c r="EE40">
        <v>1.9755157670000001</v>
      </c>
      <c r="EF40">
        <v>1.4443689850000001</v>
      </c>
      <c r="EG40">
        <v>1.3592912859999999</v>
      </c>
      <c r="EH40">
        <v>3.3536961870000002</v>
      </c>
      <c r="EI40">
        <v>3.0393050609999999</v>
      </c>
      <c r="EJ40">
        <v>3.9832975479999999</v>
      </c>
      <c r="EK40">
        <v>3.4768014100000002</v>
      </c>
      <c r="EL40">
        <v>4.4838514380000003</v>
      </c>
      <c r="EM40">
        <v>7.0302659700000003</v>
      </c>
      <c r="EN40">
        <v>6.3356934310000002</v>
      </c>
      <c r="EO40">
        <v>6.9651844409999999</v>
      </c>
      <c r="EP40">
        <v>6.453183632</v>
      </c>
      <c r="EQ40">
        <v>4.365763888</v>
      </c>
      <c r="ER40">
        <v>5.2581873779999997</v>
      </c>
      <c r="ES40">
        <v>5.9321755349999998</v>
      </c>
      <c r="ET40">
        <v>5.2791678170000003</v>
      </c>
      <c r="EU40">
        <v>6.6125263240000001</v>
      </c>
      <c r="EV40">
        <v>9.0495428760000003</v>
      </c>
      <c r="EW40">
        <v>8.3112091990000003</v>
      </c>
      <c r="EX40">
        <v>8.4095534260000004</v>
      </c>
      <c r="EY40">
        <v>7.8124749189999996</v>
      </c>
    </row>
    <row r="41" spans="1:155" x14ac:dyDescent="0.2">
      <c r="A41" t="s">
        <v>242</v>
      </c>
      <c r="B41">
        <v>40</v>
      </c>
      <c r="C41">
        <v>2</v>
      </c>
      <c r="D41" t="s">
        <v>159</v>
      </c>
      <c r="E41">
        <v>4</v>
      </c>
      <c r="F41" t="s">
        <v>202</v>
      </c>
      <c r="G41">
        <v>38</v>
      </c>
      <c r="H41" t="s">
        <v>242</v>
      </c>
      <c r="I41" t="s">
        <v>243</v>
      </c>
      <c r="J41">
        <v>672591</v>
      </c>
      <c r="K41">
        <v>672576</v>
      </c>
      <c r="L41">
        <v>674715</v>
      </c>
      <c r="M41">
        <v>685225</v>
      </c>
      <c r="N41">
        <v>701176</v>
      </c>
      <c r="O41">
        <v>722036</v>
      </c>
      <c r="P41">
        <v>737401</v>
      </c>
      <c r="Q41">
        <v>754066</v>
      </c>
      <c r="R41">
        <v>754434</v>
      </c>
      <c r="S41">
        <v>754942</v>
      </c>
      <c r="T41">
        <v>758080</v>
      </c>
      <c r="U41">
        <v>762062</v>
      </c>
      <c r="V41">
        <v>2139</v>
      </c>
      <c r="W41">
        <v>10510</v>
      </c>
      <c r="X41">
        <v>15951</v>
      </c>
      <c r="Y41">
        <v>20860</v>
      </c>
      <c r="Z41">
        <v>15365</v>
      </c>
      <c r="AA41">
        <v>16665</v>
      </c>
      <c r="AB41">
        <v>368</v>
      </c>
      <c r="AC41">
        <v>508</v>
      </c>
      <c r="AD41">
        <v>3138</v>
      </c>
      <c r="AE41">
        <v>3982</v>
      </c>
      <c r="AF41">
        <v>2336</v>
      </c>
      <c r="AG41">
        <v>9211</v>
      </c>
      <c r="AH41">
        <v>9879</v>
      </c>
      <c r="AI41">
        <v>10261</v>
      </c>
      <c r="AJ41">
        <v>10974</v>
      </c>
      <c r="AK41">
        <v>11406</v>
      </c>
      <c r="AL41">
        <v>11341</v>
      </c>
      <c r="AM41">
        <v>11140</v>
      </c>
      <c r="AN41">
        <v>10570</v>
      </c>
      <c r="AO41">
        <v>10536</v>
      </c>
      <c r="AP41">
        <v>1494</v>
      </c>
      <c r="AQ41">
        <v>6045</v>
      </c>
      <c r="AR41">
        <v>5936</v>
      </c>
      <c r="AS41">
        <v>6223</v>
      </c>
      <c r="AT41">
        <v>6204</v>
      </c>
      <c r="AU41">
        <v>6323</v>
      </c>
      <c r="AV41">
        <v>6145</v>
      </c>
      <c r="AW41">
        <v>6377</v>
      </c>
      <c r="AX41">
        <v>6150</v>
      </c>
      <c r="AY41">
        <v>6250</v>
      </c>
      <c r="AZ41">
        <v>842</v>
      </c>
      <c r="BA41">
        <v>3166</v>
      </c>
      <c r="BB41">
        <v>3943</v>
      </c>
      <c r="BC41">
        <v>4038</v>
      </c>
      <c r="BD41">
        <v>4770</v>
      </c>
      <c r="BE41">
        <v>5083</v>
      </c>
      <c r="BF41">
        <v>5196</v>
      </c>
      <c r="BG41">
        <v>4763</v>
      </c>
      <c r="BH41">
        <v>4420</v>
      </c>
      <c r="BI41">
        <v>4286</v>
      </c>
      <c r="BJ41">
        <v>436</v>
      </c>
      <c r="BK41">
        <v>1070</v>
      </c>
      <c r="BL41">
        <v>1132</v>
      </c>
      <c r="BM41">
        <v>1094</v>
      </c>
      <c r="BN41">
        <v>783</v>
      </c>
      <c r="BO41">
        <v>2067</v>
      </c>
      <c r="BP41">
        <v>1436</v>
      </c>
      <c r="BQ41">
        <v>2692</v>
      </c>
      <c r="BR41">
        <v>1063</v>
      </c>
      <c r="BS41">
        <v>951</v>
      </c>
      <c r="BT41">
        <v>817</v>
      </c>
      <c r="BU41">
        <v>6216</v>
      </c>
      <c r="BV41">
        <v>10456</v>
      </c>
      <c r="BW41">
        <v>15237</v>
      </c>
      <c r="BX41">
        <v>9492</v>
      </c>
      <c r="BY41">
        <v>9354</v>
      </c>
      <c r="BZ41">
        <v>-6302</v>
      </c>
      <c r="CA41">
        <v>-6981</v>
      </c>
      <c r="CB41">
        <v>-2358</v>
      </c>
      <c r="CC41">
        <v>-1267</v>
      </c>
      <c r="CD41">
        <v>1253</v>
      </c>
      <c r="CE41">
        <v>7286</v>
      </c>
      <c r="CF41">
        <v>11588</v>
      </c>
      <c r="CG41">
        <v>16331</v>
      </c>
      <c r="CH41">
        <v>10275</v>
      </c>
      <c r="CI41">
        <v>11421</v>
      </c>
      <c r="CJ41">
        <v>-4866</v>
      </c>
      <c r="CK41">
        <v>-4289</v>
      </c>
      <c r="CL41">
        <v>-1295</v>
      </c>
      <c r="CM41">
        <v>-316</v>
      </c>
      <c r="CN41">
        <v>44</v>
      </c>
      <c r="CO41">
        <v>58</v>
      </c>
      <c r="CP41">
        <v>420</v>
      </c>
      <c r="CQ41">
        <v>491</v>
      </c>
      <c r="CR41">
        <v>320</v>
      </c>
      <c r="CS41">
        <v>161</v>
      </c>
      <c r="CT41">
        <v>38</v>
      </c>
      <c r="CU41">
        <v>34</v>
      </c>
      <c r="CV41">
        <v>13</v>
      </c>
      <c r="CW41">
        <v>12</v>
      </c>
      <c r="CX41">
        <v>13.54618586</v>
      </c>
      <c r="CY41">
        <v>14.251288049999999</v>
      </c>
      <c r="CZ41">
        <v>14.419496179999999</v>
      </c>
      <c r="DA41">
        <v>15.038675870000001</v>
      </c>
      <c r="DB41">
        <v>15.2950082</v>
      </c>
      <c r="DC41">
        <v>15.03612861</v>
      </c>
      <c r="DD41">
        <v>14.761066830000001</v>
      </c>
      <c r="DE41">
        <v>13.972037419999999</v>
      </c>
      <c r="DF41">
        <v>13.861862909999999</v>
      </c>
      <c r="DG41">
        <v>8.8900980930000006</v>
      </c>
      <c r="DH41">
        <v>8.5631790510000005</v>
      </c>
      <c r="DI41">
        <v>8.7450077709999992</v>
      </c>
      <c r="DJ41">
        <v>8.5019086129999994</v>
      </c>
      <c r="DK41">
        <v>8.4789003039999997</v>
      </c>
      <c r="DL41">
        <v>8.1471660589999999</v>
      </c>
      <c r="DM41">
        <v>8.4498494740000005</v>
      </c>
      <c r="DN41">
        <v>8.1294257450000007</v>
      </c>
      <c r="DO41">
        <v>8.2229160169999993</v>
      </c>
      <c r="DP41">
        <v>4.656087769</v>
      </c>
      <c r="DQ41">
        <v>5.6881089960000004</v>
      </c>
      <c r="DR41">
        <v>5.6744884109999996</v>
      </c>
      <c r="DS41">
        <v>6.5367672600000004</v>
      </c>
      <c r="DT41">
        <v>6.8161078990000004</v>
      </c>
      <c r="DU41">
        <v>6.8889625460000001</v>
      </c>
      <c r="DV41">
        <v>6.3112173509999998</v>
      </c>
      <c r="DW41">
        <v>5.8426116739999996</v>
      </c>
      <c r="DX41">
        <v>5.6389468880000004</v>
      </c>
      <c r="DY41">
        <v>1.5735988350000001</v>
      </c>
      <c r="DZ41">
        <v>1.6330051699999999</v>
      </c>
      <c r="EA41">
        <v>1.537367588</v>
      </c>
      <c r="EB41">
        <v>1.073016513</v>
      </c>
      <c r="EC41">
        <v>2.7717676619999998</v>
      </c>
      <c r="ED41">
        <v>1.903878025</v>
      </c>
      <c r="EE41">
        <v>3.5670369740000001</v>
      </c>
      <c r="EF41">
        <v>1.4051348889999999</v>
      </c>
      <c r="EG41">
        <v>1.251198901</v>
      </c>
      <c r="EH41">
        <v>9.1415797760000004</v>
      </c>
      <c r="EI41">
        <v>15.08365906</v>
      </c>
      <c r="EJ41">
        <v>21.412129749999998</v>
      </c>
      <c r="EK41">
        <v>13.00775573</v>
      </c>
      <c r="EL41">
        <v>12.543354969999999</v>
      </c>
      <c r="EM41">
        <v>-8.3553198539999993</v>
      </c>
      <c r="EN41">
        <v>-9.2501802069999997</v>
      </c>
      <c r="EO41">
        <v>-3.1169407979999999</v>
      </c>
      <c r="EP41">
        <v>-1.6669495350000001</v>
      </c>
      <c r="EQ41">
        <v>10.715178610000001</v>
      </c>
      <c r="ER41">
        <v>16.716664229999999</v>
      </c>
      <c r="ES41">
        <v>22.94949733</v>
      </c>
      <c r="ET41">
        <v>14.08077224</v>
      </c>
      <c r="EU41">
        <v>15.315122629999999</v>
      </c>
      <c r="EV41">
        <v>-6.4514418300000003</v>
      </c>
      <c r="EW41">
        <v>-5.683143233</v>
      </c>
      <c r="EX41">
        <v>-1.711805909</v>
      </c>
      <c r="EY41">
        <v>-0.41575063400000001</v>
      </c>
    </row>
    <row r="42" spans="1:155" x14ac:dyDescent="0.2">
      <c r="A42" t="s">
        <v>244</v>
      </c>
      <c r="B42">
        <v>40</v>
      </c>
      <c r="C42">
        <v>2</v>
      </c>
      <c r="D42" t="s">
        <v>159</v>
      </c>
      <c r="E42">
        <v>3</v>
      </c>
      <c r="F42" t="s">
        <v>197</v>
      </c>
      <c r="G42">
        <v>39</v>
      </c>
      <c r="H42" t="s">
        <v>244</v>
      </c>
      <c r="I42" t="s">
        <v>245</v>
      </c>
      <c r="J42">
        <v>11536504</v>
      </c>
      <c r="K42">
        <v>11536751</v>
      </c>
      <c r="L42">
        <v>11539336</v>
      </c>
      <c r="M42">
        <v>11544663</v>
      </c>
      <c r="N42">
        <v>11548923</v>
      </c>
      <c r="O42">
        <v>11576684</v>
      </c>
      <c r="P42">
        <v>11602700</v>
      </c>
      <c r="Q42">
        <v>11617527</v>
      </c>
      <c r="R42">
        <v>11634370</v>
      </c>
      <c r="S42">
        <v>11659650</v>
      </c>
      <c r="T42">
        <v>11676341</v>
      </c>
      <c r="U42">
        <v>11689100</v>
      </c>
      <c r="V42">
        <v>2585</v>
      </c>
      <c r="W42">
        <v>5327</v>
      </c>
      <c r="X42">
        <v>4260</v>
      </c>
      <c r="Y42">
        <v>27761</v>
      </c>
      <c r="Z42">
        <v>26016</v>
      </c>
      <c r="AA42">
        <v>14827</v>
      </c>
      <c r="AB42">
        <v>16843</v>
      </c>
      <c r="AC42">
        <v>25280</v>
      </c>
      <c r="AD42">
        <v>16691</v>
      </c>
      <c r="AE42">
        <v>12759</v>
      </c>
      <c r="AF42">
        <v>34801</v>
      </c>
      <c r="AG42">
        <v>137921</v>
      </c>
      <c r="AH42">
        <v>137689</v>
      </c>
      <c r="AI42">
        <v>139088</v>
      </c>
      <c r="AJ42">
        <v>139559</v>
      </c>
      <c r="AK42">
        <v>139561</v>
      </c>
      <c r="AL42">
        <v>138667</v>
      </c>
      <c r="AM42">
        <v>136909</v>
      </c>
      <c r="AN42">
        <v>135947</v>
      </c>
      <c r="AO42">
        <v>134291</v>
      </c>
      <c r="AP42">
        <v>26542</v>
      </c>
      <c r="AQ42">
        <v>110620</v>
      </c>
      <c r="AR42">
        <v>111343</v>
      </c>
      <c r="AS42">
        <v>114504</v>
      </c>
      <c r="AT42">
        <v>111902</v>
      </c>
      <c r="AU42">
        <v>118309</v>
      </c>
      <c r="AV42">
        <v>117570</v>
      </c>
      <c r="AW42">
        <v>122177</v>
      </c>
      <c r="AX42">
        <v>119884</v>
      </c>
      <c r="AY42">
        <v>117750</v>
      </c>
      <c r="AZ42">
        <v>8259</v>
      </c>
      <c r="BA42">
        <v>27301</v>
      </c>
      <c r="BB42">
        <v>26346</v>
      </c>
      <c r="BC42">
        <v>24584</v>
      </c>
      <c r="BD42">
        <v>27657</v>
      </c>
      <c r="BE42">
        <v>21252</v>
      </c>
      <c r="BF42">
        <v>21097</v>
      </c>
      <c r="BG42">
        <v>14732</v>
      </c>
      <c r="BH42">
        <v>16063</v>
      </c>
      <c r="BI42">
        <v>16541</v>
      </c>
      <c r="BJ42">
        <v>3321</v>
      </c>
      <c r="BK42">
        <v>14560</v>
      </c>
      <c r="BL42">
        <v>17404</v>
      </c>
      <c r="BM42">
        <v>23979</v>
      </c>
      <c r="BN42">
        <v>20703</v>
      </c>
      <c r="BO42">
        <v>24447</v>
      </c>
      <c r="BP42">
        <v>24174</v>
      </c>
      <c r="BQ42">
        <v>19217</v>
      </c>
      <c r="BR42">
        <v>13237</v>
      </c>
      <c r="BS42">
        <v>9553</v>
      </c>
      <c r="BT42">
        <v>-8632</v>
      </c>
      <c r="BU42">
        <v>-36491</v>
      </c>
      <c r="BV42">
        <v>-39094</v>
      </c>
      <c r="BW42">
        <v>-20099</v>
      </c>
      <c r="BX42">
        <v>-21352</v>
      </c>
      <c r="BY42">
        <v>-30255</v>
      </c>
      <c r="BZ42">
        <v>-28077</v>
      </c>
      <c r="CA42">
        <v>-8334</v>
      </c>
      <c r="CB42">
        <v>-12281</v>
      </c>
      <c r="CC42">
        <v>-12916</v>
      </c>
      <c r="CD42">
        <v>-5311</v>
      </c>
      <c r="CE42">
        <v>-21931</v>
      </c>
      <c r="CF42">
        <v>-21690</v>
      </c>
      <c r="CG42">
        <v>3880</v>
      </c>
      <c r="CH42">
        <v>-649</v>
      </c>
      <c r="CI42">
        <v>-5808</v>
      </c>
      <c r="CJ42">
        <v>-3903</v>
      </c>
      <c r="CK42">
        <v>10883</v>
      </c>
      <c r="CL42">
        <v>956</v>
      </c>
      <c r="CM42">
        <v>-3363</v>
      </c>
      <c r="CN42">
        <v>-363</v>
      </c>
      <c r="CO42">
        <v>-43</v>
      </c>
      <c r="CP42">
        <v>-396</v>
      </c>
      <c r="CQ42">
        <v>-703</v>
      </c>
      <c r="CR42">
        <v>-992</v>
      </c>
      <c r="CS42">
        <v>-617</v>
      </c>
      <c r="CT42">
        <v>-351</v>
      </c>
      <c r="CU42">
        <v>-335</v>
      </c>
      <c r="CV42">
        <v>-328</v>
      </c>
      <c r="CW42">
        <v>-419</v>
      </c>
      <c r="CX42">
        <v>11.94948934</v>
      </c>
      <c r="CY42">
        <v>11.92443651</v>
      </c>
      <c r="CZ42">
        <v>12.028916690000001</v>
      </c>
      <c r="DA42">
        <v>12.04164873</v>
      </c>
      <c r="DB42">
        <v>12.02064045</v>
      </c>
      <c r="DC42">
        <v>11.92737092</v>
      </c>
      <c r="DD42">
        <v>11.754862409999999</v>
      </c>
      <c r="DE42">
        <v>11.65127292</v>
      </c>
      <c r="DF42">
        <v>11.494839750000001</v>
      </c>
      <c r="DG42">
        <v>9.5841279490000009</v>
      </c>
      <c r="DH42">
        <v>9.6427640130000007</v>
      </c>
      <c r="DI42">
        <v>9.9027887139999997</v>
      </c>
      <c r="DJ42">
        <v>9.6553040410000008</v>
      </c>
      <c r="DK42">
        <v>10.190167389999999</v>
      </c>
      <c r="DL42">
        <v>10.112723280000001</v>
      </c>
      <c r="DM42">
        <v>10.48998842</v>
      </c>
      <c r="DN42">
        <v>10.274601150000001</v>
      </c>
      <c r="DO42">
        <v>10.078988020000001</v>
      </c>
      <c r="DP42">
        <v>2.3653613920000001</v>
      </c>
      <c r="DQ42">
        <v>2.2816724960000001</v>
      </c>
      <c r="DR42">
        <v>2.1261279759999998</v>
      </c>
      <c r="DS42">
        <v>2.3863446929999999</v>
      </c>
      <c r="DT42">
        <v>1.830473061</v>
      </c>
      <c r="DU42">
        <v>1.8146476389999999</v>
      </c>
      <c r="DV42">
        <v>1.264873989</v>
      </c>
      <c r="DW42">
        <v>1.3766717690000001</v>
      </c>
      <c r="DX42">
        <v>1.4158517269999999</v>
      </c>
      <c r="DY42">
        <v>1.2614798679999999</v>
      </c>
      <c r="DZ42">
        <v>1.507258336</v>
      </c>
      <c r="EA42">
        <v>2.073805025</v>
      </c>
      <c r="EB42">
        <v>1.7863287480000001</v>
      </c>
      <c r="EC42">
        <v>2.1056641690000002</v>
      </c>
      <c r="ED42">
        <v>2.0793142169999999</v>
      </c>
      <c r="EE42">
        <v>1.6499513610000001</v>
      </c>
      <c r="EF42">
        <v>1.1344707839999999</v>
      </c>
      <c r="EG42">
        <v>0.81770337699999995</v>
      </c>
      <c r="EH42">
        <v>-3.1615839179999998</v>
      </c>
      <c r="EI42">
        <v>-3.385701987</v>
      </c>
      <c r="EJ42">
        <v>-1.7382462649999999</v>
      </c>
      <c r="EK42">
        <v>-1.842326785</v>
      </c>
      <c r="EL42">
        <v>-2.6059176769999999</v>
      </c>
      <c r="EM42">
        <v>-2.4150287609999999</v>
      </c>
      <c r="EN42">
        <v>-0.715548454</v>
      </c>
      <c r="EO42">
        <v>-1.0525372589999999</v>
      </c>
      <c r="EP42">
        <v>-1.1055644099999999</v>
      </c>
      <c r="EQ42">
        <v>-1.9001040499999999</v>
      </c>
      <c r="ER42">
        <v>-1.878443651</v>
      </c>
      <c r="ES42">
        <v>0.33555876000000001</v>
      </c>
      <c r="ET42">
        <v>-5.5998037000000001E-2</v>
      </c>
      <c r="EU42">
        <v>-0.50025350700000004</v>
      </c>
      <c r="EV42">
        <v>-0.335714544</v>
      </c>
      <c r="EW42">
        <v>0.93440290699999995</v>
      </c>
      <c r="EX42">
        <v>8.1933524999999993E-2</v>
      </c>
      <c r="EY42">
        <v>-0.28786103400000002</v>
      </c>
    </row>
    <row r="43" spans="1:155" x14ac:dyDescent="0.2">
      <c r="A43" t="s">
        <v>246</v>
      </c>
      <c r="B43">
        <v>40</v>
      </c>
      <c r="C43">
        <v>3</v>
      </c>
      <c r="D43" t="s">
        <v>161</v>
      </c>
      <c r="E43">
        <v>7</v>
      </c>
      <c r="F43" t="s">
        <v>174</v>
      </c>
      <c r="G43">
        <v>40</v>
      </c>
      <c r="H43" t="s">
        <v>246</v>
      </c>
      <c r="I43" t="s">
        <v>247</v>
      </c>
      <c r="J43">
        <v>3751351</v>
      </c>
      <c r="K43">
        <v>3751582</v>
      </c>
      <c r="L43">
        <v>3759944</v>
      </c>
      <c r="M43">
        <v>3788379</v>
      </c>
      <c r="N43">
        <v>3818814</v>
      </c>
      <c r="O43">
        <v>3853214</v>
      </c>
      <c r="P43">
        <v>3878187</v>
      </c>
      <c r="Q43">
        <v>3909500</v>
      </c>
      <c r="R43">
        <v>3926331</v>
      </c>
      <c r="S43">
        <v>3931316</v>
      </c>
      <c r="T43">
        <v>3940235</v>
      </c>
      <c r="U43">
        <v>3956971</v>
      </c>
      <c r="V43">
        <v>8362</v>
      </c>
      <c r="W43">
        <v>28435</v>
      </c>
      <c r="X43">
        <v>30435</v>
      </c>
      <c r="Y43">
        <v>34400</v>
      </c>
      <c r="Z43">
        <v>24973</v>
      </c>
      <c r="AA43">
        <v>31313</v>
      </c>
      <c r="AB43">
        <v>16831</v>
      </c>
      <c r="AC43">
        <v>4985</v>
      </c>
      <c r="AD43">
        <v>8919</v>
      </c>
      <c r="AE43">
        <v>16736</v>
      </c>
      <c r="AF43">
        <v>13157</v>
      </c>
      <c r="AG43">
        <v>52572</v>
      </c>
      <c r="AH43">
        <v>52344</v>
      </c>
      <c r="AI43">
        <v>53335</v>
      </c>
      <c r="AJ43">
        <v>53074</v>
      </c>
      <c r="AK43">
        <v>53525</v>
      </c>
      <c r="AL43">
        <v>52860</v>
      </c>
      <c r="AM43">
        <v>51467</v>
      </c>
      <c r="AN43">
        <v>49525</v>
      </c>
      <c r="AO43">
        <v>48759</v>
      </c>
      <c r="AP43">
        <v>7878</v>
      </c>
      <c r="AQ43">
        <v>37762</v>
      </c>
      <c r="AR43">
        <v>36961</v>
      </c>
      <c r="AS43">
        <v>38598</v>
      </c>
      <c r="AT43">
        <v>38607</v>
      </c>
      <c r="AU43">
        <v>39730</v>
      </c>
      <c r="AV43">
        <v>39282</v>
      </c>
      <c r="AW43">
        <v>40329</v>
      </c>
      <c r="AX43">
        <v>40486</v>
      </c>
      <c r="AY43">
        <v>40266</v>
      </c>
      <c r="AZ43">
        <v>5279</v>
      </c>
      <c r="BA43">
        <v>14810</v>
      </c>
      <c r="BB43">
        <v>15383</v>
      </c>
      <c r="BC43">
        <v>14737</v>
      </c>
      <c r="BD43">
        <v>14467</v>
      </c>
      <c r="BE43">
        <v>13795</v>
      </c>
      <c r="BF43">
        <v>13578</v>
      </c>
      <c r="BG43">
        <v>11138</v>
      </c>
      <c r="BH43">
        <v>9039</v>
      </c>
      <c r="BI43">
        <v>8493</v>
      </c>
      <c r="BJ43">
        <v>1200</v>
      </c>
      <c r="BK43">
        <v>6613</v>
      </c>
      <c r="BL43">
        <v>6498</v>
      </c>
      <c r="BM43">
        <v>5587</v>
      </c>
      <c r="BN43">
        <v>6415</v>
      </c>
      <c r="BO43">
        <v>9257</v>
      </c>
      <c r="BP43">
        <v>7697</v>
      </c>
      <c r="BQ43">
        <v>4399</v>
      </c>
      <c r="BR43">
        <v>4353</v>
      </c>
      <c r="BS43">
        <v>4484</v>
      </c>
      <c r="BT43">
        <v>1560</v>
      </c>
      <c r="BU43">
        <v>7030</v>
      </c>
      <c r="BV43">
        <v>8447</v>
      </c>
      <c r="BW43">
        <v>13841</v>
      </c>
      <c r="BX43">
        <v>4217</v>
      </c>
      <c r="BY43">
        <v>8317</v>
      </c>
      <c r="BZ43">
        <v>-4358</v>
      </c>
      <c r="CA43">
        <v>-10504</v>
      </c>
      <c r="CB43">
        <v>-4408</v>
      </c>
      <c r="CC43">
        <v>3822</v>
      </c>
      <c r="CD43">
        <v>2760</v>
      </c>
      <c r="CE43">
        <v>13643</v>
      </c>
      <c r="CF43">
        <v>14945</v>
      </c>
      <c r="CG43">
        <v>19428</v>
      </c>
      <c r="CH43">
        <v>10632</v>
      </c>
      <c r="CI43">
        <v>17574</v>
      </c>
      <c r="CJ43">
        <v>3339</v>
      </c>
      <c r="CK43">
        <v>-6105</v>
      </c>
      <c r="CL43">
        <v>-55</v>
      </c>
      <c r="CM43">
        <v>8306</v>
      </c>
      <c r="CN43">
        <v>323</v>
      </c>
      <c r="CO43">
        <v>-18</v>
      </c>
      <c r="CP43">
        <v>107</v>
      </c>
      <c r="CQ43">
        <v>235</v>
      </c>
      <c r="CR43">
        <v>-126</v>
      </c>
      <c r="CS43">
        <v>-56</v>
      </c>
      <c r="CT43">
        <v>-86</v>
      </c>
      <c r="CU43">
        <v>-48</v>
      </c>
      <c r="CV43">
        <v>-65</v>
      </c>
      <c r="CW43">
        <v>-63</v>
      </c>
      <c r="CX43">
        <v>13.92945162</v>
      </c>
      <c r="CY43">
        <v>13.761712109999999</v>
      </c>
      <c r="CZ43">
        <v>13.9037553</v>
      </c>
      <c r="DA43">
        <v>13.72946507</v>
      </c>
      <c r="DB43">
        <v>13.746058359999999</v>
      </c>
      <c r="DC43">
        <v>13.49186832</v>
      </c>
      <c r="DD43">
        <v>13.099850379999999</v>
      </c>
      <c r="DE43">
        <v>12.58328886</v>
      </c>
      <c r="DF43">
        <v>12.34841791</v>
      </c>
      <c r="DG43">
        <v>10.0054012</v>
      </c>
      <c r="DH43">
        <v>9.7173819570000006</v>
      </c>
      <c r="DI43">
        <v>10.06200707</v>
      </c>
      <c r="DJ43">
        <v>9.9870644399999993</v>
      </c>
      <c r="DK43">
        <v>10.203286289999999</v>
      </c>
      <c r="DL43">
        <v>10.026249930000001</v>
      </c>
      <c r="DM43">
        <v>10.264905000000001</v>
      </c>
      <c r="DN43">
        <v>10.28666396</v>
      </c>
      <c r="DO43">
        <v>10.19753062</v>
      </c>
      <c r="DP43">
        <v>3.924050415</v>
      </c>
      <c r="DQ43">
        <v>4.0443301490000003</v>
      </c>
      <c r="DR43">
        <v>3.841748231</v>
      </c>
      <c r="DS43">
        <v>3.742400634</v>
      </c>
      <c r="DT43">
        <v>3.5427720709999999</v>
      </c>
      <c r="DU43">
        <v>3.4656183880000002</v>
      </c>
      <c r="DV43">
        <v>2.834945372</v>
      </c>
      <c r="DW43">
        <v>2.296624896</v>
      </c>
      <c r="DX43">
        <v>2.1508872889999999</v>
      </c>
      <c r="DY43">
        <v>1.752177272</v>
      </c>
      <c r="DZ43">
        <v>1.708383105</v>
      </c>
      <c r="EA43">
        <v>1.456459752</v>
      </c>
      <c r="EB43">
        <v>1.6594663759999999</v>
      </c>
      <c r="EC43">
        <v>2.3773425920000002</v>
      </c>
      <c r="ED43">
        <v>1.9645650859999999</v>
      </c>
      <c r="EE43">
        <v>1.1196736119999999</v>
      </c>
      <c r="EF43">
        <v>1.106008206</v>
      </c>
      <c r="EG43">
        <v>1.135591499</v>
      </c>
      <c r="EH43">
        <v>1.862665389</v>
      </c>
      <c r="EI43">
        <v>2.2207928730000002</v>
      </c>
      <c r="EJ43">
        <v>3.6081724419999999</v>
      </c>
      <c r="EK43">
        <v>1.0908760260000001</v>
      </c>
      <c r="EL43">
        <v>2.1359358689999999</v>
      </c>
      <c r="EM43">
        <v>-1.1123261849999999</v>
      </c>
      <c r="EN43">
        <v>-2.6735739079999998</v>
      </c>
      <c r="EO43">
        <v>-1.1199825800000001</v>
      </c>
      <c r="EP43">
        <v>0.96793726800000002</v>
      </c>
      <c r="EQ43">
        <v>3.614842661</v>
      </c>
      <c r="ER43">
        <v>3.929175979</v>
      </c>
      <c r="ES43">
        <v>5.0646321939999996</v>
      </c>
      <c r="ET43">
        <v>2.7503424019999998</v>
      </c>
      <c r="EU43">
        <v>4.5132784609999996</v>
      </c>
      <c r="EV43">
        <v>0.85223890099999999</v>
      </c>
      <c r="EW43">
        <v>-1.5539002959999999</v>
      </c>
      <c r="EX43">
        <v>-1.3974373999999999E-2</v>
      </c>
      <c r="EY43">
        <v>2.1035287669999998</v>
      </c>
    </row>
    <row r="44" spans="1:155" x14ac:dyDescent="0.2">
      <c r="A44" t="s">
        <v>248</v>
      </c>
      <c r="B44">
        <v>40</v>
      </c>
      <c r="C44">
        <v>4</v>
      </c>
      <c r="D44" t="s">
        <v>163</v>
      </c>
      <c r="E44">
        <v>9</v>
      </c>
      <c r="F44" t="s">
        <v>168</v>
      </c>
      <c r="G44">
        <v>41</v>
      </c>
      <c r="H44" t="s">
        <v>248</v>
      </c>
      <c r="I44" t="s">
        <v>249</v>
      </c>
      <c r="J44">
        <v>3831074</v>
      </c>
      <c r="K44">
        <v>3831079</v>
      </c>
      <c r="L44">
        <v>3837491</v>
      </c>
      <c r="M44">
        <v>3872036</v>
      </c>
      <c r="N44">
        <v>3899001</v>
      </c>
      <c r="O44">
        <v>3922468</v>
      </c>
      <c r="P44">
        <v>3963244</v>
      </c>
      <c r="Q44">
        <v>4015792</v>
      </c>
      <c r="R44">
        <v>4089976</v>
      </c>
      <c r="S44">
        <v>4143625</v>
      </c>
      <c r="T44">
        <v>4181886</v>
      </c>
      <c r="U44">
        <v>4217737</v>
      </c>
      <c r="V44">
        <v>6412</v>
      </c>
      <c r="W44">
        <v>34545</v>
      </c>
      <c r="X44">
        <v>26965</v>
      </c>
      <c r="Y44">
        <v>23467</v>
      </c>
      <c r="Z44">
        <v>40776</v>
      </c>
      <c r="AA44">
        <v>52548</v>
      </c>
      <c r="AB44">
        <v>74184</v>
      </c>
      <c r="AC44">
        <v>53649</v>
      </c>
      <c r="AD44">
        <v>38261</v>
      </c>
      <c r="AE44">
        <v>35851</v>
      </c>
      <c r="AF44">
        <v>11884</v>
      </c>
      <c r="AG44">
        <v>45393</v>
      </c>
      <c r="AH44">
        <v>44925</v>
      </c>
      <c r="AI44">
        <v>45007</v>
      </c>
      <c r="AJ44">
        <v>45452</v>
      </c>
      <c r="AK44">
        <v>45668</v>
      </c>
      <c r="AL44">
        <v>45593</v>
      </c>
      <c r="AM44">
        <v>44711</v>
      </c>
      <c r="AN44">
        <v>43425</v>
      </c>
      <c r="AO44">
        <v>43305</v>
      </c>
      <c r="AP44">
        <v>7822</v>
      </c>
      <c r="AQ44">
        <v>32496</v>
      </c>
      <c r="AR44">
        <v>32943</v>
      </c>
      <c r="AS44">
        <v>33418</v>
      </c>
      <c r="AT44">
        <v>33804</v>
      </c>
      <c r="AU44">
        <v>35388</v>
      </c>
      <c r="AV44">
        <v>35334</v>
      </c>
      <c r="AW44">
        <v>36831</v>
      </c>
      <c r="AX44">
        <v>36180</v>
      </c>
      <c r="AY44">
        <v>36563</v>
      </c>
      <c r="AZ44">
        <v>4062</v>
      </c>
      <c r="BA44">
        <v>12897</v>
      </c>
      <c r="BB44">
        <v>11982</v>
      </c>
      <c r="BC44">
        <v>11589</v>
      </c>
      <c r="BD44">
        <v>11648</v>
      </c>
      <c r="BE44">
        <v>10280</v>
      </c>
      <c r="BF44">
        <v>10259</v>
      </c>
      <c r="BG44">
        <v>7880</v>
      </c>
      <c r="BH44">
        <v>7245</v>
      </c>
      <c r="BI44">
        <v>6742</v>
      </c>
      <c r="BJ44">
        <v>1565</v>
      </c>
      <c r="BK44">
        <v>10227</v>
      </c>
      <c r="BL44">
        <v>4187</v>
      </c>
      <c r="BM44">
        <v>3178</v>
      </c>
      <c r="BN44">
        <v>6700</v>
      </c>
      <c r="BO44">
        <v>5094</v>
      </c>
      <c r="BP44">
        <v>12604</v>
      </c>
      <c r="BQ44">
        <v>8026</v>
      </c>
      <c r="BR44">
        <v>3356</v>
      </c>
      <c r="BS44">
        <v>3295</v>
      </c>
      <c r="BT44">
        <v>995</v>
      </c>
      <c r="BU44">
        <v>11426</v>
      </c>
      <c r="BV44">
        <v>10910</v>
      </c>
      <c r="BW44">
        <v>8768</v>
      </c>
      <c r="BX44">
        <v>22278</v>
      </c>
      <c r="BY44">
        <v>36867</v>
      </c>
      <c r="BZ44">
        <v>51117</v>
      </c>
      <c r="CA44">
        <v>37653</v>
      </c>
      <c r="CB44">
        <v>27663</v>
      </c>
      <c r="CC44">
        <v>25821</v>
      </c>
      <c r="CD44">
        <v>2560</v>
      </c>
      <c r="CE44">
        <v>21653</v>
      </c>
      <c r="CF44">
        <v>15097</v>
      </c>
      <c r="CG44">
        <v>11946</v>
      </c>
      <c r="CH44">
        <v>28978</v>
      </c>
      <c r="CI44">
        <v>41961</v>
      </c>
      <c r="CJ44">
        <v>63721</v>
      </c>
      <c r="CK44">
        <v>45679</v>
      </c>
      <c r="CL44">
        <v>31019</v>
      </c>
      <c r="CM44">
        <v>29116</v>
      </c>
      <c r="CN44">
        <v>-210</v>
      </c>
      <c r="CO44">
        <v>-5</v>
      </c>
      <c r="CP44">
        <v>-114</v>
      </c>
      <c r="CQ44">
        <v>-68</v>
      </c>
      <c r="CR44">
        <v>150</v>
      </c>
      <c r="CS44">
        <v>307</v>
      </c>
      <c r="CT44">
        <v>204</v>
      </c>
      <c r="CU44">
        <v>90</v>
      </c>
      <c r="CV44">
        <v>-3</v>
      </c>
      <c r="CW44">
        <v>-7</v>
      </c>
      <c r="CX44">
        <v>11.77581971</v>
      </c>
      <c r="CY44">
        <v>11.56216345</v>
      </c>
      <c r="CZ44">
        <v>11.50857978</v>
      </c>
      <c r="DA44">
        <v>11.527684499999999</v>
      </c>
      <c r="DB44">
        <v>11.44699686</v>
      </c>
      <c r="DC44">
        <v>11.2495201</v>
      </c>
      <c r="DD44">
        <v>10.860618580000001</v>
      </c>
      <c r="DE44">
        <v>10.431792120000001</v>
      </c>
      <c r="DF44">
        <v>10.31117706</v>
      </c>
      <c r="DG44">
        <v>8.4300891609999997</v>
      </c>
      <c r="DH44">
        <v>8.4784051340000008</v>
      </c>
      <c r="DI44">
        <v>8.5451978390000001</v>
      </c>
      <c r="DJ44">
        <v>8.5734807459999995</v>
      </c>
      <c r="DK44">
        <v>8.8702444759999999</v>
      </c>
      <c r="DL44">
        <v>8.7182361989999997</v>
      </c>
      <c r="DM44">
        <v>8.9465107669999995</v>
      </c>
      <c r="DN44">
        <v>8.6913584040000007</v>
      </c>
      <c r="DO44">
        <v>8.7058669179999999</v>
      </c>
      <c r="DP44">
        <v>3.3457305490000002</v>
      </c>
      <c r="DQ44">
        <v>3.0837583199999998</v>
      </c>
      <c r="DR44">
        <v>2.9633819429999999</v>
      </c>
      <c r="DS44">
        <v>2.954203755</v>
      </c>
      <c r="DT44">
        <v>2.5767523799999998</v>
      </c>
      <c r="DU44">
        <v>2.5312838960000001</v>
      </c>
      <c r="DV44">
        <v>1.914107813</v>
      </c>
      <c r="DW44">
        <v>1.74043371</v>
      </c>
      <c r="DX44">
        <v>1.6053101430000001</v>
      </c>
      <c r="DY44">
        <v>2.6530810520000001</v>
      </c>
      <c r="DZ44">
        <v>1.07759106</v>
      </c>
      <c r="EA44">
        <v>0.81263506900000004</v>
      </c>
      <c r="EB44">
        <v>1.699275855</v>
      </c>
      <c r="EC44">
        <v>1.2768459750000001</v>
      </c>
      <c r="ED44">
        <v>3.1098842210000002</v>
      </c>
      <c r="EE44">
        <v>1.9495722470000001</v>
      </c>
      <c r="EF44">
        <v>0.80619676100000004</v>
      </c>
      <c r="EG44">
        <v>0.78455902099999997</v>
      </c>
      <c r="EH44">
        <v>2.9641247769999999</v>
      </c>
      <c r="EI44">
        <v>2.8078620650000001</v>
      </c>
      <c r="EJ44">
        <v>2.2420340730000001</v>
      </c>
      <c r="EK44">
        <v>5.6502190289999996</v>
      </c>
      <c r="EL44">
        <v>9.2409659509999997</v>
      </c>
      <c r="EM44">
        <v>12.61250014</v>
      </c>
      <c r="EN44">
        <v>9.1461803889999995</v>
      </c>
      <c r="EO44">
        <v>6.6453578650000003</v>
      </c>
      <c r="EP44">
        <v>6.1481330769999998</v>
      </c>
      <c r="EQ44">
        <v>5.6172058290000004</v>
      </c>
      <c r="ER44">
        <v>3.8854531259999998</v>
      </c>
      <c r="ES44">
        <v>3.0546691419999998</v>
      </c>
      <c r="ET44">
        <v>7.3494948840000003</v>
      </c>
      <c r="EU44">
        <v>10.517811930000001</v>
      </c>
      <c r="EV44">
        <v>15.72238436</v>
      </c>
      <c r="EW44">
        <v>11.095752640000001</v>
      </c>
      <c r="EX44">
        <v>7.451554625</v>
      </c>
      <c r="EY44">
        <v>6.9326920980000004</v>
      </c>
    </row>
    <row r="45" spans="1:155" x14ac:dyDescent="0.2">
      <c r="A45" t="s">
        <v>250</v>
      </c>
      <c r="B45">
        <v>40</v>
      </c>
      <c r="C45">
        <v>1</v>
      </c>
      <c r="D45" t="s">
        <v>157</v>
      </c>
      <c r="E45">
        <v>2</v>
      </c>
      <c r="F45" t="s">
        <v>233</v>
      </c>
      <c r="G45">
        <v>42</v>
      </c>
      <c r="H45" t="s">
        <v>250</v>
      </c>
      <c r="I45" t="s">
        <v>251</v>
      </c>
      <c r="J45">
        <v>12702379</v>
      </c>
      <c r="K45">
        <v>12702868</v>
      </c>
      <c r="L45">
        <v>12711160</v>
      </c>
      <c r="M45">
        <v>12745815</v>
      </c>
      <c r="N45">
        <v>12767118</v>
      </c>
      <c r="O45">
        <v>12776309</v>
      </c>
      <c r="P45">
        <v>12788313</v>
      </c>
      <c r="Q45">
        <v>12784826</v>
      </c>
      <c r="R45">
        <v>12782275</v>
      </c>
      <c r="S45">
        <v>12787641</v>
      </c>
      <c r="T45">
        <v>12800922</v>
      </c>
      <c r="U45">
        <v>12801989</v>
      </c>
      <c r="V45">
        <v>8292</v>
      </c>
      <c r="W45">
        <v>34655</v>
      </c>
      <c r="X45">
        <v>21303</v>
      </c>
      <c r="Y45">
        <v>9191</v>
      </c>
      <c r="Z45">
        <v>12004</v>
      </c>
      <c r="AA45">
        <v>-3487</v>
      </c>
      <c r="AB45">
        <v>-2551</v>
      </c>
      <c r="AC45">
        <v>5366</v>
      </c>
      <c r="AD45">
        <v>13281</v>
      </c>
      <c r="AE45">
        <v>1067</v>
      </c>
      <c r="AF45">
        <v>36120</v>
      </c>
      <c r="AG45">
        <v>142973</v>
      </c>
      <c r="AH45">
        <v>142105</v>
      </c>
      <c r="AI45">
        <v>141793</v>
      </c>
      <c r="AJ45">
        <v>142216</v>
      </c>
      <c r="AK45">
        <v>141920</v>
      </c>
      <c r="AL45">
        <v>140259</v>
      </c>
      <c r="AM45">
        <v>137982</v>
      </c>
      <c r="AN45">
        <v>136914</v>
      </c>
      <c r="AO45">
        <v>135190</v>
      </c>
      <c r="AP45">
        <v>30212</v>
      </c>
      <c r="AQ45">
        <v>127718</v>
      </c>
      <c r="AR45">
        <v>125530</v>
      </c>
      <c r="AS45">
        <v>130935</v>
      </c>
      <c r="AT45">
        <v>126737</v>
      </c>
      <c r="AU45">
        <v>132748</v>
      </c>
      <c r="AV45">
        <v>129972</v>
      </c>
      <c r="AW45">
        <v>135741</v>
      </c>
      <c r="AX45">
        <v>134063</v>
      </c>
      <c r="AY45">
        <v>133439</v>
      </c>
      <c r="AZ45">
        <v>5908</v>
      </c>
      <c r="BA45">
        <v>15255</v>
      </c>
      <c r="BB45">
        <v>16575</v>
      </c>
      <c r="BC45">
        <v>10858</v>
      </c>
      <c r="BD45">
        <v>15479</v>
      </c>
      <c r="BE45">
        <v>9172</v>
      </c>
      <c r="BF45">
        <v>10287</v>
      </c>
      <c r="BG45">
        <v>2241</v>
      </c>
      <c r="BH45">
        <v>2851</v>
      </c>
      <c r="BI45">
        <v>1751</v>
      </c>
      <c r="BJ45">
        <v>5416</v>
      </c>
      <c r="BK45">
        <v>27287</v>
      </c>
      <c r="BL45">
        <v>25397</v>
      </c>
      <c r="BM45">
        <v>29379</v>
      </c>
      <c r="BN45">
        <v>34547</v>
      </c>
      <c r="BO45">
        <v>31806</v>
      </c>
      <c r="BP45">
        <v>37975</v>
      </c>
      <c r="BQ45">
        <v>31046</v>
      </c>
      <c r="BR45">
        <v>31675</v>
      </c>
      <c r="BS45">
        <v>19532</v>
      </c>
      <c r="BT45">
        <v>-1674</v>
      </c>
      <c r="BU45">
        <v>-7522</v>
      </c>
      <c r="BV45">
        <v>-18975</v>
      </c>
      <c r="BW45">
        <v>-30128</v>
      </c>
      <c r="BX45">
        <v>-36614</v>
      </c>
      <c r="BY45">
        <v>-43668</v>
      </c>
      <c r="BZ45">
        <v>-50422</v>
      </c>
      <c r="CA45">
        <v>-27406</v>
      </c>
      <c r="CB45">
        <v>-20731</v>
      </c>
      <c r="CC45">
        <v>-19588</v>
      </c>
      <c r="CD45">
        <v>3742</v>
      </c>
      <c r="CE45">
        <v>19765</v>
      </c>
      <c r="CF45">
        <v>6422</v>
      </c>
      <c r="CG45">
        <v>-749</v>
      </c>
      <c r="CH45">
        <v>-2067</v>
      </c>
      <c r="CI45">
        <v>-11862</v>
      </c>
      <c r="CJ45">
        <v>-12447</v>
      </c>
      <c r="CK45">
        <v>3640</v>
      </c>
      <c r="CL45">
        <v>10944</v>
      </c>
      <c r="CM45">
        <v>-56</v>
      </c>
      <c r="CN45">
        <v>-1358</v>
      </c>
      <c r="CO45">
        <v>-365</v>
      </c>
      <c r="CP45">
        <v>-1694</v>
      </c>
      <c r="CQ45">
        <v>-918</v>
      </c>
      <c r="CR45">
        <v>-1408</v>
      </c>
      <c r="CS45">
        <v>-797</v>
      </c>
      <c r="CT45">
        <v>-391</v>
      </c>
      <c r="CU45">
        <v>-515</v>
      </c>
      <c r="CV45">
        <v>-514</v>
      </c>
      <c r="CW45">
        <v>-628</v>
      </c>
      <c r="CX45">
        <v>11.232520750000001</v>
      </c>
      <c r="CY45">
        <v>11.13984033</v>
      </c>
      <c r="CZ45">
        <v>11.10211249</v>
      </c>
      <c r="DA45">
        <v>11.12600061</v>
      </c>
      <c r="DB45">
        <v>11.099145869999999</v>
      </c>
      <c r="DC45">
        <v>10.971834469999999</v>
      </c>
      <c r="DD45">
        <v>10.79252666</v>
      </c>
      <c r="DE45">
        <v>10.701187089999999</v>
      </c>
      <c r="DF45">
        <v>10.560517900000001</v>
      </c>
      <c r="DG45">
        <v>10.034027999999999</v>
      </c>
      <c r="DH45">
        <v>9.8404993259999998</v>
      </c>
      <c r="DI45">
        <v>10.251952490000001</v>
      </c>
      <c r="DJ45">
        <v>9.9150302319999994</v>
      </c>
      <c r="DK45">
        <v>10.38183072</v>
      </c>
      <c r="DL45">
        <v>10.16712845</v>
      </c>
      <c r="DM45">
        <v>10.617242539999999</v>
      </c>
      <c r="DN45">
        <v>10.478353159999999</v>
      </c>
      <c r="DO45">
        <v>10.42373658</v>
      </c>
      <c r="DP45">
        <v>1.1984927510000001</v>
      </c>
      <c r="DQ45">
        <v>1.299341005</v>
      </c>
      <c r="DR45">
        <v>0.85016000400000002</v>
      </c>
      <c r="DS45">
        <v>1.2109703789999999</v>
      </c>
      <c r="DT45">
        <v>0.71731514900000004</v>
      </c>
      <c r="DU45">
        <v>0.804706017</v>
      </c>
      <c r="DV45">
        <v>0.17528411099999999</v>
      </c>
      <c r="DW45">
        <v>0.22283392799999999</v>
      </c>
      <c r="DX45">
        <v>0.13678132200000001</v>
      </c>
      <c r="DY45">
        <v>2.143773956</v>
      </c>
      <c r="DZ45">
        <v>1.990911825</v>
      </c>
      <c r="EA45">
        <v>2.300317808</v>
      </c>
      <c r="EB45">
        <v>2.702719407</v>
      </c>
      <c r="EC45">
        <v>2.4874537299999999</v>
      </c>
      <c r="ED45">
        <v>2.970614463</v>
      </c>
      <c r="EE45">
        <v>2.4283224080000001</v>
      </c>
      <c r="EF45">
        <v>2.4757154200000002</v>
      </c>
      <c r="EG45">
        <v>1.525764004</v>
      </c>
      <c r="EH45">
        <v>-0.59095788100000002</v>
      </c>
      <c r="EI45">
        <v>-1.487480879</v>
      </c>
      <c r="EJ45">
        <v>-2.3589630320000001</v>
      </c>
      <c r="EK45">
        <v>-2.8644272540000002</v>
      </c>
      <c r="EL45">
        <v>-3.4151458680000002</v>
      </c>
      <c r="EM45">
        <v>-3.944287622</v>
      </c>
      <c r="EN45">
        <v>-2.1436128299999999</v>
      </c>
      <c r="EO45">
        <v>-1.6203332720000001</v>
      </c>
      <c r="EP45">
        <v>-1.530138507</v>
      </c>
      <c r="EQ45">
        <v>1.552816075</v>
      </c>
      <c r="ER45">
        <v>0.50343094600000005</v>
      </c>
      <c r="ES45">
        <v>-5.8645224000000003E-2</v>
      </c>
      <c r="ET45">
        <v>-0.16170784799999999</v>
      </c>
      <c r="EU45">
        <v>-0.92769213800000005</v>
      </c>
      <c r="EV45">
        <v>-0.97367315899999995</v>
      </c>
      <c r="EW45">
        <v>0.28470957800000002</v>
      </c>
      <c r="EX45">
        <v>0.85538214899999998</v>
      </c>
      <c r="EY45">
        <v>-4.3745030000000001E-3</v>
      </c>
    </row>
    <row r="46" spans="1:155" x14ac:dyDescent="0.2">
      <c r="A46" t="s">
        <v>252</v>
      </c>
      <c r="B46">
        <v>40</v>
      </c>
      <c r="C46">
        <v>1</v>
      </c>
      <c r="D46" t="s">
        <v>157</v>
      </c>
      <c r="E46">
        <v>1</v>
      </c>
      <c r="F46" t="s">
        <v>181</v>
      </c>
      <c r="G46">
        <v>44</v>
      </c>
      <c r="H46" t="s">
        <v>252</v>
      </c>
      <c r="I46" t="s">
        <v>253</v>
      </c>
      <c r="J46">
        <v>1052567</v>
      </c>
      <c r="K46">
        <v>1052964</v>
      </c>
      <c r="L46">
        <v>1053959</v>
      </c>
      <c r="M46">
        <v>1053649</v>
      </c>
      <c r="N46">
        <v>1054621</v>
      </c>
      <c r="O46">
        <v>1055081</v>
      </c>
      <c r="P46">
        <v>1055936</v>
      </c>
      <c r="Q46">
        <v>1056065</v>
      </c>
      <c r="R46">
        <v>1056770</v>
      </c>
      <c r="S46">
        <v>1055673</v>
      </c>
      <c r="T46">
        <v>1058287</v>
      </c>
      <c r="U46">
        <v>1059361</v>
      </c>
      <c r="V46">
        <v>995</v>
      </c>
      <c r="W46">
        <v>-310</v>
      </c>
      <c r="X46">
        <v>972</v>
      </c>
      <c r="Y46">
        <v>460</v>
      </c>
      <c r="Z46">
        <v>855</v>
      </c>
      <c r="AA46">
        <v>129</v>
      </c>
      <c r="AB46">
        <v>705</v>
      </c>
      <c r="AC46">
        <v>-1097</v>
      </c>
      <c r="AD46">
        <v>2614</v>
      </c>
      <c r="AE46">
        <v>1074</v>
      </c>
      <c r="AF46">
        <v>2878</v>
      </c>
      <c r="AG46">
        <v>10998</v>
      </c>
      <c r="AH46">
        <v>11005</v>
      </c>
      <c r="AI46">
        <v>10871</v>
      </c>
      <c r="AJ46">
        <v>10731</v>
      </c>
      <c r="AK46">
        <v>10875</v>
      </c>
      <c r="AL46">
        <v>10901</v>
      </c>
      <c r="AM46">
        <v>10663</v>
      </c>
      <c r="AN46">
        <v>10691</v>
      </c>
      <c r="AO46">
        <v>10481</v>
      </c>
      <c r="AP46">
        <v>2329</v>
      </c>
      <c r="AQ46">
        <v>9754</v>
      </c>
      <c r="AR46">
        <v>9319</v>
      </c>
      <c r="AS46">
        <v>9631</v>
      </c>
      <c r="AT46">
        <v>9697</v>
      </c>
      <c r="AU46">
        <v>10079</v>
      </c>
      <c r="AV46">
        <v>9831</v>
      </c>
      <c r="AW46">
        <v>10044</v>
      </c>
      <c r="AX46">
        <v>9939</v>
      </c>
      <c r="AY46">
        <v>9802</v>
      </c>
      <c r="AZ46">
        <v>549</v>
      </c>
      <c r="BA46">
        <v>1244</v>
      </c>
      <c r="BB46">
        <v>1686</v>
      </c>
      <c r="BC46">
        <v>1240</v>
      </c>
      <c r="BD46">
        <v>1034</v>
      </c>
      <c r="BE46">
        <v>796</v>
      </c>
      <c r="BF46">
        <v>1070</v>
      </c>
      <c r="BG46">
        <v>619</v>
      </c>
      <c r="BH46">
        <v>752</v>
      </c>
      <c r="BI46">
        <v>679</v>
      </c>
      <c r="BJ46">
        <v>1661</v>
      </c>
      <c r="BK46">
        <v>4455</v>
      </c>
      <c r="BL46">
        <v>4376</v>
      </c>
      <c r="BM46">
        <v>3799</v>
      </c>
      <c r="BN46">
        <v>3469</v>
      </c>
      <c r="BO46">
        <v>4509</v>
      </c>
      <c r="BP46">
        <v>4120</v>
      </c>
      <c r="BQ46">
        <v>2226</v>
      </c>
      <c r="BR46">
        <v>4653</v>
      </c>
      <c r="BS46">
        <v>3645</v>
      </c>
      <c r="BT46">
        <v>-1168</v>
      </c>
      <c r="BU46">
        <v>-6018</v>
      </c>
      <c r="BV46">
        <v>-5043</v>
      </c>
      <c r="BW46">
        <v>-4539</v>
      </c>
      <c r="BX46">
        <v>-3539</v>
      </c>
      <c r="BY46">
        <v>-5129</v>
      </c>
      <c r="BZ46">
        <v>-4458</v>
      </c>
      <c r="CA46">
        <v>-3912</v>
      </c>
      <c r="CB46">
        <v>-2769</v>
      </c>
      <c r="CC46">
        <v>-3215</v>
      </c>
      <c r="CD46">
        <v>493</v>
      </c>
      <c r="CE46">
        <v>-1563</v>
      </c>
      <c r="CF46">
        <v>-667</v>
      </c>
      <c r="CG46">
        <v>-740</v>
      </c>
      <c r="CH46">
        <v>-70</v>
      </c>
      <c r="CI46">
        <v>-620</v>
      </c>
      <c r="CJ46">
        <v>-338</v>
      </c>
      <c r="CK46">
        <v>-1686</v>
      </c>
      <c r="CL46">
        <v>1884</v>
      </c>
      <c r="CM46">
        <v>430</v>
      </c>
      <c r="CN46">
        <v>-47</v>
      </c>
      <c r="CO46">
        <v>9</v>
      </c>
      <c r="CP46">
        <v>-47</v>
      </c>
      <c r="CQ46">
        <v>-40</v>
      </c>
      <c r="CR46">
        <v>-109</v>
      </c>
      <c r="CS46">
        <v>-47</v>
      </c>
      <c r="CT46">
        <v>-27</v>
      </c>
      <c r="CU46">
        <v>-30</v>
      </c>
      <c r="CV46">
        <v>-22</v>
      </c>
      <c r="CW46">
        <v>-35</v>
      </c>
      <c r="CX46">
        <v>10.436475850000001</v>
      </c>
      <c r="CY46">
        <v>10.439839299999999</v>
      </c>
      <c r="CZ46">
        <v>10.305720900000001</v>
      </c>
      <c r="DA46">
        <v>10.16666375</v>
      </c>
      <c r="DB46">
        <v>10.29829058</v>
      </c>
      <c r="DC46">
        <v>10.318837009999999</v>
      </c>
      <c r="DD46">
        <v>10.09542033</v>
      </c>
      <c r="DE46">
        <v>10.11466631</v>
      </c>
      <c r="DF46">
        <v>9.8987178230000001</v>
      </c>
      <c r="DG46">
        <v>9.2559906779999999</v>
      </c>
      <c r="DH46">
        <v>8.8404236649999994</v>
      </c>
      <c r="DI46">
        <v>9.1301994309999994</v>
      </c>
      <c r="DJ46">
        <v>9.1870411280000006</v>
      </c>
      <c r="DK46">
        <v>9.544503057</v>
      </c>
      <c r="DL46">
        <v>9.3059798800000006</v>
      </c>
      <c r="DM46">
        <v>9.5093690100000003</v>
      </c>
      <c r="DN46">
        <v>9.4032053589999993</v>
      </c>
      <c r="DO46">
        <v>9.2574403299999997</v>
      </c>
      <c r="DP46">
        <v>1.1804851759999999</v>
      </c>
      <c r="DQ46">
        <v>1.5994156349999999</v>
      </c>
      <c r="DR46">
        <v>1.175521472</v>
      </c>
      <c r="DS46">
        <v>0.97962261799999995</v>
      </c>
      <c r="DT46">
        <v>0.75378752199999999</v>
      </c>
      <c r="DU46">
        <v>1.012857133</v>
      </c>
      <c r="DV46">
        <v>0.58605131600000004</v>
      </c>
      <c r="DW46">
        <v>0.71146095499999995</v>
      </c>
      <c r="DX46">
        <v>0.64127749300000003</v>
      </c>
      <c r="DY46">
        <v>4.2275413640000004</v>
      </c>
      <c r="DZ46">
        <v>4.1512709470000004</v>
      </c>
      <c r="EA46">
        <v>3.6014565090000001</v>
      </c>
      <c r="EB46">
        <v>3.2865675639999998</v>
      </c>
      <c r="EC46">
        <v>4.2698843420000001</v>
      </c>
      <c r="ED46">
        <v>3.8999732589999998</v>
      </c>
      <c r="EE46">
        <v>2.1075124870000002</v>
      </c>
      <c r="EF46">
        <v>4.4021646580000002</v>
      </c>
      <c r="EG46">
        <v>3.4424984699999999</v>
      </c>
      <c r="EH46">
        <v>-5.7107393780000004</v>
      </c>
      <c r="EI46">
        <v>-4.7840172269999997</v>
      </c>
      <c r="EJ46">
        <v>-4.3029773870000003</v>
      </c>
      <c r="EK46">
        <v>-3.3528863100000001</v>
      </c>
      <c r="EL46">
        <v>-4.8570052759999998</v>
      </c>
      <c r="EM46">
        <v>-4.219922521</v>
      </c>
      <c r="EN46">
        <v>-3.7037685749999998</v>
      </c>
      <c r="EO46">
        <v>-2.6197279039999999</v>
      </c>
      <c r="EP46">
        <v>-3.0363875390000001</v>
      </c>
      <c r="EQ46">
        <v>-1.4831980140000001</v>
      </c>
      <c r="ER46">
        <v>-0.63274627999999999</v>
      </c>
      <c r="ES46">
        <v>-0.70152087799999996</v>
      </c>
      <c r="ET46">
        <v>-6.6318745999999998E-2</v>
      </c>
      <c r="EU46">
        <v>-0.58712093399999998</v>
      </c>
      <c r="EV46">
        <v>-0.31994926200000001</v>
      </c>
      <c r="EW46">
        <v>-1.5962560880000001</v>
      </c>
      <c r="EX46">
        <v>1.7824367539999999</v>
      </c>
      <c r="EY46">
        <v>0.40611093100000001</v>
      </c>
    </row>
    <row r="47" spans="1:155" x14ac:dyDescent="0.2">
      <c r="A47" t="s">
        <v>254</v>
      </c>
      <c r="B47">
        <v>40</v>
      </c>
      <c r="C47">
        <v>3</v>
      </c>
      <c r="D47" t="s">
        <v>161</v>
      </c>
      <c r="E47">
        <v>5</v>
      </c>
      <c r="F47" t="s">
        <v>184</v>
      </c>
      <c r="G47">
        <v>45</v>
      </c>
      <c r="H47" t="s">
        <v>254</v>
      </c>
      <c r="I47" t="s">
        <v>255</v>
      </c>
      <c r="J47">
        <v>4625364</v>
      </c>
      <c r="K47">
        <v>4625366</v>
      </c>
      <c r="L47">
        <v>4635649</v>
      </c>
      <c r="M47">
        <v>4671994</v>
      </c>
      <c r="N47">
        <v>4717354</v>
      </c>
      <c r="O47">
        <v>4764080</v>
      </c>
      <c r="P47">
        <v>4823617</v>
      </c>
      <c r="Q47">
        <v>4891938</v>
      </c>
      <c r="R47">
        <v>4957968</v>
      </c>
      <c r="S47">
        <v>5021268</v>
      </c>
      <c r="T47">
        <v>5084156</v>
      </c>
      <c r="U47">
        <v>5148714</v>
      </c>
      <c r="V47">
        <v>10283</v>
      </c>
      <c r="W47">
        <v>36345</v>
      </c>
      <c r="X47">
        <v>45360</v>
      </c>
      <c r="Y47">
        <v>46726</v>
      </c>
      <c r="Z47">
        <v>59537</v>
      </c>
      <c r="AA47">
        <v>68321</v>
      </c>
      <c r="AB47">
        <v>66030</v>
      </c>
      <c r="AC47">
        <v>63300</v>
      </c>
      <c r="AD47">
        <v>62888</v>
      </c>
      <c r="AE47">
        <v>64558</v>
      </c>
      <c r="AF47">
        <v>14171</v>
      </c>
      <c r="AG47">
        <v>57488</v>
      </c>
      <c r="AH47">
        <v>57527</v>
      </c>
      <c r="AI47">
        <v>56570</v>
      </c>
      <c r="AJ47">
        <v>57287</v>
      </c>
      <c r="AK47">
        <v>58277</v>
      </c>
      <c r="AL47">
        <v>57755</v>
      </c>
      <c r="AM47">
        <v>56943</v>
      </c>
      <c r="AN47">
        <v>56793</v>
      </c>
      <c r="AO47">
        <v>56353</v>
      </c>
      <c r="AP47">
        <v>9658</v>
      </c>
      <c r="AQ47">
        <v>42033</v>
      </c>
      <c r="AR47">
        <v>42073</v>
      </c>
      <c r="AS47">
        <v>44662</v>
      </c>
      <c r="AT47">
        <v>44538</v>
      </c>
      <c r="AU47">
        <v>46872</v>
      </c>
      <c r="AV47">
        <v>47256</v>
      </c>
      <c r="AW47">
        <v>48815</v>
      </c>
      <c r="AX47">
        <v>50428</v>
      </c>
      <c r="AY47">
        <v>50744</v>
      </c>
      <c r="AZ47">
        <v>4513</v>
      </c>
      <c r="BA47">
        <v>15455</v>
      </c>
      <c r="BB47">
        <v>15454</v>
      </c>
      <c r="BC47">
        <v>11908</v>
      </c>
      <c r="BD47">
        <v>12749</v>
      </c>
      <c r="BE47">
        <v>11405</v>
      </c>
      <c r="BF47">
        <v>10499</v>
      </c>
      <c r="BG47">
        <v>8128</v>
      </c>
      <c r="BH47">
        <v>6365</v>
      </c>
      <c r="BI47">
        <v>5609</v>
      </c>
      <c r="BJ47">
        <v>1167</v>
      </c>
      <c r="BK47">
        <v>2670</v>
      </c>
      <c r="BL47">
        <v>5837</v>
      </c>
      <c r="BM47">
        <v>5054</v>
      </c>
      <c r="BN47">
        <v>6234</v>
      </c>
      <c r="BO47">
        <v>7289</v>
      </c>
      <c r="BP47">
        <v>5165</v>
      </c>
      <c r="BQ47">
        <v>5757</v>
      </c>
      <c r="BR47">
        <v>6067</v>
      </c>
      <c r="BS47">
        <v>5724</v>
      </c>
      <c r="BT47">
        <v>4483</v>
      </c>
      <c r="BU47">
        <v>18146</v>
      </c>
      <c r="BV47">
        <v>23594</v>
      </c>
      <c r="BW47">
        <v>29289</v>
      </c>
      <c r="BX47">
        <v>39825</v>
      </c>
      <c r="BY47">
        <v>49065</v>
      </c>
      <c r="BZ47">
        <v>50199</v>
      </c>
      <c r="CA47">
        <v>49262</v>
      </c>
      <c r="CB47">
        <v>50330</v>
      </c>
      <c r="CC47">
        <v>53034</v>
      </c>
      <c r="CD47">
        <v>5650</v>
      </c>
      <c r="CE47">
        <v>20816</v>
      </c>
      <c r="CF47">
        <v>29431</v>
      </c>
      <c r="CG47">
        <v>34343</v>
      </c>
      <c r="CH47">
        <v>46059</v>
      </c>
      <c r="CI47">
        <v>56354</v>
      </c>
      <c r="CJ47">
        <v>55364</v>
      </c>
      <c r="CK47">
        <v>55019</v>
      </c>
      <c r="CL47">
        <v>56397</v>
      </c>
      <c r="CM47">
        <v>58758</v>
      </c>
      <c r="CN47">
        <v>120</v>
      </c>
      <c r="CO47">
        <v>74</v>
      </c>
      <c r="CP47">
        <v>475</v>
      </c>
      <c r="CQ47">
        <v>475</v>
      </c>
      <c r="CR47">
        <v>729</v>
      </c>
      <c r="CS47">
        <v>562</v>
      </c>
      <c r="CT47">
        <v>167</v>
      </c>
      <c r="CU47">
        <v>153</v>
      </c>
      <c r="CV47">
        <v>126</v>
      </c>
      <c r="CW47">
        <v>191</v>
      </c>
      <c r="CX47">
        <v>12.352858830000001</v>
      </c>
      <c r="CY47">
        <v>12.25367299</v>
      </c>
      <c r="CZ47">
        <v>11.93279413</v>
      </c>
      <c r="DA47">
        <v>11.950106480000001</v>
      </c>
      <c r="DB47">
        <v>11.99663838</v>
      </c>
      <c r="DC47">
        <v>11.72701547</v>
      </c>
      <c r="DD47">
        <v>11.412296489999999</v>
      </c>
      <c r="DE47">
        <v>11.240102350000001</v>
      </c>
      <c r="DF47">
        <v>11.014114319999999</v>
      </c>
      <c r="DG47">
        <v>9.0319321440000007</v>
      </c>
      <c r="DH47">
        <v>8.9618576290000007</v>
      </c>
      <c r="DI47">
        <v>9.4209378029999993</v>
      </c>
      <c r="DJ47">
        <v>9.2906565570000001</v>
      </c>
      <c r="DK47">
        <v>9.6488569099999992</v>
      </c>
      <c r="DL47">
        <v>9.5952184720000009</v>
      </c>
      <c r="DM47">
        <v>9.7833140729999997</v>
      </c>
      <c r="DN47">
        <v>9.9803828120000002</v>
      </c>
      <c r="DO47">
        <v>9.9178431860000007</v>
      </c>
      <c r="DP47">
        <v>3.3209266839999998</v>
      </c>
      <c r="DQ47">
        <v>3.2918153640000001</v>
      </c>
      <c r="DR47">
        <v>2.511856329</v>
      </c>
      <c r="DS47">
        <v>2.659449918</v>
      </c>
      <c r="DT47">
        <v>2.3477814700000001</v>
      </c>
      <c r="DU47">
        <v>2.1317969940000001</v>
      </c>
      <c r="DV47">
        <v>1.628982419</v>
      </c>
      <c r="DW47">
        <v>1.2597195329999999</v>
      </c>
      <c r="DX47">
        <v>1.096271134</v>
      </c>
      <c r="DY47">
        <v>0.57372204800000004</v>
      </c>
      <c r="DZ47">
        <v>1.2433238179999999</v>
      </c>
      <c r="EA47">
        <v>1.0660834640000001</v>
      </c>
      <c r="EB47">
        <v>1.3004165649999999</v>
      </c>
      <c r="EC47">
        <v>1.500480415</v>
      </c>
      <c r="ED47">
        <v>1.0487409729999999</v>
      </c>
      <c r="EE47">
        <v>1.153795742</v>
      </c>
      <c r="EF47">
        <v>1.200741305</v>
      </c>
      <c r="EG47">
        <v>1.1187477219999999</v>
      </c>
      <c r="EH47">
        <v>3.899161152</v>
      </c>
      <c r="EI47">
        <v>5.0256950749999998</v>
      </c>
      <c r="EJ47">
        <v>6.1781793770000002</v>
      </c>
      <c r="EK47">
        <v>8.3075216080000001</v>
      </c>
      <c r="EL47">
        <v>10.100297919999999</v>
      </c>
      <c r="EM47">
        <v>10.19278763</v>
      </c>
      <c r="EN47">
        <v>9.8729000899999999</v>
      </c>
      <c r="EO47">
        <v>9.9609872880000001</v>
      </c>
      <c r="EP47">
        <v>10.36542045</v>
      </c>
      <c r="EQ47">
        <v>4.472883199</v>
      </c>
      <c r="ER47">
        <v>6.2690188930000001</v>
      </c>
      <c r="ES47">
        <v>7.2442628400000002</v>
      </c>
      <c r="ET47">
        <v>9.6079381730000009</v>
      </c>
      <c r="EU47">
        <v>11.60077834</v>
      </c>
      <c r="EV47">
        <v>11.241528600000001</v>
      </c>
      <c r="EW47">
        <v>11.02669583</v>
      </c>
      <c r="EX47">
        <v>11.161728589999999</v>
      </c>
      <c r="EY47">
        <v>11.484168179999999</v>
      </c>
    </row>
    <row r="48" spans="1:155" x14ac:dyDescent="0.2">
      <c r="A48" t="s">
        <v>256</v>
      </c>
      <c r="B48">
        <v>40</v>
      </c>
      <c r="C48">
        <v>2</v>
      </c>
      <c r="D48" t="s">
        <v>159</v>
      </c>
      <c r="E48">
        <v>4</v>
      </c>
      <c r="F48" t="s">
        <v>202</v>
      </c>
      <c r="G48">
        <v>46</v>
      </c>
      <c r="H48" t="s">
        <v>256</v>
      </c>
      <c r="I48" t="s">
        <v>257</v>
      </c>
      <c r="J48">
        <v>814180</v>
      </c>
      <c r="K48">
        <v>814198</v>
      </c>
      <c r="L48">
        <v>816166</v>
      </c>
      <c r="M48">
        <v>823579</v>
      </c>
      <c r="N48">
        <v>833566</v>
      </c>
      <c r="O48">
        <v>842316</v>
      </c>
      <c r="P48">
        <v>849129</v>
      </c>
      <c r="Q48">
        <v>853988</v>
      </c>
      <c r="R48">
        <v>862996</v>
      </c>
      <c r="S48">
        <v>872868</v>
      </c>
      <c r="T48">
        <v>878698</v>
      </c>
      <c r="U48">
        <v>884659</v>
      </c>
      <c r="V48">
        <v>1968</v>
      </c>
      <c r="W48">
        <v>7413</v>
      </c>
      <c r="X48">
        <v>9987</v>
      </c>
      <c r="Y48">
        <v>8750</v>
      </c>
      <c r="Z48">
        <v>6813</v>
      </c>
      <c r="AA48">
        <v>4859</v>
      </c>
      <c r="AB48">
        <v>9008</v>
      </c>
      <c r="AC48">
        <v>9872</v>
      </c>
      <c r="AD48">
        <v>5830</v>
      </c>
      <c r="AE48">
        <v>5961</v>
      </c>
      <c r="AF48">
        <v>3028</v>
      </c>
      <c r="AG48">
        <v>11794</v>
      </c>
      <c r="AH48">
        <v>11897</v>
      </c>
      <c r="AI48">
        <v>12059</v>
      </c>
      <c r="AJ48">
        <v>12439</v>
      </c>
      <c r="AK48">
        <v>12255</v>
      </c>
      <c r="AL48">
        <v>12314</v>
      </c>
      <c r="AM48">
        <v>12196</v>
      </c>
      <c r="AN48">
        <v>12028</v>
      </c>
      <c r="AO48">
        <v>11911</v>
      </c>
      <c r="AP48">
        <v>1929</v>
      </c>
      <c r="AQ48">
        <v>7289</v>
      </c>
      <c r="AR48">
        <v>7415</v>
      </c>
      <c r="AS48">
        <v>7279</v>
      </c>
      <c r="AT48">
        <v>7159</v>
      </c>
      <c r="AU48">
        <v>7744</v>
      </c>
      <c r="AV48">
        <v>7750</v>
      </c>
      <c r="AW48">
        <v>8079</v>
      </c>
      <c r="AX48">
        <v>7381</v>
      </c>
      <c r="AY48">
        <v>7337</v>
      </c>
      <c r="AZ48">
        <v>1099</v>
      </c>
      <c r="BA48">
        <v>4505</v>
      </c>
      <c r="BB48">
        <v>4482</v>
      </c>
      <c r="BC48">
        <v>4780</v>
      </c>
      <c r="BD48">
        <v>5280</v>
      </c>
      <c r="BE48">
        <v>4511</v>
      </c>
      <c r="BF48">
        <v>4564</v>
      </c>
      <c r="BG48">
        <v>4117</v>
      </c>
      <c r="BH48">
        <v>4647</v>
      </c>
      <c r="BI48">
        <v>4574</v>
      </c>
      <c r="BJ48">
        <v>169</v>
      </c>
      <c r="BK48">
        <v>1237</v>
      </c>
      <c r="BL48">
        <v>2105</v>
      </c>
      <c r="BM48">
        <v>89</v>
      </c>
      <c r="BN48">
        <v>1066</v>
      </c>
      <c r="BO48">
        <v>1615</v>
      </c>
      <c r="BP48">
        <v>3232</v>
      </c>
      <c r="BQ48">
        <v>3748</v>
      </c>
      <c r="BR48">
        <v>513</v>
      </c>
      <c r="BS48">
        <v>418</v>
      </c>
      <c r="BT48">
        <v>687</v>
      </c>
      <c r="BU48">
        <v>1674</v>
      </c>
      <c r="BV48">
        <v>3292</v>
      </c>
      <c r="BW48">
        <v>3788</v>
      </c>
      <c r="BX48">
        <v>385</v>
      </c>
      <c r="BY48">
        <v>-1228</v>
      </c>
      <c r="BZ48">
        <v>1242</v>
      </c>
      <c r="CA48">
        <v>2011</v>
      </c>
      <c r="CB48">
        <v>665</v>
      </c>
      <c r="CC48">
        <v>964</v>
      </c>
      <c r="CD48">
        <v>856</v>
      </c>
      <c r="CE48">
        <v>2911</v>
      </c>
      <c r="CF48">
        <v>5397</v>
      </c>
      <c r="CG48">
        <v>3877</v>
      </c>
      <c r="CH48">
        <v>1451</v>
      </c>
      <c r="CI48">
        <v>387</v>
      </c>
      <c r="CJ48">
        <v>4474</v>
      </c>
      <c r="CK48">
        <v>5759</v>
      </c>
      <c r="CL48">
        <v>1178</v>
      </c>
      <c r="CM48">
        <v>1382</v>
      </c>
      <c r="CN48">
        <v>13</v>
      </c>
      <c r="CO48">
        <v>-3</v>
      </c>
      <c r="CP48">
        <v>108</v>
      </c>
      <c r="CQ48">
        <v>93</v>
      </c>
      <c r="CR48">
        <v>82</v>
      </c>
      <c r="CS48">
        <v>-39</v>
      </c>
      <c r="CT48">
        <v>-30</v>
      </c>
      <c r="CU48">
        <v>-4</v>
      </c>
      <c r="CV48">
        <v>5</v>
      </c>
      <c r="CW48">
        <v>5</v>
      </c>
      <c r="CX48">
        <v>14.38516355</v>
      </c>
      <c r="CY48">
        <v>14.358429709999999</v>
      </c>
      <c r="CZ48">
        <v>14.39122802</v>
      </c>
      <c r="DA48">
        <v>14.708134169999999</v>
      </c>
      <c r="DB48">
        <v>14.391260259999999</v>
      </c>
      <c r="DC48">
        <v>14.343756259999999</v>
      </c>
      <c r="DD48">
        <v>14.05179208</v>
      </c>
      <c r="DE48">
        <v>13.73399575</v>
      </c>
      <c r="DF48">
        <v>13.509459509999999</v>
      </c>
      <c r="DG48">
        <v>8.8904067399999995</v>
      </c>
      <c r="DH48">
        <v>8.9491263589999992</v>
      </c>
      <c r="DI48">
        <v>8.6867691160000007</v>
      </c>
      <c r="DJ48">
        <v>8.4649515649999998</v>
      </c>
      <c r="DK48">
        <v>9.0939142759999996</v>
      </c>
      <c r="DL48">
        <v>9.0274574489999999</v>
      </c>
      <c r="DM48">
        <v>9.3083329110000008</v>
      </c>
      <c r="DN48">
        <v>8.4278868169999992</v>
      </c>
      <c r="DO48">
        <v>8.3216274410000004</v>
      </c>
      <c r="DP48">
        <v>5.4947568069999999</v>
      </c>
      <c r="DQ48">
        <v>5.4093033500000001</v>
      </c>
      <c r="DR48">
        <v>5.7044589060000002</v>
      </c>
      <c r="DS48">
        <v>6.2431826040000002</v>
      </c>
      <c r="DT48">
        <v>5.2973459839999997</v>
      </c>
      <c r="DU48">
        <v>5.3162988120000003</v>
      </c>
      <c r="DV48">
        <v>4.743459165</v>
      </c>
      <c r="DW48">
        <v>5.306108933</v>
      </c>
      <c r="DX48">
        <v>5.187832073</v>
      </c>
      <c r="DY48">
        <v>1.508771181</v>
      </c>
      <c r="DZ48">
        <v>2.5405139559999999</v>
      </c>
      <c r="EA48">
        <v>0.10621272900000001</v>
      </c>
      <c r="EB48">
        <v>1.2604607299999999</v>
      </c>
      <c r="EC48">
        <v>1.89652267</v>
      </c>
      <c r="ED48">
        <v>3.764740964</v>
      </c>
      <c r="EE48">
        <v>4.318310651</v>
      </c>
      <c r="EF48">
        <v>0.585761541</v>
      </c>
      <c r="EG48">
        <v>0.474095716</v>
      </c>
      <c r="EH48">
        <v>2.0417808869999998</v>
      </c>
      <c r="EI48">
        <v>3.9730983110000002</v>
      </c>
      <c r="EJ48">
        <v>4.5206046730000002</v>
      </c>
      <c r="EK48">
        <v>0.45523206500000002</v>
      </c>
      <c r="EL48">
        <v>-1.4420618199999999</v>
      </c>
      <c r="EM48">
        <v>1.446722858</v>
      </c>
      <c r="EN48">
        <v>2.3170017930000002</v>
      </c>
      <c r="EO48">
        <v>0.75932051700000003</v>
      </c>
      <c r="EP48">
        <v>1.0933690680000001</v>
      </c>
      <c r="EQ48">
        <v>3.550552068</v>
      </c>
      <c r="ER48">
        <v>6.5136122670000001</v>
      </c>
      <c r="ES48">
        <v>4.6268174010000003</v>
      </c>
      <c r="ET48">
        <v>1.715692795</v>
      </c>
      <c r="EU48">
        <v>0.45446085000000003</v>
      </c>
      <c r="EV48">
        <v>5.2114638229999999</v>
      </c>
      <c r="EW48">
        <v>6.6353124440000002</v>
      </c>
      <c r="EX48">
        <v>1.345082058</v>
      </c>
      <c r="EY48">
        <v>1.5674647850000001</v>
      </c>
    </row>
    <row r="49" spans="1:155" x14ac:dyDescent="0.2">
      <c r="A49" t="s">
        <v>258</v>
      </c>
      <c r="B49">
        <v>40</v>
      </c>
      <c r="C49">
        <v>3</v>
      </c>
      <c r="D49" t="s">
        <v>161</v>
      </c>
      <c r="E49">
        <v>6</v>
      </c>
      <c r="F49" t="s">
        <v>165</v>
      </c>
      <c r="G49">
        <v>47</v>
      </c>
      <c r="H49" t="s">
        <v>258</v>
      </c>
      <c r="I49" t="s">
        <v>259</v>
      </c>
      <c r="J49">
        <v>6346105</v>
      </c>
      <c r="K49">
        <v>6346276</v>
      </c>
      <c r="L49">
        <v>6355311</v>
      </c>
      <c r="M49">
        <v>6399291</v>
      </c>
      <c r="N49">
        <v>6453898</v>
      </c>
      <c r="O49">
        <v>6494340</v>
      </c>
      <c r="P49">
        <v>6541223</v>
      </c>
      <c r="Q49">
        <v>6591170</v>
      </c>
      <c r="R49">
        <v>6646010</v>
      </c>
      <c r="S49">
        <v>6708799</v>
      </c>
      <c r="T49">
        <v>6771631</v>
      </c>
      <c r="U49">
        <v>6829174</v>
      </c>
      <c r="V49">
        <v>9035</v>
      </c>
      <c r="W49">
        <v>43980</v>
      </c>
      <c r="X49">
        <v>54607</v>
      </c>
      <c r="Y49">
        <v>40442</v>
      </c>
      <c r="Z49">
        <v>46883</v>
      </c>
      <c r="AA49">
        <v>49947</v>
      </c>
      <c r="AB49">
        <v>54840</v>
      </c>
      <c r="AC49">
        <v>62789</v>
      </c>
      <c r="AD49">
        <v>62832</v>
      </c>
      <c r="AE49">
        <v>57543</v>
      </c>
      <c r="AF49">
        <v>19678</v>
      </c>
      <c r="AG49">
        <v>78632</v>
      </c>
      <c r="AH49">
        <v>80318</v>
      </c>
      <c r="AI49">
        <v>80277</v>
      </c>
      <c r="AJ49">
        <v>80458</v>
      </c>
      <c r="AK49">
        <v>81877</v>
      </c>
      <c r="AL49">
        <v>81248</v>
      </c>
      <c r="AM49">
        <v>80601</v>
      </c>
      <c r="AN49">
        <v>80946</v>
      </c>
      <c r="AO49">
        <v>80239</v>
      </c>
      <c r="AP49">
        <v>14302</v>
      </c>
      <c r="AQ49">
        <v>60180</v>
      </c>
      <c r="AR49">
        <v>60650</v>
      </c>
      <c r="AS49">
        <v>63478</v>
      </c>
      <c r="AT49">
        <v>63582</v>
      </c>
      <c r="AU49">
        <v>66105</v>
      </c>
      <c r="AV49">
        <v>66653</v>
      </c>
      <c r="AW49">
        <v>69124</v>
      </c>
      <c r="AX49">
        <v>68970</v>
      </c>
      <c r="AY49">
        <v>67977</v>
      </c>
      <c r="AZ49">
        <v>5376</v>
      </c>
      <c r="BA49">
        <v>18452</v>
      </c>
      <c r="BB49">
        <v>19668</v>
      </c>
      <c r="BC49">
        <v>16799</v>
      </c>
      <c r="BD49">
        <v>16876</v>
      </c>
      <c r="BE49">
        <v>15772</v>
      </c>
      <c r="BF49">
        <v>14595</v>
      </c>
      <c r="BG49">
        <v>11477</v>
      </c>
      <c r="BH49">
        <v>11976</v>
      </c>
      <c r="BI49">
        <v>12262</v>
      </c>
      <c r="BJ49">
        <v>982</v>
      </c>
      <c r="BK49">
        <v>8537</v>
      </c>
      <c r="BL49">
        <v>7785</v>
      </c>
      <c r="BM49">
        <v>9782</v>
      </c>
      <c r="BN49">
        <v>7409</v>
      </c>
      <c r="BO49">
        <v>9924</v>
      </c>
      <c r="BP49">
        <v>7236</v>
      </c>
      <c r="BQ49">
        <v>8632</v>
      </c>
      <c r="BR49">
        <v>9506</v>
      </c>
      <c r="BS49">
        <v>9293</v>
      </c>
      <c r="BT49">
        <v>2848</v>
      </c>
      <c r="BU49">
        <v>16968</v>
      </c>
      <c r="BV49">
        <v>26761</v>
      </c>
      <c r="BW49">
        <v>13438</v>
      </c>
      <c r="BX49">
        <v>22248</v>
      </c>
      <c r="BY49">
        <v>24156</v>
      </c>
      <c r="BZ49">
        <v>32954</v>
      </c>
      <c r="CA49">
        <v>42619</v>
      </c>
      <c r="CB49">
        <v>41341</v>
      </c>
      <c r="CC49">
        <v>36009</v>
      </c>
      <c r="CD49">
        <v>3830</v>
      </c>
      <c r="CE49">
        <v>25505</v>
      </c>
      <c r="CF49">
        <v>34546</v>
      </c>
      <c r="CG49">
        <v>23220</v>
      </c>
      <c r="CH49">
        <v>29657</v>
      </c>
      <c r="CI49">
        <v>34080</v>
      </c>
      <c r="CJ49">
        <v>40190</v>
      </c>
      <c r="CK49">
        <v>51251</v>
      </c>
      <c r="CL49">
        <v>50847</v>
      </c>
      <c r="CM49">
        <v>45302</v>
      </c>
      <c r="CN49">
        <v>-171</v>
      </c>
      <c r="CO49">
        <v>23</v>
      </c>
      <c r="CP49">
        <v>393</v>
      </c>
      <c r="CQ49">
        <v>423</v>
      </c>
      <c r="CR49">
        <v>350</v>
      </c>
      <c r="CS49">
        <v>95</v>
      </c>
      <c r="CT49">
        <v>55</v>
      </c>
      <c r="CU49">
        <v>61</v>
      </c>
      <c r="CV49">
        <v>9</v>
      </c>
      <c r="CW49">
        <v>-21</v>
      </c>
      <c r="CX49">
        <v>12.32998098</v>
      </c>
      <c r="CY49">
        <v>12.49775445</v>
      </c>
      <c r="CZ49">
        <v>12.3996794</v>
      </c>
      <c r="DA49">
        <v>12.344384359999999</v>
      </c>
      <c r="DB49">
        <v>12.469471479999999</v>
      </c>
      <c r="DC49">
        <v>12.2757264</v>
      </c>
      <c r="DD49">
        <v>12.070708010000001</v>
      </c>
      <c r="DE49">
        <v>12.0094092</v>
      </c>
      <c r="DF49">
        <v>11.79915454</v>
      </c>
      <c r="DG49">
        <v>9.4365939450000003</v>
      </c>
      <c r="DH49">
        <v>9.4373466379999993</v>
      </c>
      <c r="DI49">
        <v>9.8048861939999998</v>
      </c>
      <c r="DJ49">
        <v>9.7551597890000004</v>
      </c>
      <c r="DK49">
        <v>10.067472090000001</v>
      </c>
      <c r="DL49">
        <v>10.070573939999999</v>
      </c>
      <c r="DM49">
        <v>10.351926410000001</v>
      </c>
      <c r="DN49">
        <v>10.23261127</v>
      </c>
      <c r="DO49">
        <v>9.9960259709999999</v>
      </c>
      <c r="DP49">
        <v>2.89338703</v>
      </c>
      <c r="DQ49">
        <v>3.0604078100000001</v>
      </c>
      <c r="DR49">
        <v>2.5947932069999999</v>
      </c>
      <c r="DS49">
        <v>2.5892245699999998</v>
      </c>
      <c r="DT49">
        <v>2.401999392</v>
      </c>
      <c r="DU49">
        <v>2.2051524570000001</v>
      </c>
      <c r="DV49">
        <v>1.7187816010000001</v>
      </c>
      <c r="DW49">
        <v>1.776797921</v>
      </c>
      <c r="DX49">
        <v>1.803128565</v>
      </c>
      <c r="DY49">
        <v>1.33865408</v>
      </c>
      <c r="DZ49">
        <v>1.211372524</v>
      </c>
      <c r="EA49">
        <v>1.5109391720000001</v>
      </c>
      <c r="EB49">
        <v>1.1367364799999999</v>
      </c>
      <c r="EC49">
        <v>1.5113772489999999</v>
      </c>
      <c r="ED49">
        <v>1.0932842190000001</v>
      </c>
      <c r="EE49">
        <v>1.292717852</v>
      </c>
      <c r="EF49">
        <v>1.410340768</v>
      </c>
      <c r="EG49">
        <v>1.36653676</v>
      </c>
      <c r="EH49">
        <v>2.660686707</v>
      </c>
      <c r="EI49">
        <v>4.164102776</v>
      </c>
      <c r="EJ49">
        <v>2.0756492120000001</v>
      </c>
      <c r="EK49">
        <v>3.4134313949999999</v>
      </c>
      <c r="EL49">
        <v>3.6788420820000001</v>
      </c>
      <c r="EM49">
        <v>4.9790061029999997</v>
      </c>
      <c r="EN49">
        <v>6.3825697549999996</v>
      </c>
      <c r="EO49">
        <v>6.1334838730000003</v>
      </c>
      <c r="EP49">
        <v>5.295127752</v>
      </c>
      <c r="EQ49">
        <v>3.999340787</v>
      </c>
      <c r="ER49">
        <v>5.3754752999999997</v>
      </c>
      <c r="ES49">
        <v>3.5865883840000001</v>
      </c>
      <c r="ET49">
        <v>4.5501678749999996</v>
      </c>
      <c r="EU49">
        <v>5.1902193299999997</v>
      </c>
      <c r="EV49">
        <v>6.0722903219999997</v>
      </c>
      <c r="EW49">
        <v>7.6752876060000004</v>
      </c>
      <c r="EX49">
        <v>7.5438246409999996</v>
      </c>
      <c r="EY49">
        <v>6.6616645119999998</v>
      </c>
    </row>
    <row r="50" spans="1:155" x14ac:dyDescent="0.2">
      <c r="A50" t="s">
        <v>260</v>
      </c>
      <c r="B50">
        <v>40</v>
      </c>
      <c r="C50">
        <v>3</v>
      </c>
      <c r="D50" t="s">
        <v>161</v>
      </c>
      <c r="E50">
        <v>7</v>
      </c>
      <c r="F50" t="s">
        <v>174</v>
      </c>
      <c r="G50">
        <v>48</v>
      </c>
      <c r="H50" t="s">
        <v>260</v>
      </c>
      <c r="I50" t="s">
        <v>261</v>
      </c>
      <c r="J50">
        <v>25145561</v>
      </c>
      <c r="K50">
        <v>25146091</v>
      </c>
      <c r="L50">
        <v>25241971</v>
      </c>
      <c r="M50">
        <v>25645629</v>
      </c>
      <c r="N50">
        <v>26084481</v>
      </c>
      <c r="O50">
        <v>26480266</v>
      </c>
      <c r="P50">
        <v>26964333</v>
      </c>
      <c r="Q50">
        <v>27470056</v>
      </c>
      <c r="R50">
        <v>27914410</v>
      </c>
      <c r="S50">
        <v>28295273</v>
      </c>
      <c r="T50">
        <v>28628666</v>
      </c>
      <c r="U50">
        <v>28995881</v>
      </c>
      <c r="V50">
        <v>95880</v>
      </c>
      <c r="W50">
        <v>403658</v>
      </c>
      <c r="X50">
        <v>438852</v>
      </c>
      <c r="Y50">
        <v>395785</v>
      </c>
      <c r="Z50">
        <v>484067</v>
      </c>
      <c r="AA50">
        <v>505723</v>
      </c>
      <c r="AB50">
        <v>444354</v>
      </c>
      <c r="AC50">
        <v>380863</v>
      </c>
      <c r="AD50">
        <v>333393</v>
      </c>
      <c r="AE50">
        <v>367215</v>
      </c>
      <c r="AF50">
        <v>92768</v>
      </c>
      <c r="AG50">
        <v>381723</v>
      </c>
      <c r="AH50">
        <v>378089</v>
      </c>
      <c r="AI50">
        <v>384445</v>
      </c>
      <c r="AJ50">
        <v>394346</v>
      </c>
      <c r="AK50">
        <v>402264</v>
      </c>
      <c r="AL50">
        <v>400965</v>
      </c>
      <c r="AM50">
        <v>391340</v>
      </c>
      <c r="AN50">
        <v>379544</v>
      </c>
      <c r="AO50">
        <v>378664</v>
      </c>
      <c r="AP50">
        <v>41027</v>
      </c>
      <c r="AQ50">
        <v>168140</v>
      </c>
      <c r="AR50">
        <v>169177</v>
      </c>
      <c r="AS50">
        <v>178624</v>
      </c>
      <c r="AT50">
        <v>180737</v>
      </c>
      <c r="AU50">
        <v>187837</v>
      </c>
      <c r="AV50">
        <v>188794</v>
      </c>
      <c r="AW50">
        <v>194141</v>
      </c>
      <c r="AX50">
        <v>201799</v>
      </c>
      <c r="AY50">
        <v>202786</v>
      </c>
      <c r="AZ50">
        <v>51741</v>
      </c>
      <c r="BA50">
        <v>213583</v>
      </c>
      <c r="BB50">
        <v>208912</v>
      </c>
      <c r="BC50">
        <v>205821</v>
      </c>
      <c r="BD50">
        <v>213609</v>
      </c>
      <c r="BE50">
        <v>214427</v>
      </c>
      <c r="BF50">
        <v>212171</v>
      </c>
      <c r="BG50">
        <v>197199</v>
      </c>
      <c r="BH50">
        <v>177745</v>
      </c>
      <c r="BI50">
        <v>175878</v>
      </c>
      <c r="BJ50">
        <v>14860</v>
      </c>
      <c r="BK50">
        <v>69059</v>
      </c>
      <c r="BL50">
        <v>84959</v>
      </c>
      <c r="BM50">
        <v>79798</v>
      </c>
      <c r="BN50">
        <v>107045</v>
      </c>
      <c r="BO50">
        <v>117660</v>
      </c>
      <c r="BP50">
        <v>110866</v>
      </c>
      <c r="BQ50">
        <v>98188</v>
      </c>
      <c r="BR50">
        <v>71278</v>
      </c>
      <c r="BS50">
        <v>65044</v>
      </c>
      <c r="BT50">
        <v>28097</v>
      </c>
      <c r="BU50">
        <v>120672</v>
      </c>
      <c r="BV50">
        <v>141740</v>
      </c>
      <c r="BW50">
        <v>107657</v>
      </c>
      <c r="BX50">
        <v>160260</v>
      </c>
      <c r="BY50">
        <v>172048</v>
      </c>
      <c r="BZ50">
        <v>120910</v>
      </c>
      <c r="CA50">
        <v>84790</v>
      </c>
      <c r="CB50">
        <v>83795</v>
      </c>
      <c r="CC50">
        <v>125660</v>
      </c>
      <c r="CD50">
        <v>42957</v>
      </c>
      <c r="CE50">
        <v>189731</v>
      </c>
      <c r="CF50">
        <v>226699</v>
      </c>
      <c r="CG50">
        <v>187455</v>
      </c>
      <c r="CH50">
        <v>267305</v>
      </c>
      <c r="CI50">
        <v>289708</v>
      </c>
      <c r="CJ50">
        <v>231776</v>
      </c>
      <c r="CK50">
        <v>182978</v>
      </c>
      <c r="CL50">
        <v>155073</v>
      </c>
      <c r="CM50">
        <v>190704</v>
      </c>
      <c r="CN50">
        <v>1182</v>
      </c>
      <c r="CO50">
        <v>344</v>
      </c>
      <c r="CP50">
        <v>3241</v>
      </c>
      <c r="CQ50">
        <v>2509</v>
      </c>
      <c r="CR50">
        <v>3153</v>
      </c>
      <c r="CS50">
        <v>1588</v>
      </c>
      <c r="CT50">
        <v>407</v>
      </c>
      <c r="CU50">
        <v>686</v>
      </c>
      <c r="CV50">
        <v>575</v>
      </c>
      <c r="CW50">
        <v>633</v>
      </c>
      <c r="CX50">
        <v>15.00259395</v>
      </c>
      <c r="CY50">
        <v>14.61775357</v>
      </c>
      <c r="CZ50">
        <v>14.62748408</v>
      </c>
      <c r="DA50">
        <v>14.75718809</v>
      </c>
      <c r="DB50">
        <v>14.7797746</v>
      </c>
      <c r="DC50">
        <v>14.47933072</v>
      </c>
      <c r="DD50">
        <v>13.9242913</v>
      </c>
      <c r="DE50">
        <v>13.335127780000001</v>
      </c>
      <c r="DF50">
        <v>13.142454730000001</v>
      </c>
      <c r="DG50">
        <v>6.6082896419999999</v>
      </c>
      <c r="DH50">
        <v>6.5407554709999998</v>
      </c>
      <c r="DI50">
        <v>6.7963420430000001</v>
      </c>
      <c r="DJ50">
        <v>6.7635272180000001</v>
      </c>
      <c r="DK50">
        <v>6.9014093279999997</v>
      </c>
      <c r="DL50">
        <v>6.8175794999999999</v>
      </c>
      <c r="DM50">
        <v>6.9077422119999996</v>
      </c>
      <c r="DN50">
        <v>7.0901277580000004</v>
      </c>
      <c r="DO50">
        <v>7.038181142</v>
      </c>
      <c r="DP50">
        <v>8.3943043100000008</v>
      </c>
      <c r="DQ50">
        <v>8.0769980970000006</v>
      </c>
      <c r="DR50">
        <v>7.8311420390000004</v>
      </c>
      <c r="DS50">
        <v>7.9936608749999998</v>
      </c>
      <c r="DT50">
        <v>7.8783652740000001</v>
      </c>
      <c r="DU50">
        <v>7.6617512210000003</v>
      </c>
      <c r="DV50">
        <v>7.0165490879999997</v>
      </c>
      <c r="DW50">
        <v>6.2450000169999997</v>
      </c>
      <c r="DX50">
        <v>6.1042735830000003</v>
      </c>
      <c r="DY50">
        <v>2.714177914</v>
      </c>
      <c r="DZ50">
        <v>3.2847020819999999</v>
      </c>
      <c r="EA50">
        <v>3.0361793619999999</v>
      </c>
      <c r="EB50">
        <v>4.0058304109999998</v>
      </c>
      <c r="EC50">
        <v>4.3230025049999998</v>
      </c>
      <c r="ED50">
        <v>4.0035052430000002</v>
      </c>
      <c r="EE50">
        <v>3.4936329389999998</v>
      </c>
      <c r="EF50">
        <v>2.5043242349999999</v>
      </c>
      <c r="EG50">
        <v>2.2575101549999999</v>
      </c>
      <c r="EH50">
        <v>4.7426878060000002</v>
      </c>
      <c r="EI50">
        <v>5.4799806149999997</v>
      </c>
      <c r="EJ50">
        <v>4.0961673420000002</v>
      </c>
      <c r="EK50">
        <v>5.9972383740000001</v>
      </c>
      <c r="EL50">
        <v>6.3212981040000003</v>
      </c>
      <c r="EM50">
        <v>4.3662062209999997</v>
      </c>
      <c r="EN50">
        <v>3.0169179210000001</v>
      </c>
      <c r="EO50">
        <v>2.944104061</v>
      </c>
      <c r="EP50">
        <v>4.3613358040000003</v>
      </c>
      <c r="EQ50">
        <v>7.4568657199999997</v>
      </c>
      <c r="ER50">
        <v>8.7646826959999995</v>
      </c>
      <c r="ES50">
        <v>7.1323467039999997</v>
      </c>
      <c r="ET50">
        <v>10.00306879</v>
      </c>
      <c r="EU50">
        <v>10.64430061</v>
      </c>
      <c r="EV50">
        <v>8.3697114639999999</v>
      </c>
      <c r="EW50">
        <v>6.5105508600000004</v>
      </c>
      <c r="EX50">
        <v>5.4484282970000004</v>
      </c>
      <c r="EY50">
        <v>6.6188459579999996</v>
      </c>
    </row>
    <row r="51" spans="1:155" x14ac:dyDescent="0.2">
      <c r="A51" t="s">
        <v>262</v>
      </c>
      <c r="B51">
        <v>40</v>
      </c>
      <c r="C51">
        <v>4</v>
      </c>
      <c r="D51" t="s">
        <v>163</v>
      </c>
      <c r="E51">
        <v>8</v>
      </c>
      <c r="F51" t="s">
        <v>171</v>
      </c>
      <c r="G51">
        <v>49</v>
      </c>
      <c r="H51" t="s">
        <v>262</v>
      </c>
      <c r="I51" t="s">
        <v>263</v>
      </c>
      <c r="J51">
        <v>2763885</v>
      </c>
      <c r="K51">
        <v>2763891</v>
      </c>
      <c r="L51">
        <v>2775332</v>
      </c>
      <c r="M51">
        <v>2814384</v>
      </c>
      <c r="N51">
        <v>2853375</v>
      </c>
      <c r="O51">
        <v>2897640</v>
      </c>
      <c r="P51">
        <v>2936879</v>
      </c>
      <c r="Q51">
        <v>2981835</v>
      </c>
      <c r="R51">
        <v>3041868</v>
      </c>
      <c r="S51">
        <v>3101042</v>
      </c>
      <c r="T51">
        <v>3153550</v>
      </c>
      <c r="U51">
        <v>3205958</v>
      </c>
      <c r="V51">
        <v>11441</v>
      </c>
      <c r="W51">
        <v>39052</v>
      </c>
      <c r="X51">
        <v>38991</v>
      </c>
      <c r="Y51">
        <v>44265</v>
      </c>
      <c r="Z51">
        <v>39239</v>
      </c>
      <c r="AA51">
        <v>44956</v>
      </c>
      <c r="AB51">
        <v>60033</v>
      </c>
      <c r="AC51">
        <v>59174</v>
      </c>
      <c r="AD51">
        <v>52508</v>
      </c>
      <c r="AE51">
        <v>52408</v>
      </c>
      <c r="AF51">
        <v>13756</v>
      </c>
      <c r="AG51">
        <v>51932</v>
      </c>
      <c r="AH51">
        <v>50446</v>
      </c>
      <c r="AI51">
        <v>51854</v>
      </c>
      <c r="AJ51">
        <v>50825</v>
      </c>
      <c r="AK51">
        <v>51013</v>
      </c>
      <c r="AL51">
        <v>50622</v>
      </c>
      <c r="AM51">
        <v>49761</v>
      </c>
      <c r="AN51">
        <v>48349</v>
      </c>
      <c r="AO51">
        <v>48642</v>
      </c>
      <c r="AP51">
        <v>3678</v>
      </c>
      <c r="AQ51">
        <v>15008</v>
      </c>
      <c r="AR51">
        <v>15471</v>
      </c>
      <c r="AS51">
        <v>16264</v>
      </c>
      <c r="AT51">
        <v>16284</v>
      </c>
      <c r="AU51">
        <v>17269</v>
      </c>
      <c r="AV51">
        <v>17786</v>
      </c>
      <c r="AW51">
        <v>17861</v>
      </c>
      <c r="AX51">
        <v>17695</v>
      </c>
      <c r="AY51">
        <v>17443</v>
      </c>
      <c r="AZ51">
        <v>10078</v>
      </c>
      <c r="BA51">
        <v>36924</v>
      </c>
      <c r="BB51">
        <v>34975</v>
      </c>
      <c r="BC51">
        <v>35590</v>
      </c>
      <c r="BD51">
        <v>34541</v>
      </c>
      <c r="BE51">
        <v>33744</v>
      </c>
      <c r="BF51">
        <v>32836</v>
      </c>
      <c r="BG51">
        <v>31900</v>
      </c>
      <c r="BH51">
        <v>30654</v>
      </c>
      <c r="BI51">
        <v>31199</v>
      </c>
      <c r="BJ51">
        <v>930</v>
      </c>
      <c r="BK51">
        <v>2557</v>
      </c>
      <c r="BL51">
        <v>4891</v>
      </c>
      <c r="BM51">
        <v>3184</v>
      </c>
      <c r="BN51">
        <v>5166</v>
      </c>
      <c r="BO51">
        <v>3810</v>
      </c>
      <c r="BP51">
        <v>7304</v>
      </c>
      <c r="BQ51">
        <v>8898</v>
      </c>
      <c r="BR51">
        <v>5758</v>
      </c>
      <c r="BS51">
        <v>5579</v>
      </c>
      <c r="BT51">
        <v>488</v>
      </c>
      <c r="BU51">
        <v>-387</v>
      </c>
      <c r="BV51">
        <v>-777</v>
      </c>
      <c r="BW51">
        <v>5596</v>
      </c>
      <c r="BX51">
        <v>-255</v>
      </c>
      <c r="BY51">
        <v>7609</v>
      </c>
      <c r="BZ51">
        <v>19852</v>
      </c>
      <c r="CA51">
        <v>18329</v>
      </c>
      <c r="CB51">
        <v>16083</v>
      </c>
      <c r="CC51">
        <v>15588</v>
      </c>
      <c r="CD51">
        <v>1418</v>
      </c>
      <c r="CE51">
        <v>2170</v>
      </c>
      <c r="CF51">
        <v>4114</v>
      </c>
      <c r="CG51">
        <v>8780</v>
      </c>
      <c r="CH51">
        <v>4911</v>
      </c>
      <c r="CI51">
        <v>11419</v>
      </c>
      <c r="CJ51">
        <v>27156</v>
      </c>
      <c r="CK51">
        <v>27227</v>
      </c>
      <c r="CL51">
        <v>21841</v>
      </c>
      <c r="CM51">
        <v>21167</v>
      </c>
      <c r="CN51">
        <v>-55</v>
      </c>
      <c r="CO51">
        <v>-42</v>
      </c>
      <c r="CP51">
        <v>-98</v>
      </c>
      <c r="CQ51">
        <v>-105</v>
      </c>
      <c r="CR51">
        <v>-213</v>
      </c>
      <c r="CS51">
        <v>-207</v>
      </c>
      <c r="CT51">
        <v>41</v>
      </c>
      <c r="CU51">
        <v>47</v>
      </c>
      <c r="CV51">
        <v>13</v>
      </c>
      <c r="CW51">
        <v>42</v>
      </c>
      <c r="CX51">
        <v>18.581266029999998</v>
      </c>
      <c r="CY51">
        <v>17.80103918</v>
      </c>
      <c r="CZ51">
        <v>18.032990699999999</v>
      </c>
      <c r="DA51">
        <v>17.422173109999999</v>
      </c>
      <c r="DB51">
        <v>17.237866199999999</v>
      </c>
      <c r="DC51">
        <v>16.807601569999999</v>
      </c>
      <c r="DD51">
        <v>16.201116410000001</v>
      </c>
      <c r="DE51">
        <v>15.46032099</v>
      </c>
      <c r="DF51">
        <v>15.297409800000001</v>
      </c>
      <c r="DG51">
        <v>5.3698613670000004</v>
      </c>
      <c r="DH51">
        <v>5.4593005809999999</v>
      </c>
      <c r="DI51">
        <v>5.6560450629999997</v>
      </c>
      <c r="DJ51">
        <v>5.5819511430000004</v>
      </c>
      <c r="DK51">
        <v>5.8353892419999998</v>
      </c>
      <c r="DL51">
        <v>5.90533763</v>
      </c>
      <c r="DM51">
        <v>5.8151592650000001</v>
      </c>
      <c r="DN51">
        <v>5.6582427759999998</v>
      </c>
      <c r="DO51">
        <v>5.4856444870000001</v>
      </c>
      <c r="DP51">
        <v>13.211404659999999</v>
      </c>
      <c r="DQ51">
        <v>12.341738599999999</v>
      </c>
      <c r="DR51">
        <v>12.376945640000001</v>
      </c>
      <c r="DS51">
        <v>11.840221959999999</v>
      </c>
      <c r="DT51">
        <v>11.40247696</v>
      </c>
      <c r="DU51">
        <v>10.902263939999999</v>
      </c>
      <c r="DV51">
        <v>10.38595714</v>
      </c>
      <c r="DW51">
        <v>9.802078217</v>
      </c>
      <c r="DX51">
        <v>9.8117653130000004</v>
      </c>
      <c r="DY51">
        <v>0.91489442399999998</v>
      </c>
      <c r="DZ51">
        <v>1.725902601</v>
      </c>
      <c r="EA51">
        <v>1.107282801</v>
      </c>
      <c r="EB51">
        <v>1.7708400639999999</v>
      </c>
      <c r="EC51">
        <v>1.2874418329999999</v>
      </c>
      <c r="ED51">
        <v>2.4250863630000001</v>
      </c>
      <c r="EE51">
        <v>2.896998328</v>
      </c>
      <c r="EF51">
        <v>1.841207228</v>
      </c>
      <c r="EG51">
        <v>1.7545382439999999</v>
      </c>
      <c r="EH51">
        <v>-0.13846857300000001</v>
      </c>
      <c r="EI51">
        <v>-0.274182441</v>
      </c>
      <c r="EJ51">
        <v>1.946091255</v>
      </c>
      <c r="EK51">
        <v>-8.7410804999999994E-2</v>
      </c>
      <c r="EL51">
        <v>2.5711666420000001</v>
      </c>
      <c r="EM51">
        <v>6.5912944250000001</v>
      </c>
      <c r="EN51">
        <v>5.9675300470000003</v>
      </c>
      <c r="EO51">
        <v>5.1427814959999996</v>
      </c>
      <c r="EP51">
        <v>4.9022660240000002</v>
      </c>
      <c r="EQ51">
        <v>0.77642585099999994</v>
      </c>
      <c r="ER51">
        <v>1.45172016</v>
      </c>
      <c r="ES51">
        <v>3.0533740570000001</v>
      </c>
      <c r="ET51">
        <v>1.68342926</v>
      </c>
      <c r="EU51">
        <v>3.858608475</v>
      </c>
      <c r="EV51">
        <v>9.0163807879999993</v>
      </c>
      <c r="EW51">
        <v>8.8645283750000008</v>
      </c>
      <c r="EX51">
        <v>6.9839887239999996</v>
      </c>
      <c r="EY51">
        <v>6.6568042690000002</v>
      </c>
    </row>
    <row r="52" spans="1:155" x14ac:dyDescent="0.2">
      <c r="A52" t="s">
        <v>264</v>
      </c>
      <c r="B52">
        <v>40</v>
      </c>
      <c r="C52">
        <v>1</v>
      </c>
      <c r="D52" t="s">
        <v>157</v>
      </c>
      <c r="E52">
        <v>1</v>
      </c>
      <c r="F52" t="s">
        <v>181</v>
      </c>
      <c r="G52">
        <v>50</v>
      </c>
      <c r="H52" t="s">
        <v>264</v>
      </c>
      <c r="I52" t="s">
        <v>265</v>
      </c>
      <c r="J52">
        <v>625741</v>
      </c>
      <c r="K52">
        <v>625737</v>
      </c>
      <c r="L52">
        <v>625879</v>
      </c>
      <c r="M52">
        <v>627049</v>
      </c>
      <c r="N52">
        <v>626090</v>
      </c>
      <c r="O52">
        <v>626210</v>
      </c>
      <c r="P52">
        <v>625214</v>
      </c>
      <c r="Q52">
        <v>625216</v>
      </c>
      <c r="R52">
        <v>623657</v>
      </c>
      <c r="S52">
        <v>624344</v>
      </c>
      <c r="T52">
        <v>624358</v>
      </c>
      <c r="U52">
        <v>623989</v>
      </c>
      <c r="V52">
        <v>142</v>
      </c>
      <c r="W52">
        <v>1170</v>
      </c>
      <c r="X52">
        <v>-959</v>
      </c>
      <c r="Y52">
        <v>120</v>
      </c>
      <c r="Z52">
        <v>-996</v>
      </c>
      <c r="AA52">
        <v>2</v>
      </c>
      <c r="AB52">
        <v>-1559</v>
      </c>
      <c r="AC52">
        <v>687</v>
      </c>
      <c r="AD52">
        <v>14</v>
      </c>
      <c r="AE52">
        <v>-369</v>
      </c>
      <c r="AF52">
        <v>1656</v>
      </c>
      <c r="AG52">
        <v>6055</v>
      </c>
      <c r="AH52">
        <v>6086</v>
      </c>
      <c r="AI52">
        <v>5980</v>
      </c>
      <c r="AJ52">
        <v>6118</v>
      </c>
      <c r="AK52">
        <v>5972</v>
      </c>
      <c r="AL52">
        <v>5832</v>
      </c>
      <c r="AM52">
        <v>5775</v>
      </c>
      <c r="AN52">
        <v>5537</v>
      </c>
      <c r="AO52">
        <v>5581</v>
      </c>
      <c r="AP52">
        <v>1326</v>
      </c>
      <c r="AQ52">
        <v>5436</v>
      </c>
      <c r="AR52">
        <v>5459</v>
      </c>
      <c r="AS52">
        <v>5561</v>
      </c>
      <c r="AT52">
        <v>5601</v>
      </c>
      <c r="AU52">
        <v>5912</v>
      </c>
      <c r="AV52">
        <v>5811</v>
      </c>
      <c r="AW52">
        <v>6021</v>
      </c>
      <c r="AX52">
        <v>5778</v>
      </c>
      <c r="AY52">
        <v>5634</v>
      </c>
      <c r="AZ52">
        <v>330</v>
      </c>
      <c r="BA52">
        <v>619</v>
      </c>
      <c r="BB52">
        <v>627</v>
      </c>
      <c r="BC52">
        <v>419</v>
      </c>
      <c r="BD52">
        <v>517</v>
      </c>
      <c r="BE52">
        <v>60</v>
      </c>
      <c r="BF52">
        <v>21</v>
      </c>
      <c r="BG52">
        <v>-246</v>
      </c>
      <c r="BH52">
        <v>-241</v>
      </c>
      <c r="BI52">
        <v>-53</v>
      </c>
      <c r="BJ52">
        <v>87</v>
      </c>
      <c r="BK52">
        <v>1156</v>
      </c>
      <c r="BL52">
        <v>212</v>
      </c>
      <c r="BM52">
        <v>316</v>
      </c>
      <c r="BN52">
        <v>286</v>
      </c>
      <c r="BO52">
        <v>2144</v>
      </c>
      <c r="BP52">
        <v>646</v>
      </c>
      <c r="BQ52">
        <v>1817</v>
      </c>
      <c r="BR52">
        <v>454</v>
      </c>
      <c r="BS52">
        <v>383</v>
      </c>
      <c r="BT52">
        <v>-212</v>
      </c>
      <c r="BU52">
        <v>-594</v>
      </c>
      <c r="BV52">
        <v>-1756</v>
      </c>
      <c r="BW52">
        <v>-537</v>
      </c>
      <c r="BX52">
        <v>-1719</v>
      </c>
      <c r="BY52">
        <v>-2162</v>
      </c>
      <c r="BZ52">
        <v>-2212</v>
      </c>
      <c r="CA52">
        <v>-854</v>
      </c>
      <c r="CB52">
        <v>-179</v>
      </c>
      <c r="CC52">
        <v>-682</v>
      </c>
      <c r="CD52">
        <v>-125</v>
      </c>
      <c r="CE52">
        <v>562</v>
      </c>
      <c r="CF52">
        <v>-1544</v>
      </c>
      <c r="CG52">
        <v>-221</v>
      </c>
      <c r="CH52">
        <v>-1433</v>
      </c>
      <c r="CI52">
        <v>-18</v>
      </c>
      <c r="CJ52">
        <v>-1566</v>
      </c>
      <c r="CK52">
        <v>963</v>
      </c>
      <c r="CL52">
        <v>275</v>
      </c>
      <c r="CM52">
        <v>-299</v>
      </c>
      <c r="CN52">
        <v>-63</v>
      </c>
      <c r="CO52">
        <v>-11</v>
      </c>
      <c r="CP52">
        <v>-42</v>
      </c>
      <c r="CQ52">
        <v>-78</v>
      </c>
      <c r="CR52">
        <v>-80</v>
      </c>
      <c r="CS52">
        <v>-40</v>
      </c>
      <c r="CT52">
        <v>-14</v>
      </c>
      <c r="CU52">
        <v>-30</v>
      </c>
      <c r="CV52">
        <v>-20</v>
      </c>
      <c r="CW52">
        <v>-17</v>
      </c>
      <c r="CX52">
        <v>9.6653598610000007</v>
      </c>
      <c r="CY52">
        <v>9.7132081919999997</v>
      </c>
      <c r="CZ52">
        <v>9.5504272140000008</v>
      </c>
      <c r="DA52">
        <v>9.7776612879999991</v>
      </c>
      <c r="DB52">
        <v>9.5519141419999993</v>
      </c>
      <c r="DC52">
        <v>9.3396206020000001</v>
      </c>
      <c r="DD52">
        <v>9.2548002769999993</v>
      </c>
      <c r="DE52">
        <v>8.8684089559999997</v>
      </c>
      <c r="DF52">
        <v>8.9414241390000004</v>
      </c>
      <c r="DG52">
        <v>8.6772743529999996</v>
      </c>
      <c r="DH52">
        <v>8.7125211169999996</v>
      </c>
      <c r="DI52">
        <v>8.881258484</v>
      </c>
      <c r="DJ52">
        <v>8.9514025620000002</v>
      </c>
      <c r="DK52">
        <v>9.4559471540000004</v>
      </c>
      <c r="DL52">
        <v>9.3059902809999997</v>
      </c>
      <c r="DM52">
        <v>9.6490307299999998</v>
      </c>
      <c r="DN52">
        <v>9.2544097789999995</v>
      </c>
      <c r="DO52">
        <v>9.0263364270000004</v>
      </c>
      <c r="DP52">
        <v>0.98808550900000003</v>
      </c>
      <c r="DQ52">
        <v>1.0006870750000001</v>
      </c>
      <c r="DR52">
        <v>0.66916872999999999</v>
      </c>
      <c r="DS52">
        <v>0.82625872600000005</v>
      </c>
      <c r="DT52">
        <v>9.5966987000000004E-2</v>
      </c>
      <c r="DU52">
        <v>3.3630320999999998E-2</v>
      </c>
      <c r="DV52">
        <v>-0.39423045299999998</v>
      </c>
      <c r="DW52">
        <v>-0.38600082299999999</v>
      </c>
      <c r="DX52">
        <v>-8.4912288000000002E-2</v>
      </c>
      <c r="DY52">
        <v>1.845277622</v>
      </c>
      <c r="DZ52">
        <v>0.338350335</v>
      </c>
      <c r="EA52">
        <v>0.50467140499999996</v>
      </c>
      <c r="EB52">
        <v>0.457079295</v>
      </c>
      <c r="EC52">
        <v>3.4292203479999999</v>
      </c>
      <c r="ED52">
        <v>1.034532735</v>
      </c>
      <c r="EE52">
        <v>2.911856641</v>
      </c>
      <c r="EF52">
        <v>0.72715507800000001</v>
      </c>
      <c r="EG52">
        <v>0.61361144000000001</v>
      </c>
      <c r="EH52">
        <v>-0.94817898599999995</v>
      </c>
      <c r="EI52">
        <v>-2.8025622060000002</v>
      </c>
      <c r="EJ52">
        <v>-0.85762197600000001</v>
      </c>
      <c r="EK52">
        <v>-2.7472703100000002</v>
      </c>
      <c r="EL52">
        <v>-3.4580104440000001</v>
      </c>
      <c r="EM52">
        <v>-3.5423938220000002</v>
      </c>
      <c r="EN52">
        <v>-1.3685886469999999</v>
      </c>
      <c r="EO52">
        <v>-0.28669770700000002</v>
      </c>
      <c r="EP52">
        <v>-1.0926449140000001</v>
      </c>
      <c r="EQ52">
        <v>0.89709863599999995</v>
      </c>
      <c r="ER52">
        <v>-2.4642118709999998</v>
      </c>
      <c r="ES52">
        <v>-0.35295057099999999</v>
      </c>
      <c r="ET52">
        <v>-2.2901910139999999</v>
      </c>
      <c r="EU52">
        <v>-2.8790096000000001E-2</v>
      </c>
      <c r="EV52">
        <v>-2.5078610879999998</v>
      </c>
      <c r="EW52">
        <v>1.543267994</v>
      </c>
      <c r="EX52">
        <v>0.44045737099999999</v>
      </c>
      <c r="EY52">
        <v>-0.47903347400000001</v>
      </c>
    </row>
    <row r="53" spans="1:155" x14ac:dyDescent="0.2">
      <c r="A53" t="s">
        <v>266</v>
      </c>
      <c r="B53">
        <v>40</v>
      </c>
      <c r="C53">
        <v>3</v>
      </c>
      <c r="D53" t="s">
        <v>161</v>
      </c>
      <c r="E53">
        <v>5</v>
      </c>
      <c r="F53" t="s">
        <v>184</v>
      </c>
      <c r="G53">
        <v>51</v>
      </c>
      <c r="H53" t="s">
        <v>266</v>
      </c>
      <c r="I53" t="s">
        <v>267</v>
      </c>
      <c r="J53">
        <v>8001024</v>
      </c>
      <c r="K53">
        <v>8001049</v>
      </c>
      <c r="L53">
        <v>8023699</v>
      </c>
      <c r="M53">
        <v>8101155</v>
      </c>
      <c r="N53">
        <v>8185080</v>
      </c>
      <c r="O53">
        <v>8252427</v>
      </c>
      <c r="P53">
        <v>8310993</v>
      </c>
      <c r="Q53">
        <v>8361808</v>
      </c>
      <c r="R53">
        <v>8410106</v>
      </c>
      <c r="S53">
        <v>8463587</v>
      </c>
      <c r="T53">
        <v>8501286</v>
      </c>
      <c r="U53">
        <v>8535519</v>
      </c>
      <c r="V53">
        <v>22650</v>
      </c>
      <c r="W53">
        <v>77456</v>
      </c>
      <c r="X53">
        <v>83925</v>
      </c>
      <c r="Y53">
        <v>67347</v>
      </c>
      <c r="Z53">
        <v>58566</v>
      </c>
      <c r="AA53">
        <v>50815</v>
      </c>
      <c r="AB53">
        <v>48298</v>
      </c>
      <c r="AC53">
        <v>53481</v>
      </c>
      <c r="AD53">
        <v>37699</v>
      </c>
      <c r="AE53">
        <v>34233</v>
      </c>
      <c r="AF53">
        <v>25705</v>
      </c>
      <c r="AG53">
        <v>102349</v>
      </c>
      <c r="AH53">
        <v>102760</v>
      </c>
      <c r="AI53">
        <v>102510</v>
      </c>
      <c r="AJ53">
        <v>102580</v>
      </c>
      <c r="AK53">
        <v>103234</v>
      </c>
      <c r="AL53">
        <v>102910</v>
      </c>
      <c r="AM53">
        <v>101430</v>
      </c>
      <c r="AN53">
        <v>99818</v>
      </c>
      <c r="AO53">
        <v>98403</v>
      </c>
      <c r="AP53">
        <v>14653</v>
      </c>
      <c r="AQ53">
        <v>60458</v>
      </c>
      <c r="AR53">
        <v>60211</v>
      </c>
      <c r="AS53">
        <v>63454</v>
      </c>
      <c r="AT53">
        <v>62609</v>
      </c>
      <c r="AU53">
        <v>65247</v>
      </c>
      <c r="AV53">
        <v>65329</v>
      </c>
      <c r="AW53">
        <v>67950</v>
      </c>
      <c r="AX53">
        <v>68737</v>
      </c>
      <c r="AY53">
        <v>69729</v>
      </c>
      <c r="AZ53">
        <v>11052</v>
      </c>
      <c r="BA53">
        <v>41891</v>
      </c>
      <c r="BB53">
        <v>42549</v>
      </c>
      <c r="BC53">
        <v>39056</v>
      </c>
      <c r="BD53">
        <v>39971</v>
      </c>
      <c r="BE53">
        <v>37987</v>
      </c>
      <c r="BF53">
        <v>37581</v>
      </c>
      <c r="BG53">
        <v>33480</v>
      </c>
      <c r="BH53">
        <v>31081</v>
      </c>
      <c r="BI53">
        <v>28674</v>
      </c>
      <c r="BJ53">
        <v>5713</v>
      </c>
      <c r="BK53">
        <v>22423</v>
      </c>
      <c r="BL53">
        <v>36694</v>
      </c>
      <c r="BM53">
        <v>25291</v>
      </c>
      <c r="BN53">
        <v>34274</v>
      </c>
      <c r="BO53">
        <v>38051</v>
      </c>
      <c r="BP53">
        <v>35662</v>
      </c>
      <c r="BQ53">
        <v>32574</v>
      </c>
      <c r="BR53">
        <v>15990</v>
      </c>
      <c r="BS53">
        <v>14869</v>
      </c>
      <c r="BT53">
        <v>5551</v>
      </c>
      <c r="BU53">
        <v>13026</v>
      </c>
      <c r="BV53">
        <v>4466</v>
      </c>
      <c r="BW53">
        <v>3113</v>
      </c>
      <c r="BX53">
        <v>-15987</v>
      </c>
      <c r="BY53">
        <v>-25367</v>
      </c>
      <c r="BZ53">
        <v>-24979</v>
      </c>
      <c r="CA53">
        <v>-12473</v>
      </c>
      <c r="CB53">
        <v>-9317</v>
      </c>
      <c r="CC53">
        <v>-9136</v>
      </c>
      <c r="CD53">
        <v>11264</v>
      </c>
      <c r="CE53">
        <v>35449</v>
      </c>
      <c r="CF53">
        <v>41160</v>
      </c>
      <c r="CG53">
        <v>28404</v>
      </c>
      <c r="CH53">
        <v>18287</v>
      </c>
      <c r="CI53">
        <v>12684</v>
      </c>
      <c r="CJ53">
        <v>10683</v>
      </c>
      <c r="CK53">
        <v>20101</v>
      </c>
      <c r="CL53">
        <v>6673</v>
      </c>
      <c r="CM53">
        <v>5733</v>
      </c>
      <c r="CN53">
        <v>334</v>
      </c>
      <c r="CO53">
        <v>116</v>
      </c>
      <c r="CP53">
        <v>216</v>
      </c>
      <c r="CQ53">
        <v>-113</v>
      </c>
      <c r="CR53">
        <v>308</v>
      </c>
      <c r="CS53">
        <v>144</v>
      </c>
      <c r="CT53">
        <v>34</v>
      </c>
      <c r="CU53">
        <v>-100</v>
      </c>
      <c r="CV53">
        <v>-55</v>
      </c>
      <c r="CW53">
        <v>-174</v>
      </c>
      <c r="CX53">
        <v>12.694564550000001</v>
      </c>
      <c r="CY53">
        <v>12.619245640000001</v>
      </c>
      <c r="CZ53">
        <v>12.47269431</v>
      </c>
      <c r="DA53">
        <v>12.386330839999999</v>
      </c>
      <c r="DB53">
        <v>12.38352212</v>
      </c>
      <c r="DC53">
        <v>12.271706139999999</v>
      </c>
      <c r="DD53">
        <v>12.02226448</v>
      </c>
      <c r="DE53">
        <v>11.767609459999999</v>
      </c>
      <c r="DF53">
        <v>11.55181385</v>
      </c>
      <c r="DG53">
        <v>7.4987345620000001</v>
      </c>
      <c r="DH53">
        <v>7.3940969169999997</v>
      </c>
      <c r="DI53">
        <v>7.7206354949999998</v>
      </c>
      <c r="DJ53">
        <v>7.5599121440000001</v>
      </c>
      <c r="DK53">
        <v>7.8267592830000003</v>
      </c>
      <c r="DL53">
        <v>7.7902855930000001</v>
      </c>
      <c r="DM53">
        <v>8.0539571270000003</v>
      </c>
      <c r="DN53">
        <v>8.1034499929999999</v>
      </c>
      <c r="DO53">
        <v>8.1856897459999995</v>
      </c>
      <c r="DP53">
        <v>5.19582999</v>
      </c>
      <c r="DQ53">
        <v>5.2251487220000001</v>
      </c>
      <c r="DR53">
        <v>4.7520588129999997</v>
      </c>
      <c r="DS53">
        <v>4.8264186990000004</v>
      </c>
      <c r="DT53">
        <v>4.556762838</v>
      </c>
      <c r="DU53">
        <v>4.4814205459999998</v>
      </c>
      <c r="DV53">
        <v>3.9683073530000001</v>
      </c>
      <c r="DW53">
        <v>3.6641594660000001</v>
      </c>
      <c r="DX53">
        <v>3.366124106</v>
      </c>
      <c r="DY53">
        <v>2.7811724679999998</v>
      </c>
      <c r="DZ53">
        <v>4.5061366239999998</v>
      </c>
      <c r="EA53">
        <v>3.0772306290000002</v>
      </c>
      <c r="EB53">
        <v>4.138517287</v>
      </c>
      <c r="EC53">
        <v>4.5644400120000004</v>
      </c>
      <c r="ED53">
        <v>4.2525856019999999</v>
      </c>
      <c r="EE53">
        <v>3.8609212579999999</v>
      </c>
      <c r="EF53">
        <v>1.885071583</v>
      </c>
      <c r="EG53">
        <v>1.7455150779999999</v>
      </c>
      <c r="EH53">
        <v>1.6156425350000001</v>
      </c>
      <c r="EI53">
        <v>0.54843860499999997</v>
      </c>
      <c r="EJ53">
        <v>0.37876789999999999</v>
      </c>
      <c r="EK53">
        <v>-1.9303984320000001</v>
      </c>
      <c r="EL53">
        <v>-3.0429200230000002</v>
      </c>
      <c r="EM53">
        <v>-2.9786701739999999</v>
      </c>
      <c r="EN53">
        <v>-1.478395986</v>
      </c>
      <c r="EO53">
        <v>-1.0983872379999999</v>
      </c>
      <c r="EP53">
        <v>-1.072501564</v>
      </c>
      <c r="EQ53">
        <v>4.3968150039999996</v>
      </c>
      <c r="ER53">
        <v>5.0545752290000001</v>
      </c>
      <c r="ES53">
        <v>3.4559985279999998</v>
      </c>
      <c r="ET53">
        <v>2.2081188549999999</v>
      </c>
      <c r="EU53">
        <v>1.521519989</v>
      </c>
      <c r="EV53">
        <v>1.273915428</v>
      </c>
      <c r="EW53">
        <v>2.3825252720000001</v>
      </c>
      <c r="EX53">
        <v>0.78668434499999995</v>
      </c>
      <c r="EY53">
        <v>0.67301351399999998</v>
      </c>
    </row>
    <row r="54" spans="1:155" x14ac:dyDescent="0.2">
      <c r="A54" t="s">
        <v>268</v>
      </c>
      <c r="B54">
        <v>40</v>
      </c>
      <c r="C54">
        <v>4</v>
      </c>
      <c r="D54" t="s">
        <v>163</v>
      </c>
      <c r="E54">
        <v>9</v>
      </c>
      <c r="F54" t="s">
        <v>168</v>
      </c>
      <c r="G54">
        <v>53</v>
      </c>
      <c r="H54" t="s">
        <v>268</v>
      </c>
      <c r="I54" t="s">
        <v>269</v>
      </c>
      <c r="J54">
        <v>6724540</v>
      </c>
      <c r="K54">
        <v>6724540</v>
      </c>
      <c r="L54">
        <v>6742830</v>
      </c>
      <c r="M54">
        <v>6826627</v>
      </c>
      <c r="N54">
        <v>6897058</v>
      </c>
      <c r="O54">
        <v>6963985</v>
      </c>
      <c r="P54">
        <v>7054655</v>
      </c>
      <c r="Q54">
        <v>7163657</v>
      </c>
      <c r="R54">
        <v>7294771</v>
      </c>
      <c r="S54">
        <v>7423362</v>
      </c>
      <c r="T54">
        <v>7523869</v>
      </c>
      <c r="U54">
        <v>7614893</v>
      </c>
      <c r="V54">
        <v>18290</v>
      </c>
      <c r="W54">
        <v>83797</v>
      </c>
      <c r="X54">
        <v>70431</v>
      </c>
      <c r="Y54">
        <v>66927</v>
      </c>
      <c r="Z54">
        <v>90670</v>
      </c>
      <c r="AA54">
        <v>109002</v>
      </c>
      <c r="AB54">
        <v>131114</v>
      </c>
      <c r="AC54">
        <v>128591</v>
      </c>
      <c r="AD54">
        <v>100507</v>
      </c>
      <c r="AE54">
        <v>91024</v>
      </c>
      <c r="AF54">
        <v>22246</v>
      </c>
      <c r="AG54">
        <v>86686</v>
      </c>
      <c r="AH54">
        <v>86714</v>
      </c>
      <c r="AI54">
        <v>87241</v>
      </c>
      <c r="AJ54">
        <v>87387</v>
      </c>
      <c r="AK54">
        <v>88772</v>
      </c>
      <c r="AL54">
        <v>89751</v>
      </c>
      <c r="AM54">
        <v>89724</v>
      </c>
      <c r="AN54">
        <v>87338</v>
      </c>
      <c r="AO54">
        <v>87950</v>
      </c>
      <c r="AP54">
        <v>11850</v>
      </c>
      <c r="AQ54">
        <v>49814</v>
      </c>
      <c r="AR54">
        <v>49426</v>
      </c>
      <c r="AS54">
        <v>51309</v>
      </c>
      <c r="AT54">
        <v>51278</v>
      </c>
      <c r="AU54">
        <v>53852</v>
      </c>
      <c r="AV54">
        <v>54708</v>
      </c>
      <c r="AW54">
        <v>56062</v>
      </c>
      <c r="AX54">
        <v>57709</v>
      </c>
      <c r="AY54">
        <v>58587</v>
      </c>
      <c r="AZ54">
        <v>10396</v>
      </c>
      <c r="BA54">
        <v>36872</v>
      </c>
      <c r="BB54">
        <v>37288</v>
      </c>
      <c r="BC54">
        <v>35932</v>
      </c>
      <c r="BD54">
        <v>36109</v>
      </c>
      <c r="BE54">
        <v>34920</v>
      </c>
      <c r="BF54">
        <v>35043</v>
      </c>
      <c r="BG54">
        <v>33662</v>
      </c>
      <c r="BH54">
        <v>29629</v>
      </c>
      <c r="BI54">
        <v>29363</v>
      </c>
      <c r="BJ54">
        <v>5863</v>
      </c>
      <c r="BK54">
        <v>19442</v>
      </c>
      <c r="BL54">
        <v>21495</v>
      </c>
      <c r="BM54">
        <v>18984</v>
      </c>
      <c r="BN54">
        <v>30216</v>
      </c>
      <c r="BO54">
        <v>32397</v>
      </c>
      <c r="BP54">
        <v>28294</v>
      </c>
      <c r="BQ54">
        <v>30369</v>
      </c>
      <c r="BR54">
        <v>23609</v>
      </c>
      <c r="BS54">
        <v>24103</v>
      </c>
      <c r="BT54">
        <v>2318</v>
      </c>
      <c r="BU54">
        <v>27417</v>
      </c>
      <c r="BV54">
        <v>11981</v>
      </c>
      <c r="BW54">
        <v>12018</v>
      </c>
      <c r="BX54">
        <v>24456</v>
      </c>
      <c r="BY54">
        <v>41599</v>
      </c>
      <c r="BZ54">
        <v>67523</v>
      </c>
      <c r="CA54">
        <v>64310</v>
      </c>
      <c r="CB54">
        <v>47153</v>
      </c>
      <c r="CC54">
        <v>37476</v>
      </c>
      <c r="CD54">
        <v>8181</v>
      </c>
      <c r="CE54">
        <v>46859</v>
      </c>
      <c r="CF54">
        <v>33476</v>
      </c>
      <c r="CG54">
        <v>31002</v>
      </c>
      <c r="CH54">
        <v>54672</v>
      </c>
      <c r="CI54">
        <v>73996</v>
      </c>
      <c r="CJ54">
        <v>95817</v>
      </c>
      <c r="CK54">
        <v>94679</v>
      </c>
      <c r="CL54">
        <v>70762</v>
      </c>
      <c r="CM54">
        <v>61579</v>
      </c>
      <c r="CN54">
        <v>-287</v>
      </c>
      <c r="CO54">
        <v>66</v>
      </c>
      <c r="CP54">
        <v>-333</v>
      </c>
      <c r="CQ54">
        <v>-7</v>
      </c>
      <c r="CR54">
        <v>-111</v>
      </c>
      <c r="CS54">
        <v>86</v>
      </c>
      <c r="CT54">
        <v>254</v>
      </c>
      <c r="CU54">
        <v>250</v>
      </c>
      <c r="CV54">
        <v>116</v>
      </c>
      <c r="CW54">
        <v>82</v>
      </c>
      <c r="CX54">
        <v>12.77663506</v>
      </c>
      <c r="CY54">
        <v>12.63713063</v>
      </c>
      <c r="CZ54">
        <v>12.58794161</v>
      </c>
      <c r="DA54">
        <v>12.46725788</v>
      </c>
      <c r="DB54">
        <v>12.48699564</v>
      </c>
      <c r="DC54">
        <v>12.41504263</v>
      </c>
      <c r="DD54">
        <v>12.192307270000001</v>
      </c>
      <c r="DE54">
        <v>11.686177860000001</v>
      </c>
      <c r="DF54">
        <v>11.61917996</v>
      </c>
      <c r="DG54">
        <v>7.3420771370000004</v>
      </c>
      <c r="DH54">
        <v>7.203021637</v>
      </c>
      <c r="DI54">
        <v>7.4033389840000003</v>
      </c>
      <c r="DJ54">
        <v>7.3156882550000004</v>
      </c>
      <c r="DK54">
        <v>7.575020157</v>
      </c>
      <c r="DL54">
        <v>7.5676276839999996</v>
      </c>
      <c r="DM54">
        <v>7.6180857990000002</v>
      </c>
      <c r="DN54">
        <v>7.7216977509999998</v>
      </c>
      <c r="DO54">
        <v>7.7399988190000002</v>
      </c>
      <c r="DP54">
        <v>5.4345579190000004</v>
      </c>
      <c r="DQ54">
        <v>5.4341089880000002</v>
      </c>
      <c r="DR54">
        <v>5.1846026309999997</v>
      </c>
      <c r="DS54">
        <v>5.1515696240000004</v>
      </c>
      <c r="DT54">
        <v>4.9119754860000002</v>
      </c>
      <c r="DU54">
        <v>4.8474149469999999</v>
      </c>
      <c r="DV54">
        <v>4.5742214719999996</v>
      </c>
      <c r="DW54">
        <v>3.9644801099999998</v>
      </c>
      <c r="DX54">
        <v>3.8791811379999999</v>
      </c>
      <c r="DY54">
        <v>2.8655531320000001</v>
      </c>
      <c r="DZ54">
        <v>3.132540568</v>
      </c>
      <c r="EA54">
        <v>2.7391878090000001</v>
      </c>
      <c r="EB54">
        <v>4.3108318639999998</v>
      </c>
      <c r="EC54">
        <v>4.5570810379999998</v>
      </c>
      <c r="ED54">
        <v>3.913841809</v>
      </c>
      <c r="EE54">
        <v>4.126746239</v>
      </c>
      <c r="EF54">
        <v>3.1589797470000001</v>
      </c>
      <c r="EG54">
        <v>3.1842762310000001</v>
      </c>
      <c r="EH54">
        <v>4.0409870489999999</v>
      </c>
      <c r="EI54">
        <v>1.7460324979999999</v>
      </c>
      <c r="EJ54">
        <v>1.7340686409999999</v>
      </c>
      <c r="EK54">
        <v>3.4890688399999998</v>
      </c>
      <c r="EL54">
        <v>5.8514681629999998</v>
      </c>
      <c r="EM54">
        <v>9.3402961930000004</v>
      </c>
      <c r="EN54">
        <v>8.7388801279999999</v>
      </c>
      <c r="EO54">
        <v>6.3092622309999999</v>
      </c>
      <c r="EP54">
        <v>4.950999296</v>
      </c>
      <c r="EQ54">
        <v>6.9065401809999996</v>
      </c>
      <c r="ER54">
        <v>4.8785730660000004</v>
      </c>
      <c r="ES54">
        <v>4.4732564500000001</v>
      </c>
      <c r="ET54">
        <v>7.7999007039999997</v>
      </c>
      <c r="EU54">
        <v>10.4085492</v>
      </c>
      <c r="EV54">
        <v>13.254137999999999</v>
      </c>
      <c r="EW54">
        <v>12.865626369999999</v>
      </c>
      <c r="EX54">
        <v>9.4682419769999999</v>
      </c>
      <c r="EY54">
        <v>8.1352755269999992</v>
      </c>
    </row>
    <row r="55" spans="1:155" x14ac:dyDescent="0.2">
      <c r="A55" t="s">
        <v>270</v>
      </c>
      <c r="B55">
        <v>40</v>
      </c>
      <c r="C55">
        <v>3</v>
      </c>
      <c r="D55" t="s">
        <v>161</v>
      </c>
      <c r="E55">
        <v>5</v>
      </c>
      <c r="F55" t="s">
        <v>184</v>
      </c>
      <c r="G55">
        <v>54</v>
      </c>
      <c r="H55" t="s">
        <v>270</v>
      </c>
      <c r="I55" t="s">
        <v>271</v>
      </c>
      <c r="J55">
        <v>1852994</v>
      </c>
      <c r="K55">
        <v>1853018</v>
      </c>
      <c r="L55">
        <v>1854239</v>
      </c>
      <c r="M55">
        <v>1856301</v>
      </c>
      <c r="N55">
        <v>1856872</v>
      </c>
      <c r="O55">
        <v>1853914</v>
      </c>
      <c r="P55">
        <v>1849489</v>
      </c>
      <c r="Q55">
        <v>1842050</v>
      </c>
      <c r="R55">
        <v>1831023</v>
      </c>
      <c r="S55">
        <v>1817004</v>
      </c>
      <c r="T55">
        <v>1804291</v>
      </c>
      <c r="U55">
        <v>1792147</v>
      </c>
      <c r="V55">
        <v>1221</v>
      </c>
      <c r="W55">
        <v>2062</v>
      </c>
      <c r="X55">
        <v>571</v>
      </c>
      <c r="Y55">
        <v>-2958</v>
      </c>
      <c r="Z55">
        <v>-4425</v>
      </c>
      <c r="AA55">
        <v>-7439</v>
      </c>
      <c r="AB55">
        <v>-11027</v>
      </c>
      <c r="AC55">
        <v>-14019</v>
      </c>
      <c r="AD55">
        <v>-12713</v>
      </c>
      <c r="AE55">
        <v>-12144</v>
      </c>
      <c r="AF55">
        <v>5100</v>
      </c>
      <c r="AG55">
        <v>20465</v>
      </c>
      <c r="AH55">
        <v>20667</v>
      </c>
      <c r="AI55">
        <v>20923</v>
      </c>
      <c r="AJ55">
        <v>20574</v>
      </c>
      <c r="AK55">
        <v>20083</v>
      </c>
      <c r="AL55">
        <v>19411</v>
      </c>
      <c r="AM55">
        <v>18870</v>
      </c>
      <c r="AN55">
        <v>18251</v>
      </c>
      <c r="AO55">
        <v>17888</v>
      </c>
      <c r="AP55">
        <v>5228</v>
      </c>
      <c r="AQ55">
        <v>21901</v>
      </c>
      <c r="AR55">
        <v>21494</v>
      </c>
      <c r="AS55">
        <v>22248</v>
      </c>
      <c r="AT55">
        <v>21655</v>
      </c>
      <c r="AU55">
        <v>22759</v>
      </c>
      <c r="AV55">
        <v>22459</v>
      </c>
      <c r="AW55">
        <v>23142</v>
      </c>
      <c r="AX55">
        <v>22822</v>
      </c>
      <c r="AY55">
        <v>22567</v>
      </c>
      <c r="AZ55">
        <v>-128</v>
      </c>
      <c r="BA55">
        <v>-1436</v>
      </c>
      <c r="BB55">
        <v>-827</v>
      </c>
      <c r="BC55">
        <v>-1325</v>
      </c>
      <c r="BD55">
        <v>-1081</v>
      </c>
      <c r="BE55">
        <v>-2676</v>
      </c>
      <c r="BF55">
        <v>-3048</v>
      </c>
      <c r="BG55">
        <v>-4272</v>
      </c>
      <c r="BH55">
        <v>-4571</v>
      </c>
      <c r="BI55">
        <v>-4679</v>
      </c>
      <c r="BJ55">
        <v>81</v>
      </c>
      <c r="BK55">
        <v>1857</v>
      </c>
      <c r="BL55">
        <v>882</v>
      </c>
      <c r="BM55">
        <v>625</v>
      </c>
      <c r="BN55">
        <v>992</v>
      </c>
      <c r="BO55">
        <v>1271</v>
      </c>
      <c r="BP55">
        <v>1099</v>
      </c>
      <c r="BQ55">
        <v>400</v>
      </c>
      <c r="BR55">
        <v>-132</v>
      </c>
      <c r="BS55">
        <v>-349</v>
      </c>
      <c r="BT55">
        <v>1323</v>
      </c>
      <c r="BU55">
        <v>1670</v>
      </c>
      <c r="BV55">
        <v>656</v>
      </c>
      <c r="BW55">
        <v>-2157</v>
      </c>
      <c r="BX55">
        <v>-4288</v>
      </c>
      <c r="BY55">
        <v>-5981</v>
      </c>
      <c r="BZ55">
        <v>-9053</v>
      </c>
      <c r="CA55">
        <v>-10134</v>
      </c>
      <c r="CB55">
        <v>-7987</v>
      </c>
      <c r="CC55">
        <v>-7073</v>
      </c>
      <c r="CD55">
        <v>1404</v>
      </c>
      <c r="CE55">
        <v>3527</v>
      </c>
      <c r="CF55">
        <v>1538</v>
      </c>
      <c r="CG55">
        <v>-1532</v>
      </c>
      <c r="CH55">
        <v>-3296</v>
      </c>
      <c r="CI55">
        <v>-4710</v>
      </c>
      <c r="CJ55">
        <v>-7954</v>
      </c>
      <c r="CK55">
        <v>-9734</v>
      </c>
      <c r="CL55">
        <v>-8119</v>
      </c>
      <c r="CM55">
        <v>-7422</v>
      </c>
      <c r="CN55">
        <v>-55</v>
      </c>
      <c r="CO55">
        <v>-29</v>
      </c>
      <c r="CP55">
        <v>-140</v>
      </c>
      <c r="CQ55">
        <v>-101</v>
      </c>
      <c r="CR55">
        <v>-48</v>
      </c>
      <c r="CS55">
        <v>-53</v>
      </c>
      <c r="CT55">
        <v>-25</v>
      </c>
      <c r="CU55">
        <v>-13</v>
      </c>
      <c r="CV55">
        <v>-23</v>
      </c>
      <c r="CW55">
        <v>-43</v>
      </c>
      <c r="CX55">
        <v>11.030739459999999</v>
      </c>
      <c r="CY55">
        <v>11.13171942</v>
      </c>
      <c r="CZ55">
        <v>11.27685617</v>
      </c>
      <c r="DA55">
        <v>11.110862089999999</v>
      </c>
      <c r="DB55">
        <v>10.88055686</v>
      </c>
      <c r="DC55">
        <v>10.569351599999999</v>
      </c>
      <c r="DD55">
        <v>10.345318170000001</v>
      </c>
      <c r="DE55">
        <v>10.07981951</v>
      </c>
      <c r="DF55">
        <v>9.9476203959999996</v>
      </c>
      <c r="DG55">
        <v>11.80475079</v>
      </c>
      <c r="DH55">
        <v>11.577160559999999</v>
      </c>
      <c r="DI55">
        <v>11.990990589999999</v>
      </c>
      <c r="DJ55">
        <v>11.69464949</v>
      </c>
      <c r="DK55">
        <v>12.330358690000001</v>
      </c>
      <c r="DL55">
        <v>12.228997359999999</v>
      </c>
      <c r="DM55">
        <v>12.6874061</v>
      </c>
      <c r="DN55">
        <v>12.604330770000001</v>
      </c>
      <c r="DO55">
        <v>12.549639389999999</v>
      </c>
      <c r="DP55">
        <v>-0.77401133</v>
      </c>
      <c r="DQ55">
        <v>-0.44544113600000002</v>
      </c>
      <c r="DR55">
        <v>-0.71413441799999999</v>
      </c>
      <c r="DS55">
        <v>-0.58378739800000001</v>
      </c>
      <c r="DT55">
        <v>-1.449801831</v>
      </c>
      <c r="DU55">
        <v>-1.6596457520000001</v>
      </c>
      <c r="DV55">
        <v>-2.3420879289999998</v>
      </c>
      <c r="DW55">
        <v>-2.5245112590000001</v>
      </c>
      <c r="DX55">
        <v>-2.6020189980000001</v>
      </c>
      <c r="DY55">
        <v>1.000932479</v>
      </c>
      <c r="DZ55">
        <v>0.47506539599999997</v>
      </c>
      <c r="EA55">
        <v>0.33685585800000001</v>
      </c>
      <c r="EB55">
        <v>0.53572349500000005</v>
      </c>
      <c r="EC55">
        <v>0.68860169199999999</v>
      </c>
      <c r="ED55">
        <v>0.59840901599999996</v>
      </c>
      <c r="EE55">
        <v>0.219296623</v>
      </c>
      <c r="EF55">
        <v>-7.2902096999999999E-2</v>
      </c>
      <c r="EG55">
        <v>-0.19408092099999999</v>
      </c>
      <c r="EH55">
        <v>0.90013852400000005</v>
      </c>
      <c r="EI55">
        <v>0.35333662100000002</v>
      </c>
      <c r="EJ55">
        <v>-1.162556935</v>
      </c>
      <c r="EK55">
        <v>-2.315708012</v>
      </c>
      <c r="EL55">
        <v>-3.240382941</v>
      </c>
      <c r="EM55">
        <v>-4.9293874640000004</v>
      </c>
      <c r="EN55">
        <v>-5.5558799319999999</v>
      </c>
      <c r="EO55">
        <v>-4.4111291680000004</v>
      </c>
      <c r="EP55">
        <v>-3.9333362620000001</v>
      </c>
      <c r="EQ55">
        <v>1.901071003</v>
      </c>
      <c r="ER55">
        <v>0.82840201599999996</v>
      </c>
      <c r="ES55">
        <v>-0.82570107800000003</v>
      </c>
      <c r="ET55">
        <v>-1.7799845169999999</v>
      </c>
      <c r="EU55">
        <v>-2.5517812489999998</v>
      </c>
      <c r="EV55">
        <v>-4.3309784479999998</v>
      </c>
      <c r="EW55">
        <v>-5.3365833089999999</v>
      </c>
      <c r="EX55">
        <v>-4.4840312649999996</v>
      </c>
      <c r="EY55">
        <v>-4.1274171830000004</v>
      </c>
    </row>
    <row r="56" spans="1:155" x14ac:dyDescent="0.2">
      <c r="A56" t="s">
        <v>272</v>
      </c>
      <c r="B56">
        <v>40</v>
      </c>
      <c r="C56">
        <v>2</v>
      </c>
      <c r="D56" t="s">
        <v>159</v>
      </c>
      <c r="E56">
        <v>3</v>
      </c>
      <c r="F56" t="s">
        <v>197</v>
      </c>
      <c r="G56">
        <v>55</v>
      </c>
      <c r="H56" t="s">
        <v>272</v>
      </c>
      <c r="I56" t="s">
        <v>273</v>
      </c>
      <c r="J56">
        <v>5686986</v>
      </c>
      <c r="K56">
        <v>5687285</v>
      </c>
      <c r="L56">
        <v>5690475</v>
      </c>
      <c r="M56">
        <v>5705288</v>
      </c>
      <c r="N56">
        <v>5719960</v>
      </c>
      <c r="O56">
        <v>5736754</v>
      </c>
      <c r="P56">
        <v>5751525</v>
      </c>
      <c r="Q56">
        <v>5760940</v>
      </c>
      <c r="R56">
        <v>5772628</v>
      </c>
      <c r="S56">
        <v>5790186</v>
      </c>
      <c r="T56">
        <v>5807406</v>
      </c>
      <c r="U56">
        <v>5822434</v>
      </c>
      <c r="V56">
        <v>3190</v>
      </c>
      <c r="W56">
        <v>14813</v>
      </c>
      <c r="X56">
        <v>14672</v>
      </c>
      <c r="Y56">
        <v>16794</v>
      </c>
      <c r="Z56">
        <v>14771</v>
      </c>
      <c r="AA56">
        <v>9415</v>
      </c>
      <c r="AB56">
        <v>11688</v>
      </c>
      <c r="AC56">
        <v>17558</v>
      </c>
      <c r="AD56">
        <v>17220</v>
      </c>
      <c r="AE56">
        <v>15028</v>
      </c>
      <c r="AF56">
        <v>17554</v>
      </c>
      <c r="AG56">
        <v>67797</v>
      </c>
      <c r="AH56">
        <v>67659</v>
      </c>
      <c r="AI56">
        <v>66892</v>
      </c>
      <c r="AJ56">
        <v>67061</v>
      </c>
      <c r="AK56">
        <v>67156</v>
      </c>
      <c r="AL56">
        <v>66803</v>
      </c>
      <c r="AM56">
        <v>65943</v>
      </c>
      <c r="AN56">
        <v>64194</v>
      </c>
      <c r="AO56">
        <v>63712</v>
      </c>
      <c r="AP56">
        <v>11770</v>
      </c>
      <c r="AQ56">
        <v>48474</v>
      </c>
      <c r="AR56">
        <v>47862</v>
      </c>
      <c r="AS56">
        <v>50037</v>
      </c>
      <c r="AT56">
        <v>49334</v>
      </c>
      <c r="AU56">
        <v>51244</v>
      </c>
      <c r="AV56">
        <v>51341</v>
      </c>
      <c r="AW56">
        <v>52403</v>
      </c>
      <c r="AX56">
        <v>51254</v>
      </c>
      <c r="AY56">
        <v>50393</v>
      </c>
      <c r="AZ56">
        <v>5784</v>
      </c>
      <c r="BA56">
        <v>19323</v>
      </c>
      <c r="BB56">
        <v>19797</v>
      </c>
      <c r="BC56">
        <v>16855</v>
      </c>
      <c r="BD56">
        <v>17727</v>
      </c>
      <c r="BE56">
        <v>15912</v>
      </c>
      <c r="BF56">
        <v>15462</v>
      </c>
      <c r="BG56">
        <v>13540</v>
      </c>
      <c r="BH56">
        <v>12940</v>
      </c>
      <c r="BI56">
        <v>13319</v>
      </c>
      <c r="BJ56">
        <v>1151</v>
      </c>
      <c r="BK56">
        <v>3948</v>
      </c>
      <c r="BL56">
        <v>5692</v>
      </c>
      <c r="BM56">
        <v>7838</v>
      </c>
      <c r="BN56">
        <v>7604</v>
      </c>
      <c r="BO56">
        <v>8931</v>
      </c>
      <c r="BP56">
        <v>7770</v>
      </c>
      <c r="BQ56">
        <v>7680</v>
      </c>
      <c r="BR56">
        <v>5296</v>
      </c>
      <c r="BS56">
        <v>3341</v>
      </c>
      <c r="BT56">
        <v>-3437</v>
      </c>
      <c r="BU56">
        <v>-8377</v>
      </c>
      <c r="BV56">
        <v>-10462</v>
      </c>
      <c r="BW56">
        <v>-7458</v>
      </c>
      <c r="BX56">
        <v>-10025</v>
      </c>
      <c r="BY56">
        <v>-15083</v>
      </c>
      <c r="BZ56">
        <v>-11395</v>
      </c>
      <c r="CA56">
        <v>-3460</v>
      </c>
      <c r="CB56">
        <v>-871</v>
      </c>
      <c r="CC56">
        <v>-1438</v>
      </c>
      <c r="CD56">
        <v>-2286</v>
      </c>
      <c r="CE56">
        <v>-4429</v>
      </c>
      <c r="CF56">
        <v>-4770</v>
      </c>
      <c r="CG56">
        <v>380</v>
      </c>
      <c r="CH56">
        <v>-2421</v>
      </c>
      <c r="CI56">
        <v>-6152</v>
      </c>
      <c r="CJ56">
        <v>-3625</v>
      </c>
      <c r="CK56">
        <v>4220</v>
      </c>
      <c r="CL56">
        <v>4425</v>
      </c>
      <c r="CM56">
        <v>1903</v>
      </c>
      <c r="CN56">
        <v>-308</v>
      </c>
      <c r="CO56">
        <v>-81</v>
      </c>
      <c r="CP56">
        <v>-355</v>
      </c>
      <c r="CQ56">
        <v>-441</v>
      </c>
      <c r="CR56">
        <v>-535</v>
      </c>
      <c r="CS56">
        <v>-345</v>
      </c>
      <c r="CT56">
        <v>-149</v>
      </c>
      <c r="CU56">
        <v>-202</v>
      </c>
      <c r="CV56">
        <v>-145</v>
      </c>
      <c r="CW56">
        <v>-194</v>
      </c>
      <c r="CX56">
        <v>11.89863285</v>
      </c>
      <c r="CY56">
        <v>11.84376917</v>
      </c>
      <c r="CZ56">
        <v>11.677344829999999</v>
      </c>
      <c r="DA56">
        <v>11.67468165</v>
      </c>
      <c r="DB56">
        <v>11.666658699999999</v>
      </c>
      <c r="DC56">
        <v>11.58409956</v>
      </c>
      <c r="DD56">
        <v>11.40604701</v>
      </c>
      <c r="DE56">
        <v>11.070229060000001</v>
      </c>
      <c r="DF56">
        <v>10.95664257</v>
      </c>
      <c r="DG56">
        <v>8.5073724330000005</v>
      </c>
      <c r="DH56">
        <v>8.3782864060000009</v>
      </c>
      <c r="DI56">
        <v>8.7349653660000008</v>
      </c>
      <c r="DJ56">
        <v>8.588579717</v>
      </c>
      <c r="DK56">
        <v>8.9023506260000005</v>
      </c>
      <c r="DL56">
        <v>8.9028824390000008</v>
      </c>
      <c r="DM56">
        <v>9.0640565520000003</v>
      </c>
      <c r="DN56">
        <v>8.8387313499999998</v>
      </c>
      <c r="DO56">
        <v>8.6661553379999994</v>
      </c>
      <c r="DP56">
        <v>3.391260419</v>
      </c>
      <c r="DQ56">
        <v>3.4654827620000002</v>
      </c>
      <c r="DR56">
        <v>2.9423794640000001</v>
      </c>
      <c r="DS56">
        <v>3.086101931</v>
      </c>
      <c r="DT56">
        <v>2.764308078</v>
      </c>
      <c r="DU56">
        <v>2.6812171220000001</v>
      </c>
      <c r="DV56">
        <v>2.3419904530000002</v>
      </c>
      <c r="DW56">
        <v>2.2314977109999998</v>
      </c>
      <c r="DX56">
        <v>2.290487229</v>
      </c>
      <c r="DY56">
        <v>0.69288910299999995</v>
      </c>
      <c r="DZ56">
        <v>0.99638974999999996</v>
      </c>
      <c r="EA56">
        <v>1.3682806430000001</v>
      </c>
      <c r="EB56">
        <v>1.3237840059999999</v>
      </c>
      <c r="EC56">
        <v>1.551535662</v>
      </c>
      <c r="ED56">
        <v>1.3473714290000001</v>
      </c>
      <c r="EE56">
        <v>1.328396358</v>
      </c>
      <c r="EF56">
        <v>0.91329303500000003</v>
      </c>
      <c r="EG56">
        <v>0.57455648599999998</v>
      </c>
      <c r="EH56">
        <v>-1.4701955449999999</v>
      </c>
      <c r="EI56">
        <v>-1.831382566</v>
      </c>
      <c r="EJ56">
        <v>-1.301943995</v>
      </c>
      <c r="EK56">
        <v>-1.7452570569999999</v>
      </c>
      <c r="EL56">
        <v>-2.6202902680000002</v>
      </c>
      <c r="EM56">
        <v>-1.9759713560000001</v>
      </c>
      <c r="EN56">
        <v>-0.59847023399999999</v>
      </c>
      <c r="EO56">
        <v>-0.150203594</v>
      </c>
      <c r="EP56">
        <v>-0.24729488999999999</v>
      </c>
      <c r="EQ56">
        <v>-0.77730644299999996</v>
      </c>
      <c r="ER56">
        <v>-0.83499281599999997</v>
      </c>
      <c r="ES56">
        <v>6.6336647999999998E-2</v>
      </c>
      <c r="ET56">
        <v>-0.42147305099999999</v>
      </c>
      <c r="EU56">
        <v>-1.0687546059999999</v>
      </c>
      <c r="EV56">
        <v>-0.628599927</v>
      </c>
      <c r="EW56">
        <v>0.72992612400000001</v>
      </c>
      <c r="EX56">
        <v>0.76308944099999998</v>
      </c>
      <c r="EY56">
        <v>0.32726159599999999</v>
      </c>
    </row>
    <row r="57" spans="1:155" x14ac:dyDescent="0.2">
      <c r="A57" t="s">
        <v>274</v>
      </c>
      <c r="B57">
        <v>40</v>
      </c>
      <c r="C57">
        <v>4</v>
      </c>
      <c r="D57" t="s">
        <v>163</v>
      </c>
      <c r="E57">
        <v>8</v>
      </c>
      <c r="F57" t="s">
        <v>171</v>
      </c>
      <c r="G57">
        <v>56</v>
      </c>
      <c r="H57" t="s">
        <v>274</v>
      </c>
      <c r="I57" t="s">
        <v>275</v>
      </c>
      <c r="J57">
        <v>563626</v>
      </c>
      <c r="K57">
        <v>563775</v>
      </c>
      <c r="L57">
        <v>564487</v>
      </c>
      <c r="M57">
        <v>567299</v>
      </c>
      <c r="N57">
        <v>576305</v>
      </c>
      <c r="O57">
        <v>582122</v>
      </c>
      <c r="P57">
        <v>582531</v>
      </c>
      <c r="Q57">
        <v>585613</v>
      </c>
      <c r="R57">
        <v>584215</v>
      </c>
      <c r="S57">
        <v>578931</v>
      </c>
      <c r="T57">
        <v>577601</v>
      </c>
      <c r="U57">
        <v>578759</v>
      </c>
      <c r="V57">
        <v>712</v>
      </c>
      <c r="W57">
        <v>2812</v>
      </c>
      <c r="X57">
        <v>9006</v>
      </c>
      <c r="Y57">
        <v>5817</v>
      </c>
      <c r="Z57">
        <v>409</v>
      </c>
      <c r="AA57">
        <v>3082</v>
      </c>
      <c r="AB57">
        <v>-1398</v>
      </c>
      <c r="AC57">
        <v>-5284</v>
      </c>
      <c r="AD57">
        <v>-1330</v>
      </c>
      <c r="AE57">
        <v>1158</v>
      </c>
      <c r="AF57">
        <v>1994</v>
      </c>
      <c r="AG57">
        <v>7470</v>
      </c>
      <c r="AH57">
        <v>7436</v>
      </c>
      <c r="AI57">
        <v>7511</v>
      </c>
      <c r="AJ57">
        <v>7714</v>
      </c>
      <c r="AK57">
        <v>7798</v>
      </c>
      <c r="AL57">
        <v>7581</v>
      </c>
      <c r="AM57">
        <v>7179</v>
      </c>
      <c r="AN57">
        <v>6714</v>
      </c>
      <c r="AO57">
        <v>6601</v>
      </c>
      <c r="AP57">
        <v>1289</v>
      </c>
      <c r="AQ57">
        <v>4444</v>
      </c>
      <c r="AR57">
        <v>4381</v>
      </c>
      <c r="AS57">
        <v>4614</v>
      </c>
      <c r="AT57">
        <v>4527</v>
      </c>
      <c r="AU57">
        <v>4824</v>
      </c>
      <c r="AV57">
        <v>4790</v>
      </c>
      <c r="AW57">
        <v>4754</v>
      </c>
      <c r="AX57">
        <v>4732</v>
      </c>
      <c r="AY57">
        <v>4971</v>
      </c>
      <c r="AZ57">
        <v>705</v>
      </c>
      <c r="BA57">
        <v>3026</v>
      </c>
      <c r="BB57">
        <v>3055</v>
      </c>
      <c r="BC57">
        <v>2897</v>
      </c>
      <c r="BD57">
        <v>3187</v>
      </c>
      <c r="BE57">
        <v>2974</v>
      </c>
      <c r="BF57">
        <v>2791</v>
      </c>
      <c r="BG57">
        <v>2425</v>
      </c>
      <c r="BH57">
        <v>1982</v>
      </c>
      <c r="BI57">
        <v>1630</v>
      </c>
      <c r="BJ57">
        <v>171</v>
      </c>
      <c r="BK57">
        <v>-242</v>
      </c>
      <c r="BL57">
        <v>455</v>
      </c>
      <c r="BM57">
        <v>468</v>
      </c>
      <c r="BN57">
        <v>-262</v>
      </c>
      <c r="BO57">
        <v>720</v>
      </c>
      <c r="BP57">
        <v>402</v>
      </c>
      <c r="BQ57">
        <v>605</v>
      </c>
      <c r="BR57">
        <v>516</v>
      </c>
      <c r="BS57">
        <v>538</v>
      </c>
      <c r="BT57">
        <v>-227</v>
      </c>
      <c r="BU57">
        <v>27</v>
      </c>
      <c r="BV57">
        <v>5274</v>
      </c>
      <c r="BW57">
        <v>2349</v>
      </c>
      <c r="BX57">
        <v>-2543</v>
      </c>
      <c r="BY57">
        <v>-599</v>
      </c>
      <c r="BZ57">
        <v>-4603</v>
      </c>
      <c r="CA57">
        <v>-8353</v>
      </c>
      <c r="CB57">
        <v>-3827</v>
      </c>
      <c r="CC57">
        <v>-1012</v>
      </c>
      <c r="CD57">
        <v>-56</v>
      </c>
      <c r="CE57">
        <v>-215</v>
      </c>
      <c r="CF57">
        <v>5729</v>
      </c>
      <c r="CG57">
        <v>2817</v>
      </c>
      <c r="CH57">
        <v>-2805</v>
      </c>
      <c r="CI57">
        <v>121</v>
      </c>
      <c r="CJ57">
        <v>-4201</v>
      </c>
      <c r="CK57">
        <v>-7748</v>
      </c>
      <c r="CL57">
        <v>-3311</v>
      </c>
      <c r="CM57">
        <v>-474</v>
      </c>
      <c r="CN57">
        <v>63</v>
      </c>
      <c r="CO57">
        <v>1</v>
      </c>
      <c r="CP57">
        <v>222</v>
      </c>
      <c r="CQ57">
        <v>103</v>
      </c>
      <c r="CR57">
        <v>27</v>
      </c>
      <c r="CS57">
        <v>-13</v>
      </c>
      <c r="CT57">
        <v>12</v>
      </c>
      <c r="CU57">
        <v>39</v>
      </c>
      <c r="CV57">
        <v>-1</v>
      </c>
      <c r="CW57">
        <v>2</v>
      </c>
      <c r="CX57">
        <v>13.200375340000001</v>
      </c>
      <c r="CY57">
        <v>13.00450156</v>
      </c>
      <c r="CZ57">
        <v>12.96758449</v>
      </c>
      <c r="DA57">
        <v>13.246864090000001</v>
      </c>
      <c r="DB57">
        <v>13.3510937</v>
      </c>
      <c r="DC57">
        <v>12.960879719999999</v>
      </c>
      <c r="DD57">
        <v>12.34410813</v>
      </c>
      <c r="DE57">
        <v>11.61057368</v>
      </c>
      <c r="DF57">
        <v>11.416859799999999</v>
      </c>
      <c r="DG57">
        <v>7.8530746980000004</v>
      </c>
      <c r="DH57">
        <v>7.6617430510000002</v>
      </c>
      <c r="DI57">
        <v>7.9659745500000003</v>
      </c>
      <c r="DJ57">
        <v>7.7739893340000004</v>
      </c>
      <c r="DK57">
        <v>8.2592557079999995</v>
      </c>
      <c r="DL57">
        <v>8.1892380760000005</v>
      </c>
      <c r="DM57">
        <v>8.1743822359999996</v>
      </c>
      <c r="DN57">
        <v>8.1830852929999995</v>
      </c>
      <c r="DO57">
        <v>8.5976685459999995</v>
      </c>
      <c r="DP57">
        <v>5.3473006380000001</v>
      </c>
      <c r="DQ57">
        <v>5.3427585070000001</v>
      </c>
      <c r="DR57">
        <v>5.001609942</v>
      </c>
      <c r="DS57">
        <v>5.4728747530000001</v>
      </c>
      <c r="DT57">
        <v>5.0918379930000004</v>
      </c>
      <c r="DU57">
        <v>4.7716416429999997</v>
      </c>
      <c r="DV57">
        <v>4.1697258990000003</v>
      </c>
      <c r="DW57">
        <v>3.427488388</v>
      </c>
      <c r="DX57">
        <v>2.8191912549999998</v>
      </c>
      <c r="DY57">
        <v>-0.427642682</v>
      </c>
      <c r="DZ57">
        <v>0.79572999099999997</v>
      </c>
      <c r="EA57">
        <v>0.80799221700000001</v>
      </c>
      <c r="EB57">
        <v>-0.44991941800000002</v>
      </c>
      <c r="EC57">
        <v>1.232724733</v>
      </c>
      <c r="ED57">
        <v>0.68728052299999998</v>
      </c>
      <c r="EE57">
        <v>1.0402821310000001</v>
      </c>
      <c r="EF57">
        <v>0.89232290999999997</v>
      </c>
      <c r="EG57">
        <v>0.93050607100000005</v>
      </c>
      <c r="EH57">
        <v>4.7712200000000003E-2</v>
      </c>
      <c r="EI57">
        <v>9.2234724610000001</v>
      </c>
      <c r="EJ57">
        <v>4.0554993970000002</v>
      </c>
      <c r="EK57">
        <v>-4.3669659550000004</v>
      </c>
      <c r="EL57">
        <v>-1.0255584929999999</v>
      </c>
      <c r="EM57">
        <v>-7.8695329569999997</v>
      </c>
      <c r="EN57">
        <v>-14.362771309999999</v>
      </c>
      <c r="EO57">
        <v>-6.6180615840000003</v>
      </c>
      <c r="EP57">
        <v>-1.7503199700000001</v>
      </c>
      <c r="EQ57">
        <v>-0.37993048200000001</v>
      </c>
      <c r="ER57">
        <v>10.01920245</v>
      </c>
      <c r="ES57">
        <v>4.863491614</v>
      </c>
      <c r="ET57">
        <v>-4.8168853729999999</v>
      </c>
      <c r="EU57">
        <v>0.20716624</v>
      </c>
      <c r="EV57">
        <v>-7.1822524339999996</v>
      </c>
      <c r="EW57">
        <v>-13.32248918</v>
      </c>
      <c r="EX57">
        <v>-5.7257386739999996</v>
      </c>
      <c r="EY57">
        <v>-0.81981389900000001</v>
      </c>
    </row>
    <row r="58" spans="1:155" x14ac:dyDescent="0.2">
      <c r="A58" t="s">
        <v>276</v>
      </c>
      <c r="B58">
        <v>40</v>
      </c>
      <c r="D58" t="s">
        <v>276</v>
      </c>
      <c r="F58" t="s">
        <v>276</v>
      </c>
      <c r="G58">
        <v>72</v>
      </c>
      <c r="H58" t="s">
        <v>276</v>
      </c>
      <c r="I58" t="s">
        <v>277</v>
      </c>
      <c r="J58">
        <v>3725789</v>
      </c>
      <c r="K58">
        <v>3726157</v>
      </c>
      <c r="L58">
        <v>3721525</v>
      </c>
      <c r="M58">
        <v>3678732</v>
      </c>
      <c r="N58">
        <v>3634488</v>
      </c>
      <c r="O58">
        <v>3593077</v>
      </c>
      <c r="P58">
        <v>3534874</v>
      </c>
      <c r="Q58">
        <v>3473232</v>
      </c>
      <c r="R58">
        <v>3406672</v>
      </c>
      <c r="S58">
        <v>3325286</v>
      </c>
      <c r="T58">
        <v>3193354</v>
      </c>
      <c r="U58">
        <v>3193694</v>
      </c>
      <c r="V58">
        <v>-4632</v>
      </c>
      <c r="W58">
        <v>-42793</v>
      </c>
      <c r="X58">
        <v>-44244</v>
      </c>
      <c r="Y58">
        <v>-41411</v>
      </c>
      <c r="Z58">
        <v>-58203</v>
      </c>
      <c r="AA58">
        <v>-61642</v>
      </c>
      <c r="AB58">
        <v>-66560</v>
      </c>
      <c r="AC58">
        <v>-81386</v>
      </c>
      <c r="AD58">
        <v>-131932</v>
      </c>
      <c r="AE58">
        <v>340</v>
      </c>
      <c r="AF58">
        <v>9603</v>
      </c>
      <c r="AG58">
        <v>41243</v>
      </c>
      <c r="AH58">
        <v>40282</v>
      </c>
      <c r="AI58">
        <v>37871</v>
      </c>
      <c r="AJ58">
        <v>35717</v>
      </c>
      <c r="AK58">
        <v>32967</v>
      </c>
      <c r="AL58">
        <v>30109</v>
      </c>
      <c r="AM58">
        <v>26233</v>
      </c>
      <c r="AN58">
        <v>22148</v>
      </c>
      <c r="AO58">
        <v>21428</v>
      </c>
      <c r="AP58">
        <v>7138</v>
      </c>
      <c r="AQ58">
        <v>30260</v>
      </c>
      <c r="AR58">
        <v>29742</v>
      </c>
      <c r="AS58">
        <v>29399</v>
      </c>
      <c r="AT58">
        <v>28831</v>
      </c>
      <c r="AU58">
        <v>29852</v>
      </c>
      <c r="AV58">
        <v>28391</v>
      </c>
      <c r="AW58">
        <v>29431</v>
      </c>
      <c r="AX58">
        <v>30681</v>
      </c>
      <c r="AY58">
        <v>28821</v>
      </c>
      <c r="AZ58">
        <v>2465</v>
      </c>
      <c r="BA58">
        <v>10983</v>
      </c>
      <c r="BB58">
        <v>10540</v>
      </c>
      <c r="BC58">
        <v>8472</v>
      </c>
      <c r="BD58">
        <v>6886</v>
      </c>
      <c r="BE58">
        <v>3115</v>
      </c>
      <c r="BF58">
        <v>1718</v>
      </c>
      <c r="BG58">
        <v>-3198</v>
      </c>
      <c r="BH58">
        <v>-8533</v>
      </c>
      <c r="BI58">
        <v>-7393</v>
      </c>
      <c r="BJ58">
        <v>-7097</v>
      </c>
      <c r="BK58">
        <v>-53776</v>
      </c>
      <c r="BL58">
        <v>-54784</v>
      </c>
      <c r="BM58">
        <v>-49883</v>
      </c>
      <c r="BN58">
        <v>-65089</v>
      </c>
      <c r="BO58">
        <v>-64757</v>
      </c>
      <c r="BP58">
        <v>-68278</v>
      </c>
      <c r="BQ58">
        <v>-78188</v>
      </c>
      <c r="BR58">
        <v>-123399</v>
      </c>
      <c r="BS58">
        <v>7733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-7097</v>
      </c>
      <c r="CE58">
        <v>-53776</v>
      </c>
      <c r="CF58">
        <v>-54784</v>
      </c>
      <c r="CG58">
        <v>-49883</v>
      </c>
      <c r="CH58">
        <v>-65089</v>
      </c>
      <c r="CI58">
        <v>-64757</v>
      </c>
      <c r="CJ58">
        <v>-68278</v>
      </c>
      <c r="CK58">
        <v>-78188</v>
      </c>
      <c r="CL58">
        <v>-123399</v>
      </c>
      <c r="CM58">
        <v>7733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11.14636965</v>
      </c>
      <c r="CY58">
        <v>11.01621447</v>
      </c>
      <c r="CZ58">
        <v>10.47960136</v>
      </c>
      <c r="DA58">
        <v>10.021673829999999</v>
      </c>
      <c r="DB58">
        <v>9.4082481060000003</v>
      </c>
      <c r="DC58">
        <v>8.7527384099999992</v>
      </c>
      <c r="DD58">
        <v>7.7935720929999999</v>
      </c>
      <c r="DE58">
        <v>6.7952824520000004</v>
      </c>
      <c r="DF58">
        <v>6.7098290169999997</v>
      </c>
      <c r="DG58">
        <v>8.1780943550000007</v>
      </c>
      <c r="DH58">
        <v>8.1337632400000004</v>
      </c>
      <c r="DI58">
        <v>8.1352433360000003</v>
      </c>
      <c r="DJ58">
        <v>8.0895617830000006</v>
      </c>
      <c r="DK58">
        <v>8.5192775340000004</v>
      </c>
      <c r="DL58">
        <v>8.2533128369999993</v>
      </c>
      <c r="DM58">
        <v>8.743667147</v>
      </c>
      <c r="DN58">
        <v>9.4133132059999998</v>
      </c>
      <c r="DO58">
        <v>9.0248264930000008</v>
      </c>
      <c r="DP58">
        <v>2.9682752909999999</v>
      </c>
      <c r="DQ58">
        <v>2.8824512320000002</v>
      </c>
      <c r="DR58">
        <v>2.3443580239999999</v>
      </c>
      <c r="DS58">
        <v>1.9321120469999999</v>
      </c>
      <c r="DT58">
        <v>0.88897057199999996</v>
      </c>
      <c r="DU58">
        <v>0.49942557300000001</v>
      </c>
      <c r="DV58">
        <v>-0.95009505400000005</v>
      </c>
      <c r="DW58">
        <v>-2.6180307549999999</v>
      </c>
      <c r="DX58">
        <v>-2.3149974759999998</v>
      </c>
      <c r="DY58">
        <v>-14.53354931</v>
      </c>
      <c r="DZ58">
        <v>-14.98218295</v>
      </c>
      <c r="EA58">
        <v>-13.80354241</v>
      </c>
      <c r="EB58">
        <v>-18.263032389999999</v>
      </c>
      <c r="EC58">
        <v>-18.480599470000001</v>
      </c>
      <c r="ED58">
        <v>-19.848532769999998</v>
      </c>
      <c r="EE58">
        <v>-23.228903089999999</v>
      </c>
      <c r="EF58">
        <v>-37.86035124</v>
      </c>
      <c r="EG58">
        <v>2.4214629360000002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-14.53354931</v>
      </c>
      <c r="ER58">
        <v>-14.98218295</v>
      </c>
      <c r="ES58">
        <v>-13.80354241</v>
      </c>
      <c r="ET58">
        <v>-18.263032389999999</v>
      </c>
      <c r="EU58">
        <v>-18.480599470000001</v>
      </c>
      <c r="EV58">
        <v>-19.848532769999998</v>
      </c>
      <c r="EW58">
        <v>-23.228903089999999</v>
      </c>
      <c r="EX58">
        <v>-37.86035124</v>
      </c>
      <c r="EY58">
        <v>2.4214629360000002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6D58F-6D88-7B4D-A08D-186CE5EE1A0D}">
  <sheetPr>
    <tabColor theme="4" tint="0.39997558519241921"/>
  </sheetPr>
  <dimension ref="A1:U110"/>
  <sheetViews>
    <sheetView workbookViewId="0">
      <pane xSplit="3" ySplit="5" topLeftCell="K14" activePane="bottomRight" state="frozen"/>
      <selection pane="topRight" activeCell="D1" sqref="D1"/>
      <selection pane="bottomLeft" activeCell="A6" sqref="A6"/>
      <selection pane="bottomRight" activeCell="L1" sqref="L1:L1048576"/>
    </sheetView>
  </sheetViews>
  <sheetFormatPr baseColWidth="10" defaultRowHeight="16" x14ac:dyDescent="0.2"/>
  <cols>
    <col min="2" max="2" width="13" bestFit="1" customWidth="1"/>
    <col min="3" max="3" width="8.5" bestFit="1" customWidth="1"/>
    <col min="4" max="4" width="11.6640625" bestFit="1" customWidth="1"/>
    <col min="5" max="5" width="12.1640625" bestFit="1" customWidth="1"/>
    <col min="6" max="6" width="11.83203125" bestFit="1" customWidth="1"/>
    <col min="7" max="7" width="20" bestFit="1" customWidth="1"/>
    <col min="8" max="8" width="20.83203125" bestFit="1" customWidth="1"/>
    <col min="9" max="9" width="17" bestFit="1" customWidth="1"/>
    <col min="13" max="13" width="13" bestFit="1" customWidth="1"/>
    <col min="14" max="14" width="8.5" bestFit="1" customWidth="1"/>
    <col min="15" max="15" width="11.6640625" bestFit="1" customWidth="1"/>
    <col min="16" max="16" width="12.1640625" bestFit="1" customWidth="1"/>
    <col min="17" max="17" width="11.83203125" bestFit="1" customWidth="1"/>
    <col min="18" max="18" width="20" bestFit="1" customWidth="1"/>
    <col min="19" max="19" width="20.83203125" bestFit="1" customWidth="1"/>
    <col min="20" max="20" width="17" bestFit="1" customWidth="1"/>
    <col min="21" max="22" width="18" bestFit="1" customWidth="1"/>
  </cols>
  <sheetData>
    <row r="1" spans="1:21" x14ac:dyDescent="0.2">
      <c r="B1" t="s">
        <v>468</v>
      </c>
      <c r="M1" t="s">
        <v>469</v>
      </c>
    </row>
    <row r="2" spans="1:21" x14ac:dyDescent="0.2">
      <c r="B2" s="9" t="s">
        <v>326</v>
      </c>
      <c r="C2" t="s">
        <v>347</v>
      </c>
      <c r="M2" s="9" t="s">
        <v>326</v>
      </c>
      <c r="N2" t="s">
        <v>343</v>
      </c>
    </row>
    <row r="4" spans="1:21" x14ac:dyDescent="0.2">
      <c r="D4" s="9" t="s">
        <v>421</v>
      </c>
      <c r="O4" s="9" t="s">
        <v>421</v>
      </c>
    </row>
    <row r="5" spans="1:21" x14ac:dyDescent="0.2">
      <c r="A5" t="s">
        <v>428</v>
      </c>
      <c r="B5" s="9" t="s">
        <v>331</v>
      </c>
      <c r="C5" s="9" t="s">
        <v>324</v>
      </c>
      <c r="D5" t="s">
        <v>420</v>
      </c>
      <c r="E5" t="s">
        <v>422</v>
      </c>
      <c r="F5" t="s">
        <v>424</v>
      </c>
      <c r="G5" t="s">
        <v>425</v>
      </c>
      <c r="H5" t="s">
        <v>426</v>
      </c>
      <c r="I5" t="s">
        <v>427</v>
      </c>
      <c r="M5" s="9" t="s">
        <v>331</v>
      </c>
      <c r="N5" s="9" t="s">
        <v>324</v>
      </c>
      <c r="O5" t="s">
        <v>420</v>
      </c>
      <c r="P5" t="s">
        <v>422</v>
      </c>
      <c r="Q5" t="s">
        <v>424</v>
      </c>
      <c r="R5" t="s">
        <v>425</v>
      </c>
      <c r="S5" t="s">
        <v>426</v>
      </c>
      <c r="T5" t="s">
        <v>427</v>
      </c>
      <c r="U5" t="s">
        <v>470</v>
      </c>
    </row>
    <row r="6" spans="1:21" x14ac:dyDescent="0.2">
      <c r="A6" t="str">
        <f>B6&amp;C6</f>
        <v>AKfemale</v>
      </c>
      <c r="B6" t="s">
        <v>169</v>
      </c>
      <c r="C6" t="s">
        <v>341</v>
      </c>
      <c r="D6" s="11">
        <v>10360</v>
      </c>
      <c r="E6" s="11">
        <v>214138</v>
      </c>
      <c r="F6" s="11">
        <v>22639</v>
      </c>
      <c r="G6" s="11">
        <v>4294</v>
      </c>
      <c r="H6" s="11">
        <v>52436</v>
      </c>
      <c r="I6" s="11">
        <v>23531</v>
      </c>
      <c r="M6" t="s">
        <v>169</v>
      </c>
      <c r="N6" t="s">
        <v>341</v>
      </c>
      <c r="O6" s="11">
        <v>1328</v>
      </c>
      <c r="P6" s="11">
        <v>16430</v>
      </c>
      <c r="Q6" s="11">
        <v>568</v>
      </c>
      <c r="R6" s="11">
        <v>234</v>
      </c>
      <c r="S6" s="11">
        <v>2418</v>
      </c>
      <c r="T6" s="11">
        <v>2340</v>
      </c>
      <c r="U6">
        <f>SUM(O6:T6)</f>
        <v>23318</v>
      </c>
    </row>
    <row r="7" spans="1:21" x14ac:dyDescent="0.2">
      <c r="A7" t="str">
        <f t="shared" ref="A7:A70" si="0">B7&amp;C7</f>
        <v>AKmale</v>
      </c>
      <c r="B7" t="s">
        <v>169</v>
      </c>
      <c r="C7" t="s">
        <v>351</v>
      </c>
      <c r="D7" s="11">
        <v>13945</v>
      </c>
      <c r="E7" s="11">
        <v>243184</v>
      </c>
      <c r="F7" s="11">
        <v>20504</v>
      </c>
      <c r="G7" s="11">
        <v>4432</v>
      </c>
      <c r="H7" s="11">
        <v>53849</v>
      </c>
      <c r="I7" s="11">
        <v>23737</v>
      </c>
      <c r="M7" t="s">
        <v>169</v>
      </c>
      <c r="N7" t="s">
        <v>351</v>
      </c>
      <c r="O7" s="11">
        <v>1363</v>
      </c>
      <c r="P7" s="11">
        <v>18378</v>
      </c>
      <c r="Q7" s="11">
        <v>698</v>
      </c>
      <c r="R7" s="11">
        <v>229</v>
      </c>
      <c r="S7" s="11">
        <v>2682</v>
      </c>
      <c r="T7" s="11">
        <v>2590</v>
      </c>
      <c r="U7">
        <f t="shared" ref="U7:U70" si="1">SUM(O7:T7)</f>
        <v>25940</v>
      </c>
    </row>
    <row r="8" spans="1:21" x14ac:dyDescent="0.2">
      <c r="A8" t="str">
        <f t="shared" si="0"/>
        <v>ALfemale</v>
      </c>
      <c r="B8" t="s">
        <v>166</v>
      </c>
      <c r="C8" t="s">
        <v>341</v>
      </c>
      <c r="D8" s="11">
        <v>682064</v>
      </c>
      <c r="E8" s="11">
        <v>1638540</v>
      </c>
      <c r="F8" s="11">
        <v>33959</v>
      </c>
      <c r="G8" s="11">
        <v>1148</v>
      </c>
      <c r="H8" s="11">
        <v>13622</v>
      </c>
      <c r="I8" s="11">
        <v>35144</v>
      </c>
      <c r="M8" t="s">
        <v>166</v>
      </c>
      <c r="N8" t="s">
        <v>341</v>
      </c>
      <c r="O8" s="11">
        <v>6680</v>
      </c>
      <c r="P8" s="11">
        <v>76255</v>
      </c>
      <c r="Q8" s="11">
        <v>666</v>
      </c>
      <c r="R8" s="11">
        <v>1107</v>
      </c>
      <c r="S8" s="11">
        <v>2733</v>
      </c>
      <c r="T8" s="11">
        <v>3088</v>
      </c>
      <c r="U8">
        <f t="shared" si="1"/>
        <v>90529</v>
      </c>
    </row>
    <row r="9" spans="1:21" x14ac:dyDescent="0.2">
      <c r="A9" t="str">
        <f t="shared" si="0"/>
        <v>ALmale</v>
      </c>
      <c r="B9" t="s">
        <v>166</v>
      </c>
      <c r="C9" t="s">
        <v>351</v>
      </c>
      <c r="D9" s="11">
        <v>594953</v>
      </c>
      <c r="E9" s="11">
        <v>1569777</v>
      </c>
      <c r="F9" s="11">
        <v>29632</v>
      </c>
      <c r="G9" s="11">
        <v>1139</v>
      </c>
      <c r="H9" s="11">
        <v>13176</v>
      </c>
      <c r="I9" s="11">
        <v>33313</v>
      </c>
      <c r="M9" t="s">
        <v>166</v>
      </c>
      <c r="N9" t="s">
        <v>351</v>
      </c>
      <c r="O9" s="11">
        <v>7413</v>
      </c>
      <c r="P9" s="11">
        <v>88726</v>
      </c>
      <c r="Q9" s="11">
        <v>800</v>
      </c>
      <c r="R9" s="11">
        <v>1529</v>
      </c>
      <c r="S9" s="11">
        <v>3553</v>
      </c>
      <c r="T9" s="11">
        <v>3464</v>
      </c>
      <c r="U9">
        <f t="shared" si="1"/>
        <v>105485</v>
      </c>
    </row>
    <row r="10" spans="1:21" x14ac:dyDescent="0.2">
      <c r="A10" t="str">
        <f t="shared" si="0"/>
        <v>ARfemale</v>
      </c>
      <c r="B10" t="s">
        <v>175</v>
      </c>
      <c r="C10" t="s">
        <v>341</v>
      </c>
      <c r="D10" s="11">
        <v>239635</v>
      </c>
      <c r="E10" s="11">
        <v>1108514</v>
      </c>
      <c r="F10" s="11">
        <v>22635</v>
      </c>
      <c r="G10" s="11">
        <v>3626</v>
      </c>
      <c r="H10" s="11">
        <v>10936</v>
      </c>
      <c r="I10" s="11">
        <v>26106</v>
      </c>
      <c r="M10" t="s">
        <v>175</v>
      </c>
      <c r="N10" t="s">
        <v>341</v>
      </c>
      <c r="O10" s="11">
        <v>3147</v>
      </c>
      <c r="P10" s="11">
        <v>88690</v>
      </c>
      <c r="Q10" s="11">
        <v>727</v>
      </c>
      <c r="R10" s="11">
        <v>466</v>
      </c>
      <c r="S10" s="11">
        <v>3072</v>
      </c>
      <c r="T10" s="11">
        <v>2685</v>
      </c>
      <c r="U10">
        <f t="shared" si="1"/>
        <v>98787</v>
      </c>
    </row>
    <row r="11" spans="1:21" x14ac:dyDescent="0.2">
      <c r="A11" t="str">
        <f t="shared" si="0"/>
        <v>ARmale</v>
      </c>
      <c r="B11" t="s">
        <v>175</v>
      </c>
      <c r="C11" t="s">
        <v>351</v>
      </c>
      <c r="D11" s="11">
        <v>217295</v>
      </c>
      <c r="E11" s="11">
        <v>1069773</v>
      </c>
      <c r="F11" s="11">
        <v>20746</v>
      </c>
      <c r="G11" s="11">
        <v>3823</v>
      </c>
      <c r="H11" s="11">
        <v>10577</v>
      </c>
      <c r="I11" s="11">
        <v>25287</v>
      </c>
      <c r="M11" t="s">
        <v>175</v>
      </c>
      <c r="N11" t="s">
        <v>351</v>
      </c>
      <c r="O11" s="11">
        <v>3534</v>
      </c>
      <c r="P11" s="11">
        <v>98857</v>
      </c>
      <c r="Q11" s="11">
        <v>785</v>
      </c>
      <c r="R11" s="11">
        <v>573</v>
      </c>
      <c r="S11" s="11">
        <v>3362</v>
      </c>
      <c r="T11" s="11">
        <v>2875</v>
      </c>
      <c r="U11">
        <f t="shared" si="1"/>
        <v>109986</v>
      </c>
    </row>
    <row r="12" spans="1:21" x14ac:dyDescent="0.2">
      <c r="A12" t="str">
        <f t="shared" si="0"/>
        <v>AZfemale</v>
      </c>
      <c r="B12" t="s">
        <v>172</v>
      </c>
      <c r="C12" t="s">
        <v>341</v>
      </c>
      <c r="D12" s="11">
        <v>129635</v>
      </c>
      <c r="E12" s="11">
        <v>1909096</v>
      </c>
      <c r="F12" s="11">
        <v>111690</v>
      </c>
      <c r="G12" s="11">
        <v>5448</v>
      </c>
      <c r="H12" s="11">
        <v>140170</v>
      </c>
      <c r="I12" s="11">
        <v>64308</v>
      </c>
      <c r="M12" t="s">
        <v>172</v>
      </c>
      <c r="N12" t="s">
        <v>341</v>
      </c>
      <c r="O12" s="11">
        <v>22405</v>
      </c>
      <c r="P12" s="11">
        <v>924551</v>
      </c>
      <c r="Q12" s="11">
        <v>8700</v>
      </c>
      <c r="R12" s="11">
        <v>2704</v>
      </c>
      <c r="S12" s="11">
        <v>41657</v>
      </c>
      <c r="T12" s="11">
        <v>25396</v>
      </c>
      <c r="U12">
        <f t="shared" si="1"/>
        <v>1025413</v>
      </c>
    </row>
    <row r="13" spans="1:21" x14ac:dyDescent="0.2">
      <c r="A13" t="str">
        <f t="shared" si="0"/>
        <v>AZmale</v>
      </c>
      <c r="B13" t="s">
        <v>172</v>
      </c>
      <c r="C13" t="s">
        <v>351</v>
      </c>
      <c r="D13" s="11">
        <v>142740</v>
      </c>
      <c r="E13" s="11">
        <v>1867224</v>
      </c>
      <c r="F13" s="11">
        <v>98559</v>
      </c>
      <c r="G13" s="11">
        <v>6656</v>
      </c>
      <c r="H13" s="11">
        <v>132865</v>
      </c>
      <c r="I13" s="11">
        <v>63261</v>
      </c>
      <c r="M13" t="s">
        <v>172</v>
      </c>
      <c r="N13" t="s">
        <v>351</v>
      </c>
      <c r="O13" s="11">
        <v>22095</v>
      </c>
      <c r="P13" s="11">
        <v>933018</v>
      </c>
      <c r="Q13" s="11">
        <v>8699</v>
      </c>
      <c r="R13" s="11">
        <v>2792</v>
      </c>
      <c r="S13" s="11">
        <v>44574</v>
      </c>
      <c r="T13" s="11">
        <v>25597</v>
      </c>
      <c r="U13">
        <f t="shared" si="1"/>
        <v>1036775</v>
      </c>
    </row>
    <row r="14" spans="1:21" x14ac:dyDescent="0.2">
      <c r="A14" t="str">
        <f t="shared" si="0"/>
        <v>CAfemale</v>
      </c>
      <c r="B14" t="s">
        <v>177</v>
      </c>
      <c r="C14" t="s">
        <v>341</v>
      </c>
      <c r="D14" s="11">
        <v>1115656</v>
      </c>
      <c r="E14" s="11">
        <v>7472860</v>
      </c>
      <c r="F14" s="11">
        <v>2798459</v>
      </c>
      <c r="G14" s="11">
        <v>71223</v>
      </c>
      <c r="H14" s="11">
        <v>83419</v>
      </c>
      <c r="I14" s="11">
        <v>511881</v>
      </c>
      <c r="M14" t="s">
        <v>177</v>
      </c>
      <c r="N14" t="s">
        <v>341</v>
      </c>
      <c r="O14" s="11">
        <v>160908</v>
      </c>
      <c r="P14" s="11">
        <v>6644794</v>
      </c>
      <c r="Q14" s="11">
        <v>117172</v>
      </c>
      <c r="R14" s="11">
        <v>25567</v>
      </c>
      <c r="S14" s="11">
        <v>228912</v>
      </c>
      <c r="T14" s="11">
        <v>210839</v>
      </c>
      <c r="U14">
        <f t="shared" si="1"/>
        <v>7388192</v>
      </c>
    </row>
    <row r="15" spans="1:21" x14ac:dyDescent="0.2">
      <c r="A15" t="str">
        <f t="shared" si="0"/>
        <v>CAmale</v>
      </c>
      <c r="B15" t="s">
        <v>177</v>
      </c>
      <c r="C15" t="s">
        <v>351</v>
      </c>
      <c r="D15" s="11">
        <v>1093244</v>
      </c>
      <c r="E15" s="11">
        <v>7442322</v>
      </c>
      <c r="F15" s="11">
        <v>2515648</v>
      </c>
      <c r="G15" s="11">
        <v>69698</v>
      </c>
      <c r="H15" s="11">
        <v>81687</v>
      </c>
      <c r="I15" s="11">
        <v>498847</v>
      </c>
      <c r="M15" t="s">
        <v>177</v>
      </c>
      <c r="N15" t="s">
        <v>351</v>
      </c>
      <c r="O15" s="11">
        <v>153799</v>
      </c>
      <c r="P15" s="11">
        <v>6736286</v>
      </c>
      <c r="Q15" s="11">
        <v>115065</v>
      </c>
      <c r="R15" s="11">
        <v>25840</v>
      </c>
      <c r="S15" s="11">
        <v>241506</v>
      </c>
      <c r="T15" s="11">
        <v>209507</v>
      </c>
      <c r="U15">
        <f t="shared" si="1"/>
        <v>7482003</v>
      </c>
    </row>
    <row r="16" spans="1:21" x14ac:dyDescent="0.2">
      <c r="A16" t="str">
        <f t="shared" si="0"/>
        <v>COfemale</v>
      </c>
      <c r="B16" t="s">
        <v>179</v>
      </c>
      <c r="C16" t="s">
        <v>341</v>
      </c>
      <c r="D16" s="11">
        <v>98368</v>
      </c>
      <c r="E16" s="11">
        <v>1845946</v>
      </c>
      <c r="F16" s="11">
        <v>87528</v>
      </c>
      <c r="G16" s="11">
        <v>3265</v>
      </c>
      <c r="H16" s="11">
        <v>16662</v>
      </c>
      <c r="I16" s="11">
        <v>56741</v>
      </c>
      <c r="M16" t="s">
        <v>179</v>
      </c>
      <c r="N16" t="s">
        <v>341</v>
      </c>
      <c r="O16" s="11">
        <v>13709</v>
      </c>
      <c r="P16" s="11">
        <v>491899</v>
      </c>
      <c r="Q16" s="11">
        <v>4412</v>
      </c>
      <c r="R16" s="11">
        <v>1481</v>
      </c>
      <c r="S16" s="11">
        <v>24491</v>
      </c>
      <c r="T16" s="11">
        <v>20357</v>
      </c>
      <c r="U16">
        <f t="shared" si="1"/>
        <v>556349</v>
      </c>
    </row>
    <row r="17" spans="1:21" x14ac:dyDescent="0.2">
      <c r="A17" t="str">
        <f t="shared" si="0"/>
        <v>COmale</v>
      </c>
      <c r="B17" t="s">
        <v>179</v>
      </c>
      <c r="C17" t="s">
        <v>351</v>
      </c>
      <c r="D17" s="11">
        <v>112282</v>
      </c>
      <c r="E17" s="11">
        <v>1848212</v>
      </c>
      <c r="F17" s="11">
        <v>73202</v>
      </c>
      <c r="G17" s="11">
        <v>3481</v>
      </c>
      <c r="H17" s="11">
        <v>16974</v>
      </c>
      <c r="I17" s="11">
        <v>55898</v>
      </c>
      <c r="M17" t="s">
        <v>179</v>
      </c>
      <c r="N17" t="s">
        <v>351</v>
      </c>
      <c r="O17" s="11">
        <v>13455</v>
      </c>
      <c r="P17" s="11">
        <v>511159</v>
      </c>
      <c r="Q17" s="11">
        <v>4424</v>
      </c>
      <c r="R17" s="11">
        <v>1519</v>
      </c>
      <c r="S17" s="11">
        <v>25640</v>
      </c>
      <c r="T17" s="11">
        <v>20113</v>
      </c>
      <c r="U17">
        <f t="shared" si="1"/>
        <v>576310</v>
      </c>
    </row>
    <row r="18" spans="1:21" x14ac:dyDescent="0.2">
      <c r="A18" t="str">
        <f t="shared" si="0"/>
        <v>CTfemale</v>
      </c>
      <c r="B18" t="s">
        <v>182</v>
      </c>
      <c r="C18" t="s">
        <v>341</v>
      </c>
      <c r="D18" s="11">
        <v>184696</v>
      </c>
      <c r="E18" s="11">
        <v>1272686</v>
      </c>
      <c r="F18" s="11">
        <v>80792</v>
      </c>
      <c r="G18" s="11">
        <v>654</v>
      </c>
      <c r="H18" s="11">
        <v>3897</v>
      </c>
      <c r="I18" s="11">
        <v>30172</v>
      </c>
      <c r="M18" t="s">
        <v>182</v>
      </c>
      <c r="N18" t="s">
        <v>341</v>
      </c>
      <c r="O18" s="11">
        <v>30165</v>
      </c>
      <c r="P18" s="11">
        <v>220549</v>
      </c>
      <c r="Q18" s="11">
        <v>1905</v>
      </c>
      <c r="R18" s="11">
        <v>1044</v>
      </c>
      <c r="S18" s="11">
        <v>5139</v>
      </c>
      <c r="T18" s="11">
        <v>10094</v>
      </c>
      <c r="U18">
        <f t="shared" si="1"/>
        <v>268896</v>
      </c>
    </row>
    <row r="19" spans="1:21" x14ac:dyDescent="0.2">
      <c r="A19" t="str">
        <f t="shared" si="0"/>
        <v>CTmale</v>
      </c>
      <c r="B19" t="s">
        <v>182</v>
      </c>
      <c r="C19" t="s">
        <v>351</v>
      </c>
      <c r="D19" s="11">
        <v>168917</v>
      </c>
      <c r="E19" s="11">
        <v>1207767</v>
      </c>
      <c r="F19" s="11">
        <v>75035</v>
      </c>
      <c r="G19" s="11">
        <v>616</v>
      </c>
      <c r="H19" s="11">
        <v>3863</v>
      </c>
      <c r="I19" s="11">
        <v>28592</v>
      </c>
      <c r="M19" t="s">
        <v>182</v>
      </c>
      <c r="N19" t="s">
        <v>351</v>
      </c>
      <c r="O19" s="11">
        <v>27614</v>
      </c>
      <c r="P19" s="11">
        <v>221387</v>
      </c>
      <c r="Q19" s="11">
        <v>2007</v>
      </c>
      <c r="R19" s="11">
        <v>1390</v>
      </c>
      <c r="S19" s="11">
        <v>5692</v>
      </c>
      <c r="T19" s="11">
        <v>10110</v>
      </c>
      <c r="U19">
        <f t="shared" si="1"/>
        <v>268200</v>
      </c>
    </row>
    <row r="20" spans="1:21" x14ac:dyDescent="0.2">
      <c r="A20" t="str">
        <f t="shared" si="0"/>
        <v>D.C.female</v>
      </c>
      <c r="B20" t="s">
        <v>187</v>
      </c>
      <c r="C20" t="s">
        <v>341</v>
      </c>
      <c r="D20" s="11">
        <v>171985</v>
      </c>
      <c r="E20" s="11">
        <v>118557</v>
      </c>
      <c r="F20" s="11">
        <v>14481</v>
      </c>
      <c r="G20" s="11">
        <v>150</v>
      </c>
      <c r="H20" s="11">
        <v>726</v>
      </c>
      <c r="I20" s="11">
        <v>7944</v>
      </c>
      <c r="M20" t="s">
        <v>187</v>
      </c>
      <c r="N20" t="s">
        <v>341</v>
      </c>
      <c r="O20" s="11">
        <v>5198</v>
      </c>
      <c r="P20" s="11">
        <v>25306</v>
      </c>
      <c r="Q20" s="11">
        <v>367</v>
      </c>
      <c r="R20" s="11">
        <v>320</v>
      </c>
      <c r="S20" s="11">
        <v>1102</v>
      </c>
      <c r="T20" s="11">
        <v>1751</v>
      </c>
      <c r="U20">
        <f t="shared" si="1"/>
        <v>34044</v>
      </c>
    </row>
    <row r="21" spans="1:21" x14ac:dyDescent="0.2">
      <c r="A21" t="str">
        <f t="shared" si="0"/>
        <v>D.C.male</v>
      </c>
      <c r="B21" t="s">
        <v>187</v>
      </c>
      <c r="C21" t="s">
        <v>351</v>
      </c>
      <c r="D21" s="11">
        <v>142582</v>
      </c>
      <c r="E21" s="11">
        <v>118744</v>
      </c>
      <c r="F21" s="11">
        <v>10685</v>
      </c>
      <c r="G21" s="11">
        <v>143</v>
      </c>
      <c r="H21" s="11">
        <v>667</v>
      </c>
      <c r="I21" s="11">
        <v>6152</v>
      </c>
      <c r="M21" t="s">
        <v>187</v>
      </c>
      <c r="N21" t="s">
        <v>351</v>
      </c>
      <c r="O21" s="11">
        <v>5067</v>
      </c>
      <c r="P21" s="11">
        <v>26793</v>
      </c>
      <c r="Q21" s="11">
        <v>474</v>
      </c>
      <c r="R21" s="11">
        <v>351</v>
      </c>
      <c r="S21" s="11">
        <v>1449</v>
      </c>
      <c r="T21" s="11">
        <v>1519</v>
      </c>
      <c r="U21">
        <f t="shared" si="1"/>
        <v>35653</v>
      </c>
    </row>
    <row r="22" spans="1:21" x14ac:dyDescent="0.2">
      <c r="A22" t="str">
        <f t="shared" si="0"/>
        <v>DEfemale</v>
      </c>
      <c r="B22" t="s">
        <v>185</v>
      </c>
      <c r="C22" t="s">
        <v>341</v>
      </c>
      <c r="D22" s="11">
        <v>105208</v>
      </c>
      <c r="E22" s="11">
        <v>306503</v>
      </c>
      <c r="F22" s="11">
        <v>17575</v>
      </c>
      <c r="G22" s="11">
        <v>156</v>
      </c>
      <c r="H22" s="11">
        <v>1492</v>
      </c>
      <c r="I22" s="11">
        <v>10433</v>
      </c>
      <c r="M22" t="s">
        <v>185</v>
      </c>
      <c r="N22" t="s">
        <v>341</v>
      </c>
      <c r="O22" s="11">
        <v>4992</v>
      </c>
      <c r="P22" s="11">
        <v>31198</v>
      </c>
      <c r="Q22" s="11">
        <v>276</v>
      </c>
      <c r="R22" s="11">
        <v>220</v>
      </c>
      <c r="S22" s="11">
        <v>1459</v>
      </c>
      <c r="T22" s="11">
        <v>1625</v>
      </c>
      <c r="U22">
        <f t="shared" si="1"/>
        <v>39770</v>
      </c>
    </row>
    <row r="23" spans="1:21" x14ac:dyDescent="0.2">
      <c r="A23" t="str">
        <f t="shared" si="0"/>
        <v>DEmale</v>
      </c>
      <c r="B23" t="s">
        <v>185</v>
      </c>
      <c r="C23" t="s">
        <v>351</v>
      </c>
      <c r="D23" s="11">
        <v>93629</v>
      </c>
      <c r="E23" s="11">
        <v>288121</v>
      </c>
      <c r="F23" s="11">
        <v>16800</v>
      </c>
      <c r="G23" s="11">
        <v>159</v>
      </c>
      <c r="H23" s="11">
        <v>1460</v>
      </c>
      <c r="I23" s="11">
        <v>9552</v>
      </c>
      <c r="M23" t="s">
        <v>185</v>
      </c>
      <c r="N23" t="s">
        <v>351</v>
      </c>
      <c r="O23" s="11">
        <v>4503</v>
      </c>
      <c r="P23" s="11">
        <v>33613</v>
      </c>
      <c r="Q23" s="11">
        <v>293</v>
      </c>
      <c r="R23" s="11">
        <v>281</v>
      </c>
      <c r="S23" s="11">
        <v>1563</v>
      </c>
      <c r="T23" s="11">
        <v>1485</v>
      </c>
      <c r="U23">
        <f t="shared" si="1"/>
        <v>41738</v>
      </c>
    </row>
    <row r="24" spans="1:21" x14ac:dyDescent="0.2">
      <c r="A24" t="str">
        <f t="shared" si="0"/>
        <v>FLfemale</v>
      </c>
      <c r="B24" t="s">
        <v>189</v>
      </c>
      <c r="C24" t="s">
        <v>341</v>
      </c>
      <c r="D24" s="11">
        <v>1611056</v>
      </c>
      <c r="E24" s="11">
        <v>5633633</v>
      </c>
      <c r="F24" s="11">
        <v>280596</v>
      </c>
      <c r="G24" s="11">
        <v>6120</v>
      </c>
      <c r="H24" s="11">
        <v>25175</v>
      </c>
      <c r="I24" s="11">
        <v>157282</v>
      </c>
      <c r="M24" t="s">
        <v>189</v>
      </c>
      <c r="N24" t="s">
        <v>341</v>
      </c>
      <c r="O24" s="11">
        <v>121689</v>
      </c>
      <c r="P24" s="11">
        <v>2233701</v>
      </c>
      <c r="Q24" s="11">
        <v>10559</v>
      </c>
      <c r="R24" s="11">
        <v>4408</v>
      </c>
      <c r="S24" s="11">
        <v>20706</v>
      </c>
      <c r="T24" s="11">
        <v>44529</v>
      </c>
      <c r="U24">
        <f t="shared" si="1"/>
        <v>2435592</v>
      </c>
    </row>
    <row r="25" spans="1:21" x14ac:dyDescent="0.2">
      <c r="A25" t="str">
        <f t="shared" si="0"/>
        <v>FLmale</v>
      </c>
      <c r="B25" t="s">
        <v>189</v>
      </c>
      <c r="C25" t="s">
        <v>351</v>
      </c>
      <c r="D25" s="11">
        <v>1488321</v>
      </c>
      <c r="E25" s="11">
        <v>5425328</v>
      </c>
      <c r="F25" s="11">
        <v>239985</v>
      </c>
      <c r="G25" s="11">
        <v>6054</v>
      </c>
      <c r="H25" s="11">
        <v>25503</v>
      </c>
      <c r="I25" s="11">
        <v>150376</v>
      </c>
      <c r="M25" t="s">
        <v>189</v>
      </c>
      <c r="N25" t="s">
        <v>351</v>
      </c>
      <c r="O25" s="11">
        <v>120062</v>
      </c>
      <c r="P25" s="11">
        <v>2171998</v>
      </c>
      <c r="Q25" s="11">
        <v>10396</v>
      </c>
      <c r="R25" s="11">
        <v>4878</v>
      </c>
      <c r="S25" s="11">
        <v>25195</v>
      </c>
      <c r="T25" s="11">
        <v>42780</v>
      </c>
      <c r="U25">
        <f t="shared" si="1"/>
        <v>2375309</v>
      </c>
    </row>
    <row r="26" spans="1:21" x14ac:dyDescent="0.2">
      <c r="A26" t="str">
        <f t="shared" si="0"/>
        <v>GAfemale</v>
      </c>
      <c r="B26" t="s">
        <v>191</v>
      </c>
      <c r="C26" t="s">
        <v>341</v>
      </c>
      <c r="D26" s="11">
        <v>1650959</v>
      </c>
      <c r="E26" s="11">
        <v>2780937</v>
      </c>
      <c r="F26" s="11">
        <v>193630</v>
      </c>
      <c r="G26" s="11">
        <v>2954</v>
      </c>
      <c r="H26" s="11">
        <v>11460</v>
      </c>
      <c r="I26" s="11">
        <v>87573</v>
      </c>
      <c r="M26" t="s">
        <v>191</v>
      </c>
      <c r="N26" t="s">
        <v>341</v>
      </c>
      <c r="O26" s="11">
        <v>42640</v>
      </c>
      <c r="P26" s="11">
        <v>357694</v>
      </c>
      <c r="Q26" s="11">
        <v>3938</v>
      </c>
      <c r="R26" s="11">
        <v>2467</v>
      </c>
      <c r="S26" s="11">
        <v>12274</v>
      </c>
      <c r="T26" s="11">
        <v>14279</v>
      </c>
      <c r="U26">
        <f t="shared" si="1"/>
        <v>433292</v>
      </c>
    </row>
    <row r="27" spans="1:21" x14ac:dyDescent="0.2">
      <c r="A27" t="str">
        <f t="shared" si="0"/>
        <v>GAmale</v>
      </c>
      <c r="B27" t="s">
        <v>191</v>
      </c>
      <c r="C27" t="s">
        <v>351</v>
      </c>
      <c r="D27" s="11">
        <v>1453333</v>
      </c>
      <c r="E27" s="11">
        <v>2694583</v>
      </c>
      <c r="F27" s="11">
        <v>181645</v>
      </c>
      <c r="G27" s="11">
        <v>3099</v>
      </c>
      <c r="H27" s="11">
        <v>11268</v>
      </c>
      <c r="I27" s="11">
        <v>80720</v>
      </c>
      <c r="M27" t="s">
        <v>191</v>
      </c>
      <c r="N27" t="s">
        <v>351</v>
      </c>
      <c r="O27" s="11">
        <v>42024</v>
      </c>
      <c r="P27" s="11">
        <v>404594</v>
      </c>
      <c r="Q27" s="11">
        <v>4291</v>
      </c>
      <c r="R27" s="11">
        <v>2945</v>
      </c>
      <c r="S27" s="11">
        <v>15478</v>
      </c>
      <c r="T27" s="11">
        <v>14216</v>
      </c>
      <c r="U27">
        <f t="shared" si="1"/>
        <v>483548</v>
      </c>
    </row>
    <row r="28" spans="1:21" x14ac:dyDescent="0.2">
      <c r="A28" t="str">
        <f t="shared" si="0"/>
        <v>HIfemale</v>
      </c>
      <c r="B28" t="s">
        <v>193</v>
      </c>
      <c r="C28" t="s">
        <v>341</v>
      </c>
      <c r="D28" s="11">
        <v>9785</v>
      </c>
      <c r="E28" s="11">
        <v>145508</v>
      </c>
      <c r="F28" s="11">
        <v>278174</v>
      </c>
      <c r="G28" s="11">
        <v>66041</v>
      </c>
      <c r="H28" s="11">
        <v>1409</v>
      </c>
      <c r="I28" s="11">
        <v>133683</v>
      </c>
      <c r="M28" t="s">
        <v>193</v>
      </c>
      <c r="N28" t="s">
        <v>341</v>
      </c>
      <c r="O28" s="11">
        <v>1348</v>
      </c>
      <c r="P28" s="11">
        <v>22738</v>
      </c>
      <c r="Q28" s="11">
        <v>8682</v>
      </c>
      <c r="R28" s="11">
        <v>5047</v>
      </c>
      <c r="S28" s="11">
        <v>1169</v>
      </c>
      <c r="T28" s="11">
        <v>30420</v>
      </c>
      <c r="U28">
        <f t="shared" si="1"/>
        <v>69404</v>
      </c>
    </row>
    <row r="29" spans="1:21" x14ac:dyDescent="0.2">
      <c r="A29" t="str">
        <f t="shared" si="0"/>
        <v>HImale</v>
      </c>
      <c r="B29" t="s">
        <v>193</v>
      </c>
      <c r="C29" t="s">
        <v>351</v>
      </c>
      <c r="D29" s="11">
        <v>15808</v>
      </c>
      <c r="E29" s="11">
        <v>172848</v>
      </c>
      <c r="F29" s="11">
        <v>241557</v>
      </c>
      <c r="G29" s="11">
        <v>68615</v>
      </c>
      <c r="H29" s="11">
        <v>1639</v>
      </c>
      <c r="I29" s="11">
        <v>137400</v>
      </c>
      <c r="M29" t="s">
        <v>193</v>
      </c>
      <c r="N29" t="s">
        <v>351</v>
      </c>
      <c r="O29" s="11">
        <v>1658</v>
      </c>
      <c r="P29" s="11">
        <v>26304</v>
      </c>
      <c r="Q29" s="11">
        <v>8179</v>
      </c>
      <c r="R29" s="11">
        <v>5382</v>
      </c>
      <c r="S29" s="11">
        <v>1361</v>
      </c>
      <c r="T29" s="11">
        <v>30107</v>
      </c>
      <c r="U29">
        <f t="shared" si="1"/>
        <v>72991</v>
      </c>
    </row>
    <row r="30" spans="1:21" x14ac:dyDescent="0.2">
      <c r="A30" t="str">
        <f t="shared" si="0"/>
        <v>IAfemale</v>
      </c>
      <c r="B30" t="s">
        <v>203</v>
      </c>
      <c r="C30" t="s">
        <v>341</v>
      </c>
      <c r="D30" s="11">
        <v>48061</v>
      </c>
      <c r="E30" s="11">
        <v>1369862</v>
      </c>
      <c r="F30" s="11">
        <v>35371</v>
      </c>
      <c r="G30" s="11">
        <v>1181</v>
      </c>
      <c r="H30" s="11">
        <v>4565</v>
      </c>
      <c r="I30" s="11">
        <v>23488</v>
      </c>
      <c r="M30" t="s">
        <v>203</v>
      </c>
      <c r="N30" t="s">
        <v>341</v>
      </c>
      <c r="O30" s="11">
        <v>2264</v>
      </c>
      <c r="P30" s="11">
        <v>73580</v>
      </c>
      <c r="Q30" s="11">
        <v>680</v>
      </c>
      <c r="R30" s="11">
        <v>296</v>
      </c>
      <c r="S30" s="11">
        <v>3066</v>
      </c>
      <c r="T30" s="11">
        <v>2930</v>
      </c>
      <c r="U30">
        <f t="shared" si="1"/>
        <v>82816</v>
      </c>
    </row>
    <row r="31" spans="1:21" x14ac:dyDescent="0.2">
      <c r="A31" t="str">
        <f t="shared" si="0"/>
        <v>IAmale</v>
      </c>
      <c r="B31" t="s">
        <v>203</v>
      </c>
      <c r="C31" t="s">
        <v>351</v>
      </c>
      <c r="D31" s="11">
        <v>54363</v>
      </c>
      <c r="E31" s="11">
        <v>1333605</v>
      </c>
      <c r="F31" s="11">
        <v>36073</v>
      </c>
      <c r="G31" s="11">
        <v>1305</v>
      </c>
      <c r="H31" s="11">
        <v>4467</v>
      </c>
      <c r="I31" s="11">
        <v>23799</v>
      </c>
      <c r="M31" t="s">
        <v>203</v>
      </c>
      <c r="N31" t="s">
        <v>351</v>
      </c>
      <c r="O31" s="11">
        <v>2513</v>
      </c>
      <c r="P31" s="11">
        <v>80732</v>
      </c>
      <c r="Q31" s="11">
        <v>694</v>
      </c>
      <c r="R31" s="11">
        <v>337</v>
      </c>
      <c r="S31" s="11">
        <v>3349</v>
      </c>
      <c r="T31" s="11">
        <v>2923</v>
      </c>
      <c r="U31">
        <f t="shared" si="1"/>
        <v>90548</v>
      </c>
    </row>
    <row r="32" spans="1:21" x14ac:dyDescent="0.2">
      <c r="A32" t="str">
        <f t="shared" si="0"/>
        <v>IDfemale</v>
      </c>
      <c r="B32" t="s">
        <v>195</v>
      </c>
      <c r="C32" t="s">
        <v>341</v>
      </c>
      <c r="D32" s="11">
        <v>4438</v>
      </c>
      <c r="E32" s="11">
        <v>677646</v>
      </c>
      <c r="F32" s="11">
        <v>11693</v>
      </c>
      <c r="G32" s="11">
        <v>1229</v>
      </c>
      <c r="H32" s="11">
        <v>9123</v>
      </c>
      <c r="I32" s="11">
        <v>14877</v>
      </c>
      <c r="M32" t="s">
        <v>195</v>
      </c>
      <c r="N32" t="s">
        <v>341</v>
      </c>
      <c r="O32" s="11">
        <v>1102</v>
      </c>
      <c r="P32" s="11">
        <v>84622</v>
      </c>
      <c r="Q32" s="11">
        <v>750</v>
      </c>
      <c r="R32" s="11">
        <v>297</v>
      </c>
      <c r="S32" s="11">
        <v>4834</v>
      </c>
      <c r="T32" s="11">
        <v>3451</v>
      </c>
      <c r="U32">
        <f t="shared" si="1"/>
        <v>95056</v>
      </c>
    </row>
    <row r="33" spans="1:21" x14ac:dyDescent="0.2">
      <c r="A33" t="str">
        <f t="shared" si="0"/>
        <v>IDmale</v>
      </c>
      <c r="B33" t="s">
        <v>195</v>
      </c>
      <c r="C33" t="s">
        <v>351</v>
      </c>
      <c r="D33" s="11">
        <v>6269</v>
      </c>
      <c r="E33" s="11">
        <v>674709</v>
      </c>
      <c r="F33" s="11">
        <v>9487</v>
      </c>
      <c r="G33" s="11">
        <v>1403</v>
      </c>
      <c r="H33" s="11">
        <v>9081</v>
      </c>
      <c r="I33" s="11">
        <v>14963</v>
      </c>
      <c r="M33" t="s">
        <v>195</v>
      </c>
      <c r="N33" t="s">
        <v>351</v>
      </c>
      <c r="O33" s="11">
        <v>1258</v>
      </c>
      <c r="P33" s="11">
        <v>90679</v>
      </c>
      <c r="Q33" s="11">
        <v>758</v>
      </c>
      <c r="R33" s="11">
        <v>317</v>
      </c>
      <c r="S33" s="11">
        <v>5107</v>
      </c>
      <c r="T33" s="11">
        <v>3386</v>
      </c>
      <c r="U33">
        <f t="shared" si="1"/>
        <v>101505</v>
      </c>
    </row>
    <row r="34" spans="1:21" x14ac:dyDescent="0.2">
      <c r="A34" t="str">
        <f t="shared" si="0"/>
        <v>ILfemale</v>
      </c>
      <c r="B34" t="s">
        <v>198</v>
      </c>
      <c r="C34" t="s">
        <v>341</v>
      </c>
      <c r="D34" s="11">
        <v>972121</v>
      </c>
      <c r="E34" s="11">
        <v>4092781</v>
      </c>
      <c r="F34" s="11">
        <v>348644</v>
      </c>
      <c r="G34" s="11">
        <v>1707</v>
      </c>
      <c r="H34" s="11">
        <v>9817</v>
      </c>
      <c r="I34" s="11">
        <v>96332</v>
      </c>
      <c r="M34" t="s">
        <v>198</v>
      </c>
      <c r="N34" t="s">
        <v>341</v>
      </c>
      <c r="O34" s="11">
        <v>33865</v>
      </c>
      <c r="P34" s="11">
        <v>948308</v>
      </c>
      <c r="Q34" s="11">
        <v>7792</v>
      </c>
      <c r="R34" s="11">
        <v>2211</v>
      </c>
      <c r="S34" s="11">
        <v>25845</v>
      </c>
      <c r="T34" s="11">
        <v>22659</v>
      </c>
      <c r="U34">
        <f t="shared" si="1"/>
        <v>1040680</v>
      </c>
    </row>
    <row r="35" spans="1:21" x14ac:dyDescent="0.2">
      <c r="A35" t="str">
        <f t="shared" si="0"/>
        <v>ILmale</v>
      </c>
      <c r="B35" t="s">
        <v>198</v>
      </c>
      <c r="C35" t="s">
        <v>351</v>
      </c>
      <c r="D35" s="11">
        <v>857670</v>
      </c>
      <c r="E35" s="11">
        <v>3945165</v>
      </c>
      <c r="F35" s="11">
        <v>323810</v>
      </c>
      <c r="G35" s="11">
        <v>1800</v>
      </c>
      <c r="H35" s="11">
        <v>9566</v>
      </c>
      <c r="I35" s="11">
        <v>94292</v>
      </c>
      <c r="M35" t="s">
        <v>198</v>
      </c>
      <c r="N35" t="s">
        <v>351</v>
      </c>
      <c r="O35" s="11">
        <v>32701</v>
      </c>
      <c r="P35" s="11">
        <v>999843</v>
      </c>
      <c r="Q35" s="11">
        <v>7827</v>
      </c>
      <c r="R35" s="11">
        <v>2388</v>
      </c>
      <c r="S35" s="11">
        <v>29091</v>
      </c>
      <c r="T35" s="11">
        <v>22727</v>
      </c>
      <c r="U35">
        <f t="shared" si="1"/>
        <v>1094577</v>
      </c>
    </row>
    <row r="36" spans="1:21" x14ac:dyDescent="0.2">
      <c r="A36" t="str">
        <f t="shared" si="0"/>
        <v>INfemale</v>
      </c>
      <c r="B36" t="s">
        <v>200</v>
      </c>
      <c r="C36" t="s">
        <v>341</v>
      </c>
      <c r="D36" s="11">
        <v>316102</v>
      </c>
      <c r="E36" s="11">
        <v>2690728</v>
      </c>
      <c r="F36" s="11">
        <v>67211</v>
      </c>
      <c r="G36" s="11">
        <v>1116</v>
      </c>
      <c r="H36" s="11">
        <v>7513</v>
      </c>
      <c r="I36" s="11">
        <v>56351</v>
      </c>
      <c r="M36" t="s">
        <v>200</v>
      </c>
      <c r="N36" t="s">
        <v>341</v>
      </c>
      <c r="O36" s="11">
        <v>10614</v>
      </c>
      <c r="P36" s="11">
        <v>181370</v>
      </c>
      <c r="Q36" s="11">
        <v>1526</v>
      </c>
      <c r="R36" s="11">
        <v>846</v>
      </c>
      <c r="S36" s="11">
        <v>5025</v>
      </c>
      <c r="T36" s="11">
        <v>6779</v>
      </c>
      <c r="U36">
        <f t="shared" si="1"/>
        <v>206160</v>
      </c>
    </row>
    <row r="37" spans="1:21" x14ac:dyDescent="0.2">
      <c r="A37" t="str">
        <f t="shared" si="0"/>
        <v>INmale</v>
      </c>
      <c r="B37" t="s">
        <v>200</v>
      </c>
      <c r="C37" t="s">
        <v>351</v>
      </c>
      <c r="D37" s="11">
        <v>293155</v>
      </c>
      <c r="E37" s="11">
        <v>2604386</v>
      </c>
      <c r="F37" s="11">
        <v>65192</v>
      </c>
      <c r="G37" s="11">
        <v>1062</v>
      </c>
      <c r="H37" s="11">
        <v>7350</v>
      </c>
      <c r="I37" s="11">
        <v>54267</v>
      </c>
      <c r="M37" t="s">
        <v>200</v>
      </c>
      <c r="N37" t="s">
        <v>351</v>
      </c>
      <c r="O37" s="11">
        <v>10257</v>
      </c>
      <c r="P37" s="11">
        <v>197164</v>
      </c>
      <c r="Q37" s="11">
        <v>1560</v>
      </c>
      <c r="R37" s="11">
        <v>940</v>
      </c>
      <c r="S37" s="11">
        <v>6031</v>
      </c>
      <c r="T37" s="11">
        <v>6988</v>
      </c>
      <c r="U37">
        <f t="shared" si="1"/>
        <v>222940</v>
      </c>
    </row>
    <row r="38" spans="1:21" x14ac:dyDescent="0.2">
      <c r="A38" t="str">
        <f t="shared" si="0"/>
        <v>KSfemale</v>
      </c>
      <c r="B38" t="s">
        <v>205</v>
      </c>
      <c r="C38" t="s">
        <v>341</v>
      </c>
      <c r="D38" s="11">
        <v>81785</v>
      </c>
      <c r="E38" s="11">
        <v>1127815</v>
      </c>
      <c r="F38" s="11">
        <v>41141</v>
      </c>
      <c r="G38" s="11">
        <v>1027</v>
      </c>
      <c r="H38" s="11">
        <v>11659</v>
      </c>
      <c r="I38" s="11">
        <v>34777</v>
      </c>
      <c r="M38" t="s">
        <v>205</v>
      </c>
      <c r="N38" t="s">
        <v>341</v>
      </c>
      <c r="O38" s="11">
        <v>5283</v>
      </c>
      <c r="P38" s="11">
        <v>140372</v>
      </c>
      <c r="Q38" s="11">
        <v>1097</v>
      </c>
      <c r="R38" s="11">
        <v>416</v>
      </c>
      <c r="S38" s="11">
        <v>5157</v>
      </c>
      <c r="T38" s="11">
        <v>5774</v>
      </c>
      <c r="U38">
        <f t="shared" si="1"/>
        <v>158099</v>
      </c>
    </row>
    <row r="39" spans="1:21" x14ac:dyDescent="0.2">
      <c r="A39" t="str">
        <f t="shared" si="0"/>
        <v>KSmale</v>
      </c>
      <c r="B39" t="s">
        <v>205</v>
      </c>
      <c r="C39" t="s">
        <v>351</v>
      </c>
      <c r="D39" s="11">
        <v>86939</v>
      </c>
      <c r="E39" s="11">
        <v>1100925</v>
      </c>
      <c r="F39" s="11">
        <v>38563</v>
      </c>
      <c r="G39" s="11">
        <v>1175</v>
      </c>
      <c r="H39" s="11">
        <v>11467</v>
      </c>
      <c r="I39" s="11">
        <v>34436</v>
      </c>
      <c r="M39" t="s">
        <v>205</v>
      </c>
      <c r="N39" t="s">
        <v>351</v>
      </c>
      <c r="O39" s="11">
        <v>5384</v>
      </c>
      <c r="P39" s="11">
        <v>152512</v>
      </c>
      <c r="Q39" s="11">
        <v>1105</v>
      </c>
      <c r="R39" s="11">
        <v>494</v>
      </c>
      <c r="S39" s="11">
        <v>5853</v>
      </c>
      <c r="T39" s="11">
        <v>5740</v>
      </c>
      <c r="U39">
        <f t="shared" si="1"/>
        <v>171088</v>
      </c>
    </row>
    <row r="40" spans="1:21" x14ac:dyDescent="0.2">
      <c r="A40" t="str">
        <f t="shared" si="0"/>
        <v>KYfemale</v>
      </c>
      <c r="B40" t="s">
        <v>207</v>
      </c>
      <c r="C40" t="s">
        <v>341</v>
      </c>
      <c r="D40" s="11">
        <v>177417</v>
      </c>
      <c r="E40" s="11">
        <v>1921034</v>
      </c>
      <c r="F40" s="11">
        <v>31248</v>
      </c>
      <c r="G40" s="11">
        <v>1198</v>
      </c>
      <c r="H40" s="11">
        <v>4541</v>
      </c>
      <c r="I40" s="11">
        <v>36618</v>
      </c>
      <c r="M40" t="s">
        <v>207</v>
      </c>
      <c r="N40" t="s">
        <v>341</v>
      </c>
      <c r="O40" s="11">
        <v>4295</v>
      </c>
      <c r="P40" s="11">
        <v>58295</v>
      </c>
      <c r="Q40" s="11">
        <v>756</v>
      </c>
      <c r="R40" s="11">
        <v>463</v>
      </c>
      <c r="S40" s="11">
        <v>1591</v>
      </c>
      <c r="T40" s="11">
        <v>2690</v>
      </c>
      <c r="U40">
        <f t="shared" si="1"/>
        <v>68090</v>
      </c>
    </row>
    <row r="41" spans="1:21" x14ac:dyDescent="0.2">
      <c r="A41" t="str">
        <f t="shared" si="0"/>
        <v>KYmale</v>
      </c>
      <c r="B41" t="s">
        <v>207</v>
      </c>
      <c r="C41" t="s">
        <v>351</v>
      </c>
      <c r="D41" s="11">
        <v>174418</v>
      </c>
      <c r="E41" s="11">
        <v>1847866</v>
      </c>
      <c r="F41" s="11">
        <v>28225</v>
      </c>
      <c r="G41" s="11">
        <v>1269</v>
      </c>
      <c r="H41" s="11">
        <v>4610</v>
      </c>
      <c r="I41" s="11">
        <v>35604</v>
      </c>
      <c r="M41" t="s">
        <v>207</v>
      </c>
      <c r="N41" t="s">
        <v>351</v>
      </c>
      <c r="O41" s="11">
        <v>4993</v>
      </c>
      <c r="P41" s="11">
        <v>70742</v>
      </c>
      <c r="Q41" s="11">
        <v>859</v>
      </c>
      <c r="R41" s="11">
        <v>658</v>
      </c>
      <c r="S41" s="11">
        <v>2085</v>
      </c>
      <c r="T41" s="11">
        <v>3008</v>
      </c>
      <c r="U41">
        <f t="shared" si="1"/>
        <v>82345</v>
      </c>
    </row>
    <row r="42" spans="1:21" x14ac:dyDescent="0.2">
      <c r="A42" t="str">
        <f t="shared" si="0"/>
        <v>LAfemale</v>
      </c>
      <c r="B42" t="s">
        <v>209</v>
      </c>
      <c r="C42" t="s">
        <v>341</v>
      </c>
      <c r="D42" s="11">
        <v>782935</v>
      </c>
      <c r="E42" s="11">
        <v>1399075</v>
      </c>
      <c r="F42" s="11">
        <v>38964</v>
      </c>
      <c r="G42" s="11">
        <v>877</v>
      </c>
      <c r="H42" s="11">
        <v>14861</v>
      </c>
      <c r="I42" s="11">
        <v>32288</v>
      </c>
      <c r="M42" t="s">
        <v>209</v>
      </c>
      <c r="N42" t="s">
        <v>341</v>
      </c>
      <c r="O42" s="11">
        <v>9591</v>
      </c>
      <c r="P42" s="11">
        <v>84284</v>
      </c>
      <c r="Q42" s="11">
        <v>1103</v>
      </c>
      <c r="R42" s="11">
        <v>463</v>
      </c>
      <c r="S42" s="11">
        <v>2674</v>
      </c>
      <c r="T42" s="11">
        <v>4215</v>
      </c>
      <c r="U42">
        <f t="shared" si="1"/>
        <v>102330</v>
      </c>
    </row>
    <row r="43" spans="1:21" x14ac:dyDescent="0.2">
      <c r="A43" t="str">
        <f t="shared" si="0"/>
        <v>LAmale</v>
      </c>
      <c r="B43" t="s">
        <v>209</v>
      </c>
      <c r="C43" t="s">
        <v>351</v>
      </c>
      <c r="D43" s="11">
        <v>707886</v>
      </c>
      <c r="E43" s="11">
        <v>1359653</v>
      </c>
      <c r="F43" s="11">
        <v>37986</v>
      </c>
      <c r="G43" s="11">
        <v>880</v>
      </c>
      <c r="H43" s="11">
        <v>14527</v>
      </c>
      <c r="I43" s="11">
        <v>30973</v>
      </c>
      <c r="M43" t="s">
        <v>209</v>
      </c>
      <c r="N43" t="s">
        <v>351</v>
      </c>
      <c r="O43" s="11">
        <v>10660</v>
      </c>
      <c r="P43" s="11">
        <v>100821</v>
      </c>
      <c r="Q43" s="11">
        <v>1195</v>
      </c>
      <c r="R43" s="11">
        <v>609</v>
      </c>
      <c r="S43" s="11">
        <v>3350</v>
      </c>
      <c r="T43" s="11">
        <v>4334</v>
      </c>
      <c r="U43">
        <f t="shared" si="1"/>
        <v>120969</v>
      </c>
    </row>
    <row r="44" spans="1:21" x14ac:dyDescent="0.2">
      <c r="A44" t="str">
        <f t="shared" si="0"/>
        <v>MAfemale</v>
      </c>
      <c r="B44" t="s">
        <v>215</v>
      </c>
      <c r="C44" t="s">
        <v>341</v>
      </c>
      <c r="D44" s="11">
        <v>237969</v>
      </c>
      <c r="E44" s="11">
        <v>2589132</v>
      </c>
      <c r="F44" s="11">
        <v>219743</v>
      </c>
      <c r="G44" s="11">
        <v>1408</v>
      </c>
      <c r="H44" s="11">
        <v>6024</v>
      </c>
      <c r="I44" s="11">
        <v>57995</v>
      </c>
      <c r="M44" t="s">
        <v>215</v>
      </c>
      <c r="N44" t="s">
        <v>341</v>
      </c>
      <c r="O44" s="11">
        <v>53390</v>
      </c>
      <c r="P44" s="11">
        <v>285616</v>
      </c>
      <c r="Q44" s="11">
        <v>3220</v>
      </c>
      <c r="R44" s="11">
        <v>1977</v>
      </c>
      <c r="S44" s="11">
        <v>9644</v>
      </c>
      <c r="T44" s="11">
        <v>18119</v>
      </c>
      <c r="U44">
        <f t="shared" si="1"/>
        <v>371966</v>
      </c>
    </row>
    <row r="45" spans="1:21" x14ac:dyDescent="0.2">
      <c r="A45" t="str">
        <f t="shared" si="0"/>
        <v>MAmale</v>
      </c>
      <c r="B45" t="s">
        <v>215</v>
      </c>
      <c r="C45" t="s">
        <v>351</v>
      </c>
      <c r="D45" s="11">
        <v>223923</v>
      </c>
      <c r="E45" s="11">
        <v>2426451</v>
      </c>
      <c r="F45" s="11">
        <v>201246</v>
      </c>
      <c r="G45" s="11">
        <v>1287</v>
      </c>
      <c r="H45" s="11">
        <v>6072</v>
      </c>
      <c r="I45" s="11">
        <v>55112</v>
      </c>
      <c r="M45" t="s">
        <v>215</v>
      </c>
      <c r="N45" t="s">
        <v>351</v>
      </c>
      <c r="O45" s="11">
        <v>49657</v>
      </c>
      <c r="P45" s="11">
        <v>282264</v>
      </c>
      <c r="Q45" s="11">
        <v>2953</v>
      </c>
      <c r="R45" s="11">
        <v>2040</v>
      </c>
      <c r="S45" s="11">
        <v>10140</v>
      </c>
      <c r="T45" s="11">
        <v>18270</v>
      </c>
      <c r="U45">
        <f t="shared" si="1"/>
        <v>365324</v>
      </c>
    </row>
    <row r="46" spans="1:21" x14ac:dyDescent="0.2">
      <c r="A46" t="str">
        <f t="shared" si="0"/>
        <v>MDfemale</v>
      </c>
      <c r="B46" t="s">
        <v>213</v>
      </c>
      <c r="C46" t="s">
        <v>341</v>
      </c>
      <c r="D46" s="11">
        <v>935433</v>
      </c>
      <c r="E46" s="11">
        <v>1602092</v>
      </c>
      <c r="F46" s="11">
        <v>191736</v>
      </c>
      <c r="G46" s="11">
        <v>1519</v>
      </c>
      <c r="H46" s="11">
        <v>7422</v>
      </c>
      <c r="I46" s="11">
        <v>69676</v>
      </c>
      <c r="M46" t="s">
        <v>213</v>
      </c>
      <c r="N46" t="s">
        <v>341</v>
      </c>
      <c r="O46" s="11">
        <v>29548</v>
      </c>
      <c r="P46" s="11">
        <v>208826</v>
      </c>
      <c r="Q46" s="11">
        <v>3313</v>
      </c>
      <c r="R46" s="11">
        <v>1469</v>
      </c>
      <c r="S46" s="11">
        <v>8445</v>
      </c>
      <c r="T46" s="11">
        <v>11990</v>
      </c>
      <c r="U46">
        <f t="shared" si="1"/>
        <v>263591</v>
      </c>
    </row>
    <row r="47" spans="1:21" x14ac:dyDescent="0.2">
      <c r="A47" t="str">
        <f t="shared" si="0"/>
        <v>MDmale</v>
      </c>
      <c r="B47" t="s">
        <v>213</v>
      </c>
      <c r="C47" t="s">
        <v>351</v>
      </c>
      <c r="D47" s="11">
        <v>816869</v>
      </c>
      <c r="E47" s="11">
        <v>1537236</v>
      </c>
      <c r="F47" s="11">
        <v>172919</v>
      </c>
      <c r="G47" s="11">
        <v>1367</v>
      </c>
      <c r="H47" s="11">
        <v>6912</v>
      </c>
      <c r="I47" s="11">
        <v>64579</v>
      </c>
      <c r="M47" t="s">
        <v>213</v>
      </c>
      <c r="N47" t="s">
        <v>351</v>
      </c>
      <c r="O47" s="11">
        <v>28741</v>
      </c>
      <c r="P47" s="11">
        <v>230598</v>
      </c>
      <c r="Q47" s="11">
        <v>3365</v>
      </c>
      <c r="R47" s="11">
        <v>1843</v>
      </c>
      <c r="S47" s="11">
        <v>10228</v>
      </c>
      <c r="T47" s="11">
        <v>12039</v>
      </c>
      <c r="U47">
        <f t="shared" si="1"/>
        <v>286814</v>
      </c>
    </row>
    <row r="48" spans="1:21" x14ac:dyDescent="0.2">
      <c r="A48" t="str">
        <f t="shared" si="0"/>
        <v>MEfemale</v>
      </c>
      <c r="B48" t="s">
        <v>211</v>
      </c>
      <c r="C48" t="s">
        <v>341</v>
      </c>
      <c r="D48" s="11">
        <v>8204</v>
      </c>
      <c r="E48" s="11">
        <v>637475</v>
      </c>
      <c r="F48" s="11">
        <v>8583</v>
      </c>
      <c r="G48" s="11">
        <v>179</v>
      </c>
      <c r="H48" s="11">
        <v>4325</v>
      </c>
      <c r="I48" s="11">
        <v>10287</v>
      </c>
      <c r="M48" t="s">
        <v>211</v>
      </c>
      <c r="N48" t="s">
        <v>341</v>
      </c>
      <c r="O48" s="11">
        <v>424</v>
      </c>
      <c r="P48" s="11">
        <v>8372</v>
      </c>
      <c r="Q48" s="11">
        <v>161</v>
      </c>
      <c r="R48" s="11">
        <v>33</v>
      </c>
      <c r="S48" s="11">
        <v>318</v>
      </c>
      <c r="T48" s="11">
        <v>648</v>
      </c>
      <c r="U48">
        <f t="shared" si="1"/>
        <v>9956</v>
      </c>
    </row>
    <row r="49" spans="1:21" x14ac:dyDescent="0.2">
      <c r="A49" t="str">
        <f t="shared" si="0"/>
        <v>MEmale</v>
      </c>
      <c r="B49" t="s">
        <v>211</v>
      </c>
      <c r="C49" t="s">
        <v>351</v>
      </c>
      <c r="D49" s="11">
        <v>10198</v>
      </c>
      <c r="E49" s="11">
        <v>610170</v>
      </c>
      <c r="F49" s="11">
        <v>6732</v>
      </c>
      <c r="G49" s="11">
        <v>182</v>
      </c>
      <c r="H49" s="11">
        <v>4172</v>
      </c>
      <c r="I49" s="11">
        <v>10082</v>
      </c>
      <c r="M49" t="s">
        <v>211</v>
      </c>
      <c r="N49" t="s">
        <v>351</v>
      </c>
      <c r="O49" s="11">
        <v>549</v>
      </c>
      <c r="P49" s="11">
        <v>8463</v>
      </c>
      <c r="Q49" s="11">
        <v>145</v>
      </c>
      <c r="R49" s="11">
        <v>43</v>
      </c>
      <c r="S49" s="11">
        <v>310</v>
      </c>
      <c r="T49" s="11">
        <v>705</v>
      </c>
      <c r="U49">
        <f t="shared" si="1"/>
        <v>10215</v>
      </c>
    </row>
    <row r="50" spans="1:21" x14ac:dyDescent="0.2">
      <c r="A50" t="str">
        <f t="shared" si="0"/>
        <v>MIfemale</v>
      </c>
      <c r="B50" t="s">
        <v>217</v>
      </c>
      <c r="C50" t="s">
        <v>341</v>
      </c>
      <c r="D50" s="11">
        <v>725430</v>
      </c>
      <c r="E50" s="11">
        <v>3810300</v>
      </c>
      <c r="F50" s="11">
        <v>147290</v>
      </c>
      <c r="G50" s="11">
        <v>1271</v>
      </c>
      <c r="H50" s="11">
        <v>28104</v>
      </c>
      <c r="I50" s="11">
        <v>102712</v>
      </c>
      <c r="M50" t="s">
        <v>217</v>
      </c>
      <c r="N50" t="s">
        <v>341</v>
      </c>
      <c r="O50" s="11">
        <v>15549</v>
      </c>
      <c r="P50" s="11">
        <v>197826</v>
      </c>
      <c r="Q50" s="11">
        <v>1913</v>
      </c>
      <c r="R50" s="11">
        <v>612</v>
      </c>
      <c r="S50" s="11">
        <v>7397</v>
      </c>
      <c r="T50" s="11">
        <v>11730</v>
      </c>
      <c r="U50">
        <f t="shared" si="1"/>
        <v>235027</v>
      </c>
    </row>
    <row r="51" spans="1:21" x14ac:dyDescent="0.2">
      <c r="A51" t="str">
        <f t="shared" si="0"/>
        <v>MImale</v>
      </c>
      <c r="B51" t="s">
        <v>217</v>
      </c>
      <c r="C51" t="s">
        <v>351</v>
      </c>
      <c r="D51" s="11">
        <v>655759</v>
      </c>
      <c r="E51" s="11">
        <v>3714650</v>
      </c>
      <c r="F51" s="11">
        <v>139438</v>
      </c>
      <c r="G51" s="11">
        <v>1222</v>
      </c>
      <c r="H51" s="11">
        <v>27835</v>
      </c>
      <c r="I51" s="11">
        <v>99099</v>
      </c>
      <c r="M51" t="s">
        <v>217</v>
      </c>
      <c r="N51" t="s">
        <v>351</v>
      </c>
      <c r="O51" s="11">
        <v>14793</v>
      </c>
      <c r="P51" s="11">
        <v>206376</v>
      </c>
      <c r="Q51" s="11">
        <v>1763</v>
      </c>
      <c r="R51" s="11">
        <v>671</v>
      </c>
      <c r="S51" s="11">
        <v>7677</v>
      </c>
      <c r="T51" s="11">
        <v>11172</v>
      </c>
      <c r="U51">
        <f t="shared" si="1"/>
        <v>242452</v>
      </c>
    </row>
    <row r="52" spans="1:21" x14ac:dyDescent="0.2">
      <c r="A52" t="str">
        <f t="shared" si="0"/>
        <v>MNfemale</v>
      </c>
      <c r="B52" t="s">
        <v>219</v>
      </c>
      <c r="C52" t="s">
        <v>341</v>
      </c>
      <c r="D52" s="11">
        <v>153131</v>
      </c>
      <c r="E52" s="11">
        <v>2238592</v>
      </c>
      <c r="F52" s="11">
        <v>128839</v>
      </c>
      <c r="G52" s="11">
        <v>1151</v>
      </c>
      <c r="H52" s="11">
        <v>29451</v>
      </c>
      <c r="I52" s="11">
        <v>57142</v>
      </c>
      <c r="M52" t="s">
        <v>219</v>
      </c>
      <c r="N52" t="s">
        <v>341</v>
      </c>
      <c r="O52" s="11">
        <v>5468</v>
      </c>
      <c r="P52" s="11">
        <v>111814</v>
      </c>
      <c r="Q52" s="11">
        <v>1637</v>
      </c>
      <c r="R52" s="11">
        <v>544</v>
      </c>
      <c r="S52" s="11">
        <v>6901</v>
      </c>
      <c r="T52" s="11">
        <v>6868</v>
      </c>
      <c r="U52">
        <f t="shared" si="1"/>
        <v>133232</v>
      </c>
    </row>
    <row r="53" spans="1:21" x14ac:dyDescent="0.2">
      <c r="A53" t="str">
        <f t="shared" si="0"/>
        <v>MNmale</v>
      </c>
      <c r="B53" t="s">
        <v>219</v>
      </c>
      <c r="C53" t="s">
        <v>351</v>
      </c>
      <c r="D53" s="11">
        <v>159545</v>
      </c>
      <c r="E53" s="11">
        <v>2198383</v>
      </c>
      <c r="F53" s="11">
        <v>122408</v>
      </c>
      <c r="G53" s="11">
        <v>1144</v>
      </c>
      <c r="H53" s="11">
        <v>28666</v>
      </c>
      <c r="I53" s="11">
        <v>55640</v>
      </c>
      <c r="M53" t="s">
        <v>219</v>
      </c>
      <c r="N53" t="s">
        <v>351</v>
      </c>
      <c r="O53" s="11">
        <v>5768</v>
      </c>
      <c r="P53" s="11">
        <v>121374</v>
      </c>
      <c r="Q53" s="11">
        <v>1705</v>
      </c>
      <c r="R53" s="11">
        <v>575</v>
      </c>
      <c r="S53" s="11">
        <v>7756</v>
      </c>
      <c r="T53" s="11">
        <v>7020</v>
      </c>
      <c r="U53">
        <f t="shared" si="1"/>
        <v>144198</v>
      </c>
    </row>
    <row r="54" spans="1:21" x14ac:dyDescent="0.2">
      <c r="A54" t="str">
        <f t="shared" si="0"/>
        <v>MOfemale</v>
      </c>
      <c r="B54" t="s">
        <v>223</v>
      </c>
      <c r="C54" t="s">
        <v>341</v>
      </c>
      <c r="D54" s="11">
        <v>368551</v>
      </c>
      <c r="E54" s="11">
        <v>2468847</v>
      </c>
      <c r="F54" s="11">
        <v>59185</v>
      </c>
      <c r="G54" s="11">
        <v>3385</v>
      </c>
      <c r="H54" s="11">
        <v>12569</v>
      </c>
      <c r="I54" s="11">
        <v>58803</v>
      </c>
      <c r="M54" t="s">
        <v>223</v>
      </c>
      <c r="N54" t="s">
        <v>341</v>
      </c>
      <c r="O54" s="11">
        <v>6061</v>
      </c>
      <c r="P54" s="11">
        <v>97069</v>
      </c>
      <c r="Q54" s="11">
        <v>1134</v>
      </c>
      <c r="R54" s="11">
        <v>655</v>
      </c>
      <c r="S54" s="11">
        <v>3547</v>
      </c>
      <c r="T54" s="11">
        <v>5508</v>
      </c>
      <c r="U54">
        <f t="shared" si="1"/>
        <v>113974</v>
      </c>
    </row>
    <row r="55" spans="1:21" x14ac:dyDescent="0.2">
      <c r="A55" t="str">
        <f t="shared" si="0"/>
        <v>MOmale</v>
      </c>
      <c r="B55" t="s">
        <v>223</v>
      </c>
      <c r="C55" t="s">
        <v>351</v>
      </c>
      <c r="D55" s="11">
        <v>333787</v>
      </c>
      <c r="E55" s="11">
        <v>2387415</v>
      </c>
      <c r="F55" s="11">
        <v>53191</v>
      </c>
      <c r="G55" s="11">
        <v>3493</v>
      </c>
      <c r="H55" s="11">
        <v>12850</v>
      </c>
      <c r="I55" s="11">
        <v>57806</v>
      </c>
      <c r="M55" t="s">
        <v>223</v>
      </c>
      <c r="N55" t="s">
        <v>351</v>
      </c>
      <c r="O55" s="11">
        <v>6157</v>
      </c>
      <c r="P55" s="11">
        <v>104841</v>
      </c>
      <c r="Q55" s="11">
        <v>1234</v>
      </c>
      <c r="R55" s="11">
        <v>726</v>
      </c>
      <c r="S55" s="11">
        <v>3892</v>
      </c>
      <c r="T55" s="11">
        <v>5587</v>
      </c>
      <c r="U55">
        <f t="shared" si="1"/>
        <v>122437</v>
      </c>
    </row>
    <row r="56" spans="1:21" x14ac:dyDescent="0.2">
      <c r="A56" t="str">
        <f t="shared" si="0"/>
        <v>MSfemale</v>
      </c>
      <c r="B56" t="s">
        <v>221</v>
      </c>
      <c r="C56" t="s">
        <v>341</v>
      </c>
      <c r="D56" s="11">
        <v>589279</v>
      </c>
      <c r="E56" s="11">
        <v>870512</v>
      </c>
      <c r="F56" s="11">
        <v>15623</v>
      </c>
      <c r="G56" s="11">
        <v>482</v>
      </c>
      <c r="H56" s="11">
        <v>7500</v>
      </c>
      <c r="I56" s="11">
        <v>16172</v>
      </c>
      <c r="M56" t="s">
        <v>221</v>
      </c>
      <c r="N56" t="s">
        <v>341</v>
      </c>
      <c r="O56" s="11">
        <v>4469</v>
      </c>
      <c r="P56" s="11">
        <v>30505</v>
      </c>
      <c r="Q56" s="11">
        <v>358</v>
      </c>
      <c r="R56" s="11">
        <v>263</v>
      </c>
      <c r="S56" s="11">
        <v>1322</v>
      </c>
      <c r="T56" s="11">
        <v>1734</v>
      </c>
      <c r="U56">
        <f t="shared" si="1"/>
        <v>38651</v>
      </c>
    </row>
    <row r="57" spans="1:21" x14ac:dyDescent="0.2">
      <c r="A57" t="str">
        <f t="shared" si="0"/>
        <v>MSmale</v>
      </c>
      <c r="B57" t="s">
        <v>221</v>
      </c>
      <c r="C57" t="s">
        <v>351</v>
      </c>
      <c r="D57" s="11">
        <v>524040</v>
      </c>
      <c r="E57" s="11">
        <v>841334</v>
      </c>
      <c r="F57" s="11">
        <v>13883</v>
      </c>
      <c r="G57" s="11">
        <v>538</v>
      </c>
      <c r="H57" s="11">
        <v>7013</v>
      </c>
      <c r="I57" s="11">
        <v>15382</v>
      </c>
      <c r="M57" t="s">
        <v>221</v>
      </c>
      <c r="N57" t="s">
        <v>351</v>
      </c>
      <c r="O57" s="11">
        <v>4916</v>
      </c>
      <c r="P57" s="11">
        <v>40857</v>
      </c>
      <c r="Q57" s="11">
        <v>391</v>
      </c>
      <c r="R57" s="11">
        <v>420</v>
      </c>
      <c r="S57" s="11">
        <v>1796</v>
      </c>
      <c r="T57" s="11">
        <v>1834</v>
      </c>
      <c r="U57">
        <f t="shared" si="1"/>
        <v>50214</v>
      </c>
    </row>
    <row r="58" spans="1:21" x14ac:dyDescent="0.2">
      <c r="A58" t="str">
        <f t="shared" si="0"/>
        <v>MTfemale</v>
      </c>
      <c r="B58" t="s">
        <v>225</v>
      </c>
      <c r="C58" t="s">
        <v>341</v>
      </c>
      <c r="D58" s="11">
        <v>1949</v>
      </c>
      <c r="E58" s="11">
        <v>440272</v>
      </c>
      <c r="F58" s="11">
        <v>4656</v>
      </c>
      <c r="G58" s="11">
        <v>287</v>
      </c>
      <c r="H58" s="11">
        <v>31707</v>
      </c>
      <c r="I58" s="11">
        <v>11702</v>
      </c>
      <c r="M58" t="s">
        <v>225</v>
      </c>
      <c r="N58" t="s">
        <v>341</v>
      </c>
      <c r="O58" s="11">
        <v>210</v>
      </c>
      <c r="P58" s="11">
        <v>13138</v>
      </c>
      <c r="Q58" s="11">
        <v>176</v>
      </c>
      <c r="R58" s="11">
        <v>69</v>
      </c>
      <c r="S58" s="11">
        <v>2510</v>
      </c>
      <c r="T58" s="11">
        <v>1310</v>
      </c>
      <c r="U58">
        <f t="shared" si="1"/>
        <v>17413</v>
      </c>
    </row>
    <row r="59" spans="1:21" x14ac:dyDescent="0.2">
      <c r="A59" t="str">
        <f t="shared" si="0"/>
        <v>MTmale</v>
      </c>
      <c r="B59" t="s">
        <v>225</v>
      </c>
      <c r="C59" t="s">
        <v>351</v>
      </c>
      <c r="D59" s="11">
        <v>3075</v>
      </c>
      <c r="E59" s="11">
        <v>445963</v>
      </c>
      <c r="F59" s="11">
        <v>3300</v>
      </c>
      <c r="G59" s="11">
        <v>402</v>
      </c>
      <c r="H59" s="11">
        <v>31171</v>
      </c>
      <c r="I59" s="11">
        <v>11772</v>
      </c>
      <c r="M59" t="s">
        <v>225</v>
      </c>
      <c r="N59" t="s">
        <v>351</v>
      </c>
      <c r="O59" s="11">
        <v>309</v>
      </c>
      <c r="P59" s="11">
        <v>13713</v>
      </c>
      <c r="Q59" s="11">
        <v>174</v>
      </c>
      <c r="R59" s="11">
        <v>76</v>
      </c>
      <c r="S59" s="11">
        <v>2593</v>
      </c>
      <c r="T59" s="11">
        <v>1357</v>
      </c>
      <c r="U59">
        <f t="shared" si="1"/>
        <v>18222</v>
      </c>
    </row>
    <row r="60" spans="1:21" x14ac:dyDescent="0.2">
      <c r="A60" t="str">
        <f t="shared" si="0"/>
        <v>NCfemale</v>
      </c>
      <c r="B60" t="s">
        <v>240</v>
      </c>
      <c r="C60" t="s">
        <v>341</v>
      </c>
      <c r="D60" s="11">
        <v>1132734</v>
      </c>
      <c r="E60" s="11">
        <v>3258837</v>
      </c>
      <c r="F60" s="11">
        <v>135361</v>
      </c>
      <c r="G60" s="11">
        <v>3067</v>
      </c>
      <c r="H60" s="11">
        <v>58594</v>
      </c>
      <c r="I60" s="11">
        <v>89753</v>
      </c>
      <c r="M60" t="s">
        <v>240</v>
      </c>
      <c r="N60" t="s">
        <v>341</v>
      </c>
      <c r="O60" s="11">
        <v>37292</v>
      </c>
      <c r="P60" s="11">
        <v>339852</v>
      </c>
      <c r="Q60" s="11">
        <v>4691</v>
      </c>
      <c r="R60" s="11">
        <v>2602</v>
      </c>
      <c r="S60" s="11">
        <v>19565</v>
      </c>
      <c r="T60" s="11">
        <v>15389</v>
      </c>
      <c r="U60">
        <f t="shared" si="1"/>
        <v>419391</v>
      </c>
    </row>
    <row r="61" spans="1:21" x14ac:dyDescent="0.2">
      <c r="A61" t="str">
        <f t="shared" si="0"/>
        <v>NCmale</v>
      </c>
      <c r="B61" t="s">
        <v>240</v>
      </c>
      <c r="C61" t="s">
        <v>351</v>
      </c>
      <c r="D61" s="11">
        <v>994849</v>
      </c>
      <c r="E61" s="11">
        <v>3114219</v>
      </c>
      <c r="F61" s="11">
        <v>125109</v>
      </c>
      <c r="G61" s="11">
        <v>3155</v>
      </c>
      <c r="H61" s="11">
        <v>54723</v>
      </c>
      <c r="I61" s="11">
        <v>84482</v>
      </c>
      <c r="M61" t="s">
        <v>240</v>
      </c>
      <c r="N61" t="s">
        <v>351</v>
      </c>
      <c r="O61" s="11">
        <v>37441</v>
      </c>
      <c r="P61" s="11">
        <v>376306</v>
      </c>
      <c r="Q61" s="11">
        <v>5041</v>
      </c>
      <c r="R61" s="11">
        <v>2995</v>
      </c>
      <c r="S61" s="11">
        <v>22387</v>
      </c>
      <c r="T61" s="11">
        <v>15500</v>
      </c>
      <c r="U61">
        <f t="shared" si="1"/>
        <v>459670</v>
      </c>
    </row>
    <row r="62" spans="1:21" x14ac:dyDescent="0.2">
      <c r="A62" t="str">
        <f t="shared" si="0"/>
        <v>NDfemale</v>
      </c>
      <c r="B62" t="s">
        <v>242</v>
      </c>
      <c r="C62" t="s">
        <v>341</v>
      </c>
      <c r="D62" s="11">
        <v>5985</v>
      </c>
      <c r="E62" s="11">
        <v>312542</v>
      </c>
      <c r="F62" s="11">
        <v>4597</v>
      </c>
      <c r="G62" s="11">
        <v>169</v>
      </c>
      <c r="H62" s="11">
        <v>19214</v>
      </c>
      <c r="I62" s="11">
        <v>6480</v>
      </c>
      <c r="M62" t="s">
        <v>242</v>
      </c>
      <c r="N62" t="s">
        <v>341</v>
      </c>
      <c r="O62" s="11">
        <v>303</v>
      </c>
      <c r="P62" s="11">
        <v>8280</v>
      </c>
      <c r="Q62" s="11">
        <v>119</v>
      </c>
      <c r="R62" s="11">
        <v>31</v>
      </c>
      <c r="S62" s="11">
        <v>1344</v>
      </c>
      <c r="T62" s="11">
        <v>591</v>
      </c>
      <c r="U62">
        <f t="shared" si="1"/>
        <v>10668</v>
      </c>
    </row>
    <row r="63" spans="1:21" x14ac:dyDescent="0.2">
      <c r="A63" t="str">
        <f t="shared" si="0"/>
        <v>NDmale</v>
      </c>
      <c r="B63" t="s">
        <v>242</v>
      </c>
      <c r="C63" t="s">
        <v>351</v>
      </c>
      <c r="D63" s="11">
        <v>8880</v>
      </c>
      <c r="E63" s="11">
        <v>326049</v>
      </c>
      <c r="F63" s="11">
        <v>4796</v>
      </c>
      <c r="G63" s="11">
        <v>201</v>
      </c>
      <c r="H63" s="11">
        <v>18709</v>
      </c>
      <c r="I63" s="11">
        <v>6538</v>
      </c>
      <c r="M63" t="s">
        <v>242</v>
      </c>
      <c r="N63" t="s">
        <v>351</v>
      </c>
      <c r="O63" s="11">
        <v>393</v>
      </c>
      <c r="P63" s="11">
        <v>9942</v>
      </c>
      <c r="Q63" s="11">
        <v>134</v>
      </c>
      <c r="R63" s="11">
        <v>34</v>
      </c>
      <c r="S63" s="11">
        <v>1427</v>
      </c>
      <c r="T63" s="11">
        <v>624</v>
      </c>
      <c r="U63">
        <f t="shared" si="1"/>
        <v>12554</v>
      </c>
    </row>
    <row r="64" spans="1:21" x14ac:dyDescent="0.2">
      <c r="A64" t="str">
        <f t="shared" si="0"/>
        <v>NEfemale</v>
      </c>
      <c r="B64" t="s">
        <v>227</v>
      </c>
      <c r="C64" t="s">
        <v>341</v>
      </c>
      <c r="D64" s="11">
        <v>42644</v>
      </c>
      <c r="E64" s="11">
        <v>764258</v>
      </c>
      <c r="F64" s="11">
        <v>20902</v>
      </c>
      <c r="G64" s="11">
        <v>526</v>
      </c>
      <c r="H64" s="11">
        <v>7895</v>
      </c>
      <c r="I64" s="11">
        <v>16237</v>
      </c>
      <c r="M64" t="s">
        <v>227</v>
      </c>
      <c r="N64" t="s">
        <v>341</v>
      </c>
      <c r="O64" s="11">
        <v>2419</v>
      </c>
      <c r="P64" s="11">
        <v>79366</v>
      </c>
      <c r="Q64" s="11">
        <v>706</v>
      </c>
      <c r="R64" s="11">
        <v>502</v>
      </c>
      <c r="S64" s="11">
        <v>5225</v>
      </c>
      <c r="T64" s="11">
        <v>2820</v>
      </c>
      <c r="U64">
        <f t="shared" si="1"/>
        <v>91038</v>
      </c>
    </row>
    <row r="65" spans="1:21" x14ac:dyDescent="0.2">
      <c r="A65" t="str">
        <f t="shared" si="0"/>
        <v>NEmale</v>
      </c>
      <c r="B65" t="s">
        <v>227</v>
      </c>
      <c r="C65" t="s">
        <v>351</v>
      </c>
      <c r="D65" s="11">
        <v>44783</v>
      </c>
      <c r="E65" s="11">
        <v>747813</v>
      </c>
      <c r="F65" s="11">
        <v>19548</v>
      </c>
      <c r="G65" s="11">
        <v>579</v>
      </c>
      <c r="H65" s="11">
        <v>7577</v>
      </c>
      <c r="I65" s="11">
        <v>15573</v>
      </c>
      <c r="M65" t="s">
        <v>227</v>
      </c>
      <c r="N65" t="s">
        <v>351</v>
      </c>
      <c r="O65" s="11">
        <v>2695</v>
      </c>
      <c r="P65" s="11">
        <v>87279</v>
      </c>
      <c r="Q65" s="11">
        <v>783</v>
      </c>
      <c r="R65" s="11">
        <v>593</v>
      </c>
      <c r="S65" s="11">
        <v>5683</v>
      </c>
      <c r="T65" s="11">
        <v>3116</v>
      </c>
      <c r="U65">
        <f t="shared" si="1"/>
        <v>100149</v>
      </c>
    </row>
    <row r="66" spans="1:21" x14ac:dyDescent="0.2">
      <c r="A66" t="str">
        <f t="shared" si="0"/>
        <v>NHfemale</v>
      </c>
      <c r="B66" t="s">
        <v>231</v>
      </c>
      <c r="C66" t="s">
        <v>341</v>
      </c>
      <c r="D66" s="11">
        <v>7045</v>
      </c>
      <c r="E66" s="11">
        <v>615994</v>
      </c>
      <c r="F66" s="11">
        <v>18657</v>
      </c>
      <c r="G66" s="11">
        <v>182</v>
      </c>
      <c r="H66" s="11">
        <v>1339</v>
      </c>
      <c r="I66" s="11">
        <v>9392</v>
      </c>
      <c r="M66" t="s">
        <v>231</v>
      </c>
      <c r="N66" t="s">
        <v>341</v>
      </c>
      <c r="O66" s="11">
        <v>1459</v>
      </c>
      <c r="P66" s="11">
        <v>18140</v>
      </c>
      <c r="Q66" s="11">
        <v>214</v>
      </c>
      <c r="R66" s="11">
        <v>103</v>
      </c>
      <c r="S66" s="11">
        <v>441</v>
      </c>
      <c r="T66" s="11">
        <v>1086</v>
      </c>
      <c r="U66">
        <f t="shared" si="1"/>
        <v>21443</v>
      </c>
    </row>
    <row r="67" spans="1:21" x14ac:dyDescent="0.2">
      <c r="A67" t="str">
        <f t="shared" si="0"/>
        <v>NHmale</v>
      </c>
      <c r="B67" t="s">
        <v>231</v>
      </c>
      <c r="C67" t="s">
        <v>351</v>
      </c>
      <c r="D67" s="11">
        <v>9124</v>
      </c>
      <c r="E67" s="11">
        <v>600025</v>
      </c>
      <c r="F67" s="11">
        <v>16762</v>
      </c>
      <c r="G67" s="11">
        <v>168</v>
      </c>
      <c r="H67" s="11">
        <v>1454</v>
      </c>
      <c r="I67" s="11">
        <v>9533</v>
      </c>
      <c r="M67" t="s">
        <v>231</v>
      </c>
      <c r="N67" t="s">
        <v>351</v>
      </c>
      <c r="O67" s="11">
        <v>1725</v>
      </c>
      <c r="P67" s="11">
        <v>18453</v>
      </c>
      <c r="Q67" s="11">
        <v>200</v>
      </c>
      <c r="R67" s="11">
        <v>107</v>
      </c>
      <c r="S67" s="11">
        <v>548</v>
      </c>
      <c r="T67" s="11">
        <v>1072</v>
      </c>
      <c r="U67">
        <f t="shared" si="1"/>
        <v>22105</v>
      </c>
    </row>
    <row r="68" spans="1:21" x14ac:dyDescent="0.2">
      <c r="A68" t="str">
        <f t="shared" si="0"/>
        <v>NJfemale</v>
      </c>
      <c r="B68" t="s">
        <v>234</v>
      </c>
      <c r="C68" t="s">
        <v>341</v>
      </c>
      <c r="D68" s="11">
        <v>607521</v>
      </c>
      <c r="E68" s="11">
        <v>2602555</v>
      </c>
      <c r="F68" s="11">
        <v>410824</v>
      </c>
      <c r="G68" s="11">
        <v>1519</v>
      </c>
      <c r="H68" s="11">
        <v>6557</v>
      </c>
      <c r="I68" s="11">
        <v>65078</v>
      </c>
      <c r="M68" t="s">
        <v>234</v>
      </c>
      <c r="N68" t="s">
        <v>341</v>
      </c>
      <c r="O68" s="11">
        <v>85200</v>
      </c>
      <c r="P68" s="11">
        <v>706178</v>
      </c>
      <c r="Q68" s="11">
        <v>7140</v>
      </c>
      <c r="R68" s="11">
        <v>2899</v>
      </c>
      <c r="S68" s="11">
        <v>18428</v>
      </c>
      <c r="T68" s="11">
        <v>27638</v>
      </c>
      <c r="U68">
        <f t="shared" si="1"/>
        <v>847483</v>
      </c>
    </row>
    <row r="69" spans="1:21" x14ac:dyDescent="0.2">
      <c r="A69" t="str">
        <f t="shared" si="0"/>
        <v>NJmale</v>
      </c>
      <c r="B69" t="s">
        <v>234</v>
      </c>
      <c r="C69" t="s">
        <v>351</v>
      </c>
      <c r="D69" s="11">
        <v>538741</v>
      </c>
      <c r="E69" s="11">
        <v>2471779</v>
      </c>
      <c r="F69" s="11">
        <v>389862</v>
      </c>
      <c r="G69" s="11">
        <v>1367</v>
      </c>
      <c r="H69" s="11">
        <v>6197</v>
      </c>
      <c r="I69" s="11">
        <v>61975</v>
      </c>
      <c r="M69" t="s">
        <v>234</v>
      </c>
      <c r="N69" t="s">
        <v>351</v>
      </c>
      <c r="O69" s="11">
        <v>82935</v>
      </c>
      <c r="P69" s="11">
        <v>714273</v>
      </c>
      <c r="Q69" s="11">
        <v>7106</v>
      </c>
      <c r="R69" s="11">
        <v>2941</v>
      </c>
      <c r="S69" s="11">
        <v>20685</v>
      </c>
      <c r="T69" s="11">
        <v>27382</v>
      </c>
      <c r="U69">
        <f t="shared" si="1"/>
        <v>855322</v>
      </c>
    </row>
    <row r="70" spans="1:21" x14ac:dyDescent="0.2">
      <c r="A70" t="str">
        <f t="shared" si="0"/>
        <v>NMfemale</v>
      </c>
      <c r="B70" t="s">
        <v>236</v>
      </c>
      <c r="C70" t="s">
        <v>341</v>
      </c>
      <c r="D70" s="11">
        <v>16183</v>
      </c>
      <c r="E70" s="11">
        <v>408344</v>
      </c>
      <c r="F70" s="11">
        <v>16713</v>
      </c>
      <c r="G70" s="11">
        <v>639</v>
      </c>
      <c r="H70" s="11">
        <v>94307</v>
      </c>
      <c r="I70" s="11">
        <v>14996</v>
      </c>
      <c r="M70" t="s">
        <v>236</v>
      </c>
      <c r="N70" t="s">
        <v>341</v>
      </c>
      <c r="O70" s="11">
        <v>7217</v>
      </c>
      <c r="P70" s="11">
        <v>463629</v>
      </c>
      <c r="Q70" s="11">
        <v>2483</v>
      </c>
      <c r="R70" s="11">
        <v>949</v>
      </c>
      <c r="S70" s="11">
        <v>19440</v>
      </c>
      <c r="T70" s="11">
        <v>10282</v>
      </c>
      <c r="U70">
        <f t="shared" si="1"/>
        <v>504000</v>
      </c>
    </row>
    <row r="71" spans="1:21" x14ac:dyDescent="0.2">
      <c r="A71" t="str">
        <f t="shared" ref="A71:A110" si="2">B71&amp;C71</f>
        <v>NMmale</v>
      </c>
      <c r="B71" t="s">
        <v>236</v>
      </c>
      <c r="C71" t="s">
        <v>351</v>
      </c>
      <c r="D71" s="11">
        <v>21039</v>
      </c>
      <c r="E71" s="11">
        <v>400049</v>
      </c>
      <c r="F71" s="11">
        <v>13504</v>
      </c>
      <c r="G71" s="11">
        <v>674</v>
      </c>
      <c r="H71" s="11">
        <v>87281</v>
      </c>
      <c r="I71" s="11">
        <v>14988</v>
      </c>
      <c r="M71" t="s">
        <v>236</v>
      </c>
      <c r="N71" t="s">
        <v>351</v>
      </c>
      <c r="O71" s="11">
        <v>6901</v>
      </c>
      <c r="P71" s="11">
        <v>456643</v>
      </c>
      <c r="Q71" s="11">
        <v>2357</v>
      </c>
      <c r="R71" s="11">
        <v>986</v>
      </c>
      <c r="S71" s="11">
        <v>20604</v>
      </c>
      <c r="T71" s="11">
        <v>10134</v>
      </c>
      <c r="U71">
        <f t="shared" ref="U71:U110" si="3">SUM(O71:T71)</f>
        <v>497625</v>
      </c>
    </row>
    <row r="72" spans="1:21" x14ac:dyDescent="0.2">
      <c r="A72" t="str">
        <f t="shared" si="2"/>
        <v>NON STATEfemale</v>
      </c>
      <c r="B72" t="s">
        <v>346</v>
      </c>
      <c r="C72" t="s">
        <v>341</v>
      </c>
      <c r="D72" s="11">
        <v>20632934</v>
      </c>
      <c r="E72" s="11">
        <v>100322874</v>
      </c>
      <c r="F72" s="11">
        <v>8747300</v>
      </c>
      <c r="G72" s="11">
        <v>269703</v>
      </c>
      <c r="H72" s="11">
        <v>1192216</v>
      </c>
      <c r="I72" s="11">
        <v>3239746</v>
      </c>
      <c r="M72" t="s">
        <v>346</v>
      </c>
      <c r="N72" t="s">
        <v>341</v>
      </c>
      <c r="O72" s="11">
        <v>1334064</v>
      </c>
      <c r="P72" s="11">
        <v>24009944</v>
      </c>
      <c r="Q72" s="11">
        <v>275323</v>
      </c>
      <c r="R72" s="11">
        <v>93771</v>
      </c>
      <c r="S72" s="11">
        <v>766306</v>
      </c>
      <c r="T72" s="11">
        <v>804598</v>
      </c>
      <c r="U72">
        <f t="shared" si="3"/>
        <v>27284006</v>
      </c>
    </row>
    <row r="73" spans="1:21" x14ac:dyDescent="0.2">
      <c r="A73" t="str">
        <f t="shared" si="2"/>
        <v>NON STATEmale</v>
      </c>
      <c r="B73" t="s">
        <v>346</v>
      </c>
      <c r="C73" t="s">
        <v>351</v>
      </c>
      <c r="D73" s="11">
        <v>18864320</v>
      </c>
      <c r="E73" s="11">
        <v>97441991</v>
      </c>
      <c r="F73" s="11">
        <v>7936111</v>
      </c>
      <c r="G73" s="11">
        <v>273849</v>
      </c>
      <c r="H73" s="11">
        <v>1158643</v>
      </c>
      <c r="I73" s="11">
        <v>3131705</v>
      </c>
      <c r="M73" t="s">
        <v>346</v>
      </c>
      <c r="N73" t="s">
        <v>351</v>
      </c>
      <c r="O73" s="11">
        <v>1281554</v>
      </c>
      <c r="P73" s="11">
        <v>24598581</v>
      </c>
      <c r="Q73" s="11">
        <v>273725</v>
      </c>
      <c r="R73" s="11">
        <v>101020</v>
      </c>
      <c r="S73" s="11">
        <v>836323</v>
      </c>
      <c r="T73" s="11">
        <v>799820</v>
      </c>
      <c r="U73">
        <f t="shared" si="3"/>
        <v>27891023</v>
      </c>
    </row>
    <row r="74" spans="1:21" x14ac:dyDescent="0.2">
      <c r="A74" t="str">
        <f t="shared" si="2"/>
        <v>NVfemale</v>
      </c>
      <c r="B74" t="s">
        <v>229</v>
      </c>
      <c r="C74" t="s">
        <v>341</v>
      </c>
      <c r="D74" s="11">
        <v>116207</v>
      </c>
      <c r="E74" s="11">
        <v>714561</v>
      </c>
      <c r="F74" s="11">
        <v>120145</v>
      </c>
      <c r="G74" s="11">
        <v>8487</v>
      </c>
      <c r="H74" s="11">
        <v>12708</v>
      </c>
      <c r="I74" s="11">
        <v>43968</v>
      </c>
      <c r="M74" t="s">
        <v>229</v>
      </c>
      <c r="N74" t="s">
        <v>341</v>
      </c>
      <c r="O74" s="11">
        <v>12204</v>
      </c>
      <c r="P74" s="11">
        <v>341731</v>
      </c>
      <c r="Q74" s="11">
        <v>5905</v>
      </c>
      <c r="R74" s="11">
        <v>2032</v>
      </c>
      <c r="S74" s="11">
        <v>10345</v>
      </c>
      <c r="T74" s="11">
        <v>12991</v>
      </c>
      <c r="U74">
        <f t="shared" si="3"/>
        <v>385208</v>
      </c>
    </row>
    <row r="75" spans="1:21" x14ac:dyDescent="0.2">
      <c r="A75" t="str">
        <f t="shared" si="2"/>
        <v>NVmale</v>
      </c>
      <c r="B75" t="s">
        <v>229</v>
      </c>
      <c r="C75" t="s">
        <v>351</v>
      </c>
      <c r="D75" s="11">
        <v>117238</v>
      </c>
      <c r="E75" s="11">
        <v>741743</v>
      </c>
      <c r="F75" s="11">
        <v>97768</v>
      </c>
      <c r="G75" s="11">
        <v>8249</v>
      </c>
      <c r="H75" s="11">
        <v>11877</v>
      </c>
      <c r="I75" s="11">
        <v>43009</v>
      </c>
      <c r="M75" t="s">
        <v>229</v>
      </c>
      <c r="N75" t="s">
        <v>351</v>
      </c>
      <c r="O75" s="11">
        <v>12065</v>
      </c>
      <c r="P75" s="11">
        <v>353977</v>
      </c>
      <c r="Q75" s="11">
        <v>5852</v>
      </c>
      <c r="R75" s="11">
        <v>2139</v>
      </c>
      <c r="S75" s="11">
        <v>11134</v>
      </c>
      <c r="T75" s="11">
        <v>12677</v>
      </c>
      <c r="U75">
        <f t="shared" si="3"/>
        <v>397844</v>
      </c>
    </row>
    <row r="76" spans="1:21" x14ac:dyDescent="0.2">
      <c r="A76" t="str">
        <f t="shared" si="2"/>
        <v>NYfemale</v>
      </c>
      <c r="B76" t="s">
        <v>238</v>
      </c>
      <c r="C76" t="s">
        <v>341</v>
      </c>
      <c r="D76" s="11">
        <v>1533844</v>
      </c>
      <c r="E76" s="11">
        <v>5708583</v>
      </c>
      <c r="F76" s="11">
        <v>834438</v>
      </c>
      <c r="G76" s="11">
        <v>4403</v>
      </c>
      <c r="H76" s="11">
        <v>29583</v>
      </c>
      <c r="I76" s="11">
        <v>164749</v>
      </c>
      <c r="M76" t="s">
        <v>238</v>
      </c>
      <c r="N76" t="s">
        <v>341</v>
      </c>
      <c r="O76" s="11">
        <v>313338</v>
      </c>
      <c r="P76" s="11">
        <v>1366928</v>
      </c>
      <c r="Q76" s="11">
        <v>19071</v>
      </c>
      <c r="R76" s="11">
        <v>8668</v>
      </c>
      <c r="S76" s="11">
        <v>64161</v>
      </c>
      <c r="T76" s="11">
        <v>76036</v>
      </c>
      <c r="U76">
        <f t="shared" si="3"/>
        <v>1848202</v>
      </c>
    </row>
    <row r="77" spans="1:21" x14ac:dyDescent="0.2">
      <c r="A77" t="str">
        <f t="shared" si="2"/>
        <v>NYmale</v>
      </c>
      <c r="B77" t="s">
        <v>238</v>
      </c>
      <c r="C77" t="s">
        <v>351</v>
      </c>
      <c r="D77" s="11">
        <v>1327379</v>
      </c>
      <c r="E77" s="11">
        <v>5457377</v>
      </c>
      <c r="F77" s="11">
        <v>765441</v>
      </c>
      <c r="G77" s="11">
        <v>4045</v>
      </c>
      <c r="H77" s="11">
        <v>27626</v>
      </c>
      <c r="I77" s="11">
        <v>153714</v>
      </c>
      <c r="M77" t="s">
        <v>238</v>
      </c>
      <c r="N77" t="s">
        <v>351</v>
      </c>
      <c r="O77" s="11">
        <v>279488</v>
      </c>
      <c r="P77" s="11">
        <v>1351749</v>
      </c>
      <c r="Q77" s="11">
        <v>18596</v>
      </c>
      <c r="R77" s="11">
        <v>8794</v>
      </c>
      <c r="S77" s="11">
        <v>67313</v>
      </c>
      <c r="T77" s="11">
        <v>71006</v>
      </c>
      <c r="U77">
        <f t="shared" si="3"/>
        <v>1796946</v>
      </c>
    </row>
    <row r="78" spans="1:21" x14ac:dyDescent="0.2">
      <c r="A78" t="str">
        <f t="shared" si="2"/>
        <v>OHfemale</v>
      </c>
      <c r="B78" t="s">
        <v>244</v>
      </c>
      <c r="C78" t="s">
        <v>341</v>
      </c>
      <c r="D78" s="11">
        <v>747990</v>
      </c>
      <c r="E78" s="11">
        <v>4731631</v>
      </c>
      <c r="F78" s="11">
        <v>122288</v>
      </c>
      <c r="G78" s="11">
        <v>1978</v>
      </c>
      <c r="H78" s="11">
        <v>10932</v>
      </c>
      <c r="I78" s="11">
        <v>112448</v>
      </c>
      <c r="M78" t="s">
        <v>244</v>
      </c>
      <c r="N78" t="s">
        <v>341</v>
      </c>
      <c r="O78" s="11">
        <v>19146</v>
      </c>
      <c r="P78" s="11">
        <v>159990</v>
      </c>
      <c r="Q78" s="11">
        <v>1760</v>
      </c>
      <c r="R78" s="11">
        <v>932</v>
      </c>
      <c r="S78" s="11">
        <v>4443</v>
      </c>
      <c r="T78" s="11">
        <v>10342</v>
      </c>
      <c r="U78">
        <f t="shared" si="3"/>
        <v>196613</v>
      </c>
    </row>
    <row r="79" spans="1:21" x14ac:dyDescent="0.2">
      <c r="A79" t="str">
        <f t="shared" si="2"/>
        <v>OHmale</v>
      </c>
      <c r="B79" t="s">
        <v>244</v>
      </c>
      <c r="C79" t="s">
        <v>351</v>
      </c>
      <c r="D79" s="11">
        <v>683603</v>
      </c>
      <c r="E79" s="11">
        <v>4553544</v>
      </c>
      <c r="F79" s="11">
        <v>112345</v>
      </c>
      <c r="G79" s="11">
        <v>1943</v>
      </c>
      <c r="H79" s="11">
        <v>11033</v>
      </c>
      <c r="I79" s="11">
        <v>108877</v>
      </c>
      <c r="M79" t="s">
        <v>244</v>
      </c>
      <c r="N79" t="s">
        <v>351</v>
      </c>
      <c r="O79" s="11">
        <v>18543</v>
      </c>
      <c r="P79" s="11">
        <v>170792</v>
      </c>
      <c r="Q79" s="11">
        <v>1737</v>
      </c>
      <c r="R79" s="11">
        <v>1125</v>
      </c>
      <c r="S79" s="11">
        <v>5215</v>
      </c>
      <c r="T79" s="11">
        <v>10336</v>
      </c>
      <c r="U79">
        <f t="shared" si="3"/>
        <v>207748</v>
      </c>
    </row>
    <row r="80" spans="1:21" x14ac:dyDescent="0.2">
      <c r="A80" t="str">
        <f t="shared" si="2"/>
        <v>OKfemale</v>
      </c>
      <c r="B80" t="s">
        <v>246</v>
      </c>
      <c r="C80" t="s">
        <v>341</v>
      </c>
      <c r="D80" s="11">
        <v>142932</v>
      </c>
      <c r="E80" s="11">
        <v>1318757</v>
      </c>
      <c r="F80" s="11">
        <v>41882</v>
      </c>
      <c r="G80" s="11">
        <v>2647</v>
      </c>
      <c r="H80" s="11">
        <v>163211</v>
      </c>
      <c r="I80" s="11">
        <v>104992</v>
      </c>
      <c r="M80" t="s">
        <v>246</v>
      </c>
      <c r="N80" t="s">
        <v>341</v>
      </c>
      <c r="O80" s="11">
        <v>6155</v>
      </c>
      <c r="P80" s="11">
        <v>147849</v>
      </c>
      <c r="Q80" s="11">
        <v>1195</v>
      </c>
      <c r="R80" s="11">
        <v>645</v>
      </c>
      <c r="S80" s="11">
        <v>16204</v>
      </c>
      <c r="T80" s="11">
        <v>10139</v>
      </c>
      <c r="U80">
        <f t="shared" si="3"/>
        <v>182187</v>
      </c>
    </row>
    <row r="81" spans="1:21" x14ac:dyDescent="0.2">
      <c r="A81" t="str">
        <f t="shared" si="2"/>
        <v>OKmale</v>
      </c>
      <c r="B81" t="s">
        <v>246</v>
      </c>
      <c r="C81" t="s">
        <v>351</v>
      </c>
      <c r="D81" s="11">
        <v>143053</v>
      </c>
      <c r="E81" s="11">
        <v>1278743</v>
      </c>
      <c r="F81" s="11">
        <v>37922</v>
      </c>
      <c r="G81" s="11">
        <v>2770</v>
      </c>
      <c r="H81" s="11">
        <v>158187</v>
      </c>
      <c r="I81" s="11">
        <v>99978</v>
      </c>
      <c r="M81" t="s">
        <v>246</v>
      </c>
      <c r="N81" t="s">
        <v>351</v>
      </c>
      <c r="O81" s="11">
        <v>6433</v>
      </c>
      <c r="P81" s="11">
        <v>164309</v>
      </c>
      <c r="Q81" s="11">
        <v>1416</v>
      </c>
      <c r="R81" s="11">
        <v>718</v>
      </c>
      <c r="S81" s="11">
        <v>17846</v>
      </c>
      <c r="T81" s="11">
        <v>10384</v>
      </c>
      <c r="U81">
        <f t="shared" si="3"/>
        <v>201106</v>
      </c>
    </row>
    <row r="82" spans="1:21" x14ac:dyDescent="0.2">
      <c r="A82" t="str">
        <f t="shared" si="2"/>
        <v>ORfemale</v>
      </c>
      <c r="B82" t="s">
        <v>248</v>
      </c>
      <c r="C82" t="s">
        <v>341</v>
      </c>
      <c r="D82" s="11">
        <v>33100</v>
      </c>
      <c r="E82" s="11">
        <v>1551937</v>
      </c>
      <c r="F82" s="11">
        <v>89219</v>
      </c>
      <c r="G82" s="11">
        <v>7270</v>
      </c>
      <c r="H82" s="11">
        <v>22296</v>
      </c>
      <c r="I82" s="11">
        <v>60484</v>
      </c>
      <c r="M82" t="s">
        <v>248</v>
      </c>
      <c r="N82" t="s">
        <v>341</v>
      </c>
      <c r="O82" s="11">
        <v>4676</v>
      </c>
      <c r="P82" s="11">
        <v>205849</v>
      </c>
      <c r="Q82" s="11">
        <v>2448</v>
      </c>
      <c r="R82" s="11">
        <v>848</v>
      </c>
      <c r="S82" s="11">
        <v>12322</v>
      </c>
      <c r="T82" s="11">
        <v>11257</v>
      </c>
      <c r="U82">
        <f t="shared" si="3"/>
        <v>237400</v>
      </c>
    </row>
    <row r="83" spans="1:21" x14ac:dyDescent="0.2">
      <c r="A83" t="str">
        <f t="shared" si="2"/>
        <v>ORmale</v>
      </c>
      <c r="B83" t="s">
        <v>248</v>
      </c>
      <c r="C83" t="s">
        <v>351</v>
      </c>
      <c r="D83" s="11">
        <v>38750</v>
      </c>
      <c r="E83" s="11">
        <v>1503716</v>
      </c>
      <c r="F83" s="11">
        <v>75991</v>
      </c>
      <c r="G83" s="11">
        <v>7477</v>
      </c>
      <c r="H83" s="11">
        <v>22170</v>
      </c>
      <c r="I83" s="11">
        <v>58409</v>
      </c>
      <c r="M83" t="s">
        <v>248</v>
      </c>
      <c r="N83" t="s">
        <v>351</v>
      </c>
      <c r="O83" s="11">
        <v>5011</v>
      </c>
      <c r="P83" s="11">
        <v>221702</v>
      </c>
      <c r="Q83" s="11">
        <v>2485</v>
      </c>
      <c r="R83" s="11">
        <v>1004</v>
      </c>
      <c r="S83" s="11">
        <v>14007</v>
      </c>
      <c r="T83" s="11">
        <v>11678</v>
      </c>
      <c r="U83">
        <f t="shared" si="3"/>
        <v>255887</v>
      </c>
    </row>
    <row r="84" spans="1:21" x14ac:dyDescent="0.2">
      <c r="A84" t="str">
        <f t="shared" si="2"/>
        <v>PAfemale</v>
      </c>
      <c r="B84" t="s">
        <v>250</v>
      </c>
      <c r="C84" t="s">
        <v>341</v>
      </c>
      <c r="D84" s="11">
        <v>712083</v>
      </c>
      <c r="E84" s="11">
        <v>5087125</v>
      </c>
      <c r="F84" s="11">
        <v>212999</v>
      </c>
      <c r="G84" s="11">
        <v>1858</v>
      </c>
      <c r="H84" s="11">
        <v>9079</v>
      </c>
      <c r="I84" s="11">
        <v>99550</v>
      </c>
      <c r="M84" t="s">
        <v>250</v>
      </c>
      <c r="N84" t="s">
        <v>341</v>
      </c>
      <c r="O84" s="11">
        <v>61019</v>
      </c>
      <c r="P84" s="11">
        <v>310958</v>
      </c>
      <c r="Q84" s="11">
        <v>4354</v>
      </c>
      <c r="R84" s="11">
        <v>2542</v>
      </c>
      <c r="S84" s="11">
        <v>12824</v>
      </c>
      <c r="T84" s="11">
        <v>20596</v>
      </c>
      <c r="U84">
        <f t="shared" si="3"/>
        <v>412293</v>
      </c>
    </row>
    <row r="85" spans="1:21" x14ac:dyDescent="0.2">
      <c r="A85" t="str">
        <f t="shared" si="2"/>
        <v>PAmale</v>
      </c>
      <c r="B85" t="s">
        <v>250</v>
      </c>
      <c r="C85" t="s">
        <v>351</v>
      </c>
      <c r="D85" s="11">
        <v>656699</v>
      </c>
      <c r="E85" s="11">
        <v>4865883</v>
      </c>
      <c r="F85" s="11">
        <v>196893</v>
      </c>
      <c r="G85" s="11">
        <v>1726</v>
      </c>
      <c r="H85" s="11">
        <v>8867</v>
      </c>
      <c r="I85" s="11">
        <v>94650</v>
      </c>
      <c r="M85" t="s">
        <v>250</v>
      </c>
      <c r="N85" t="s">
        <v>351</v>
      </c>
      <c r="O85" s="11">
        <v>60359</v>
      </c>
      <c r="P85" s="11">
        <v>328090</v>
      </c>
      <c r="Q85" s="11">
        <v>4400</v>
      </c>
      <c r="R85" s="11">
        <v>2501</v>
      </c>
      <c r="S85" s="11">
        <v>13898</v>
      </c>
      <c r="T85" s="11">
        <v>20148</v>
      </c>
      <c r="U85">
        <f t="shared" si="3"/>
        <v>429396</v>
      </c>
    </row>
    <row r="86" spans="1:21" x14ac:dyDescent="0.2">
      <c r="A86" t="str">
        <f t="shared" si="2"/>
        <v>RIfemale</v>
      </c>
      <c r="B86" t="s">
        <v>252</v>
      </c>
      <c r="C86" t="s">
        <v>341</v>
      </c>
      <c r="D86" s="11">
        <v>30072</v>
      </c>
      <c r="E86" s="11">
        <v>407543</v>
      </c>
      <c r="F86" s="11">
        <v>18355</v>
      </c>
      <c r="G86" s="11">
        <v>332</v>
      </c>
      <c r="H86" s="11">
        <v>2318</v>
      </c>
      <c r="I86" s="11">
        <v>10521</v>
      </c>
      <c r="M86" t="s">
        <v>252</v>
      </c>
      <c r="N86" t="s">
        <v>341</v>
      </c>
      <c r="O86" s="11">
        <v>11265</v>
      </c>
      <c r="P86" s="11">
        <v>55734</v>
      </c>
      <c r="Q86" s="11">
        <v>692</v>
      </c>
      <c r="R86" s="11">
        <v>575</v>
      </c>
      <c r="S86" s="11">
        <v>2881</v>
      </c>
      <c r="T86" s="11">
        <v>3504</v>
      </c>
      <c r="U86">
        <f t="shared" si="3"/>
        <v>74651</v>
      </c>
    </row>
    <row r="87" spans="1:21" x14ac:dyDescent="0.2">
      <c r="A87" t="str">
        <f t="shared" si="2"/>
        <v>RImale</v>
      </c>
      <c r="B87" t="s">
        <v>252</v>
      </c>
      <c r="C87" t="s">
        <v>351</v>
      </c>
      <c r="D87" s="11">
        <v>30004</v>
      </c>
      <c r="E87" s="11">
        <v>378401</v>
      </c>
      <c r="F87" s="11">
        <v>16540</v>
      </c>
      <c r="G87" s="11">
        <v>333</v>
      </c>
      <c r="H87" s="11">
        <v>2199</v>
      </c>
      <c r="I87" s="11">
        <v>9986</v>
      </c>
      <c r="M87" t="s">
        <v>252</v>
      </c>
      <c r="N87" t="s">
        <v>351</v>
      </c>
      <c r="O87" s="11">
        <v>10648</v>
      </c>
      <c r="P87" s="11">
        <v>56632</v>
      </c>
      <c r="Q87" s="11">
        <v>721</v>
      </c>
      <c r="R87" s="11">
        <v>605</v>
      </c>
      <c r="S87" s="11">
        <v>2854</v>
      </c>
      <c r="T87" s="11">
        <v>3302</v>
      </c>
      <c r="U87">
        <f t="shared" si="3"/>
        <v>74762</v>
      </c>
    </row>
    <row r="88" spans="1:21" x14ac:dyDescent="0.2">
      <c r="A88" t="str">
        <f t="shared" si="2"/>
        <v>SCfemale</v>
      </c>
      <c r="B88" t="s">
        <v>254</v>
      </c>
      <c r="C88" t="s">
        <v>341</v>
      </c>
      <c r="D88" s="11">
        <v>700600</v>
      </c>
      <c r="E88" s="11">
        <v>1575100</v>
      </c>
      <c r="F88" s="11">
        <v>37999</v>
      </c>
      <c r="G88" s="11">
        <v>1230</v>
      </c>
      <c r="H88" s="11">
        <v>8853</v>
      </c>
      <c r="I88" s="11">
        <v>37937</v>
      </c>
      <c r="M88" t="s">
        <v>254</v>
      </c>
      <c r="N88" t="s">
        <v>341</v>
      </c>
      <c r="O88" s="11">
        <v>11406</v>
      </c>
      <c r="P88" s="11">
        <v>97897</v>
      </c>
      <c r="Q88" s="11">
        <v>1178</v>
      </c>
      <c r="R88" s="11">
        <v>818</v>
      </c>
      <c r="S88" s="11">
        <v>3437</v>
      </c>
      <c r="T88" s="11">
        <v>4283</v>
      </c>
      <c r="U88">
        <f t="shared" si="3"/>
        <v>119019</v>
      </c>
    </row>
    <row r="89" spans="1:21" x14ac:dyDescent="0.2">
      <c r="A89" t="str">
        <f t="shared" si="2"/>
        <v>SCmale</v>
      </c>
      <c r="B89" t="s">
        <v>254</v>
      </c>
      <c r="C89" t="s">
        <v>351</v>
      </c>
      <c r="D89" s="11">
        <v>616866</v>
      </c>
      <c r="E89" s="11">
        <v>1508421</v>
      </c>
      <c r="F89" s="11">
        <v>33239</v>
      </c>
      <c r="G89" s="11">
        <v>1433</v>
      </c>
      <c r="H89" s="11">
        <v>8813</v>
      </c>
      <c r="I89" s="11">
        <v>35944</v>
      </c>
      <c r="M89" t="s">
        <v>254</v>
      </c>
      <c r="N89" t="s">
        <v>351</v>
      </c>
      <c r="O89" s="11">
        <v>11955</v>
      </c>
      <c r="P89" s="11">
        <v>114968</v>
      </c>
      <c r="Q89" s="11">
        <v>1231</v>
      </c>
      <c r="R89" s="11">
        <v>1012</v>
      </c>
      <c r="S89" s="11">
        <v>4727</v>
      </c>
      <c r="T89" s="11">
        <v>4446</v>
      </c>
      <c r="U89">
        <f t="shared" si="3"/>
        <v>138339</v>
      </c>
    </row>
    <row r="90" spans="1:21" x14ac:dyDescent="0.2">
      <c r="A90" t="str">
        <f t="shared" si="2"/>
        <v>SDfemale</v>
      </c>
      <c r="B90" t="s">
        <v>256</v>
      </c>
      <c r="C90" t="s">
        <v>341</v>
      </c>
      <c r="D90" s="11">
        <v>5750</v>
      </c>
      <c r="E90" s="11">
        <v>351905</v>
      </c>
      <c r="F90" s="11">
        <v>5316</v>
      </c>
      <c r="G90" s="11">
        <v>182</v>
      </c>
      <c r="H90" s="11">
        <v>36430</v>
      </c>
      <c r="I90" s="11">
        <v>8321</v>
      </c>
      <c r="M90" t="s">
        <v>256</v>
      </c>
      <c r="N90" t="s">
        <v>341</v>
      </c>
      <c r="O90" s="11">
        <v>269</v>
      </c>
      <c r="P90" s="11">
        <v>9859</v>
      </c>
      <c r="Q90" s="11">
        <v>102</v>
      </c>
      <c r="R90" s="11">
        <v>78</v>
      </c>
      <c r="S90" s="11">
        <v>2607</v>
      </c>
      <c r="T90" s="11">
        <v>837</v>
      </c>
      <c r="U90">
        <f t="shared" si="3"/>
        <v>13752</v>
      </c>
    </row>
    <row r="91" spans="1:21" x14ac:dyDescent="0.2">
      <c r="A91" t="str">
        <f t="shared" si="2"/>
        <v>SDmale</v>
      </c>
      <c r="B91" t="s">
        <v>256</v>
      </c>
      <c r="C91" t="s">
        <v>351</v>
      </c>
      <c r="D91" s="11">
        <v>8753</v>
      </c>
      <c r="E91" s="11">
        <v>353636</v>
      </c>
      <c r="F91" s="11">
        <v>5082</v>
      </c>
      <c r="G91" s="11">
        <v>203</v>
      </c>
      <c r="H91" s="11">
        <v>35170</v>
      </c>
      <c r="I91" s="11">
        <v>8183</v>
      </c>
      <c r="M91" t="s">
        <v>256</v>
      </c>
      <c r="N91" t="s">
        <v>351</v>
      </c>
      <c r="O91" s="11">
        <v>376</v>
      </c>
      <c r="P91" s="11">
        <v>11961</v>
      </c>
      <c r="Q91" s="11">
        <v>107</v>
      </c>
      <c r="R91" s="11">
        <v>120</v>
      </c>
      <c r="S91" s="11">
        <v>2909</v>
      </c>
      <c r="T91" s="11">
        <v>932</v>
      </c>
      <c r="U91">
        <f t="shared" si="3"/>
        <v>16405</v>
      </c>
    </row>
    <row r="92" spans="1:21" x14ac:dyDescent="0.2">
      <c r="A92" t="str">
        <f t="shared" si="2"/>
        <v>TNfemale</v>
      </c>
      <c r="B92" t="s">
        <v>258</v>
      </c>
      <c r="C92" t="s">
        <v>341</v>
      </c>
      <c r="D92" s="11">
        <v>578734</v>
      </c>
      <c r="E92" s="11">
        <v>2497954</v>
      </c>
      <c r="F92" s="11">
        <v>57124</v>
      </c>
      <c r="G92" s="11">
        <v>1604</v>
      </c>
      <c r="H92" s="11">
        <v>8595</v>
      </c>
      <c r="I92" s="11">
        <v>52683</v>
      </c>
      <c r="M92" t="s">
        <v>258</v>
      </c>
      <c r="N92" t="s">
        <v>341</v>
      </c>
      <c r="O92" s="11">
        <v>9723</v>
      </c>
      <c r="P92" s="11">
        <v>130879</v>
      </c>
      <c r="Q92" s="11">
        <v>1717</v>
      </c>
      <c r="R92" s="11">
        <v>1234</v>
      </c>
      <c r="S92" s="11">
        <v>4912</v>
      </c>
      <c r="T92" s="11">
        <v>5615</v>
      </c>
      <c r="U92">
        <f t="shared" si="3"/>
        <v>154080</v>
      </c>
    </row>
    <row r="93" spans="1:21" x14ac:dyDescent="0.2">
      <c r="A93" t="str">
        <f t="shared" si="2"/>
        <v>TNmale</v>
      </c>
      <c r="B93" t="s">
        <v>258</v>
      </c>
      <c r="C93" t="s">
        <v>351</v>
      </c>
      <c r="D93" s="11">
        <v>518651</v>
      </c>
      <c r="E93" s="11">
        <v>2384756</v>
      </c>
      <c r="F93" s="11">
        <v>50769</v>
      </c>
      <c r="G93" s="11">
        <v>1629</v>
      </c>
      <c r="H93" s="11">
        <v>8888</v>
      </c>
      <c r="I93" s="11">
        <v>50455</v>
      </c>
      <c r="M93" t="s">
        <v>258</v>
      </c>
      <c r="N93" t="s">
        <v>351</v>
      </c>
      <c r="O93" s="11">
        <v>10205</v>
      </c>
      <c r="P93" s="11">
        <v>149203</v>
      </c>
      <c r="Q93" s="11">
        <v>1708</v>
      </c>
      <c r="R93" s="11">
        <v>1546</v>
      </c>
      <c r="S93" s="11">
        <v>6348</v>
      </c>
      <c r="T93" s="11">
        <v>5894</v>
      </c>
      <c r="U93">
        <f t="shared" si="3"/>
        <v>174904</v>
      </c>
    </row>
    <row r="94" spans="1:21" x14ac:dyDescent="0.2">
      <c r="A94" t="str">
        <f t="shared" si="2"/>
        <v>TXfemale</v>
      </c>
      <c r="B94" t="s">
        <v>260</v>
      </c>
      <c r="C94" t="s">
        <v>341</v>
      </c>
      <c r="D94" s="11">
        <v>1629836</v>
      </c>
      <c r="E94" s="11">
        <v>5918673</v>
      </c>
      <c r="F94" s="11">
        <v>607612</v>
      </c>
      <c r="G94" s="11">
        <v>10741</v>
      </c>
      <c r="H94" s="11">
        <v>43903</v>
      </c>
      <c r="I94" s="11">
        <v>183738</v>
      </c>
      <c r="M94" t="s">
        <v>260</v>
      </c>
      <c r="N94" t="s">
        <v>341</v>
      </c>
      <c r="O94" s="11">
        <v>101719</v>
      </c>
      <c r="P94" s="11">
        <v>4904124</v>
      </c>
      <c r="Q94" s="11">
        <v>23049</v>
      </c>
      <c r="R94" s="11">
        <v>7186</v>
      </c>
      <c r="S94" s="11">
        <v>87570</v>
      </c>
      <c r="T94" s="11">
        <v>65323</v>
      </c>
      <c r="U94">
        <f t="shared" si="3"/>
        <v>5188971</v>
      </c>
    </row>
    <row r="95" spans="1:21" x14ac:dyDescent="0.2">
      <c r="A95" t="str">
        <f t="shared" si="2"/>
        <v>TXmale</v>
      </c>
      <c r="B95" t="s">
        <v>260</v>
      </c>
      <c r="C95" t="s">
        <v>351</v>
      </c>
      <c r="D95" s="11">
        <v>1525011</v>
      </c>
      <c r="E95" s="11">
        <v>5808841</v>
      </c>
      <c r="F95" s="11">
        <v>576393</v>
      </c>
      <c r="G95" s="11">
        <v>10559</v>
      </c>
      <c r="H95" s="11">
        <v>43547</v>
      </c>
      <c r="I95" s="11">
        <v>177695</v>
      </c>
      <c r="M95" t="s">
        <v>260</v>
      </c>
      <c r="N95" t="s">
        <v>351</v>
      </c>
      <c r="O95" s="11">
        <v>98716</v>
      </c>
      <c r="P95" s="11">
        <v>4960188</v>
      </c>
      <c r="Q95" s="11">
        <v>22864</v>
      </c>
      <c r="R95" s="11">
        <v>7684</v>
      </c>
      <c r="S95" s="11">
        <v>95366</v>
      </c>
      <c r="T95" s="11">
        <v>66804</v>
      </c>
      <c r="U95">
        <f t="shared" si="3"/>
        <v>5251622</v>
      </c>
    </row>
    <row r="96" spans="1:21" x14ac:dyDescent="0.2">
      <c r="A96" t="str">
        <f t="shared" si="2"/>
        <v>UTfemale</v>
      </c>
      <c r="B96" t="s">
        <v>262</v>
      </c>
      <c r="C96" t="s">
        <v>341</v>
      </c>
      <c r="D96" s="11">
        <v>12773</v>
      </c>
      <c r="E96" s="11">
        <v>1165334</v>
      </c>
      <c r="F96" s="11">
        <v>34672</v>
      </c>
      <c r="G96" s="11">
        <v>12842</v>
      </c>
      <c r="H96" s="11">
        <v>14485</v>
      </c>
      <c r="I96" s="11">
        <v>27337</v>
      </c>
      <c r="M96" t="s">
        <v>262</v>
      </c>
      <c r="N96" t="s">
        <v>341</v>
      </c>
      <c r="O96" s="11">
        <v>3940</v>
      </c>
      <c r="P96" s="11">
        <v>171657</v>
      </c>
      <c r="Q96" s="11">
        <v>1672</v>
      </c>
      <c r="R96" s="11">
        <v>1113</v>
      </c>
      <c r="S96" s="11">
        <v>7833</v>
      </c>
      <c r="T96" s="11">
        <v>6447</v>
      </c>
      <c r="U96">
        <f t="shared" si="3"/>
        <v>192662</v>
      </c>
    </row>
    <row r="97" spans="1:21" x14ac:dyDescent="0.2">
      <c r="A97" t="str">
        <f t="shared" si="2"/>
        <v>UTmale</v>
      </c>
      <c r="B97" t="s">
        <v>262</v>
      </c>
      <c r="C97" t="s">
        <v>351</v>
      </c>
      <c r="D97" s="11">
        <v>17286</v>
      </c>
      <c r="E97" s="11">
        <v>1170739</v>
      </c>
      <c r="F97" s="11">
        <v>30644</v>
      </c>
      <c r="G97" s="11">
        <v>13956</v>
      </c>
      <c r="H97" s="11">
        <v>13819</v>
      </c>
      <c r="I97" s="11">
        <v>27817</v>
      </c>
      <c r="M97" t="s">
        <v>262</v>
      </c>
      <c r="N97" t="s">
        <v>351</v>
      </c>
      <c r="O97" s="11">
        <v>4382</v>
      </c>
      <c r="P97" s="11">
        <v>180192</v>
      </c>
      <c r="Q97" s="11">
        <v>1799</v>
      </c>
      <c r="R97" s="11">
        <v>1155</v>
      </c>
      <c r="S97" s="11">
        <v>8631</v>
      </c>
      <c r="T97" s="11">
        <v>6874</v>
      </c>
      <c r="U97">
        <f t="shared" si="3"/>
        <v>203033</v>
      </c>
    </row>
    <row r="98" spans="1:21" x14ac:dyDescent="0.2">
      <c r="A98" t="str">
        <f t="shared" si="2"/>
        <v>VAfemale</v>
      </c>
      <c r="B98" t="s">
        <v>266</v>
      </c>
      <c r="C98" t="s">
        <v>341</v>
      </c>
      <c r="D98" s="11">
        <v>824476</v>
      </c>
      <c r="E98" s="11">
        <v>2662057</v>
      </c>
      <c r="F98" s="11">
        <v>269806</v>
      </c>
      <c r="G98" s="11">
        <v>3017</v>
      </c>
      <c r="H98" s="11">
        <v>10858</v>
      </c>
      <c r="I98" s="11">
        <v>102821</v>
      </c>
      <c r="M98" t="s">
        <v>266</v>
      </c>
      <c r="N98" t="s">
        <v>341</v>
      </c>
      <c r="O98" s="11">
        <v>27980</v>
      </c>
      <c r="P98" s="11">
        <v>292971</v>
      </c>
      <c r="Q98" s="11">
        <v>4597</v>
      </c>
      <c r="R98" s="11">
        <v>1381</v>
      </c>
      <c r="S98" s="11">
        <v>9912</v>
      </c>
      <c r="T98" s="11">
        <v>14564</v>
      </c>
      <c r="U98">
        <f t="shared" si="3"/>
        <v>351405</v>
      </c>
    </row>
    <row r="99" spans="1:21" x14ac:dyDescent="0.2">
      <c r="A99" t="str">
        <f t="shared" si="2"/>
        <v>VAmale</v>
      </c>
      <c r="B99" t="s">
        <v>266</v>
      </c>
      <c r="C99" t="s">
        <v>351</v>
      </c>
      <c r="D99" s="11">
        <v>757557</v>
      </c>
      <c r="E99" s="11">
        <v>2600629</v>
      </c>
      <c r="F99" s="11">
        <v>241102</v>
      </c>
      <c r="G99" s="11">
        <v>2826</v>
      </c>
      <c r="H99" s="11">
        <v>10989</v>
      </c>
      <c r="I99" s="11">
        <v>98675</v>
      </c>
      <c r="M99" t="s">
        <v>266</v>
      </c>
      <c r="N99" t="s">
        <v>351</v>
      </c>
      <c r="O99" s="11">
        <v>27724</v>
      </c>
      <c r="P99" s="11">
        <v>315155</v>
      </c>
      <c r="Q99" s="11">
        <v>4582</v>
      </c>
      <c r="R99" s="11">
        <v>1868</v>
      </c>
      <c r="S99" s="11">
        <v>11768</v>
      </c>
      <c r="T99" s="11">
        <v>14761</v>
      </c>
      <c r="U99">
        <f t="shared" si="3"/>
        <v>375858</v>
      </c>
    </row>
    <row r="100" spans="1:21" x14ac:dyDescent="0.2">
      <c r="A100" t="str">
        <f t="shared" si="2"/>
        <v>VTfemale</v>
      </c>
      <c r="B100" t="s">
        <v>264</v>
      </c>
      <c r="C100" t="s">
        <v>341</v>
      </c>
      <c r="D100" s="11">
        <v>3052</v>
      </c>
      <c r="E100" s="11">
        <v>296672</v>
      </c>
      <c r="F100" s="11">
        <v>5219</v>
      </c>
      <c r="G100" s="11">
        <v>77</v>
      </c>
      <c r="H100" s="11">
        <v>959</v>
      </c>
      <c r="I100" s="11">
        <v>5387</v>
      </c>
      <c r="M100" t="s">
        <v>264</v>
      </c>
      <c r="N100" t="s">
        <v>341</v>
      </c>
      <c r="O100" s="11">
        <v>228</v>
      </c>
      <c r="P100" s="11">
        <v>4454</v>
      </c>
      <c r="Q100" s="11">
        <v>82</v>
      </c>
      <c r="R100" s="11">
        <v>17</v>
      </c>
      <c r="S100" s="11">
        <v>159</v>
      </c>
      <c r="T100" s="11">
        <v>393</v>
      </c>
      <c r="U100">
        <f t="shared" si="3"/>
        <v>5333</v>
      </c>
    </row>
    <row r="101" spans="1:21" x14ac:dyDescent="0.2">
      <c r="A101" t="str">
        <f t="shared" si="2"/>
        <v>VTmale</v>
      </c>
      <c r="B101" t="s">
        <v>264</v>
      </c>
      <c r="C101" t="s">
        <v>351</v>
      </c>
      <c r="D101" s="11">
        <v>3915</v>
      </c>
      <c r="E101" s="11">
        <v>288649</v>
      </c>
      <c r="F101" s="11">
        <v>4145</v>
      </c>
      <c r="G101" s="11">
        <v>86</v>
      </c>
      <c r="H101" s="11">
        <v>1034</v>
      </c>
      <c r="I101" s="11">
        <v>5133</v>
      </c>
      <c r="M101" t="s">
        <v>264</v>
      </c>
      <c r="N101" t="s">
        <v>351</v>
      </c>
      <c r="O101" s="11">
        <v>276</v>
      </c>
      <c r="P101" s="11">
        <v>4650</v>
      </c>
      <c r="Q101" s="11">
        <v>66</v>
      </c>
      <c r="R101" s="11">
        <v>19</v>
      </c>
      <c r="S101" s="11">
        <v>178</v>
      </c>
      <c r="T101" s="11">
        <v>368</v>
      </c>
      <c r="U101">
        <f t="shared" si="3"/>
        <v>5557</v>
      </c>
    </row>
    <row r="102" spans="1:21" x14ac:dyDescent="0.2">
      <c r="A102" t="str">
        <f t="shared" si="2"/>
        <v>WAfemale</v>
      </c>
      <c r="B102" t="s">
        <v>268</v>
      </c>
      <c r="C102" t="s">
        <v>341</v>
      </c>
      <c r="D102" s="11">
        <v>119840</v>
      </c>
      <c r="E102" s="11">
        <v>2494680</v>
      </c>
      <c r="F102" s="11">
        <v>302257</v>
      </c>
      <c r="G102" s="11">
        <v>22542</v>
      </c>
      <c r="H102" s="11">
        <v>46271</v>
      </c>
      <c r="I102" s="11">
        <v>135656</v>
      </c>
      <c r="M102" t="s">
        <v>268</v>
      </c>
      <c r="N102" t="s">
        <v>341</v>
      </c>
      <c r="O102" s="11">
        <v>11515</v>
      </c>
      <c r="P102" s="11">
        <v>347379</v>
      </c>
      <c r="Q102" s="11">
        <v>6875</v>
      </c>
      <c r="R102" s="11">
        <v>2362</v>
      </c>
      <c r="S102" s="11">
        <v>20419</v>
      </c>
      <c r="T102" s="11">
        <v>22340</v>
      </c>
      <c r="U102">
        <f t="shared" si="3"/>
        <v>410890</v>
      </c>
    </row>
    <row r="103" spans="1:21" x14ac:dyDescent="0.2">
      <c r="A103" t="str">
        <f t="shared" si="2"/>
        <v>WAmale</v>
      </c>
      <c r="B103" t="s">
        <v>268</v>
      </c>
      <c r="C103" t="s">
        <v>351</v>
      </c>
      <c r="D103" s="11">
        <v>140461</v>
      </c>
      <c r="E103" s="11">
        <v>2473975</v>
      </c>
      <c r="F103" s="11">
        <v>262860</v>
      </c>
      <c r="G103" s="11">
        <v>22603</v>
      </c>
      <c r="H103" s="11">
        <v>45996</v>
      </c>
      <c r="I103" s="11">
        <v>133019</v>
      </c>
      <c r="M103" t="s">
        <v>268</v>
      </c>
      <c r="N103" t="s">
        <v>351</v>
      </c>
      <c r="O103" s="11">
        <v>12383</v>
      </c>
      <c r="P103" s="11">
        <v>374982</v>
      </c>
      <c r="Q103" s="11">
        <v>6977</v>
      </c>
      <c r="R103" s="11">
        <v>2526</v>
      </c>
      <c r="S103" s="11">
        <v>22124</v>
      </c>
      <c r="T103" s="11">
        <v>22397</v>
      </c>
      <c r="U103">
        <f t="shared" si="3"/>
        <v>441389</v>
      </c>
    </row>
    <row r="104" spans="1:21" x14ac:dyDescent="0.2">
      <c r="A104" t="str">
        <f t="shared" si="2"/>
        <v>WIfemale</v>
      </c>
      <c r="B104" t="s">
        <v>272</v>
      </c>
      <c r="C104" t="s">
        <v>341</v>
      </c>
      <c r="D104" s="11">
        <v>185104</v>
      </c>
      <c r="E104" s="11">
        <v>2382481</v>
      </c>
      <c r="F104" s="11">
        <v>78289</v>
      </c>
      <c r="G104" s="11">
        <v>909</v>
      </c>
      <c r="H104" s="11">
        <v>25206</v>
      </c>
      <c r="I104" s="11">
        <v>44705</v>
      </c>
      <c r="M104" t="s">
        <v>272</v>
      </c>
      <c r="N104" t="s">
        <v>341</v>
      </c>
      <c r="O104" s="11">
        <v>8141</v>
      </c>
      <c r="P104" s="11">
        <v>154463</v>
      </c>
      <c r="Q104" s="11">
        <v>1360</v>
      </c>
      <c r="R104" s="11">
        <v>455</v>
      </c>
      <c r="S104" s="11">
        <v>6669</v>
      </c>
      <c r="T104" s="11">
        <v>6648</v>
      </c>
      <c r="U104">
        <f t="shared" si="3"/>
        <v>177736</v>
      </c>
    </row>
    <row r="105" spans="1:21" x14ac:dyDescent="0.2">
      <c r="A105" t="str">
        <f t="shared" si="2"/>
        <v>WImale</v>
      </c>
      <c r="B105" t="s">
        <v>272</v>
      </c>
      <c r="C105" t="s">
        <v>351</v>
      </c>
      <c r="D105" s="11">
        <v>178114</v>
      </c>
      <c r="E105" s="11">
        <v>2345148</v>
      </c>
      <c r="F105" s="11">
        <v>73909</v>
      </c>
      <c r="G105" s="11">
        <v>1006</v>
      </c>
      <c r="H105" s="11">
        <v>25084</v>
      </c>
      <c r="I105" s="11">
        <v>43394</v>
      </c>
      <c r="M105" t="s">
        <v>272</v>
      </c>
      <c r="N105" t="s">
        <v>351</v>
      </c>
      <c r="O105" s="11">
        <v>8243</v>
      </c>
      <c r="P105" s="11">
        <v>166665</v>
      </c>
      <c r="Q105" s="11">
        <v>1405</v>
      </c>
      <c r="R105" s="11">
        <v>548</v>
      </c>
      <c r="S105" s="11">
        <v>7212</v>
      </c>
      <c r="T105" s="11">
        <v>6816</v>
      </c>
      <c r="U105">
        <f t="shared" si="3"/>
        <v>190889</v>
      </c>
    </row>
    <row r="106" spans="1:21" x14ac:dyDescent="0.2">
      <c r="A106" t="str">
        <f t="shared" si="2"/>
        <v>WVfemale</v>
      </c>
      <c r="B106" t="s">
        <v>270</v>
      </c>
      <c r="C106" t="s">
        <v>341</v>
      </c>
      <c r="D106" s="11">
        <v>29404</v>
      </c>
      <c r="E106" s="11">
        <v>870236</v>
      </c>
      <c r="F106" s="11">
        <v>7778</v>
      </c>
      <c r="G106" s="11">
        <v>191</v>
      </c>
      <c r="H106" s="11">
        <v>1819</v>
      </c>
      <c r="I106" s="11">
        <v>13922</v>
      </c>
      <c r="M106" t="s">
        <v>270</v>
      </c>
      <c r="N106" t="s">
        <v>341</v>
      </c>
      <c r="O106" s="11">
        <v>710</v>
      </c>
      <c r="P106" s="11">
        <v>10624</v>
      </c>
      <c r="Q106" s="11">
        <v>121</v>
      </c>
      <c r="R106" s="11">
        <v>49</v>
      </c>
      <c r="S106" s="11">
        <v>229</v>
      </c>
      <c r="T106" s="11">
        <v>660</v>
      </c>
      <c r="U106">
        <f t="shared" si="3"/>
        <v>12393</v>
      </c>
    </row>
    <row r="107" spans="1:21" x14ac:dyDescent="0.2">
      <c r="A107" t="str">
        <f t="shared" si="2"/>
        <v>WVmale</v>
      </c>
      <c r="B107" t="s">
        <v>270</v>
      </c>
      <c r="C107" t="s">
        <v>351</v>
      </c>
      <c r="D107" s="11">
        <v>34447</v>
      </c>
      <c r="E107" s="11">
        <v>841761</v>
      </c>
      <c r="F107" s="11">
        <v>6790</v>
      </c>
      <c r="G107" s="11">
        <v>212</v>
      </c>
      <c r="H107" s="11">
        <v>1963</v>
      </c>
      <c r="I107" s="11">
        <v>14027</v>
      </c>
      <c r="M107" t="s">
        <v>270</v>
      </c>
      <c r="N107" t="s">
        <v>351</v>
      </c>
      <c r="O107" s="11">
        <v>938</v>
      </c>
      <c r="P107" s="11">
        <v>12336</v>
      </c>
      <c r="Q107" s="11">
        <v>120</v>
      </c>
      <c r="R107" s="11">
        <v>58</v>
      </c>
      <c r="S107" s="11">
        <v>339</v>
      </c>
      <c r="T107" s="11">
        <v>733</v>
      </c>
      <c r="U107">
        <f t="shared" si="3"/>
        <v>14524</v>
      </c>
    </row>
    <row r="108" spans="1:21" x14ac:dyDescent="0.2">
      <c r="A108" t="str">
        <f t="shared" si="2"/>
        <v>WYfemale</v>
      </c>
      <c r="B108" t="s">
        <v>274</v>
      </c>
      <c r="C108" t="s">
        <v>341</v>
      </c>
      <c r="D108" s="11">
        <v>2813</v>
      </c>
      <c r="E108" s="11">
        <v>242034</v>
      </c>
      <c r="F108" s="11">
        <v>2763</v>
      </c>
      <c r="G108" s="11">
        <v>195</v>
      </c>
      <c r="H108" s="11">
        <v>6219</v>
      </c>
      <c r="I108" s="11">
        <v>4573</v>
      </c>
      <c r="M108" t="s">
        <v>274</v>
      </c>
      <c r="N108" t="s">
        <v>341</v>
      </c>
      <c r="O108" s="11">
        <v>398</v>
      </c>
      <c r="P108" s="11">
        <v>23351</v>
      </c>
      <c r="Q108" s="11">
        <v>204</v>
      </c>
      <c r="R108" s="11">
        <v>71</v>
      </c>
      <c r="S108" s="11">
        <v>1528</v>
      </c>
      <c r="T108" s="11">
        <v>1009</v>
      </c>
      <c r="U108">
        <f t="shared" si="3"/>
        <v>26561</v>
      </c>
    </row>
    <row r="109" spans="1:21" x14ac:dyDescent="0.2">
      <c r="A109" t="str">
        <f t="shared" si="2"/>
        <v>WYmale</v>
      </c>
      <c r="B109" t="s">
        <v>274</v>
      </c>
      <c r="C109" t="s">
        <v>351</v>
      </c>
      <c r="D109" s="11">
        <v>4172</v>
      </c>
      <c r="E109" s="11">
        <v>250301</v>
      </c>
      <c r="F109" s="11">
        <v>2246</v>
      </c>
      <c r="G109" s="11">
        <v>205</v>
      </c>
      <c r="H109" s="11">
        <v>6153</v>
      </c>
      <c r="I109" s="11">
        <v>4710</v>
      </c>
      <c r="M109" t="s">
        <v>274</v>
      </c>
      <c r="N109" t="s">
        <v>351</v>
      </c>
      <c r="O109" s="11">
        <v>476</v>
      </c>
      <c r="P109" s="11">
        <v>26042</v>
      </c>
      <c r="Q109" s="11">
        <v>199</v>
      </c>
      <c r="R109" s="11">
        <v>96</v>
      </c>
      <c r="S109" s="11">
        <v>1807</v>
      </c>
      <c r="T109" s="11">
        <v>983</v>
      </c>
      <c r="U109">
        <f t="shared" si="3"/>
        <v>29603</v>
      </c>
    </row>
    <row r="110" spans="1:21" x14ac:dyDescent="0.2">
      <c r="A110" t="str">
        <f t="shared" si="2"/>
        <v>Grand Total</v>
      </c>
      <c r="B110" t="s">
        <v>419</v>
      </c>
      <c r="D110" s="11">
        <v>78994508</v>
      </c>
      <c r="E110" s="11">
        <v>395529730</v>
      </c>
      <c r="F110" s="11">
        <v>33366822</v>
      </c>
      <c r="G110" s="11">
        <v>1087104</v>
      </c>
      <c r="H110" s="11">
        <v>4701718</v>
      </c>
      <c r="I110" s="27">
        <v>12742902</v>
      </c>
      <c r="M110" t="s">
        <v>419</v>
      </c>
      <c r="O110" s="11">
        <v>5231236</v>
      </c>
      <c r="P110" s="11">
        <v>97217050</v>
      </c>
      <c r="Q110" s="11">
        <v>1098096</v>
      </c>
      <c r="R110" s="11">
        <v>389582</v>
      </c>
      <c r="S110" s="11">
        <v>3205258</v>
      </c>
      <c r="T110" s="27">
        <v>3208836</v>
      </c>
      <c r="U110">
        <f t="shared" si="3"/>
        <v>110350058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2162A-CCB0-F942-9943-7DDE65C5F1F6}">
  <sheetPr>
    <tabColor theme="4" tint="0.39997558519241921"/>
  </sheetPr>
  <dimension ref="A1:R469"/>
  <sheetViews>
    <sheetView workbookViewId="0">
      <pane ySplit="1" topLeftCell="A317" activePane="bottomLeft" state="frozen"/>
      <selection pane="bottomLeft" activeCell="K1" sqref="K1:K1048576"/>
    </sheetView>
  </sheetViews>
  <sheetFormatPr baseColWidth="10" defaultRowHeight="16" x14ac:dyDescent="0.2"/>
  <cols>
    <col min="1" max="1" width="29.1640625" bestFit="1" customWidth="1"/>
  </cols>
  <sheetData>
    <row r="1" spans="1:18" s="1" customFormat="1" x14ac:dyDescent="0.2">
      <c r="A1" s="1" t="s">
        <v>417</v>
      </c>
      <c r="B1" s="1" t="s">
        <v>322</v>
      </c>
      <c r="C1" s="1" t="s">
        <v>323</v>
      </c>
      <c r="D1" s="1" t="s">
        <v>324</v>
      </c>
      <c r="E1" s="1" t="s">
        <v>325</v>
      </c>
      <c r="F1" s="1" t="s">
        <v>326</v>
      </c>
      <c r="G1" s="1" t="s">
        <v>327</v>
      </c>
      <c r="H1" s="1" t="s">
        <v>328</v>
      </c>
      <c r="I1" s="1" t="s">
        <v>329</v>
      </c>
      <c r="J1" s="1" t="s">
        <v>330</v>
      </c>
      <c r="K1" s="1" t="s">
        <v>331</v>
      </c>
      <c r="L1" s="1" t="s">
        <v>332</v>
      </c>
      <c r="M1" s="1" t="s">
        <v>333</v>
      </c>
      <c r="N1" s="1" t="s">
        <v>334</v>
      </c>
      <c r="O1" s="1" t="s">
        <v>335</v>
      </c>
      <c r="P1" s="1" t="s">
        <v>336</v>
      </c>
      <c r="Q1" s="1" t="s">
        <v>337</v>
      </c>
      <c r="R1" s="1" t="s">
        <v>338</v>
      </c>
    </row>
    <row r="2" spans="1:18" x14ac:dyDescent="0.2">
      <c r="A2" t="str">
        <f>E2&amp;F2&amp;G2&amp;J2</f>
        <v>FemalehispHispanicUnited States</v>
      </c>
      <c r="B2" t="s">
        <v>361</v>
      </c>
      <c r="C2" s="2">
        <v>41821</v>
      </c>
      <c r="D2" t="s">
        <v>341</v>
      </c>
      <c r="E2" t="s">
        <v>342</v>
      </c>
      <c r="F2" t="s">
        <v>343</v>
      </c>
      <c r="G2" t="s">
        <v>344</v>
      </c>
      <c r="H2" t="s">
        <v>345</v>
      </c>
      <c r="J2" t="s">
        <v>156</v>
      </c>
      <c r="K2" t="s">
        <v>346</v>
      </c>
      <c r="L2">
        <v>27284006</v>
      </c>
      <c r="M2">
        <v>24009944</v>
      </c>
      <c r="N2">
        <v>1334064</v>
      </c>
      <c r="O2">
        <v>766306</v>
      </c>
      <c r="P2">
        <v>275323</v>
      </c>
      <c r="Q2">
        <v>93771</v>
      </c>
      <c r="R2">
        <v>804598</v>
      </c>
    </row>
    <row r="3" spans="1:18" x14ac:dyDescent="0.2">
      <c r="A3" t="str">
        <f t="shared" ref="A3:A66" si="0">E3&amp;F3&amp;G3&amp;J3</f>
        <v>FemalenhispNot HispanicUnited States</v>
      </c>
      <c r="B3" t="s">
        <v>361</v>
      </c>
      <c r="C3" s="2">
        <v>41821</v>
      </c>
      <c r="D3" t="s">
        <v>341</v>
      </c>
      <c r="E3" t="s">
        <v>342</v>
      </c>
      <c r="F3" t="s">
        <v>347</v>
      </c>
      <c r="G3" t="s">
        <v>348</v>
      </c>
      <c r="H3" t="s">
        <v>345</v>
      </c>
      <c r="J3" t="s">
        <v>156</v>
      </c>
      <c r="K3" t="s">
        <v>346</v>
      </c>
      <c r="L3">
        <v>134404773</v>
      </c>
      <c r="M3">
        <v>100322874</v>
      </c>
      <c r="N3">
        <v>20632934</v>
      </c>
      <c r="O3">
        <v>1192216</v>
      </c>
      <c r="P3">
        <v>8747300</v>
      </c>
      <c r="Q3">
        <v>269703</v>
      </c>
      <c r="R3">
        <v>3239746</v>
      </c>
    </row>
    <row r="4" spans="1:18" x14ac:dyDescent="0.2">
      <c r="A4" t="str">
        <f t="shared" si="0"/>
        <v>FemaletothispTotalUnited States</v>
      </c>
      <c r="B4" t="s">
        <v>361</v>
      </c>
      <c r="C4" s="2">
        <v>41821</v>
      </c>
      <c r="D4" t="s">
        <v>341</v>
      </c>
      <c r="E4" t="s">
        <v>342</v>
      </c>
      <c r="F4" t="s">
        <v>349</v>
      </c>
      <c r="G4" t="s">
        <v>350</v>
      </c>
      <c r="H4" t="s">
        <v>345</v>
      </c>
      <c r="J4" t="s">
        <v>156</v>
      </c>
      <c r="K4" t="s">
        <v>346</v>
      </c>
      <c r="L4">
        <v>161688779</v>
      </c>
      <c r="M4">
        <v>124332818</v>
      </c>
      <c r="N4">
        <v>21966998</v>
      </c>
      <c r="O4">
        <v>1958522</v>
      </c>
      <c r="P4">
        <v>9022623</v>
      </c>
      <c r="Q4">
        <v>363474</v>
      </c>
      <c r="R4">
        <v>4044344</v>
      </c>
    </row>
    <row r="5" spans="1:18" x14ac:dyDescent="0.2">
      <c r="A5" t="str">
        <f t="shared" si="0"/>
        <v>MalehispHispanicUnited States</v>
      </c>
      <c r="B5" t="s">
        <v>361</v>
      </c>
      <c r="C5" s="2">
        <v>41821</v>
      </c>
      <c r="D5" t="s">
        <v>351</v>
      </c>
      <c r="E5" t="s">
        <v>352</v>
      </c>
      <c r="F5" t="s">
        <v>343</v>
      </c>
      <c r="G5" t="s">
        <v>344</v>
      </c>
      <c r="H5" t="s">
        <v>345</v>
      </c>
      <c r="J5" t="s">
        <v>156</v>
      </c>
      <c r="K5" t="s">
        <v>346</v>
      </c>
      <c r="L5">
        <v>27891023</v>
      </c>
      <c r="M5">
        <v>24598581</v>
      </c>
      <c r="N5">
        <v>1281554</v>
      </c>
      <c r="O5">
        <v>836323</v>
      </c>
      <c r="P5">
        <v>273725</v>
      </c>
      <c r="Q5">
        <v>101020</v>
      </c>
      <c r="R5">
        <v>799820</v>
      </c>
    </row>
    <row r="6" spans="1:18" x14ac:dyDescent="0.2">
      <c r="A6" t="str">
        <f t="shared" si="0"/>
        <v>MalenhispNot HispanicUnited States</v>
      </c>
      <c r="B6" t="s">
        <v>361</v>
      </c>
      <c r="C6" s="2">
        <v>41821</v>
      </c>
      <c r="D6" t="s">
        <v>351</v>
      </c>
      <c r="E6" t="s">
        <v>352</v>
      </c>
      <c r="F6" t="s">
        <v>347</v>
      </c>
      <c r="G6" t="s">
        <v>348</v>
      </c>
      <c r="H6" t="s">
        <v>345</v>
      </c>
      <c r="J6" t="s">
        <v>156</v>
      </c>
      <c r="K6" t="s">
        <v>346</v>
      </c>
      <c r="L6">
        <v>128806619</v>
      </c>
      <c r="M6">
        <v>97441991</v>
      </c>
      <c r="N6">
        <v>18864320</v>
      </c>
      <c r="O6">
        <v>1158643</v>
      </c>
      <c r="P6">
        <v>7936111</v>
      </c>
      <c r="Q6">
        <v>273849</v>
      </c>
      <c r="R6">
        <v>3131705</v>
      </c>
    </row>
    <row r="7" spans="1:18" x14ac:dyDescent="0.2">
      <c r="A7" t="str">
        <f t="shared" si="0"/>
        <v>MaletothispTotalUnited States</v>
      </c>
      <c r="B7" t="s">
        <v>361</v>
      </c>
      <c r="C7" s="2">
        <v>41821</v>
      </c>
      <c r="D7" t="s">
        <v>351</v>
      </c>
      <c r="E7" t="s">
        <v>352</v>
      </c>
      <c r="F7" t="s">
        <v>349</v>
      </c>
      <c r="G7" t="s">
        <v>350</v>
      </c>
      <c r="H7" t="s">
        <v>345</v>
      </c>
      <c r="J7" t="s">
        <v>156</v>
      </c>
      <c r="K7" t="s">
        <v>346</v>
      </c>
      <c r="L7">
        <v>156697642</v>
      </c>
      <c r="M7">
        <v>122040572</v>
      </c>
      <c r="N7">
        <v>20145874</v>
      </c>
      <c r="O7">
        <v>1994966</v>
      </c>
      <c r="P7">
        <v>8209836</v>
      </c>
      <c r="Q7">
        <v>374869</v>
      </c>
      <c r="R7">
        <v>3931525</v>
      </c>
    </row>
    <row r="8" spans="1:18" x14ac:dyDescent="0.2">
      <c r="A8" t="str">
        <f t="shared" si="0"/>
        <v>Both SexeshispHispanicUnited States</v>
      </c>
      <c r="B8" t="s">
        <v>361</v>
      </c>
      <c r="C8" s="2">
        <v>41821</v>
      </c>
      <c r="D8" t="s">
        <v>353</v>
      </c>
      <c r="E8" t="s">
        <v>354</v>
      </c>
      <c r="F8" t="s">
        <v>343</v>
      </c>
      <c r="G8" t="s">
        <v>344</v>
      </c>
      <c r="H8" t="s">
        <v>345</v>
      </c>
      <c r="J8" t="s">
        <v>156</v>
      </c>
      <c r="K8" t="s">
        <v>346</v>
      </c>
      <c r="L8">
        <v>55175029</v>
      </c>
      <c r="M8">
        <v>48608525</v>
      </c>
      <c r="N8">
        <v>2615618</v>
      </c>
      <c r="O8">
        <v>1602629</v>
      </c>
      <c r="P8">
        <v>549048</v>
      </c>
      <c r="Q8">
        <v>194791</v>
      </c>
      <c r="R8">
        <v>1604418</v>
      </c>
    </row>
    <row r="9" spans="1:18" x14ac:dyDescent="0.2">
      <c r="A9" t="str">
        <f t="shared" si="0"/>
        <v>Both SexesnhispNot HispanicUnited States</v>
      </c>
      <c r="B9" t="s">
        <v>361</v>
      </c>
      <c r="C9" s="2">
        <v>41821</v>
      </c>
      <c r="D9" t="s">
        <v>353</v>
      </c>
      <c r="E9" t="s">
        <v>354</v>
      </c>
      <c r="F9" t="s">
        <v>347</v>
      </c>
      <c r="G9" t="s">
        <v>348</v>
      </c>
      <c r="H9" t="s">
        <v>345</v>
      </c>
      <c r="J9" t="s">
        <v>156</v>
      </c>
      <c r="K9" t="s">
        <v>346</v>
      </c>
      <c r="L9">
        <v>263211392</v>
      </c>
      <c r="M9">
        <v>197764865</v>
      </c>
      <c r="N9">
        <v>39497254</v>
      </c>
      <c r="O9">
        <v>2350859</v>
      </c>
      <c r="P9">
        <v>16683411</v>
      </c>
      <c r="Q9">
        <v>543552</v>
      </c>
      <c r="R9">
        <v>6371451</v>
      </c>
    </row>
    <row r="10" spans="1:18" x14ac:dyDescent="0.2">
      <c r="A10" t="str">
        <f t="shared" si="0"/>
        <v>Both SexestothispTotalUnited States</v>
      </c>
      <c r="B10" t="s">
        <v>361</v>
      </c>
      <c r="C10" s="2">
        <v>41821</v>
      </c>
      <c r="D10" t="s">
        <v>353</v>
      </c>
      <c r="E10" t="s">
        <v>354</v>
      </c>
      <c r="F10" t="s">
        <v>349</v>
      </c>
      <c r="G10" t="s">
        <v>350</v>
      </c>
      <c r="H10" t="s">
        <v>345</v>
      </c>
      <c r="J10" t="s">
        <v>156</v>
      </c>
      <c r="K10" t="s">
        <v>346</v>
      </c>
      <c r="L10">
        <v>318386421</v>
      </c>
      <c r="M10">
        <v>246373390</v>
      </c>
      <c r="N10">
        <v>42112872</v>
      </c>
      <c r="O10">
        <v>3953488</v>
      </c>
      <c r="P10">
        <v>17232459</v>
      </c>
      <c r="Q10">
        <v>738343</v>
      </c>
      <c r="R10">
        <v>7975869</v>
      </c>
    </row>
    <row r="11" spans="1:18" x14ac:dyDescent="0.2">
      <c r="A11" t="str">
        <f t="shared" si="0"/>
        <v>FemalehispHispanicAlabama</v>
      </c>
      <c r="B11" t="s">
        <v>361</v>
      </c>
      <c r="C11" s="2">
        <v>41821</v>
      </c>
      <c r="D11" t="s">
        <v>341</v>
      </c>
      <c r="E11" t="s">
        <v>342</v>
      </c>
      <c r="F11" t="s">
        <v>343</v>
      </c>
      <c r="G11" t="s">
        <v>344</v>
      </c>
      <c r="H11" t="s">
        <v>366</v>
      </c>
      <c r="I11">
        <v>1</v>
      </c>
      <c r="J11" t="s">
        <v>167</v>
      </c>
      <c r="K11" t="s">
        <v>166</v>
      </c>
      <c r="L11">
        <v>90529</v>
      </c>
      <c r="M11">
        <v>76255</v>
      </c>
      <c r="N11">
        <v>6680</v>
      </c>
      <c r="O11">
        <v>2733</v>
      </c>
      <c r="P11">
        <v>666</v>
      </c>
      <c r="Q11">
        <v>1107</v>
      </c>
      <c r="R11">
        <v>3088</v>
      </c>
    </row>
    <row r="12" spans="1:18" x14ac:dyDescent="0.2">
      <c r="A12" t="str">
        <f t="shared" si="0"/>
        <v>FemalenhispNot HispanicAlabama</v>
      </c>
      <c r="B12" t="s">
        <v>361</v>
      </c>
      <c r="C12" s="2">
        <v>41821</v>
      </c>
      <c r="D12" t="s">
        <v>341</v>
      </c>
      <c r="E12" t="s">
        <v>342</v>
      </c>
      <c r="F12" t="s">
        <v>347</v>
      </c>
      <c r="G12" t="s">
        <v>348</v>
      </c>
      <c r="H12" t="s">
        <v>366</v>
      </c>
      <c r="I12">
        <v>1</v>
      </c>
      <c r="J12" t="s">
        <v>167</v>
      </c>
      <c r="K12" t="s">
        <v>166</v>
      </c>
      <c r="L12">
        <v>2404477</v>
      </c>
      <c r="M12">
        <v>1638540</v>
      </c>
      <c r="N12">
        <v>682064</v>
      </c>
      <c r="O12">
        <v>13622</v>
      </c>
      <c r="P12">
        <v>33959</v>
      </c>
      <c r="Q12">
        <v>1148</v>
      </c>
      <c r="R12">
        <v>35144</v>
      </c>
    </row>
    <row r="13" spans="1:18" x14ac:dyDescent="0.2">
      <c r="A13" t="str">
        <f t="shared" si="0"/>
        <v>FemaletothispTotalAlabama</v>
      </c>
      <c r="B13" t="s">
        <v>361</v>
      </c>
      <c r="C13" s="2">
        <v>41821</v>
      </c>
      <c r="D13" t="s">
        <v>341</v>
      </c>
      <c r="E13" t="s">
        <v>342</v>
      </c>
      <c r="F13" t="s">
        <v>349</v>
      </c>
      <c r="G13" t="s">
        <v>350</v>
      </c>
      <c r="H13" t="s">
        <v>366</v>
      </c>
      <c r="I13">
        <v>1</v>
      </c>
      <c r="J13" t="s">
        <v>167</v>
      </c>
      <c r="K13" t="s">
        <v>166</v>
      </c>
      <c r="L13">
        <v>2495006</v>
      </c>
      <c r="M13">
        <v>1714795</v>
      </c>
      <c r="N13">
        <v>688744</v>
      </c>
      <c r="O13">
        <v>16355</v>
      </c>
      <c r="P13">
        <v>34625</v>
      </c>
      <c r="Q13">
        <v>2255</v>
      </c>
      <c r="R13">
        <v>38232</v>
      </c>
    </row>
    <row r="14" spans="1:18" x14ac:dyDescent="0.2">
      <c r="A14" t="str">
        <f t="shared" si="0"/>
        <v>MalehispHispanicAlabama</v>
      </c>
      <c r="B14" t="s">
        <v>361</v>
      </c>
      <c r="C14" s="2">
        <v>41821</v>
      </c>
      <c r="D14" t="s">
        <v>351</v>
      </c>
      <c r="E14" t="s">
        <v>352</v>
      </c>
      <c r="F14" t="s">
        <v>343</v>
      </c>
      <c r="G14" t="s">
        <v>344</v>
      </c>
      <c r="H14" t="s">
        <v>366</v>
      </c>
      <c r="I14">
        <v>1</v>
      </c>
      <c r="J14" t="s">
        <v>167</v>
      </c>
      <c r="K14" t="s">
        <v>166</v>
      </c>
      <c r="L14">
        <v>105485</v>
      </c>
      <c r="M14">
        <v>88726</v>
      </c>
      <c r="N14">
        <v>7413</v>
      </c>
      <c r="O14">
        <v>3553</v>
      </c>
      <c r="P14">
        <v>800</v>
      </c>
      <c r="Q14">
        <v>1529</v>
      </c>
      <c r="R14">
        <v>3464</v>
      </c>
    </row>
    <row r="15" spans="1:18" x14ac:dyDescent="0.2">
      <c r="A15" t="str">
        <f t="shared" si="0"/>
        <v>MalenhispNot HispanicAlabama</v>
      </c>
      <c r="B15" t="s">
        <v>361</v>
      </c>
      <c r="C15" s="2">
        <v>41821</v>
      </c>
      <c r="D15" t="s">
        <v>351</v>
      </c>
      <c r="E15" t="s">
        <v>352</v>
      </c>
      <c r="F15" t="s">
        <v>347</v>
      </c>
      <c r="G15" t="s">
        <v>348</v>
      </c>
      <c r="H15" t="s">
        <v>366</v>
      </c>
      <c r="I15">
        <v>1</v>
      </c>
      <c r="J15" t="s">
        <v>167</v>
      </c>
      <c r="K15" t="s">
        <v>166</v>
      </c>
      <c r="L15">
        <v>2241990</v>
      </c>
      <c r="M15">
        <v>1569777</v>
      </c>
      <c r="N15">
        <v>594953</v>
      </c>
      <c r="O15">
        <v>13176</v>
      </c>
      <c r="P15">
        <v>29632</v>
      </c>
      <c r="Q15">
        <v>1139</v>
      </c>
      <c r="R15">
        <v>33313</v>
      </c>
    </row>
    <row r="16" spans="1:18" x14ac:dyDescent="0.2">
      <c r="A16" t="str">
        <f t="shared" si="0"/>
        <v>MaletothispTotalAlabama</v>
      </c>
      <c r="B16" t="s">
        <v>361</v>
      </c>
      <c r="C16" s="2">
        <v>41821</v>
      </c>
      <c r="D16" t="s">
        <v>351</v>
      </c>
      <c r="E16" t="s">
        <v>352</v>
      </c>
      <c r="F16" t="s">
        <v>349</v>
      </c>
      <c r="G16" t="s">
        <v>350</v>
      </c>
      <c r="H16" t="s">
        <v>366</v>
      </c>
      <c r="I16">
        <v>1</v>
      </c>
      <c r="J16" t="s">
        <v>167</v>
      </c>
      <c r="K16" t="s">
        <v>166</v>
      </c>
      <c r="L16">
        <v>2347475</v>
      </c>
      <c r="M16">
        <v>1658503</v>
      </c>
      <c r="N16">
        <v>602366</v>
      </c>
      <c r="O16">
        <v>16729</v>
      </c>
      <c r="P16">
        <v>30432</v>
      </c>
      <c r="Q16">
        <v>2668</v>
      </c>
      <c r="R16">
        <v>36777</v>
      </c>
    </row>
    <row r="17" spans="1:18" x14ac:dyDescent="0.2">
      <c r="A17" t="str">
        <f t="shared" si="0"/>
        <v>Both SexeshispHispanicAlabama</v>
      </c>
      <c r="B17" t="s">
        <v>361</v>
      </c>
      <c r="C17" s="2">
        <v>41821</v>
      </c>
      <c r="D17" t="s">
        <v>353</v>
      </c>
      <c r="E17" t="s">
        <v>354</v>
      </c>
      <c r="F17" t="s">
        <v>343</v>
      </c>
      <c r="G17" t="s">
        <v>344</v>
      </c>
      <c r="H17" t="s">
        <v>366</v>
      </c>
      <c r="I17">
        <v>1</v>
      </c>
      <c r="J17" t="s">
        <v>167</v>
      </c>
      <c r="K17" t="s">
        <v>166</v>
      </c>
      <c r="L17">
        <v>196014</v>
      </c>
      <c r="M17">
        <v>164981</v>
      </c>
      <c r="N17">
        <v>14093</v>
      </c>
      <c r="O17">
        <v>6286</v>
      </c>
      <c r="P17">
        <v>1466</v>
      </c>
      <c r="Q17">
        <v>2636</v>
      </c>
      <c r="R17">
        <v>6552</v>
      </c>
    </row>
    <row r="18" spans="1:18" x14ac:dyDescent="0.2">
      <c r="A18" t="str">
        <f t="shared" si="0"/>
        <v>Both SexesnhispNot HispanicAlabama</v>
      </c>
      <c r="B18" t="s">
        <v>361</v>
      </c>
      <c r="C18" s="2">
        <v>41821</v>
      </c>
      <c r="D18" t="s">
        <v>353</v>
      </c>
      <c r="E18" t="s">
        <v>354</v>
      </c>
      <c r="F18" t="s">
        <v>347</v>
      </c>
      <c r="G18" t="s">
        <v>348</v>
      </c>
      <c r="H18" t="s">
        <v>366</v>
      </c>
      <c r="I18">
        <v>1</v>
      </c>
      <c r="J18" t="s">
        <v>167</v>
      </c>
      <c r="K18" t="s">
        <v>166</v>
      </c>
      <c r="L18">
        <v>4646467</v>
      </c>
      <c r="M18">
        <v>3208317</v>
      </c>
      <c r="N18">
        <v>1277017</v>
      </c>
      <c r="O18">
        <v>26798</v>
      </c>
      <c r="P18">
        <v>63591</v>
      </c>
      <c r="Q18">
        <v>2287</v>
      </c>
      <c r="R18">
        <v>68457</v>
      </c>
    </row>
    <row r="19" spans="1:18" x14ac:dyDescent="0.2">
      <c r="A19" t="str">
        <f t="shared" si="0"/>
        <v>Both SexestothispTotalAlabama</v>
      </c>
      <c r="B19" t="s">
        <v>361</v>
      </c>
      <c r="C19" s="2">
        <v>41821</v>
      </c>
      <c r="D19" t="s">
        <v>353</v>
      </c>
      <c r="E19" t="s">
        <v>354</v>
      </c>
      <c r="F19" t="s">
        <v>349</v>
      </c>
      <c r="G19" t="s">
        <v>350</v>
      </c>
      <c r="H19" t="s">
        <v>366</v>
      </c>
      <c r="I19">
        <v>1</v>
      </c>
      <c r="J19" t="s">
        <v>167</v>
      </c>
      <c r="K19" t="s">
        <v>166</v>
      </c>
      <c r="L19">
        <v>4842481</v>
      </c>
      <c r="M19">
        <v>3373298</v>
      </c>
      <c r="N19">
        <v>1291110</v>
      </c>
      <c r="O19">
        <v>33084</v>
      </c>
      <c r="P19">
        <v>65057</v>
      </c>
      <c r="Q19">
        <v>4923</v>
      </c>
      <c r="R19">
        <v>75009</v>
      </c>
    </row>
    <row r="20" spans="1:18" x14ac:dyDescent="0.2">
      <c r="A20" t="str">
        <f t="shared" si="0"/>
        <v>FemalehispHispanicAlaska</v>
      </c>
      <c r="B20" t="s">
        <v>361</v>
      </c>
      <c r="C20" s="2">
        <v>41821</v>
      </c>
      <c r="D20" t="s">
        <v>341</v>
      </c>
      <c r="E20" t="s">
        <v>342</v>
      </c>
      <c r="F20" t="s">
        <v>343</v>
      </c>
      <c r="G20" t="s">
        <v>344</v>
      </c>
      <c r="H20" t="s">
        <v>367</v>
      </c>
      <c r="I20">
        <v>2</v>
      </c>
      <c r="J20" t="s">
        <v>170</v>
      </c>
      <c r="K20" t="s">
        <v>169</v>
      </c>
      <c r="L20">
        <v>23318</v>
      </c>
      <c r="M20">
        <v>16430</v>
      </c>
      <c r="N20">
        <v>1328</v>
      </c>
      <c r="O20">
        <v>2418</v>
      </c>
      <c r="P20">
        <v>568</v>
      </c>
      <c r="Q20">
        <v>234</v>
      </c>
      <c r="R20">
        <v>2340</v>
      </c>
    </row>
    <row r="21" spans="1:18" x14ac:dyDescent="0.2">
      <c r="A21" t="str">
        <f t="shared" si="0"/>
        <v>FemalenhispNot HispanicAlaska</v>
      </c>
      <c r="B21" t="s">
        <v>361</v>
      </c>
      <c r="C21" s="2">
        <v>41821</v>
      </c>
      <c r="D21" t="s">
        <v>341</v>
      </c>
      <c r="E21" t="s">
        <v>342</v>
      </c>
      <c r="F21" t="s">
        <v>347</v>
      </c>
      <c r="G21" t="s">
        <v>348</v>
      </c>
      <c r="H21" t="s">
        <v>367</v>
      </c>
      <c r="I21">
        <v>2</v>
      </c>
      <c r="J21" t="s">
        <v>170</v>
      </c>
      <c r="K21" t="s">
        <v>169</v>
      </c>
      <c r="L21">
        <v>327398</v>
      </c>
      <c r="M21">
        <v>214138</v>
      </c>
      <c r="N21">
        <v>10360</v>
      </c>
      <c r="O21">
        <v>52436</v>
      </c>
      <c r="P21">
        <v>22639</v>
      </c>
      <c r="Q21">
        <v>4294</v>
      </c>
      <c r="R21">
        <v>23531</v>
      </c>
    </row>
    <row r="22" spans="1:18" x14ac:dyDescent="0.2">
      <c r="A22" t="str">
        <f t="shared" si="0"/>
        <v>FemaletothispTotalAlaska</v>
      </c>
      <c r="B22" t="s">
        <v>361</v>
      </c>
      <c r="C22" s="2">
        <v>41821</v>
      </c>
      <c r="D22" t="s">
        <v>341</v>
      </c>
      <c r="E22" t="s">
        <v>342</v>
      </c>
      <c r="F22" t="s">
        <v>349</v>
      </c>
      <c r="G22" t="s">
        <v>350</v>
      </c>
      <c r="H22" t="s">
        <v>367</v>
      </c>
      <c r="I22">
        <v>2</v>
      </c>
      <c r="J22" t="s">
        <v>170</v>
      </c>
      <c r="K22" t="s">
        <v>169</v>
      </c>
      <c r="L22">
        <v>350716</v>
      </c>
      <c r="M22">
        <v>230568</v>
      </c>
      <c r="N22">
        <v>11688</v>
      </c>
      <c r="O22">
        <v>54854</v>
      </c>
      <c r="P22">
        <v>23207</v>
      </c>
      <c r="Q22">
        <v>4528</v>
      </c>
      <c r="R22">
        <v>25871</v>
      </c>
    </row>
    <row r="23" spans="1:18" x14ac:dyDescent="0.2">
      <c r="A23" t="str">
        <f t="shared" si="0"/>
        <v>MalehispHispanicAlaska</v>
      </c>
      <c r="B23" t="s">
        <v>361</v>
      </c>
      <c r="C23" s="2">
        <v>41821</v>
      </c>
      <c r="D23" t="s">
        <v>351</v>
      </c>
      <c r="E23" t="s">
        <v>352</v>
      </c>
      <c r="F23" t="s">
        <v>343</v>
      </c>
      <c r="G23" t="s">
        <v>344</v>
      </c>
      <c r="H23" t="s">
        <v>367</v>
      </c>
      <c r="I23">
        <v>2</v>
      </c>
      <c r="J23" t="s">
        <v>170</v>
      </c>
      <c r="K23" t="s">
        <v>169</v>
      </c>
      <c r="L23">
        <v>25940</v>
      </c>
      <c r="M23">
        <v>18378</v>
      </c>
      <c r="N23">
        <v>1363</v>
      </c>
      <c r="O23">
        <v>2682</v>
      </c>
      <c r="P23">
        <v>698</v>
      </c>
      <c r="Q23">
        <v>229</v>
      </c>
      <c r="R23">
        <v>2590</v>
      </c>
    </row>
    <row r="24" spans="1:18" x14ac:dyDescent="0.2">
      <c r="A24" t="str">
        <f t="shared" si="0"/>
        <v>MalenhispNot HispanicAlaska</v>
      </c>
      <c r="B24" t="s">
        <v>361</v>
      </c>
      <c r="C24" s="2">
        <v>41821</v>
      </c>
      <c r="D24" t="s">
        <v>351</v>
      </c>
      <c r="E24" t="s">
        <v>352</v>
      </c>
      <c r="F24" t="s">
        <v>347</v>
      </c>
      <c r="G24" t="s">
        <v>348</v>
      </c>
      <c r="H24" t="s">
        <v>367</v>
      </c>
      <c r="I24">
        <v>2</v>
      </c>
      <c r="J24" t="s">
        <v>170</v>
      </c>
      <c r="K24" t="s">
        <v>169</v>
      </c>
      <c r="L24">
        <v>359651</v>
      </c>
      <c r="M24">
        <v>243184</v>
      </c>
      <c r="N24">
        <v>13945</v>
      </c>
      <c r="O24">
        <v>53849</v>
      </c>
      <c r="P24">
        <v>20504</v>
      </c>
      <c r="Q24">
        <v>4432</v>
      </c>
      <c r="R24">
        <v>23737</v>
      </c>
    </row>
    <row r="25" spans="1:18" x14ac:dyDescent="0.2">
      <c r="A25" t="str">
        <f t="shared" si="0"/>
        <v>MaletothispTotalAlaska</v>
      </c>
      <c r="B25" t="s">
        <v>361</v>
      </c>
      <c r="C25" s="2">
        <v>41821</v>
      </c>
      <c r="D25" t="s">
        <v>351</v>
      </c>
      <c r="E25" t="s">
        <v>352</v>
      </c>
      <c r="F25" t="s">
        <v>349</v>
      </c>
      <c r="G25" t="s">
        <v>350</v>
      </c>
      <c r="H25" t="s">
        <v>367</v>
      </c>
      <c r="I25">
        <v>2</v>
      </c>
      <c r="J25" t="s">
        <v>170</v>
      </c>
      <c r="K25" t="s">
        <v>169</v>
      </c>
      <c r="L25">
        <v>385591</v>
      </c>
      <c r="M25">
        <v>261562</v>
      </c>
      <c r="N25">
        <v>15308</v>
      </c>
      <c r="O25">
        <v>56531</v>
      </c>
      <c r="P25">
        <v>21202</v>
      </c>
      <c r="Q25">
        <v>4661</v>
      </c>
      <c r="R25">
        <v>26327</v>
      </c>
    </row>
    <row r="26" spans="1:18" x14ac:dyDescent="0.2">
      <c r="A26" t="str">
        <f t="shared" si="0"/>
        <v>Both SexeshispHispanicAlaska</v>
      </c>
      <c r="B26" t="s">
        <v>361</v>
      </c>
      <c r="C26" s="2">
        <v>41821</v>
      </c>
      <c r="D26" t="s">
        <v>353</v>
      </c>
      <c r="E26" t="s">
        <v>354</v>
      </c>
      <c r="F26" t="s">
        <v>343</v>
      </c>
      <c r="G26" t="s">
        <v>344</v>
      </c>
      <c r="H26" t="s">
        <v>367</v>
      </c>
      <c r="I26">
        <v>2</v>
      </c>
      <c r="J26" t="s">
        <v>170</v>
      </c>
      <c r="K26" t="s">
        <v>169</v>
      </c>
      <c r="L26">
        <v>49258</v>
      </c>
      <c r="M26">
        <v>34808</v>
      </c>
      <c r="N26">
        <v>2691</v>
      </c>
      <c r="O26">
        <v>5100</v>
      </c>
      <c r="P26">
        <v>1266</v>
      </c>
      <c r="Q26">
        <v>463</v>
      </c>
      <c r="R26">
        <v>4930</v>
      </c>
    </row>
    <row r="27" spans="1:18" x14ac:dyDescent="0.2">
      <c r="A27" t="str">
        <f t="shared" si="0"/>
        <v>Both SexesnhispNot HispanicAlaska</v>
      </c>
      <c r="B27" t="s">
        <v>361</v>
      </c>
      <c r="C27" s="2">
        <v>41821</v>
      </c>
      <c r="D27" t="s">
        <v>353</v>
      </c>
      <c r="E27" t="s">
        <v>354</v>
      </c>
      <c r="F27" t="s">
        <v>347</v>
      </c>
      <c r="G27" t="s">
        <v>348</v>
      </c>
      <c r="H27" t="s">
        <v>367</v>
      </c>
      <c r="I27">
        <v>2</v>
      </c>
      <c r="J27" t="s">
        <v>170</v>
      </c>
      <c r="K27" t="s">
        <v>169</v>
      </c>
      <c r="L27">
        <v>687049</v>
      </c>
      <c r="M27">
        <v>457322</v>
      </c>
      <c r="N27">
        <v>24305</v>
      </c>
      <c r="O27">
        <v>106285</v>
      </c>
      <c r="P27">
        <v>43143</v>
      </c>
      <c r="Q27">
        <v>8726</v>
      </c>
      <c r="R27">
        <v>47268</v>
      </c>
    </row>
    <row r="28" spans="1:18" x14ac:dyDescent="0.2">
      <c r="A28" t="str">
        <f t="shared" si="0"/>
        <v>Both SexestothispTotalAlaska</v>
      </c>
      <c r="B28" t="s">
        <v>361</v>
      </c>
      <c r="C28" s="2">
        <v>41821</v>
      </c>
      <c r="D28" t="s">
        <v>353</v>
      </c>
      <c r="E28" t="s">
        <v>354</v>
      </c>
      <c r="F28" t="s">
        <v>349</v>
      </c>
      <c r="G28" t="s">
        <v>350</v>
      </c>
      <c r="H28" t="s">
        <v>367</v>
      </c>
      <c r="I28">
        <v>2</v>
      </c>
      <c r="J28" t="s">
        <v>170</v>
      </c>
      <c r="K28" t="s">
        <v>169</v>
      </c>
      <c r="L28">
        <v>736307</v>
      </c>
      <c r="M28">
        <v>492130</v>
      </c>
      <c r="N28">
        <v>26996</v>
      </c>
      <c r="O28">
        <v>111385</v>
      </c>
      <c r="P28">
        <v>44409</v>
      </c>
      <c r="Q28">
        <v>9189</v>
      </c>
      <c r="R28">
        <v>52198</v>
      </c>
    </row>
    <row r="29" spans="1:18" x14ac:dyDescent="0.2">
      <c r="A29" t="str">
        <f t="shared" si="0"/>
        <v>FemalehispHispanicArizona</v>
      </c>
      <c r="B29" t="s">
        <v>361</v>
      </c>
      <c r="C29" s="2">
        <v>41821</v>
      </c>
      <c r="D29" t="s">
        <v>341</v>
      </c>
      <c r="E29" t="s">
        <v>342</v>
      </c>
      <c r="F29" t="s">
        <v>343</v>
      </c>
      <c r="G29" t="s">
        <v>344</v>
      </c>
      <c r="H29" t="s">
        <v>368</v>
      </c>
      <c r="I29">
        <v>4</v>
      </c>
      <c r="J29" t="s">
        <v>173</v>
      </c>
      <c r="K29" t="s">
        <v>172</v>
      </c>
      <c r="L29">
        <v>1025413</v>
      </c>
      <c r="M29">
        <v>924551</v>
      </c>
      <c r="N29">
        <v>22405</v>
      </c>
      <c r="O29">
        <v>41657</v>
      </c>
      <c r="P29">
        <v>8700</v>
      </c>
      <c r="Q29">
        <v>2704</v>
      </c>
      <c r="R29">
        <v>25396</v>
      </c>
    </row>
    <row r="30" spans="1:18" x14ac:dyDescent="0.2">
      <c r="A30" t="str">
        <f t="shared" si="0"/>
        <v>FemalenhispNot HispanicArizona</v>
      </c>
      <c r="B30" t="s">
        <v>361</v>
      </c>
      <c r="C30" s="2">
        <v>41821</v>
      </c>
      <c r="D30" t="s">
        <v>341</v>
      </c>
      <c r="E30" t="s">
        <v>342</v>
      </c>
      <c r="F30" t="s">
        <v>347</v>
      </c>
      <c r="G30" t="s">
        <v>348</v>
      </c>
      <c r="H30" t="s">
        <v>368</v>
      </c>
      <c r="I30">
        <v>4</v>
      </c>
      <c r="J30" t="s">
        <v>173</v>
      </c>
      <c r="K30" t="s">
        <v>172</v>
      </c>
      <c r="L30">
        <v>2360347</v>
      </c>
      <c r="M30">
        <v>1909096</v>
      </c>
      <c r="N30">
        <v>129635</v>
      </c>
      <c r="O30">
        <v>140170</v>
      </c>
      <c r="P30">
        <v>111690</v>
      </c>
      <c r="Q30">
        <v>5448</v>
      </c>
      <c r="R30">
        <v>64308</v>
      </c>
    </row>
    <row r="31" spans="1:18" x14ac:dyDescent="0.2">
      <c r="A31" t="str">
        <f t="shared" si="0"/>
        <v>FemaletothispTotalArizona</v>
      </c>
      <c r="B31" t="s">
        <v>361</v>
      </c>
      <c r="C31" s="2">
        <v>41821</v>
      </c>
      <c r="D31" t="s">
        <v>341</v>
      </c>
      <c r="E31" t="s">
        <v>342</v>
      </c>
      <c r="F31" t="s">
        <v>349</v>
      </c>
      <c r="G31" t="s">
        <v>350</v>
      </c>
      <c r="H31" t="s">
        <v>368</v>
      </c>
      <c r="I31">
        <v>4</v>
      </c>
      <c r="J31" t="s">
        <v>173</v>
      </c>
      <c r="K31" t="s">
        <v>172</v>
      </c>
      <c r="L31">
        <v>3385760</v>
      </c>
      <c r="M31">
        <v>2833647</v>
      </c>
      <c r="N31">
        <v>152040</v>
      </c>
      <c r="O31">
        <v>181827</v>
      </c>
      <c r="P31">
        <v>120390</v>
      </c>
      <c r="Q31">
        <v>8152</v>
      </c>
      <c r="R31">
        <v>89704</v>
      </c>
    </row>
    <row r="32" spans="1:18" x14ac:dyDescent="0.2">
      <c r="A32" t="str">
        <f t="shared" si="0"/>
        <v>MalehispHispanicArizona</v>
      </c>
      <c r="B32" t="s">
        <v>361</v>
      </c>
      <c r="C32" s="2">
        <v>41821</v>
      </c>
      <c r="D32" t="s">
        <v>351</v>
      </c>
      <c r="E32" t="s">
        <v>352</v>
      </c>
      <c r="F32" t="s">
        <v>343</v>
      </c>
      <c r="G32" t="s">
        <v>344</v>
      </c>
      <c r="H32" t="s">
        <v>368</v>
      </c>
      <c r="I32">
        <v>4</v>
      </c>
      <c r="J32" t="s">
        <v>173</v>
      </c>
      <c r="K32" t="s">
        <v>172</v>
      </c>
      <c r="L32">
        <v>1036775</v>
      </c>
      <c r="M32">
        <v>933018</v>
      </c>
      <c r="N32">
        <v>22095</v>
      </c>
      <c r="O32">
        <v>44574</v>
      </c>
      <c r="P32">
        <v>8699</v>
      </c>
      <c r="Q32">
        <v>2792</v>
      </c>
      <c r="R32">
        <v>25597</v>
      </c>
    </row>
    <row r="33" spans="1:18" x14ac:dyDescent="0.2">
      <c r="A33" t="str">
        <f t="shared" si="0"/>
        <v>MalenhispNot HispanicArizona</v>
      </c>
      <c r="B33" t="s">
        <v>361</v>
      </c>
      <c r="C33" s="2">
        <v>41821</v>
      </c>
      <c r="D33" t="s">
        <v>351</v>
      </c>
      <c r="E33" t="s">
        <v>352</v>
      </c>
      <c r="F33" t="s">
        <v>347</v>
      </c>
      <c r="G33" t="s">
        <v>348</v>
      </c>
      <c r="H33" t="s">
        <v>368</v>
      </c>
      <c r="I33">
        <v>4</v>
      </c>
      <c r="J33" t="s">
        <v>173</v>
      </c>
      <c r="K33" t="s">
        <v>172</v>
      </c>
      <c r="L33">
        <v>2311305</v>
      </c>
      <c r="M33">
        <v>1867224</v>
      </c>
      <c r="N33">
        <v>142740</v>
      </c>
      <c r="O33">
        <v>132865</v>
      </c>
      <c r="P33">
        <v>98559</v>
      </c>
      <c r="Q33">
        <v>6656</v>
      </c>
      <c r="R33">
        <v>63261</v>
      </c>
    </row>
    <row r="34" spans="1:18" x14ac:dyDescent="0.2">
      <c r="A34" t="str">
        <f t="shared" si="0"/>
        <v>MaletothispTotalArizona</v>
      </c>
      <c r="B34" t="s">
        <v>361</v>
      </c>
      <c r="C34" s="2">
        <v>41821</v>
      </c>
      <c r="D34" t="s">
        <v>351</v>
      </c>
      <c r="E34" t="s">
        <v>352</v>
      </c>
      <c r="F34" t="s">
        <v>349</v>
      </c>
      <c r="G34" t="s">
        <v>350</v>
      </c>
      <c r="H34" t="s">
        <v>368</v>
      </c>
      <c r="I34">
        <v>4</v>
      </c>
      <c r="J34" t="s">
        <v>173</v>
      </c>
      <c r="K34" t="s">
        <v>172</v>
      </c>
      <c r="L34">
        <v>3348080</v>
      </c>
      <c r="M34">
        <v>2800242</v>
      </c>
      <c r="N34">
        <v>164835</v>
      </c>
      <c r="O34">
        <v>177439</v>
      </c>
      <c r="P34">
        <v>107258</v>
      </c>
      <c r="Q34">
        <v>9448</v>
      </c>
      <c r="R34">
        <v>88858</v>
      </c>
    </row>
    <row r="35" spans="1:18" x14ac:dyDescent="0.2">
      <c r="A35" t="str">
        <f t="shared" si="0"/>
        <v>Both SexeshispHispanicArizona</v>
      </c>
      <c r="B35" t="s">
        <v>361</v>
      </c>
      <c r="C35" s="2">
        <v>41821</v>
      </c>
      <c r="D35" t="s">
        <v>353</v>
      </c>
      <c r="E35" t="s">
        <v>354</v>
      </c>
      <c r="F35" t="s">
        <v>343</v>
      </c>
      <c r="G35" t="s">
        <v>344</v>
      </c>
      <c r="H35" t="s">
        <v>368</v>
      </c>
      <c r="I35">
        <v>4</v>
      </c>
      <c r="J35" t="s">
        <v>173</v>
      </c>
      <c r="K35" t="s">
        <v>172</v>
      </c>
      <c r="L35">
        <v>2062188</v>
      </c>
      <c r="M35">
        <v>1857569</v>
      </c>
      <c r="N35">
        <v>44500</v>
      </c>
      <c r="O35">
        <v>86231</v>
      </c>
      <c r="P35">
        <v>17399</v>
      </c>
      <c r="Q35">
        <v>5496</v>
      </c>
      <c r="R35">
        <v>50993</v>
      </c>
    </row>
    <row r="36" spans="1:18" x14ac:dyDescent="0.2">
      <c r="A36" t="str">
        <f t="shared" si="0"/>
        <v>Both SexesnhispNot HispanicArizona</v>
      </c>
      <c r="B36" t="s">
        <v>361</v>
      </c>
      <c r="C36" s="2">
        <v>41821</v>
      </c>
      <c r="D36" t="s">
        <v>353</v>
      </c>
      <c r="E36" t="s">
        <v>354</v>
      </c>
      <c r="F36" t="s">
        <v>347</v>
      </c>
      <c r="G36" t="s">
        <v>348</v>
      </c>
      <c r="H36" t="s">
        <v>368</v>
      </c>
      <c r="I36">
        <v>4</v>
      </c>
      <c r="J36" t="s">
        <v>173</v>
      </c>
      <c r="K36" t="s">
        <v>172</v>
      </c>
      <c r="L36">
        <v>4671652</v>
      </c>
      <c r="M36">
        <v>3776320</v>
      </c>
      <c r="N36">
        <v>272375</v>
      </c>
      <c r="O36">
        <v>273035</v>
      </c>
      <c r="P36">
        <v>210249</v>
      </c>
      <c r="Q36">
        <v>12104</v>
      </c>
      <c r="R36">
        <v>127569</v>
      </c>
    </row>
    <row r="37" spans="1:18" x14ac:dyDescent="0.2">
      <c r="A37" t="str">
        <f t="shared" si="0"/>
        <v>Both SexestothispTotalArizona</v>
      </c>
      <c r="B37" t="s">
        <v>361</v>
      </c>
      <c r="C37" s="2">
        <v>41821</v>
      </c>
      <c r="D37" t="s">
        <v>353</v>
      </c>
      <c r="E37" t="s">
        <v>354</v>
      </c>
      <c r="F37" t="s">
        <v>349</v>
      </c>
      <c r="G37" t="s">
        <v>350</v>
      </c>
      <c r="H37" t="s">
        <v>368</v>
      </c>
      <c r="I37">
        <v>4</v>
      </c>
      <c r="J37" t="s">
        <v>173</v>
      </c>
      <c r="K37" t="s">
        <v>172</v>
      </c>
      <c r="L37">
        <v>6733840</v>
      </c>
      <c r="M37">
        <v>5633889</v>
      </c>
      <c r="N37">
        <v>316875</v>
      </c>
      <c r="O37">
        <v>359266</v>
      </c>
      <c r="P37">
        <v>227648</v>
      </c>
      <c r="Q37">
        <v>17600</v>
      </c>
      <c r="R37">
        <v>178562</v>
      </c>
    </row>
    <row r="38" spans="1:18" x14ac:dyDescent="0.2">
      <c r="A38" t="str">
        <f t="shared" si="0"/>
        <v>FemalehispHispanicArkansas</v>
      </c>
      <c r="B38" t="s">
        <v>361</v>
      </c>
      <c r="C38" s="2">
        <v>41821</v>
      </c>
      <c r="D38" t="s">
        <v>341</v>
      </c>
      <c r="E38" t="s">
        <v>342</v>
      </c>
      <c r="F38" t="s">
        <v>343</v>
      </c>
      <c r="G38" t="s">
        <v>344</v>
      </c>
      <c r="H38" t="s">
        <v>369</v>
      </c>
      <c r="I38">
        <v>5</v>
      </c>
      <c r="J38" t="s">
        <v>176</v>
      </c>
      <c r="K38" t="s">
        <v>175</v>
      </c>
      <c r="L38">
        <v>98787</v>
      </c>
      <c r="M38">
        <v>88690</v>
      </c>
      <c r="N38">
        <v>3147</v>
      </c>
      <c r="O38">
        <v>3072</v>
      </c>
      <c r="P38">
        <v>727</v>
      </c>
      <c r="Q38">
        <v>466</v>
      </c>
      <c r="R38">
        <v>2685</v>
      </c>
    </row>
    <row r="39" spans="1:18" x14ac:dyDescent="0.2">
      <c r="A39" t="str">
        <f t="shared" si="0"/>
        <v>FemalenhispNot HispanicArkansas</v>
      </c>
      <c r="B39" t="s">
        <v>361</v>
      </c>
      <c r="C39" s="2">
        <v>41821</v>
      </c>
      <c r="D39" t="s">
        <v>341</v>
      </c>
      <c r="E39" t="s">
        <v>342</v>
      </c>
      <c r="F39" t="s">
        <v>347</v>
      </c>
      <c r="G39" t="s">
        <v>348</v>
      </c>
      <c r="H39" t="s">
        <v>369</v>
      </c>
      <c r="I39">
        <v>5</v>
      </c>
      <c r="J39" t="s">
        <v>176</v>
      </c>
      <c r="K39" t="s">
        <v>175</v>
      </c>
      <c r="L39">
        <v>1411452</v>
      </c>
      <c r="M39">
        <v>1108514</v>
      </c>
      <c r="N39">
        <v>239635</v>
      </c>
      <c r="O39">
        <v>10936</v>
      </c>
      <c r="P39">
        <v>22635</v>
      </c>
      <c r="Q39">
        <v>3626</v>
      </c>
      <c r="R39">
        <v>26106</v>
      </c>
    </row>
    <row r="40" spans="1:18" x14ac:dyDescent="0.2">
      <c r="A40" t="str">
        <f t="shared" si="0"/>
        <v>FemaletothispTotalArkansas</v>
      </c>
      <c r="B40" t="s">
        <v>361</v>
      </c>
      <c r="C40" s="2">
        <v>41821</v>
      </c>
      <c r="D40" t="s">
        <v>341</v>
      </c>
      <c r="E40" t="s">
        <v>342</v>
      </c>
      <c r="F40" t="s">
        <v>349</v>
      </c>
      <c r="G40" t="s">
        <v>350</v>
      </c>
      <c r="H40" t="s">
        <v>369</v>
      </c>
      <c r="I40">
        <v>5</v>
      </c>
      <c r="J40" t="s">
        <v>176</v>
      </c>
      <c r="K40" t="s">
        <v>175</v>
      </c>
      <c r="L40">
        <v>1510239</v>
      </c>
      <c r="M40">
        <v>1197204</v>
      </c>
      <c r="N40">
        <v>242782</v>
      </c>
      <c r="O40">
        <v>14008</v>
      </c>
      <c r="P40">
        <v>23362</v>
      </c>
      <c r="Q40">
        <v>4092</v>
      </c>
      <c r="R40">
        <v>28791</v>
      </c>
    </row>
    <row r="41" spans="1:18" x14ac:dyDescent="0.2">
      <c r="A41" t="str">
        <f t="shared" si="0"/>
        <v>MalehispHispanicArkansas</v>
      </c>
      <c r="B41" t="s">
        <v>361</v>
      </c>
      <c r="C41" s="2">
        <v>41821</v>
      </c>
      <c r="D41" t="s">
        <v>351</v>
      </c>
      <c r="E41" t="s">
        <v>352</v>
      </c>
      <c r="F41" t="s">
        <v>343</v>
      </c>
      <c r="G41" t="s">
        <v>344</v>
      </c>
      <c r="H41" t="s">
        <v>369</v>
      </c>
      <c r="I41">
        <v>5</v>
      </c>
      <c r="J41" t="s">
        <v>176</v>
      </c>
      <c r="K41" t="s">
        <v>175</v>
      </c>
      <c r="L41">
        <v>109986</v>
      </c>
      <c r="M41">
        <v>98857</v>
      </c>
      <c r="N41">
        <v>3534</v>
      </c>
      <c r="O41">
        <v>3362</v>
      </c>
      <c r="P41">
        <v>785</v>
      </c>
      <c r="Q41">
        <v>573</v>
      </c>
      <c r="R41">
        <v>2875</v>
      </c>
    </row>
    <row r="42" spans="1:18" x14ac:dyDescent="0.2">
      <c r="A42" t="str">
        <f t="shared" si="0"/>
        <v>MalenhispNot HispanicArkansas</v>
      </c>
      <c r="B42" t="s">
        <v>361</v>
      </c>
      <c r="C42" s="2">
        <v>41821</v>
      </c>
      <c r="D42" t="s">
        <v>351</v>
      </c>
      <c r="E42" t="s">
        <v>352</v>
      </c>
      <c r="F42" t="s">
        <v>347</v>
      </c>
      <c r="G42" t="s">
        <v>348</v>
      </c>
      <c r="H42" t="s">
        <v>369</v>
      </c>
      <c r="I42">
        <v>5</v>
      </c>
      <c r="J42" t="s">
        <v>176</v>
      </c>
      <c r="K42" t="s">
        <v>175</v>
      </c>
      <c r="L42">
        <v>1347501</v>
      </c>
      <c r="M42">
        <v>1069773</v>
      </c>
      <c r="N42">
        <v>217295</v>
      </c>
      <c r="O42">
        <v>10577</v>
      </c>
      <c r="P42">
        <v>20746</v>
      </c>
      <c r="Q42">
        <v>3823</v>
      </c>
      <c r="R42">
        <v>25287</v>
      </c>
    </row>
    <row r="43" spans="1:18" x14ac:dyDescent="0.2">
      <c r="A43" t="str">
        <f t="shared" si="0"/>
        <v>MaletothispTotalArkansas</v>
      </c>
      <c r="B43" t="s">
        <v>361</v>
      </c>
      <c r="C43" s="2">
        <v>41821</v>
      </c>
      <c r="D43" t="s">
        <v>351</v>
      </c>
      <c r="E43" t="s">
        <v>352</v>
      </c>
      <c r="F43" t="s">
        <v>349</v>
      </c>
      <c r="G43" t="s">
        <v>350</v>
      </c>
      <c r="H43" t="s">
        <v>369</v>
      </c>
      <c r="I43">
        <v>5</v>
      </c>
      <c r="J43" t="s">
        <v>176</v>
      </c>
      <c r="K43" t="s">
        <v>175</v>
      </c>
      <c r="L43">
        <v>1457487</v>
      </c>
      <c r="M43">
        <v>1168630</v>
      </c>
      <c r="N43">
        <v>220829</v>
      </c>
      <c r="O43">
        <v>13939</v>
      </c>
      <c r="P43">
        <v>21531</v>
      </c>
      <c r="Q43">
        <v>4396</v>
      </c>
      <c r="R43">
        <v>28162</v>
      </c>
    </row>
    <row r="44" spans="1:18" x14ac:dyDescent="0.2">
      <c r="A44" t="str">
        <f t="shared" si="0"/>
        <v>Both SexeshispHispanicArkansas</v>
      </c>
      <c r="B44" t="s">
        <v>361</v>
      </c>
      <c r="C44" s="2">
        <v>41821</v>
      </c>
      <c r="D44" t="s">
        <v>353</v>
      </c>
      <c r="E44" t="s">
        <v>354</v>
      </c>
      <c r="F44" t="s">
        <v>343</v>
      </c>
      <c r="G44" t="s">
        <v>344</v>
      </c>
      <c r="H44" t="s">
        <v>369</v>
      </c>
      <c r="I44">
        <v>5</v>
      </c>
      <c r="J44" t="s">
        <v>176</v>
      </c>
      <c r="K44" t="s">
        <v>175</v>
      </c>
      <c r="L44">
        <v>208773</v>
      </c>
      <c r="M44">
        <v>187547</v>
      </c>
      <c r="N44">
        <v>6681</v>
      </c>
      <c r="O44">
        <v>6434</v>
      </c>
      <c r="P44">
        <v>1512</v>
      </c>
      <c r="Q44">
        <v>1039</v>
      </c>
      <c r="R44">
        <v>5560</v>
      </c>
    </row>
    <row r="45" spans="1:18" x14ac:dyDescent="0.2">
      <c r="A45" t="str">
        <f t="shared" si="0"/>
        <v>Both SexesnhispNot HispanicArkansas</v>
      </c>
      <c r="B45" t="s">
        <v>361</v>
      </c>
      <c r="C45" s="2">
        <v>41821</v>
      </c>
      <c r="D45" t="s">
        <v>353</v>
      </c>
      <c r="E45" t="s">
        <v>354</v>
      </c>
      <c r="F45" t="s">
        <v>347</v>
      </c>
      <c r="G45" t="s">
        <v>348</v>
      </c>
      <c r="H45" t="s">
        <v>369</v>
      </c>
      <c r="I45">
        <v>5</v>
      </c>
      <c r="J45" t="s">
        <v>176</v>
      </c>
      <c r="K45" t="s">
        <v>175</v>
      </c>
      <c r="L45">
        <v>2758953</v>
      </c>
      <c r="M45">
        <v>2178287</v>
      </c>
      <c r="N45">
        <v>456930</v>
      </c>
      <c r="O45">
        <v>21513</v>
      </c>
      <c r="P45">
        <v>43381</v>
      </c>
      <c r="Q45">
        <v>7449</v>
      </c>
      <c r="R45">
        <v>51393</v>
      </c>
    </row>
    <row r="46" spans="1:18" x14ac:dyDescent="0.2">
      <c r="A46" t="str">
        <f t="shared" si="0"/>
        <v>Both SexestothispTotalArkansas</v>
      </c>
      <c r="B46" t="s">
        <v>361</v>
      </c>
      <c r="C46" s="2">
        <v>41821</v>
      </c>
      <c r="D46" t="s">
        <v>353</v>
      </c>
      <c r="E46" t="s">
        <v>354</v>
      </c>
      <c r="F46" t="s">
        <v>349</v>
      </c>
      <c r="G46" t="s">
        <v>350</v>
      </c>
      <c r="H46" t="s">
        <v>369</v>
      </c>
      <c r="I46">
        <v>5</v>
      </c>
      <c r="J46" t="s">
        <v>176</v>
      </c>
      <c r="K46" t="s">
        <v>175</v>
      </c>
      <c r="L46">
        <v>2967726</v>
      </c>
      <c r="M46">
        <v>2365834</v>
      </c>
      <c r="N46">
        <v>463611</v>
      </c>
      <c r="O46">
        <v>27947</v>
      </c>
      <c r="P46">
        <v>44893</v>
      </c>
      <c r="Q46">
        <v>8488</v>
      </c>
      <c r="R46">
        <v>56953</v>
      </c>
    </row>
    <row r="47" spans="1:18" x14ac:dyDescent="0.2">
      <c r="A47" t="str">
        <f t="shared" si="0"/>
        <v>FemalehispHispanicCalifornia</v>
      </c>
      <c r="B47" t="s">
        <v>361</v>
      </c>
      <c r="C47" s="2">
        <v>41821</v>
      </c>
      <c r="D47" t="s">
        <v>341</v>
      </c>
      <c r="E47" t="s">
        <v>342</v>
      </c>
      <c r="F47" t="s">
        <v>343</v>
      </c>
      <c r="G47" t="s">
        <v>344</v>
      </c>
      <c r="H47" t="s">
        <v>370</v>
      </c>
      <c r="I47">
        <v>6</v>
      </c>
      <c r="J47" t="s">
        <v>178</v>
      </c>
      <c r="K47" t="s">
        <v>177</v>
      </c>
      <c r="L47">
        <v>7388192</v>
      </c>
      <c r="M47">
        <v>6644794</v>
      </c>
      <c r="N47">
        <v>160908</v>
      </c>
      <c r="O47">
        <v>228912</v>
      </c>
      <c r="P47">
        <v>117172</v>
      </c>
      <c r="Q47">
        <v>25567</v>
      </c>
      <c r="R47">
        <v>210839</v>
      </c>
    </row>
    <row r="48" spans="1:18" x14ac:dyDescent="0.2">
      <c r="A48" t="str">
        <f t="shared" si="0"/>
        <v>FemalenhispNot HispanicCalifornia</v>
      </c>
      <c r="B48" t="s">
        <v>361</v>
      </c>
      <c r="C48" s="2">
        <v>41821</v>
      </c>
      <c r="D48" t="s">
        <v>341</v>
      </c>
      <c r="E48" t="s">
        <v>342</v>
      </c>
      <c r="F48" t="s">
        <v>347</v>
      </c>
      <c r="G48" t="s">
        <v>348</v>
      </c>
      <c r="H48" t="s">
        <v>370</v>
      </c>
      <c r="I48">
        <v>6</v>
      </c>
      <c r="J48" t="s">
        <v>178</v>
      </c>
      <c r="K48" t="s">
        <v>177</v>
      </c>
      <c r="L48">
        <v>12053498</v>
      </c>
      <c r="M48">
        <v>7472860</v>
      </c>
      <c r="N48">
        <v>1115656</v>
      </c>
      <c r="O48">
        <v>83419</v>
      </c>
      <c r="P48">
        <v>2798459</v>
      </c>
      <c r="Q48">
        <v>71223</v>
      </c>
      <c r="R48">
        <v>511881</v>
      </c>
    </row>
    <row r="49" spans="1:18" x14ac:dyDescent="0.2">
      <c r="A49" t="str">
        <f t="shared" si="0"/>
        <v>FemaletothispTotalCalifornia</v>
      </c>
      <c r="B49" t="s">
        <v>361</v>
      </c>
      <c r="C49" s="2">
        <v>41821</v>
      </c>
      <c r="D49" t="s">
        <v>341</v>
      </c>
      <c r="E49" t="s">
        <v>342</v>
      </c>
      <c r="F49" t="s">
        <v>349</v>
      </c>
      <c r="G49" t="s">
        <v>350</v>
      </c>
      <c r="H49" t="s">
        <v>370</v>
      </c>
      <c r="I49">
        <v>6</v>
      </c>
      <c r="J49" t="s">
        <v>178</v>
      </c>
      <c r="K49" t="s">
        <v>177</v>
      </c>
      <c r="L49">
        <v>19441690</v>
      </c>
      <c r="M49">
        <v>14117654</v>
      </c>
      <c r="N49">
        <v>1276564</v>
      </c>
      <c r="O49">
        <v>312331</v>
      </c>
      <c r="P49">
        <v>2915631</v>
      </c>
      <c r="Q49">
        <v>96790</v>
      </c>
      <c r="R49">
        <v>722720</v>
      </c>
    </row>
    <row r="50" spans="1:18" x14ac:dyDescent="0.2">
      <c r="A50" t="str">
        <f t="shared" si="0"/>
        <v>MalehispHispanicCalifornia</v>
      </c>
      <c r="B50" t="s">
        <v>361</v>
      </c>
      <c r="C50" s="2">
        <v>41821</v>
      </c>
      <c r="D50" t="s">
        <v>351</v>
      </c>
      <c r="E50" t="s">
        <v>352</v>
      </c>
      <c r="F50" t="s">
        <v>343</v>
      </c>
      <c r="G50" t="s">
        <v>344</v>
      </c>
      <c r="H50" t="s">
        <v>370</v>
      </c>
      <c r="I50">
        <v>6</v>
      </c>
      <c r="J50" t="s">
        <v>178</v>
      </c>
      <c r="K50" t="s">
        <v>177</v>
      </c>
      <c r="L50">
        <v>7482003</v>
      </c>
      <c r="M50">
        <v>6736286</v>
      </c>
      <c r="N50">
        <v>153799</v>
      </c>
      <c r="O50">
        <v>241506</v>
      </c>
      <c r="P50">
        <v>115065</v>
      </c>
      <c r="Q50">
        <v>25840</v>
      </c>
      <c r="R50">
        <v>209507</v>
      </c>
    </row>
    <row r="51" spans="1:18" x14ac:dyDescent="0.2">
      <c r="A51" t="str">
        <f t="shared" si="0"/>
        <v>MalenhispNot HispanicCalifornia</v>
      </c>
      <c r="B51" t="s">
        <v>361</v>
      </c>
      <c r="C51" s="2">
        <v>41821</v>
      </c>
      <c r="D51" t="s">
        <v>351</v>
      </c>
      <c r="E51" t="s">
        <v>352</v>
      </c>
      <c r="F51" t="s">
        <v>347</v>
      </c>
      <c r="G51" t="s">
        <v>348</v>
      </c>
      <c r="H51" t="s">
        <v>370</v>
      </c>
      <c r="I51">
        <v>6</v>
      </c>
      <c r="J51" t="s">
        <v>178</v>
      </c>
      <c r="K51" t="s">
        <v>177</v>
      </c>
      <c r="L51">
        <v>11701446</v>
      </c>
      <c r="M51">
        <v>7442322</v>
      </c>
      <c r="N51">
        <v>1093244</v>
      </c>
      <c r="O51">
        <v>81687</v>
      </c>
      <c r="P51">
        <v>2515648</v>
      </c>
      <c r="Q51">
        <v>69698</v>
      </c>
      <c r="R51">
        <v>498847</v>
      </c>
    </row>
    <row r="52" spans="1:18" x14ac:dyDescent="0.2">
      <c r="A52" t="str">
        <f t="shared" si="0"/>
        <v>MaletothispTotalCalifornia</v>
      </c>
      <c r="B52" t="s">
        <v>361</v>
      </c>
      <c r="C52" s="2">
        <v>41821</v>
      </c>
      <c r="D52" t="s">
        <v>351</v>
      </c>
      <c r="E52" t="s">
        <v>352</v>
      </c>
      <c r="F52" t="s">
        <v>349</v>
      </c>
      <c r="G52" t="s">
        <v>350</v>
      </c>
      <c r="H52" t="s">
        <v>370</v>
      </c>
      <c r="I52">
        <v>6</v>
      </c>
      <c r="J52" t="s">
        <v>178</v>
      </c>
      <c r="K52" t="s">
        <v>177</v>
      </c>
      <c r="L52">
        <v>19183449</v>
      </c>
      <c r="M52">
        <v>14178608</v>
      </c>
      <c r="N52">
        <v>1247043</v>
      </c>
      <c r="O52">
        <v>323193</v>
      </c>
      <c r="P52">
        <v>2630713</v>
      </c>
      <c r="Q52">
        <v>95538</v>
      </c>
      <c r="R52">
        <v>708354</v>
      </c>
    </row>
    <row r="53" spans="1:18" x14ac:dyDescent="0.2">
      <c r="A53" t="str">
        <f t="shared" si="0"/>
        <v>Both SexeshispHispanicCalifornia</v>
      </c>
      <c r="B53" t="s">
        <v>361</v>
      </c>
      <c r="C53" s="2">
        <v>41821</v>
      </c>
      <c r="D53" t="s">
        <v>353</v>
      </c>
      <c r="E53" t="s">
        <v>354</v>
      </c>
      <c r="F53" t="s">
        <v>343</v>
      </c>
      <c r="G53" t="s">
        <v>344</v>
      </c>
      <c r="H53" t="s">
        <v>370</v>
      </c>
      <c r="I53">
        <v>6</v>
      </c>
      <c r="J53" t="s">
        <v>178</v>
      </c>
      <c r="K53" t="s">
        <v>177</v>
      </c>
      <c r="L53">
        <v>14870195</v>
      </c>
      <c r="M53">
        <v>13381080</v>
      </c>
      <c r="N53">
        <v>314707</v>
      </c>
      <c r="O53">
        <v>470418</v>
      </c>
      <c r="P53">
        <v>232237</v>
      </c>
      <c r="Q53">
        <v>51407</v>
      </c>
      <c r="R53">
        <v>420346</v>
      </c>
    </row>
    <row r="54" spans="1:18" x14ac:dyDescent="0.2">
      <c r="A54" t="str">
        <f t="shared" si="0"/>
        <v>Both SexesnhispNot HispanicCalifornia</v>
      </c>
      <c r="B54" t="s">
        <v>361</v>
      </c>
      <c r="C54" s="2">
        <v>41821</v>
      </c>
      <c r="D54" t="s">
        <v>353</v>
      </c>
      <c r="E54" t="s">
        <v>354</v>
      </c>
      <c r="F54" t="s">
        <v>347</v>
      </c>
      <c r="G54" t="s">
        <v>348</v>
      </c>
      <c r="H54" t="s">
        <v>370</v>
      </c>
      <c r="I54">
        <v>6</v>
      </c>
      <c r="J54" t="s">
        <v>178</v>
      </c>
      <c r="K54" t="s">
        <v>177</v>
      </c>
      <c r="L54">
        <v>23754944</v>
      </c>
      <c r="M54">
        <v>14915182</v>
      </c>
      <c r="N54">
        <v>2208900</v>
      </c>
      <c r="O54">
        <v>165106</v>
      </c>
      <c r="P54">
        <v>5314107</v>
      </c>
      <c r="Q54">
        <v>140921</v>
      </c>
      <c r="R54">
        <v>1010728</v>
      </c>
    </row>
    <row r="55" spans="1:18" x14ac:dyDescent="0.2">
      <c r="A55" t="str">
        <f t="shared" si="0"/>
        <v>Both SexestothispTotalCalifornia</v>
      </c>
      <c r="B55" t="s">
        <v>361</v>
      </c>
      <c r="C55" s="2">
        <v>41821</v>
      </c>
      <c r="D55" t="s">
        <v>353</v>
      </c>
      <c r="E55" t="s">
        <v>354</v>
      </c>
      <c r="F55" t="s">
        <v>349</v>
      </c>
      <c r="G55" t="s">
        <v>350</v>
      </c>
      <c r="H55" t="s">
        <v>370</v>
      </c>
      <c r="I55">
        <v>6</v>
      </c>
      <c r="J55" t="s">
        <v>178</v>
      </c>
      <c r="K55" t="s">
        <v>177</v>
      </c>
      <c r="L55">
        <v>38625139</v>
      </c>
      <c r="M55">
        <v>28296262</v>
      </c>
      <c r="N55">
        <v>2523607</v>
      </c>
      <c r="O55">
        <v>635524</v>
      </c>
      <c r="P55">
        <v>5546344</v>
      </c>
      <c r="Q55">
        <v>192328</v>
      </c>
      <c r="R55">
        <v>1431074</v>
      </c>
    </row>
    <row r="56" spans="1:18" x14ac:dyDescent="0.2">
      <c r="A56" t="str">
        <f t="shared" si="0"/>
        <v>FemalehispHispanicColorado</v>
      </c>
      <c r="B56" t="s">
        <v>361</v>
      </c>
      <c r="C56" s="2">
        <v>41821</v>
      </c>
      <c r="D56" t="s">
        <v>341</v>
      </c>
      <c r="E56" t="s">
        <v>342</v>
      </c>
      <c r="F56" t="s">
        <v>343</v>
      </c>
      <c r="G56" t="s">
        <v>344</v>
      </c>
      <c r="H56" t="s">
        <v>371</v>
      </c>
      <c r="I56">
        <v>8</v>
      </c>
      <c r="J56" t="s">
        <v>180</v>
      </c>
      <c r="K56" t="s">
        <v>179</v>
      </c>
      <c r="L56">
        <v>556349</v>
      </c>
      <c r="M56">
        <v>491899</v>
      </c>
      <c r="N56">
        <v>13709</v>
      </c>
      <c r="O56">
        <v>24491</v>
      </c>
      <c r="P56">
        <v>4412</v>
      </c>
      <c r="Q56">
        <v>1481</v>
      </c>
      <c r="R56">
        <v>20357</v>
      </c>
    </row>
    <row r="57" spans="1:18" x14ac:dyDescent="0.2">
      <c r="A57" t="str">
        <f t="shared" si="0"/>
        <v>FemalenhispNot HispanicColorado</v>
      </c>
      <c r="B57" t="s">
        <v>361</v>
      </c>
      <c r="C57" s="2">
        <v>41821</v>
      </c>
      <c r="D57" t="s">
        <v>341</v>
      </c>
      <c r="E57" t="s">
        <v>342</v>
      </c>
      <c r="F57" t="s">
        <v>347</v>
      </c>
      <c r="G57" t="s">
        <v>348</v>
      </c>
      <c r="H57" t="s">
        <v>371</v>
      </c>
      <c r="I57">
        <v>8</v>
      </c>
      <c r="J57" t="s">
        <v>180</v>
      </c>
      <c r="K57" t="s">
        <v>179</v>
      </c>
      <c r="L57">
        <v>2108510</v>
      </c>
      <c r="M57">
        <v>1845946</v>
      </c>
      <c r="N57">
        <v>98368</v>
      </c>
      <c r="O57">
        <v>16662</v>
      </c>
      <c r="P57">
        <v>87528</v>
      </c>
      <c r="Q57">
        <v>3265</v>
      </c>
      <c r="R57">
        <v>56741</v>
      </c>
    </row>
    <row r="58" spans="1:18" x14ac:dyDescent="0.2">
      <c r="A58" t="str">
        <f t="shared" si="0"/>
        <v>FemaletothispTotalColorado</v>
      </c>
      <c r="B58" t="s">
        <v>361</v>
      </c>
      <c r="C58" s="2">
        <v>41821</v>
      </c>
      <c r="D58" t="s">
        <v>341</v>
      </c>
      <c r="E58" t="s">
        <v>342</v>
      </c>
      <c r="F58" t="s">
        <v>349</v>
      </c>
      <c r="G58" t="s">
        <v>350</v>
      </c>
      <c r="H58" t="s">
        <v>371</v>
      </c>
      <c r="I58">
        <v>8</v>
      </c>
      <c r="J58" t="s">
        <v>180</v>
      </c>
      <c r="K58" t="s">
        <v>179</v>
      </c>
      <c r="L58">
        <v>2664859</v>
      </c>
      <c r="M58">
        <v>2337845</v>
      </c>
      <c r="N58">
        <v>112077</v>
      </c>
      <c r="O58">
        <v>41153</v>
      </c>
      <c r="P58">
        <v>91940</v>
      </c>
      <c r="Q58">
        <v>4746</v>
      </c>
      <c r="R58">
        <v>77098</v>
      </c>
    </row>
    <row r="59" spans="1:18" x14ac:dyDescent="0.2">
      <c r="A59" t="str">
        <f t="shared" si="0"/>
        <v>MalehispHispanicColorado</v>
      </c>
      <c r="B59" t="s">
        <v>361</v>
      </c>
      <c r="C59" s="2">
        <v>41821</v>
      </c>
      <c r="D59" t="s">
        <v>351</v>
      </c>
      <c r="E59" t="s">
        <v>352</v>
      </c>
      <c r="F59" t="s">
        <v>343</v>
      </c>
      <c r="G59" t="s">
        <v>344</v>
      </c>
      <c r="H59" t="s">
        <v>371</v>
      </c>
      <c r="I59">
        <v>8</v>
      </c>
      <c r="J59" t="s">
        <v>180</v>
      </c>
      <c r="K59" t="s">
        <v>179</v>
      </c>
      <c r="L59">
        <v>576310</v>
      </c>
      <c r="M59">
        <v>511159</v>
      </c>
      <c r="N59">
        <v>13455</v>
      </c>
      <c r="O59">
        <v>25640</v>
      </c>
      <c r="P59">
        <v>4424</v>
      </c>
      <c r="Q59">
        <v>1519</v>
      </c>
      <c r="R59">
        <v>20113</v>
      </c>
    </row>
    <row r="60" spans="1:18" x14ac:dyDescent="0.2">
      <c r="A60" t="str">
        <f t="shared" si="0"/>
        <v>MalenhispNot HispanicColorado</v>
      </c>
      <c r="B60" t="s">
        <v>361</v>
      </c>
      <c r="C60" s="2">
        <v>41821</v>
      </c>
      <c r="D60" t="s">
        <v>351</v>
      </c>
      <c r="E60" t="s">
        <v>352</v>
      </c>
      <c r="F60" t="s">
        <v>347</v>
      </c>
      <c r="G60" t="s">
        <v>348</v>
      </c>
      <c r="H60" t="s">
        <v>371</v>
      </c>
      <c r="I60">
        <v>8</v>
      </c>
      <c r="J60" t="s">
        <v>180</v>
      </c>
      <c r="K60" t="s">
        <v>179</v>
      </c>
      <c r="L60">
        <v>2110049</v>
      </c>
      <c r="M60">
        <v>1848212</v>
      </c>
      <c r="N60">
        <v>112282</v>
      </c>
      <c r="O60">
        <v>16974</v>
      </c>
      <c r="P60">
        <v>73202</v>
      </c>
      <c r="Q60">
        <v>3481</v>
      </c>
      <c r="R60">
        <v>55898</v>
      </c>
    </row>
    <row r="61" spans="1:18" x14ac:dyDescent="0.2">
      <c r="A61" t="str">
        <f t="shared" si="0"/>
        <v>MaletothispTotalColorado</v>
      </c>
      <c r="B61" t="s">
        <v>361</v>
      </c>
      <c r="C61" s="2">
        <v>41821</v>
      </c>
      <c r="D61" t="s">
        <v>351</v>
      </c>
      <c r="E61" t="s">
        <v>352</v>
      </c>
      <c r="F61" t="s">
        <v>349</v>
      </c>
      <c r="G61" t="s">
        <v>350</v>
      </c>
      <c r="H61" t="s">
        <v>371</v>
      </c>
      <c r="I61">
        <v>8</v>
      </c>
      <c r="J61" t="s">
        <v>180</v>
      </c>
      <c r="K61" t="s">
        <v>179</v>
      </c>
      <c r="L61">
        <v>2686359</v>
      </c>
      <c r="M61">
        <v>2359371</v>
      </c>
      <c r="N61">
        <v>125737</v>
      </c>
      <c r="O61">
        <v>42614</v>
      </c>
      <c r="P61">
        <v>77626</v>
      </c>
      <c r="Q61">
        <v>5000</v>
      </c>
      <c r="R61">
        <v>76011</v>
      </c>
    </row>
    <row r="62" spans="1:18" x14ac:dyDescent="0.2">
      <c r="A62" t="str">
        <f t="shared" si="0"/>
        <v>Both SexeshispHispanicColorado</v>
      </c>
      <c r="B62" t="s">
        <v>361</v>
      </c>
      <c r="C62" s="2">
        <v>41821</v>
      </c>
      <c r="D62" t="s">
        <v>353</v>
      </c>
      <c r="E62" t="s">
        <v>354</v>
      </c>
      <c r="F62" t="s">
        <v>343</v>
      </c>
      <c r="G62" t="s">
        <v>344</v>
      </c>
      <c r="H62" t="s">
        <v>371</v>
      </c>
      <c r="I62">
        <v>8</v>
      </c>
      <c r="J62" t="s">
        <v>180</v>
      </c>
      <c r="K62" t="s">
        <v>179</v>
      </c>
      <c r="L62">
        <v>1132659</v>
      </c>
      <c r="M62">
        <v>1003058</v>
      </c>
      <c r="N62">
        <v>27164</v>
      </c>
      <c r="O62">
        <v>50131</v>
      </c>
      <c r="P62">
        <v>8836</v>
      </c>
      <c r="Q62">
        <v>3000</v>
      </c>
      <c r="R62">
        <v>40470</v>
      </c>
    </row>
    <row r="63" spans="1:18" x14ac:dyDescent="0.2">
      <c r="A63" t="str">
        <f t="shared" si="0"/>
        <v>Both SexesnhispNot HispanicColorado</v>
      </c>
      <c r="B63" t="s">
        <v>361</v>
      </c>
      <c r="C63" s="2">
        <v>41821</v>
      </c>
      <c r="D63" t="s">
        <v>353</v>
      </c>
      <c r="E63" t="s">
        <v>354</v>
      </c>
      <c r="F63" t="s">
        <v>347</v>
      </c>
      <c r="G63" t="s">
        <v>348</v>
      </c>
      <c r="H63" t="s">
        <v>371</v>
      </c>
      <c r="I63">
        <v>8</v>
      </c>
      <c r="J63" t="s">
        <v>180</v>
      </c>
      <c r="K63" t="s">
        <v>179</v>
      </c>
      <c r="L63">
        <v>4218559</v>
      </c>
      <c r="M63">
        <v>3694158</v>
      </c>
      <c r="N63">
        <v>210650</v>
      </c>
      <c r="O63">
        <v>33636</v>
      </c>
      <c r="P63">
        <v>160730</v>
      </c>
      <c r="Q63">
        <v>6746</v>
      </c>
      <c r="R63">
        <v>112639</v>
      </c>
    </row>
    <row r="64" spans="1:18" x14ac:dyDescent="0.2">
      <c r="A64" t="str">
        <f t="shared" si="0"/>
        <v>Both SexestothispTotalColorado</v>
      </c>
      <c r="B64" t="s">
        <v>361</v>
      </c>
      <c r="C64" s="2">
        <v>41821</v>
      </c>
      <c r="D64" t="s">
        <v>353</v>
      </c>
      <c r="E64" t="s">
        <v>354</v>
      </c>
      <c r="F64" t="s">
        <v>349</v>
      </c>
      <c r="G64" t="s">
        <v>350</v>
      </c>
      <c r="H64" t="s">
        <v>371</v>
      </c>
      <c r="I64">
        <v>8</v>
      </c>
      <c r="J64" t="s">
        <v>180</v>
      </c>
      <c r="K64" t="s">
        <v>179</v>
      </c>
      <c r="L64">
        <v>5351218</v>
      </c>
      <c r="M64">
        <v>4697216</v>
      </c>
      <c r="N64">
        <v>237814</v>
      </c>
      <c r="O64">
        <v>83767</v>
      </c>
      <c r="P64">
        <v>169566</v>
      </c>
      <c r="Q64">
        <v>9746</v>
      </c>
      <c r="R64">
        <v>153109</v>
      </c>
    </row>
    <row r="65" spans="1:18" x14ac:dyDescent="0.2">
      <c r="A65" t="str">
        <f t="shared" si="0"/>
        <v>FemalehispHispanicConnecticut</v>
      </c>
      <c r="B65" t="s">
        <v>361</v>
      </c>
      <c r="C65" s="2">
        <v>41821</v>
      </c>
      <c r="D65" t="s">
        <v>341</v>
      </c>
      <c r="E65" t="s">
        <v>342</v>
      </c>
      <c r="F65" t="s">
        <v>343</v>
      </c>
      <c r="G65" t="s">
        <v>344</v>
      </c>
      <c r="H65" t="s">
        <v>372</v>
      </c>
      <c r="I65">
        <v>9</v>
      </c>
      <c r="J65" t="s">
        <v>183</v>
      </c>
      <c r="K65" t="s">
        <v>182</v>
      </c>
      <c r="L65">
        <v>268896</v>
      </c>
      <c r="M65">
        <v>220549</v>
      </c>
      <c r="N65">
        <v>30165</v>
      </c>
      <c r="O65">
        <v>5139</v>
      </c>
      <c r="P65">
        <v>1905</v>
      </c>
      <c r="Q65">
        <v>1044</v>
      </c>
      <c r="R65">
        <v>10094</v>
      </c>
    </row>
    <row r="66" spans="1:18" x14ac:dyDescent="0.2">
      <c r="A66" t="str">
        <f t="shared" si="0"/>
        <v>FemalenhispNot HispanicConnecticut</v>
      </c>
      <c r="B66" t="s">
        <v>361</v>
      </c>
      <c r="C66" s="2">
        <v>41821</v>
      </c>
      <c r="D66" t="s">
        <v>341</v>
      </c>
      <c r="E66" t="s">
        <v>342</v>
      </c>
      <c r="F66" t="s">
        <v>347</v>
      </c>
      <c r="G66" t="s">
        <v>348</v>
      </c>
      <c r="H66" t="s">
        <v>372</v>
      </c>
      <c r="I66">
        <v>9</v>
      </c>
      <c r="J66" t="s">
        <v>183</v>
      </c>
      <c r="K66" t="s">
        <v>182</v>
      </c>
      <c r="L66">
        <v>1572897</v>
      </c>
      <c r="M66">
        <v>1272686</v>
      </c>
      <c r="N66">
        <v>184696</v>
      </c>
      <c r="O66">
        <v>3897</v>
      </c>
      <c r="P66">
        <v>80792</v>
      </c>
      <c r="Q66">
        <v>654</v>
      </c>
      <c r="R66">
        <v>30172</v>
      </c>
    </row>
    <row r="67" spans="1:18" x14ac:dyDescent="0.2">
      <c r="A67" t="str">
        <f t="shared" ref="A67:A130" si="1">E67&amp;F67&amp;G67&amp;J67</f>
        <v>FemaletothispTotalConnecticut</v>
      </c>
      <c r="B67" t="s">
        <v>361</v>
      </c>
      <c r="C67" s="2">
        <v>41821</v>
      </c>
      <c r="D67" t="s">
        <v>341</v>
      </c>
      <c r="E67" t="s">
        <v>342</v>
      </c>
      <c r="F67" t="s">
        <v>349</v>
      </c>
      <c r="G67" t="s">
        <v>350</v>
      </c>
      <c r="H67" t="s">
        <v>372</v>
      </c>
      <c r="I67">
        <v>9</v>
      </c>
      <c r="J67" t="s">
        <v>183</v>
      </c>
      <c r="K67" t="s">
        <v>182</v>
      </c>
      <c r="L67">
        <v>1841793</v>
      </c>
      <c r="M67">
        <v>1493235</v>
      </c>
      <c r="N67">
        <v>214861</v>
      </c>
      <c r="O67">
        <v>9036</v>
      </c>
      <c r="P67">
        <v>82697</v>
      </c>
      <c r="Q67">
        <v>1698</v>
      </c>
      <c r="R67">
        <v>40266</v>
      </c>
    </row>
    <row r="68" spans="1:18" x14ac:dyDescent="0.2">
      <c r="A68" t="str">
        <f t="shared" si="1"/>
        <v>MalehispHispanicConnecticut</v>
      </c>
      <c r="B68" t="s">
        <v>361</v>
      </c>
      <c r="C68" s="2">
        <v>41821</v>
      </c>
      <c r="D68" t="s">
        <v>351</v>
      </c>
      <c r="E68" t="s">
        <v>352</v>
      </c>
      <c r="F68" t="s">
        <v>343</v>
      </c>
      <c r="G68" t="s">
        <v>344</v>
      </c>
      <c r="H68" t="s">
        <v>372</v>
      </c>
      <c r="I68">
        <v>9</v>
      </c>
      <c r="J68" t="s">
        <v>183</v>
      </c>
      <c r="K68" t="s">
        <v>182</v>
      </c>
      <c r="L68">
        <v>268200</v>
      </c>
      <c r="M68">
        <v>221387</v>
      </c>
      <c r="N68">
        <v>27614</v>
      </c>
      <c r="O68">
        <v>5692</v>
      </c>
      <c r="P68">
        <v>2007</v>
      </c>
      <c r="Q68">
        <v>1390</v>
      </c>
      <c r="R68">
        <v>10110</v>
      </c>
    </row>
    <row r="69" spans="1:18" x14ac:dyDescent="0.2">
      <c r="A69" t="str">
        <f t="shared" si="1"/>
        <v>MalenhispNot HispanicConnecticut</v>
      </c>
      <c r="B69" t="s">
        <v>361</v>
      </c>
      <c r="C69" s="2">
        <v>41821</v>
      </c>
      <c r="D69" t="s">
        <v>351</v>
      </c>
      <c r="E69" t="s">
        <v>352</v>
      </c>
      <c r="F69" t="s">
        <v>347</v>
      </c>
      <c r="G69" t="s">
        <v>348</v>
      </c>
      <c r="H69" t="s">
        <v>372</v>
      </c>
      <c r="I69">
        <v>9</v>
      </c>
      <c r="J69" t="s">
        <v>183</v>
      </c>
      <c r="K69" t="s">
        <v>182</v>
      </c>
      <c r="L69">
        <v>1484790</v>
      </c>
      <c r="M69">
        <v>1207767</v>
      </c>
      <c r="N69">
        <v>168917</v>
      </c>
      <c r="O69">
        <v>3863</v>
      </c>
      <c r="P69">
        <v>75035</v>
      </c>
      <c r="Q69">
        <v>616</v>
      </c>
      <c r="R69">
        <v>28592</v>
      </c>
    </row>
    <row r="70" spans="1:18" x14ac:dyDescent="0.2">
      <c r="A70" t="str">
        <f t="shared" si="1"/>
        <v>MaletothispTotalConnecticut</v>
      </c>
      <c r="B70" t="s">
        <v>361</v>
      </c>
      <c r="C70" s="2">
        <v>41821</v>
      </c>
      <c r="D70" t="s">
        <v>351</v>
      </c>
      <c r="E70" t="s">
        <v>352</v>
      </c>
      <c r="F70" t="s">
        <v>349</v>
      </c>
      <c r="G70" t="s">
        <v>350</v>
      </c>
      <c r="H70" t="s">
        <v>372</v>
      </c>
      <c r="I70">
        <v>9</v>
      </c>
      <c r="J70" t="s">
        <v>183</v>
      </c>
      <c r="K70" t="s">
        <v>182</v>
      </c>
      <c r="L70">
        <v>1752990</v>
      </c>
      <c r="M70">
        <v>1429154</v>
      </c>
      <c r="N70">
        <v>196531</v>
      </c>
      <c r="O70">
        <v>9555</v>
      </c>
      <c r="P70">
        <v>77042</v>
      </c>
      <c r="Q70">
        <v>2006</v>
      </c>
      <c r="R70">
        <v>38702</v>
      </c>
    </row>
    <row r="71" spans="1:18" x14ac:dyDescent="0.2">
      <c r="A71" t="str">
        <f t="shared" si="1"/>
        <v>Both SexeshispHispanicConnecticut</v>
      </c>
      <c r="B71" t="s">
        <v>361</v>
      </c>
      <c r="C71" s="2">
        <v>41821</v>
      </c>
      <c r="D71" t="s">
        <v>353</v>
      </c>
      <c r="E71" t="s">
        <v>354</v>
      </c>
      <c r="F71" t="s">
        <v>343</v>
      </c>
      <c r="G71" t="s">
        <v>344</v>
      </c>
      <c r="H71" t="s">
        <v>372</v>
      </c>
      <c r="I71">
        <v>9</v>
      </c>
      <c r="J71" t="s">
        <v>183</v>
      </c>
      <c r="K71" t="s">
        <v>182</v>
      </c>
      <c r="L71">
        <v>537096</v>
      </c>
      <c r="M71">
        <v>441936</v>
      </c>
      <c r="N71">
        <v>57779</v>
      </c>
      <c r="O71">
        <v>10831</v>
      </c>
      <c r="P71">
        <v>3912</v>
      </c>
      <c r="Q71">
        <v>2434</v>
      </c>
      <c r="R71">
        <v>20204</v>
      </c>
    </row>
    <row r="72" spans="1:18" x14ac:dyDescent="0.2">
      <c r="A72" t="str">
        <f t="shared" si="1"/>
        <v>Both SexesnhispNot HispanicConnecticut</v>
      </c>
      <c r="B72" t="s">
        <v>361</v>
      </c>
      <c r="C72" s="2">
        <v>41821</v>
      </c>
      <c r="D72" t="s">
        <v>353</v>
      </c>
      <c r="E72" t="s">
        <v>354</v>
      </c>
      <c r="F72" t="s">
        <v>347</v>
      </c>
      <c r="G72" t="s">
        <v>348</v>
      </c>
      <c r="H72" t="s">
        <v>372</v>
      </c>
      <c r="I72">
        <v>9</v>
      </c>
      <c r="J72" t="s">
        <v>183</v>
      </c>
      <c r="K72" t="s">
        <v>182</v>
      </c>
      <c r="L72">
        <v>3057687</v>
      </c>
      <c r="M72">
        <v>2480453</v>
      </c>
      <c r="N72">
        <v>353613</v>
      </c>
      <c r="O72">
        <v>7760</v>
      </c>
      <c r="P72">
        <v>155827</v>
      </c>
      <c r="Q72">
        <v>1270</v>
      </c>
      <c r="R72">
        <v>58764</v>
      </c>
    </row>
    <row r="73" spans="1:18" x14ac:dyDescent="0.2">
      <c r="A73" t="str">
        <f t="shared" si="1"/>
        <v>Both SexestothispTotalConnecticut</v>
      </c>
      <c r="B73" t="s">
        <v>361</v>
      </c>
      <c r="C73" s="2">
        <v>41821</v>
      </c>
      <c r="D73" t="s">
        <v>353</v>
      </c>
      <c r="E73" t="s">
        <v>354</v>
      </c>
      <c r="F73" t="s">
        <v>349</v>
      </c>
      <c r="G73" t="s">
        <v>350</v>
      </c>
      <c r="H73" t="s">
        <v>372</v>
      </c>
      <c r="I73">
        <v>9</v>
      </c>
      <c r="J73" t="s">
        <v>183</v>
      </c>
      <c r="K73" t="s">
        <v>182</v>
      </c>
      <c r="L73">
        <v>3594783</v>
      </c>
      <c r="M73">
        <v>2922389</v>
      </c>
      <c r="N73">
        <v>411392</v>
      </c>
      <c r="O73">
        <v>18591</v>
      </c>
      <c r="P73">
        <v>159739</v>
      </c>
      <c r="Q73">
        <v>3704</v>
      </c>
      <c r="R73">
        <v>78968</v>
      </c>
    </row>
    <row r="74" spans="1:18" x14ac:dyDescent="0.2">
      <c r="A74" t="str">
        <f t="shared" si="1"/>
        <v>FemalehispHispanicDelaware</v>
      </c>
      <c r="B74" t="s">
        <v>361</v>
      </c>
      <c r="C74" s="2">
        <v>41821</v>
      </c>
      <c r="D74" t="s">
        <v>341</v>
      </c>
      <c r="E74" t="s">
        <v>342</v>
      </c>
      <c r="F74" t="s">
        <v>343</v>
      </c>
      <c r="G74" t="s">
        <v>344</v>
      </c>
      <c r="H74" t="s">
        <v>373</v>
      </c>
      <c r="I74">
        <v>10</v>
      </c>
      <c r="J74" t="s">
        <v>186</v>
      </c>
      <c r="K74" t="s">
        <v>185</v>
      </c>
      <c r="L74">
        <v>39770</v>
      </c>
      <c r="M74">
        <v>31198</v>
      </c>
      <c r="N74">
        <v>4992</v>
      </c>
      <c r="O74">
        <v>1459</v>
      </c>
      <c r="P74">
        <v>276</v>
      </c>
      <c r="Q74">
        <v>220</v>
      </c>
      <c r="R74">
        <v>1625</v>
      </c>
    </row>
    <row r="75" spans="1:18" x14ac:dyDescent="0.2">
      <c r="A75" t="str">
        <f t="shared" si="1"/>
        <v>FemalenhispNot HispanicDelaware</v>
      </c>
      <c r="B75" t="s">
        <v>361</v>
      </c>
      <c r="C75" s="2">
        <v>41821</v>
      </c>
      <c r="D75" t="s">
        <v>341</v>
      </c>
      <c r="E75" t="s">
        <v>342</v>
      </c>
      <c r="F75" t="s">
        <v>347</v>
      </c>
      <c r="G75" t="s">
        <v>348</v>
      </c>
      <c r="H75" t="s">
        <v>373</v>
      </c>
      <c r="I75">
        <v>10</v>
      </c>
      <c r="J75" t="s">
        <v>186</v>
      </c>
      <c r="K75" t="s">
        <v>185</v>
      </c>
      <c r="L75">
        <v>441367</v>
      </c>
      <c r="M75">
        <v>306503</v>
      </c>
      <c r="N75">
        <v>105208</v>
      </c>
      <c r="O75">
        <v>1492</v>
      </c>
      <c r="P75">
        <v>17575</v>
      </c>
      <c r="Q75">
        <v>156</v>
      </c>
      <c r="R75">
        <v>10433</v>
      </c>
    </row>
    <row r="76" spans="1:18" x14ac:dyDescent="0.2">
      <c r="A76" t="str">
        <f t="shared" si="1"/>
        <v>FemaletothispTotalDelaware</v>
      </c>
      <c r="B76" t="s">
        <v>361</v>
      </c>
      <c r="C76" s="2">
        <v>41821</v>
      </c>
      <c r="D76" t="s">
        <v>341</v>
      </c>
      <c r="E76" t="s">
        <v>342</v>
      </c>
      <c r="F76" t="s">
        <v>349</v>
      </c>
      <c r="G76" t="s">
        <v>350</v>
      </c>
      <c r="H76" t="s">
        <v>373</v>
      </c>
      <c r="I76">
        <v>10</v>
      </c>
      <c r="J76" t="s">
        <v>186</v>
      </c>
      <c r="K76" t="s">
        <v>185</v>
      </c>
      <c r="L76">
        <v>481137</v>
      </c>
      <c r="M76">
        <v>337701</v>
      </c>
      <c r="N76">
        <v>110200</v>
      </c>
      <c r="O76">
        <v>2951</v>
      </c>
      <c r="P76">
        <v>17851</v>
      </c>
      <c r="Q76">
        <v>376</v>
      </c>
      <c r="R76">
        <v>12058</v>
      </c>
    </row>
    <row r="77" spans="1:18" x14ac:dyDescent="0.2">
      <c r="A77" t="str">
        <f t="shared" si="1"/>
        <v>MalehispHispanicDelaware</v>
      </c>
      <c r="B77" t="s">
        <v>361</v>
      </c>
      <c r="C77" s="2">
        <v>41821</v>
      </c>
      <c r="D77" t="s">
        <v>351</v>
      </c>
      <c r="E77" t="s">
        <v>352</v>
      </c>
      <c r="F77" t="s">
        <v>343</v>
      </c>
      <c r="G77" t="s">
        <v>344</v>
      </c>
      <c r="H77" t="s">
        <v>373</v>
      </c>
      <c r="I77">
        <v>10</v>
      </c>
      <c r="J77" t="s">
        <v>186</v>
      </c>
      <c r="K77" t="s">
        <v>185</v>
      </c>
      <c r="L77">
        <v>41738</v>
      </c>
      <c r="M77">
        <v>33613</v>
      </c>
      <c r="N77">
        <v>4503</v>
      </c>
      <c r="O77">
        <v>1563</v>
      </c>
      <c r="P77">
        <v>293</v>
      </c>
      <c r="Q77">
        <v>281</v>
      </c>
      <c r="R77">
        <v>1485</v>
      </c>
    </row>
    <row r="78" spans="1:18" x14ac:dyDescent="0.2">
      <c r="A78" t="str">
        <f t="shared" si="1"/>
        <v>MalenhispNot HispanicDelaware</v>
      </c>
      <c r="B78" t="s">
        <v>361</v>
      </c>
      <c r="C78" s="2">
        <v>41821</v>
      </c>
      <c r="D78" t="s">
        <v>351</v>
      </c>
      <c r="E78" t="s">
        <v>352</v>
      </c>
      <c r="F78" t="s">
        <v>347</v>
      </c>
      <c r="G78" t="s">
        <v>348</v>
      </c>
      <c r="H78" t="s">
        <v>373</v>
      </c>
      <c r="I78">
        <v>10</v>
      </c>
      <c r="J78" t="s">
        <v>186</v>
      </c>
      <c r="K78" t="s">
        <v>185</v>
      </c>
      <c r="L78">
        <v>409721</v>
      </c>
      <c r="M78">
        <v>288121</v>
      </c>
      <c r="N78">
        <v>93629</v>
      </c>
      <c r="O78">
        <v>1460</v>
      </c>
      <c r="P78">
        <v>16800</v>
      </c>
      <c r="Q78">
        <v>159</v>
      </c>
      <c r="R78">
        <v>9552</v>
      </c>
    </row>
    <row r="79" spans="1:18" x14ac:dyDescent="0.2">
      <c r="A79" t="str">
        <f t="shared" si="1"/>
        <v>MaletothispTotalDelaware</v>
      </c>
      <c r="B79" t="s">
        <v>361</v>
      </c>
      <c r="C79" s="2">
        <v>41821</v>
      </c>
      <c r="D79" t="s">
        <v>351</v>
      </c>
      <c r="E79" t="s">
        <v>352</v>
      </c>
      <c r="F79" t="s">
        <v>349</v>
      </c>
      <c r="G79" t="s">
        <v>350</v>
      </c>
      <c r="H79" t="s">
        <v>373</v>
      </c>
      <c r="I79">
        <v>10</v>
      </c>
      <c r="J79" t="s">
        <v>186</v>
      </c>
      <c r="K79" t="s">
        <v>185</v>
      </c>
      <c r="L79">
        <v>451459</v>
      </c>
      <c r="M79">
        <v>321734</v>
      </c>
      <c r="N79">
        <v>98132</v>
      </c>
      <c r="O79">
        <v>3023</v>
      </c>
      <c r="P79">
        <v>17093</v>
      </c>
      <c r="Q79">
        <v>440</v>
      </c>
      <c r="R79">
        <v>11037</v>
      </c>
    </row>
    <row r="80" spans="1:18" x14ac:dyDescent="0.2">
      <c r="A80" t="str">
        <f t="shared" si="1"/>
        <v>Both SexeshispHispanicDelaware</v>
      </c>
      <c r="B80" t="s">
        <v>361</v>
      </c>
      <c r="C80" s="2">
        <v>41821</v>
      </c>
      <c r="D80" t="s">
        <v>353</v>
      </c>
      <c r="E80" t="s">
        <v>354</v>
      </c>
      <c r="F80" t="s">
        <v>343</v>
      </c>
      <c r="G80" t="s">
        <v>344</v>
      </c>
      <c r="H80" t="s">
        <v>373</v>
      </c>
      <c r="I80">
        <v>10</v>
      </c>
      <c r="J80" t="s">
        <v>186</v>
      </c>
      <c r="K80" t="s">
        <v>185</v>
      </c>
      <c r="L80">
        <v>81508</v>
      </c>
      <c r="M80">
        <v>64811</v>
      </c>
      <c r="N80">
        <v>9495</v>
      </c>
      <c r="O80">
        <v>3022</v>
      </c>
      <c r="P80">
        <v>569</v>
      </c>
      <c r="Q80">
        <v>501</v>
      </c>
      <c r="R80">
        <v>3110</v>
      </c>
    </row>
    <row r="81" spans="1:18" x14ac:dyDescent="0.2">
      <c r="A81" t="str">
        <f t="shared" si="1"/>
        <v>Both SexesnhispNot HispanicDelaware</v>
      </c>
      <c r="B81" t="s">
        <v>361</v>
      </c>
      <c r="C81" s="2">
        <v>41821</v>
      </c>
      <c r="D81" t="s">
        <v>353</v>
      </c>
      <c r="E81" t="s">
        <v>354</v>
      </c>
      <c r="F81" t="s">
        <v>347</v>
      </c>
      <c r="G81" t="s">
        <v>348</v>
      </c>
      <c r="H81" t="s">
        <v>373</v>
      </c>
      <c r="I81">
        <v>10</v>
      </c>
      <c r="J81" t="s">
        <v>186</v>
      </c>
      <c r="K81" t="s">
        <v>185</v>
      </c>
      <c r="L81">
        <v>851088</v>
      </c>
      <c r="M81">
        <v>594624</v>
      </c>
      <c r="N81">
        <v>198837</v>
      </c>
      <c r="O81">
        <v>2952</v>
      </c>
      <c r="P81">
        <v>34375</v>
      </c>
      <c r="Q81">
        <v>315</v>
      </c>
      <c r="R81">
        <v>19985</v>
      </c>
    </row>
    <row r="82" spans="1:18" x14ac:dyDescent="0.2">
      <c r="A82" t="str">
        <f t="shared" si="1"/>
        <v>Both SexestothispTotalDelaware</v>
      </c>
      <c r="B82" t="s">
        <v>361</v>
      </c>
      <c r="C82" s="2">
        <v>41821</v>
      </c>
      <c r="D82" t="s">
        <v>353</v>
      </c>
      <c r="E82" t="s">
        <v>354</v>
      </c>
      <c r="F82" t="s">
        <v>349</v>
      </c>
      <c r="G82" t="s">
        <v>350</v>
      </c>
      <c r="H82" t="s">
        <v>373</v>
      </c>
      <c r="I82">
        <v>10</v>
      </c>
      <c r="J82" t="s">
        <v>186</v>
      </c>
      <c r="K82" t="s">
        <v>185</v>
      </c>
      <c r="L82">
        <v>932596</v>
      </c>
      <c r="M82">
        <v>659435</v>
      </c>
      <c r="N82">
        <v>208332</v>
      </c>
      <c r="O82">
        <v>5974</v>
      </c>
      <c r="P82">
        <v>34944</v>
      </c>
      <c r="Q82">
        <v>816</v>
      </c>
      <c r="R82">
        <v>23095</v>
      </c>
    </row>
    <row r="83" spans="1:18" x14ac:dyDescent="0.2">
      <c r="A83" t="str">
        <f t="shared" si="1"/>
        <v>FemalehispHispanicDistrict of Columbia</v>
      </c>
      <c r="B83" t="s">
        <v>361</v>
      </c>
      <c r="C83" s="2">
        <v>41821</v>
      </c>
      <c r="D83" t="s">
        <v>341</v>
      </c>
      <c r="E83" t="s">
        <v>342</v>
      </c>
      <c r="F83" t="s">
        <v>343</v>
      </c>
      <c r="G83" t="s">
        <v>344</v>
      </c>
      <c r="H83" t="s">
        <v>374</v>
      </c>
      <c r="I83">
        <v>11</v>
      </c>
      <c r="J83" t="s">
        <v>188</v>
      </c>
      <c r="K83" t="s">
        <v>187</v>
      </c>
      <c r="L83">
        <v>34044</v>
      </c>
      <c r="M83">
        <v>25306</v>
      </c>
      <c r="N83">
        <v>5198</v>
      </c>
      <c r="O83">
        <v>1102</v>
      </c>
      <c r="P83">
        <v>367</v>
      </c>
      <c r="Q83">
        <v>320</v>
      </c>
      <c r="R83">
        <v>1751</v>
      </c>
    </row>
    <row r="84" spans="1:18" x14ac:dyDescent="0.2">
      <c r="A84" t="str">
        <f t="shared" si="1"/>
        <v>FemalenhispNot HispanicDistrict of Columbia</v>
      </c>
      <c r="B84" t="s">
        <v>361</v>
      </c>
      <c r="C84" s="2">
        <v>41821</v>
      </c>
      <c r="D84" t="s">
        <v>341</v>
      </c>
      <c r="E84" t="s">
        <v>342</v>
      </c>
      <c r="F84" t="s">
        <v>347</v>
      </c>
      <c r="G84" t="s">
        <v>348</v>
      </c>
      <c r="H84" t="s">
        <v>374</v>
      </c>
      <c r="I84">
        <v>11</v>
      </c>
      <c r="J84" t="s">
        <v>188</v>
      </c>
      <c r="K84" t="s">
        <v>187</v>
      </c>
      <c r="L84">
        <v>313843</v>
      </c>
      <c r="M84">
        <v>118557</v>
      </c>
      <c r="N84">
        <v>171985</v>
      </c>
      <c r="O84">
        <v>726</v>
      </c>
      <c r="P84">
        <v>14481</v>
      </c>
      <c r="Q84">
        <v>150</v>
      </c>
      <c r="R84">
        <v>7944</v>
      </c>
    </row>
    <row r="85" spans="1:18" x14ac:dyDescent="0.2">
      <c r="A85" t="str">
        <f t="shared" si="1"/>
        <v>FemaletothispTotalDistrict of Columbia</v>
      </c>
      <c r="B85" t="s">
        <v>361</v>
      </c>
      <c r="C85" s="2">
        <v>41821</v>
      </c>
      <c r="D85" t="s">
        <v>341</v>
      </c>
      <c r="E85" t="s">
        <v>342</v>
      </c>
      <c r="F85" t="s">
        <v>349</v>
      </c>
      <c r="G85" t="s">
        <v>350</v>
      </c>
      <c r="H85" t="s">
        <v>374</v>
      </c>
      <c r="I85">
        <v>11</v>
      </c>
      <c r="J85" t="s">
        <v>188</v>
      </c>
      <c r="K85" t="s">
        <v>187</v>
      </c>
      <c r="L85">
        <v>347887</v>
      </c>
      <c r="M85">
        <v>143863</v>
      </c>
      <c r="N85">
        <v>177183</v>
      </c>
      <c r="O85">
        <v>1828</v>
      </c>
      <c r="P85">
        <v>14848</v>
      </c>
      <c r="Q85">
        <v>470</v>
      </c>
      <c r="R85">
        <v>9695</v>
      </c>
    </row>
    <row r="86" spans="1:18" x14ac:dyDescent="0.2">
      <c r="A86" t="str">
        <f t="shared" si="1"/>
        <v>MalehispHispanicDistrict of Columbia</v>
      </c>
      <c r="B86" t="s">
        <v>361</v>
      </c>
      <c r="C86" s="2">
        <v>41821</v>
      </c>
      <c r="D86" t="s">
        <v>351</v>
      </c>
      <c r="E86" t="s">
        <v>352</v>
      </c>
      <c r="F86" t="s">
        <v>343</v>
      </c>
      <c r="G86" t="s">
        <v>344</v>
      </c>
      <c r="H86" t="s">
        <v>374</v>
      </c>
      <c r="I86">
        <v>11</v>
      </c>
      <c r="J86" t="s">
        <v>188</v>
      </c>
      <c r="K86" t="s">
        <v>187</v>
      </c>
      <c r="L86">
        <v>35653</v>
      </c>
      <c r="M86">
        <v>26793</v>
      </c>
      <c r="N86">
        <v>5067</v>
      </c>
      <c r="O86">
        <v>1449</v>
      </c>
      <c r="P86">
        <v>474</v>
      </c>
      <c r="Q86">
        <v>351</v>
      </c>
      <c r="R86">
        <v>1519</v>
      </c>
    </row>
    <row r="87" spans="1:18" x14ac:dyDescent="0.2">
      <c r="A87" t="str">
        <f t="shared" si="1"/>
        <v>MalenhispNot HispanicDistrict of Columbia</v>
      </c>
      <c r="B87" t="s">
        <v>361</v>
      </c>
      <c r="C87" s="2">
        <v>41821</v>
      </c>
      <c r="D87" t="s">
        <v>351</v>
      </c>
      <c r="E87" t="s">
        <v>352</v>
      </c>
      <c r="F87" t="s">
        <v>347</v>
      </c>
      <c r="G87" t="s">
        <v>348</v>
      </c>
      <c r="H87" t="s">
        <v>374</v>
      </c>
      <c r="I87">
        <v>11</v>
      </c>
      <c r="J87" t="s">
        <v>188</v>
      </c>
      <c r="K87" t="s">
        <v>187</v>
      </c>
      <c r="L87">
        <v>278973</v>
      </c>
      <c r="M87">
        <v>118744</v>
      </c>
      <c r="N87">
        <v>142582</v>
      </c>
      <c r="O87">
        <v>667</v>
      </c>
      <c r="P87">
        <v>10685</v>
      </c>
      <c r="Q87">
        <v>143</v>
      </c>
      <c r="R87">
        <v>6152</v>
      </c>
    </row>
    <row r="88" spans="1:18" x14ac:dyDescent="0.2">
      <c r="A88" t="str">
        <f t="shared" si="1"/>
        <v>MaletothispTotalDistrict of Columbia</v>
      </c>
      <c r="B88" t="s">
        <v>361</v>
      </c>
      <c r="C88" s="2">
        <v>41821</v>
      </c>
      <c r="D88" t="s">
        <v>351</v>
      </c>
      <c r="E88" t="s">
        <v>352</v>
      </c>
      <c r="F88" t="s">
        <v>349</v>
      </c>
      <c r="G88" t="s">
        <v>350</v>
      </c>
      <c r="H88" t="s">
        <v>374</v>
      </c>
      <c r="I88">
        <v>11</v>
      </c>
      <c r="J88" t="s">
        <v>188</v>
      </c>
      <c r="K88" t="s">
        <v>187</v>
      </c>
      <c r="L88">
        <v>314626</v>
      </c>
      <c r="M88">
        <v>145537</v>
      </c>
      <c r="N88">
        <v>147649</v>
      </c>
      <c r="O88">
        <v>2116</v>
      </c>
      <c r="P88">
        <v>11159</v>
      </c>
      <c r="Q88">
        <v>494</v>
      </c>
      <c r="R88">
        <v>7671</v>
      </c>
    </row>
    <row r="89" spans="1:18" x14ac:dyDescent="0.2">
      <c r="A89" t="str">
        <f t="shared" si="1"/>
        <v>Both SexeshispHispanicDistrict of Columbia</v>
      </c>
      <c r="B89" t="s">
        <v>361</v>
      </c>
      <c r="C89" s="2">
        <v>41821</v>
      </c>
      <c r="D89" t="s">
        <v>353</v>
      </c>
      <c r="E89" t="s">
        <v>354</v>
      </c>
      <c r="F89" t="s">
        <v>343</v>
      </c>
      <c r="G89" t="s">
        <v>344</v>
      </c>
      <c r="H89" t="s">
        <v>374</v>
      </c>
      <c r="I89">
        <v>11</v>
      </c>
      <c r="J89" t="s">
        <v>188</v>
      </c>
      <c r="K89" t="s">
        <v>187</v>
      </c>
      <c r="L89">
        <v>69697</v>
      </c>
      <c r="M89">
        <v>52099</v>
      </c>
      <c r="N89">
        <v>10265</v>
      </c>
      <c r="O89">
        <v>2551</v>
      </c>
      <c r="P89">
        <v>841</v>
      </c>
      <c r="Q89">
        <v>671</v>
      </c>
      <c r="R89">
        <v>3270</v>
      </c>
    </row>
    <row r="90" spans="1:18" x14ac:dyDescent="0.2">
      <c r="A90" t="str">
        <f t="shared" si="1"/>
        <v>Both SexesnhispNot HispanicDistrict of Columbia</v>
      </c>
      <c r="B90" t="s">
        <v>361</v>
      </c>
      <c r="C90" s="2">
        <v>41821</v>
      </c>
      <c r="D90" t="s">
        <v>353</v>
      </c>
      <c r="E90" t="s">
        <v>354</v>
      </c>
      <c r="F90" t="s">
        <v>347</v>
      </c>
      <c r="G90" t="s">
        <v>348</v>
      </c>
      <c r="H90" t="s">
        <v>374</v>
      </c>
      <c r="I90">
        <v>11</v>
      </c>
      <c r="J90" t="s">
        <v>188</v>
      </c>
      <c r="K90" t="s">
        <v>187</v>
      </c>
      <c r="L90">
        <v>592816</v>
      </c>
      <c r="M90">
        <v>237301</v>
      </c>
      <c r="N90">
        <v>314567</v>
      </c>
      <c r="O90">
        <v>1393</v>
      </c>
      <c r="P90">
        <v>25166</v>
      </c>
      <c r="Q90">
        <v>293</v>
      </c>
      <c r="R90">
        <v>14096</v>
      </c>
    </row>
    <row r="91" spans="1:18" x14ac:dyDescent="0.2">
      <c r="A91" t="str">
        <f t="shared" si="1"/>
        <v>Both SexestothispTotalDistrict of Columbia</v>
      </c>
      <c r="B91" t="s">
        <v>361</v>
      </c>
      <c r="C91" s="2">
        <v>41821</v>
      </c>
      <c r="D91" t="s">
        <v>353</v>
      </c>
      <c r="E91" t="s">
        <v>354</v>
      </c>
      <c r="F91" t="s">
        <v>349</v>
      </c>
      <c r="G91" t="s">
        <v>350</v>
      </c>
      <c r="H91" t="s">
        <v>374</v>
      </c>
      <c r="I91">
        <v>11</v>
      </c>
      <c r="J91" t="s">
        <v>188</v>
      </c>
      <c r="K91" t="s">
        <v>187</v>
      </c>
      <c r="L91">
        <v>662513</v>
      </c>
      <c r="M91">
        <v>289400</v>
      </c>
      <c r="N91">
        <v>324832</v>
      </c>
      <c r="O91">
        <v>3944</v>
      </c>
      <c r="P91">
        <v>26007</v>
      </c>
      <c r="Q91">
        <v>964</v>
      </c>
      <c r="R91">
        <v>17366</v>
      </c>
    </row>
    <row r="92" spans="1:18" x14ac:dyDescent="0.2">
      <c r="A92" t="str">
        <f t="shared" si="1"/>
        <v>FemalehispHispanicFlorida</v>
      </c>
      <c r="B92" t="s">
        <v>361</v>
      </c>
      <c r="C92" s="2">
        <v>41821</v>
      </c>
      <c r="D92" t="s">
        <v>341</v>
      </c>
      <c r="E92" t="s">
        <v>342</v>
      </c>
      <c r="F92" t="s">
        <v>343</v>
      </c>
      <c r="G92" t="s">
        <v>344</v>
      </c>
      <c r="H92" t="s">
        <v>375</v>
      </c>
      <c r="I92">
        <v>12</v>
      </c>
      <c r="J92" t="s">
        <v>190</v>
      </c>
      <c r="K92" t="s">
        <v>189</v>
      </c>
      <c r="L92">
        <v>2435592</v>
      </c>
      <c r="M92">
        <v>2233701</v>
      </c>
      <c r="N92">
        <v>121689</v>
      </c>
      <c r="O92">
        <v>20706</v>
      </c>
      <c r="P92">
        <v>10559</v>
      </c>
      <c r="Q92">
        <v>4408</v>
      </c>
      <c r="R92">
        <v>44529</v>
      </c>
    </row>
    <row r="93" spans="1:18" x14ac:dyDescent="0.2">
      <c r="A93" t="str">
        <f t="shared" si="1"/>
        <v>FemalenhispNot HispanicFlorida</v>
      </c>
      <c r="B93" t="s">
        <v>361</v>
      </c>
      <c r="C93" s="2">
        <v>41821</v>
      </c>
      <c r="D93" t="s">
        <v>341</v>
      </c>
      <c r="E93" t="s">
        <v>342</v>
      </c>
      <c r="F93" t="s">
        <v>347</v>
      </c>
      <c r="G93" t="s">
        <v>348</v>
      </c>
      <c r="H93" t="s">
        <v>375</v>
      </c>
      <c r="I93">
        <v>12</v>
      </c>
      <c r="J93" t="s">
        <v>190</v>
      </c>
      <c r="K93" t="s">
        <v>189</v>
      </c>
      <c r="L93">
        <v>7713862</v>
      </c>
      <c r="M93">
        <v>5633633</v>
      </c>
      <c r="N93">
        <v>1611056</v>
      </c>
      <c r="O93">
        <v>25175</v>
      </c>
      <c r="P93">
        <v>280596</v>
      </c>
      <c r="Q93">
        <v>6120</v>
      </c>
      <c r="R93">
        <v>157282</v>
      </c>
    </row>
    <row r="94" spans="1:18" x14ac:dyDescent="0.2">
      <c r="A94" t="str">
        <f t="shared" si="1"/>
        <v>FemaletothispTotalFlorida</v>
      </c>
      <c r="B94" t="s">
        <v>361</v>
      </c>
      <c r="C94" s="2">
        <v>41821</v>
      </c>
      <c r="D94" t="s">
        <v>341</v>
      </c>
      <c r="E94" t="s">
        <v>342</v>
      </c>
      <c r="F94" t="s">
        <v>349</v>
      </c>
      <c r="G94" t="s">
        <v>350</v>
      </c>
      <c r="H94" t="s">
        <v>375</v>
      </c>
      <c r="I94">
        <v>12</v>
      </c>
      <c r="J94" t="s">
        <v>190</v>
      </c>
      <c r="K94" t="s">
        <v>189</v>
      </c>
      <c r="L94">
        <v>10149454</v>
      </c>
      <c r="M94">
        <v>7867334</v>
      </c>
      <c r="N94">
        <v>1732745</v>
      </c>
      <c r="O94">
        <v>45881</v>
      </c>
      <c r="P94">
        <v>291155</v>
      </c>
      <c r="Q94">
        <v>10528</v>
      </c>
      <c r="R94">
        <v>201811</v>
      </c>
    </row>
    <row r="95" spans="1:18" x14ac:dyDescent="0.2">
      <c r="A95" t="str">
        <f t="shared" si="1"/>
        <v>MalehispHispanicFlorida</v>
      </c>
      <c r="B95" t="s">
        <v>361</v>
      </c>
      <c r="C95" s="2">
        <v>41821</v>
      </c>
      <c r="D95" t="s">
        <v>351</v>
      </c>
      <c r="E95" t="s">
        <v>352</v>
      </c>
      <c r="F95" t="s">
        <v>343</v>
      </c>
      <c r="G95" t="s">
        <v>344</v>
      </c>
      <c r="H95" t="s">
        <v>375</v>
      </c>
      <c r="I95">
        <v>12</v>
      </c>
      <c r="J95" t="s">
        <v>190</v>
      </c>
      <c r="K95" t="s">
        <v>189</v>
      </c>
      <c r="L95">
        <v>2375309</v>
      </c>
      <c r="M95">
        <v>2171998</v>
      </c>
      <c r="N95">
        <v>120062</v>
      </c>
      <c r="O95">
        <v>25195</v>
      </c>
      <c r="P95">
        <v>10396</v>
      </c>
      <c r="Q95">
        <v>4878</v>
      </c>
      <c r="R95">
        <v>42780</v>
      </c>
    </row>
    <row r="96" spans="1:18" x14ac:dyDescent="0.2">
      <c r="A96" t="str">
        <f t="shared" si="1"/>
        <v>MalenhispNot HispanicFlorida</v>
      </c>
      <c r="B96" t="s">
        <v>361</v>
      </c>
      <c r="C96" s="2">
        <v>41821</v>
      </c>
      <c r="D96" t="s">
        <v>351</v>
      </c>
      <c r="E96" t="s">
        <v>352</v>
      </c>
      <c r="F96" t="s">
        <v>347</v>
      </c>
      <c r="G96" t="s">
        <v>348</v>
      </c>
      <c r="H96" t="s">
        <v>375</v>
      </c>
      <c r="I96">
        <v>12</v>
      </c>
      <c r="J96" t="s">
        <v>190</v>
      </c>
      <c r="K96" t="s">
        <v>189</v>
      </c>
      <c r="L96">
        <v>7335567</v>
      </c>
      <c r="M96">
        <v>5425328</v>
      </c>
      <c r="N96">
        <v>1488321</v>
      </c>
      <c r="O96">
        <v>25503</v>
      </c>
      <c r="P96">
        <v>239985</v>
      </c>
      <c r="Q96">
        <v>6054</v>
      </c>
      <c r="R96">
        <v>150376</v>
      </c>
    </row>
    <row r="97" spans="1:18" x14ac:dyDescent="0.2">
      <c r="A97" t="str">
        <f t="shared" si="1"/>
        <v>MaletothispTotalFlorida</v>
      </c>
      <c r="B97" t="s">
        <v>361</v>
      </c>
      <c r="C97" s="2">
        <v>41821</v>
      </c>
      <c r="D97" t="s">
        <v>351</v>
      </c>
      <c r="E97" t="s">
        <v>352</v>
      </c>
      <c r="F97" t="s">
        <v>349</v>
      </c>
      <c r="G97" t="s">
        <v>350</v>
      </c>
      <c r="H97" t="s">
        <v>375</v>
      </c>
      <c r="I97">
        <v>12</v>
      </c>
      <c r="J97" t="s">
        <v>190</v>
      </c>
      <c r="K97" t="s">
        <v>189</v>
      </c>
      <c r="L97">
        <v>9710876</v>
      </c>
      <c r="M97">
        <v>7597326</v>
      </c>
      <c r="N97">
        <v>1608383</v>
      </c>
      <c r="O97">
        <v>50698</v>
      </c>
      <c r="P97">
        <v>250381</v>
      </c>
      <c r="Q97">
        <v>10932</v>
      </c>
      <c r="R97">
        <v>193156</v>
      </c>
    </row>
    <row r="98" spans="1:18" x14ac:dyDescent="0.2">
      <c r="A98" t="str">
        <f t="shared" si="1"/>
        <v>Both SexeshispHispanicFlorida</v>
      </c>
      <c r="B98" t="s">
        <v>361</v>
      </c>
      <c r="C98" s="2">
        <v>41821</v>
      </c>
      <c r="D98" t="s">
        <v>353</v>
      </c>
      <c r="E98" t="s">
        <v>354</v>
      </c>
      <c r="F98" t="s">
        <v>343</v>
      </c>
      <c r="G98" t="s">
        <v>344</v>
      </c>
      <c r="H98" t="s">
        <v>375</v>
      </c>
      <c r="I98">
        <v>12</v>
      </c>
      <c r="J98" t="s">
        <v>190</v>
      </c>
      <c r="K98" t="s">
        <v>189</v>
      </c>
      <c r="L98">
        <v>4810901</v>
      </c>
      <c r="M98">
        <v>4405699</v>
      </c>
      <c r="N98">
        <v>241751</v>
      </c>
      <c r="O98">
        <v>45901</v>
      </c>
      <c r="P98">
        <v>20955</v>
      </c>
      <c r="Q98">
        <v>9286</v>
      </c>
      <c r="R98">
        <v>87309</v>
      </c>
    </row>
    <row r="99" spans="1:18" x14ac:dyDescent="0.2">
      <c r="A99" t="str">
        <f t="shared" si="1"/>
        <v>Both SexesnhispNot HispanicFlorida</v>
      </c>
      <c r="B99" t="s">
        <v>361</v>
      </c>
      <c r="C99" s="2">
        <v>41821</v>
      </c>
      <c r="D99" t="s">
        <v>353</v>
      </c>
      <c r="E99" t="s">
        <v>354</v>
      </c>
      <c r="F99" t="s">
        <v>347</v>
      </c>
      <c r="G99" t="s">
        <v>348</v>
      </c>
      <c r="H99" t="s">
        <v>375</v>
      </c>
      <c r="I99">
        <v>12</v>
      </c>
      <c r="J99" t="s">
        <v>190</v>
      </c>
      <c r="K99" t="s">
        <v>189</v>
      </c>
      <c r="L99">
        <v>15049429</v>
      </c>
      <c r="M99">
        <v>11058961</v>
      </c>
      <c r="N99">
        <v>3099377</v>
      </c>
      <c r="O99">
        <v>50678</v>
      </c>
      <c r="P99">
        <v>520581</v>
      </c>
      <c r="Q99">
        <v>12174</v>
      </c>
      <c r="R99">
        <v>307658</v>
      </c>
    </row>
    <row r="100" spans="1:18" x14ac:dyDescent="0.2">
      <c r="A100" t="str">
        <f t="shared" si="1"/>
        <v>Both SexestothispTotalFlorida</v>
      </c>
      <c r="B100" t="s">
        <v>361</v>
      </c>
      <c r="C100" s="2">
        <v>41821</v>
      </c>
      <c r="D100" t="s">
        <v>353</v>
      </c>
      <c r="E100" t="s">
        <v>354</v>
      </c>
      <c r="F100" t="s">
        <v>349</v>
      </c>
      <c r="G100" t="s">
        <v>350</v>
      </c>
      <c r="H100" t="s">
        <v>375</v>
      </c>
      <c r="I100">
        <v>12</v>
      </c>
      <c r="J100" t="s">
        <v>190</v>
      </c>
      <c r="K100" t="s">
        <v>189</v>
      </c>
      <c r="L100">
        <v>19860330</v>
      </c>
      <c r="M100">
        <v>15464660</v>
      </c>
      <c r="N100">
        <v>3341128</v>
      </c>
      <c r="O100">
        <v>96579</v>
      </c>
      <c r="P100">
        <v>541536</v>
      </c>
      <c r="Q100">
        <v>21460</v>
      </c>
      <c r="R100">
        <v>394967</v>
      </c>
    </row>
    <row r="101" spans="1:18" x14ac:dyDescent="0.2">
      <c r="A101" t="str">
        <f t="shared" si="1"/>
        <v>FemalehispHispanicGeorgia</v>
      </c>
      <c r="B101" t="s">
        <v>361</v>
      </c>
      <c r="C101" s="2">
        <v>41821</v>
      </c>
      <c r="D101" t="s">
        <v>341</v>
      </c>
      <c r="E101" t="s">
        <v>342</v>
      </c>
      <c r="F101" t="s">
        <v>343</v>
      </c>
      <c r="G101" t="s">
        <v>344</v>
      </c>
      <c r="H101" t="s">
        <v>376</v>
      </c>
      <c r="I101">
        <v>13</v>
      </c>
      <c r="J101" t="s">
        <v>192</v>
      </c>
      <c r="K101" t="s">
        <v>191</v>
      </c>
      <c r="L101">
        <v>433292</v>
      </c>
      <c r="M101">
        <v>357694</v>
      </c>
      <c r="N101">
        <v>42640</v>
      </c>
      <c r="O101">
        <v>12274</v>
      </c>
      <c r="P101">
        <v>3938</v>
      </c>
      <c r="Q101">
        <v>2467</v>
      </c>
      <c r="R101">
        <v>14279</v>
      </c>
    </row>
    <row r="102" spans="1:18" x14ac:dyDescent="0.2">
      <c r="A102" t="str">
        <f t="shared" si="1"/>
        <v>FemalenhispNot HispanicGeorgia</v>
      </c>
      <c r="B102" t="s">
        <v>361</v>
      </c>
      <c r="C102" s="2">
        <v>41821</v>
      </c>
      <c r="D102" t="s">
        <v>341</v>
      </c>
      <c r="E102" t="s">
        <v>342</v>
      </c>
      <c r="F102" t="s">
        <v>347</v>
      </c>
      <c r="G102" t="s">
        <v>348</v>
      </c>
      <c r="H102" t="s">
        <v>376</v>
      </c>
      <c r="I102">
        <v>13</v>
      </c>
      <c r="J102" t="s">
        <v>192</v>
      </c>
      <c r="K102" t="s">
        <v>191</v>
      </c>
      <c r="L102">
        <v>4727513</v>
      </c>
      <c r="M102">
        <v>2780937</v>
      </c>
      <c r="N102">
        <v>1650959</v>
      </c>
      <c r="O102">
        <v>11460</v>
      </c>
      <c r="P102">
        <v>193630</v>
      </c>
      <c r="Q102">
        <v>2954</v>
      </c>
      <c r="R102">
        <v>87573</v>
      </c>
    </row>
    <row r="103" spans="1:18" x14ac:dyDescent="0.2">
      <c r="A103" t="str">
        <f t="shared" si="1"/>
        <v>FemaletothispTotalGeorgia</v>
      </c>
      <c r="B103" t="s">
        <v>361</v>
      </c>
      <c r="C103" s="2">
        <v>41821</v>
      </c>
      <c r="D103" t="s">
        <v>341</v>
      </c>
      <c r="E103" t="s">
        <v>342</v>
      </c>
      <c r="F103" t="s">
        <v>349</v>
      </c>
      <c r="G103" t="s">
        <v>350</v>
      </c>
      <c r="H103" t="s">
        <v>376</v>
      </c>
      <c r="I103">
        <v>13</v>
      </c>
      <c r="J103" t="s">
        <v>192</v>
      </c>
      <c r="K103" t="s">
        <v>191</v>
      </c>
      <c r="L103">
        <v>5160805</v>
      </c>
      <c r="M103">
        <v>3138631</v>
      </c>
      <c r="N103">
        <v>1693599</v>
      </c>
      <c r="O103">
        <v>23734</v>
      </c>
      <c r="P103">
        <v>197568</v>
      </c>
      <c r="Q103">
        <v>5421</v>
      </c>
      <c r="R103">
        <v>101852</v>
      </c>
    </row>
    <row r="104" spans="1:18" x14ac:dyDescent="0.2">
      <c r="A104" t="str">
        <f t="shared" si="1"/>
        <v>MalehispHispanicGeorgia</v>
      </c>
      <c r="B104" t="s">
        <v>361</v>
      </c>
      <c r="C104" s="2">
        <v>41821</v>
      </c>
      <c r="D104" t="s">
        <v>351</v>
      </c>
      <c r="E104" t="s">
        <v>352</v>
      </c>
      <c r="F104" t="s">
        <v>343</v>
      </c>
      <c r="G104" t="s">
        <v>344</v>
      </c>
      <c r="H104" t="s">
        <v>376</v>
      </c>
      <c r="I104">
        <v>13</v>
      </c>
      <c r="J104" t="s">
        <v>192</v>
      </c>
      <c r="K104" t="s">
        <v>191</v>
      </c>
      <c r="L104">
        <v>483548</v>
      </c>
      <c r="M104">
        <v>404594</v>
      </c>
      <c r="N104">
        <v>42024</v>
      </c>
      <c r="O104">
        <v>15478</v>
      </c>
      <c r="P104">
        <v>4291</v>
      </c>
      <c r="Q104">
        <v>2945</v>
      </c>
      <c r="R104">
        <v>14216</v>
      </c>
    </row>
    <row r="105" spans="1:18" x14ac:dyDescent="0.2">
      <c r="A105" t="str">
        <f t="shared" si="1"/>
        <v>MalenhispNot HispanicGeorgia</v>
      </c>
      <c r="B105" t="s">
        <v>361</v>
      </c>
      <c r="C105" s="2">
        <v>41821</v>
      </c>
      <c r="D105" t="s">
        <v>351</v>
      </c>
      <c r="E105" t="s">
        <v>352</v>
      </c>
      <c r="F105" t="s">
        <v>347</v>
      </c>
      <c r="G105" t="s">
        <v>348</v>
      </c>
      <c r="H105" t="s">
        <v>376</v>
      </c>
      <c r="I105">
        <v>13</v>
      </c>
      <c r="J105" t="s">
        <v>192</v>
      </c>
      <c r="K105" t="s">
        <v>191</v>
      </c>
      <c r="L105">
        <v>4424648</v>
      </c>
      <c r="M105">
        <v>2694583</v>
      </c>
      <c r="N105">
        <v>1453333</v>
      </c>
      <c r="O105">
        <v>11268</v>
      </c>
      <c r="P105">
        <v>181645</v>
      </c>
      <c r="Q105">
        <v>3099</v>
      </c>
      <c r="R105">
        <v>80720</v>
      </c>
    </row>
    <row r="106" spans="1:18" x14ac:dyDescent="0.2">
      <c r="A106" t="str">
        <f t="shared" si="1"/>
        <v>MaletothispTotalGeorgia</v>
      </c>
      <c r="B106" t="s">
        <v>361</v>
      </c>
      <c r="C106" s="2">
        <v>41821</v>
      </c>
      <c r="D106" t="s">
        <v>351</v>
      </c>
      <c r="E106" t="s">
        <v>352</v>
      </c>
      <c r="F106" t="s">
        <v>349</v>
      </c>
      <c r="G106" t="s">
        <v>350</v>
      </c>
      <c r="H106" t="s">
        <v>376</v>
      </c>
      <c r="I106">
        <v>13</v>
      </c>
      <c r="J106" t="s">
        <v>192</v>
      </c>
      <c r="K106" t="s">
        <v>191</v>
      </c>
      <c r="L106">
        <v>4908196</v>
      </c>
      <c r="M106">
        <v>3099177</v>
      </c>
      <c r="N106">
        <v>1495357</v>
      </c>
      <c r="O106">
        <v>26746</v>
      </c>
      <c r="P106">
        <v>185936</v>
      </c>
      <c r="Q106">
        <v>6044</v>
      </c>
      <c r="R106">
        <v>94936</v>
      </c>
    </row>
    <row r="107" spans="1:18" x14ac:dyDescent="0.2">
      <c r="A107" t="str">
        <f t="shared" si="1"/>
        <v>Both SexeshispHispanicGeorgia</v>
      </c>
      <c r="B107" t="s">
        <v>361</v>
      </c>
      <c r="C107" s="2">
        <v>41821</v>
      </c>
      <c r="D107" t="s">
        <v>353</v>
      </c>
      <c r="E107" t="s">
        <v>354</v>
      </c>
      <c r="F107" t="s">
        <v>343</v>
      </c>
      <c r="G107" t="s">
        <v>344</v>
      </c>
      <c r="H107" t="s">
        <v>376</v>
      </c>
      <c r="I107">
        <v>13</v>
      </c>
      <c r="J107" t="s">
        <v>192</v>
      </c>
      <c r="K107" t="s">
        <v>191</v>
      </c>
      <c r="L107">
        <v>916840</v>
      </c>
      <c r="M107">
        <v>762288</v>
      </c>
      <c r="N107">
        <v>84664</v>
      </c>
      <c r="O107">
        <v>27752</v>
      </c>
      <c r="P107">
        <v>8229</v>
      </c>
      <c r="Q107">
        <v>5412</v>
      </c>
      <c r="R107">
        <v>28495</v>
      </c>
    </row>
    <row r="108" spans="1:18" x14ac:dyDescent="0.2">
      <c r="A108" t="str">
        <f t="shared" si="1"/>
        <v>Both SexesnhispNot HispanicGeorgia</v>
      </c>
      <c r="B108" t="s">
        <v>361</v>
      </c>
      <c r="C108" s="2">
        <v>41821</v>
      </c>
      <c r="D108" t="s">
        <v>353</v>
      </c>
      <c r="E108" t="s">
        <v>354</v>
      </c>
      <c r="F108" t="s">
        <v>347</v>
      </c>
      <c r="G108" t="s">
        <v>348</v>
      </c>
      <c r="H108" t="s">
        <v>376</v>
      </c>
      <c r="I108">
        <v>13</v>
      </c>
      <c r="J108" t="s">
        <v>192</v>
      </c>
      <c r="K108" t="s">
        <v>191</v>
      </c>
      <c r="L108">
        <v>9152161</v>
      </c>
      <c r="M108">
        <v>5475520</v>
      </c>
      <c r="N108">
        <v>3104292</v>
      </c>
      <c r="O108">
        <v>22728</v>
      </c>
      <c r="P108">
        <v>375275</v>
      </c>
      <c r="Q108">
        <v>6053</v>
      </c>
      <c r="R108">
        <v>168293</v>
      </c>
    </row>
    <row r="109" spans="1:18" x14ac:dyDescent="0.2">
      <c r="A109" t="str">
        <f t="shared" si="1"/>
        <v>Both SexestothispTotalGeorgia</v>
      </c>
      <c r="B109" t="s">
        <v>361</v>
      </c>
      <c r="C109" s="2">
        <v>41821</v>
      </c>
      <c r="D109" t="s">
        <v>353</v>
      </c>
      <c r="E109" t="s">
        <v>354</v>
      </c>
      <c r="F109" t="s">
        <v>349</v>
      </c>
      <c r="G109" t="s">
        <v>350</v>
      </c>
      <c r="H109" t="s">
        <v>376</v>
      </c>
      <c r="I109">
        <v>13</v>
      </c>
      <c r="J109" t="s">
        <v>192</v>
      </c>
      <c r="K109" t="s">
        <v>191</v>
      </c>
      <c r="L109">
        <v>10069001</v>
      </c>
      <c r="M109">
        <v>6237808</v>
      </c>
      <c r="N109">
        <v>3188956</v>
      </c>
      <c r="O109">
        <v>50480</v>
      </c>
      <c r="P109">
        <v>383504</v>
      </c>
      <c r="Q109">
        <v>11465</v>
      </c>
      <c r="R109">
        <v>196788</v>
      </c>
    </row>
    <row r="110" spans="1:18" x14ac:dyDescent="0.2">
      <c r="A110" t="str">
        <f t="shared" si="1"/>
        <v>FemalehispHispanicHawaii</v>
      </c>
      <c r="B110" t="s">
        <v>361</v>
      </c>
      <c r="C110" s="2">
        <v>41821</v>
      </c>
      <c r="D110" t="s">
        <v>341</v>
      </c>
      <c r="E110" t="s">
        <v>342</v>
      </c>
      <c r="F110" t="s">
        <v>343</v>
      </c>
      <c r="G110" t="s">
        <v>344</v>
      </c>
      <c r="H110" t="s">
        <v>377</v>
      </c>
      <c r="I110">
        <v>15</v>
      </c>
      <c r="J110" t="s">
        <v>194</v>
      </c>
      <c r="K110" t="s">
        <v>193</v>
      </c>
      <c r="L110">
        <v>69404</v>
      </c>
      <c r="M110">
        <v>22738</v>
      </c>
      <c r="N110">
        <v>1348</v>
      </c>
      <c r="O110">
        <v>1169</v>
      </c>
      <c r="P110">
        <v>8682</v>
      </c>
      <c r="Q110">
        <v>5047</v>
      </c>
      <c r="R110">
        <v>30420</v>
      </c>
    </row>
    <row r="111" spans="1:18" x14ac:dyDescent="0.2">
      <c r="A111" t="str">
        <f t="shared" si="1"/>
        <v>FemalenhispNot HispanicHawaii</v>
      </c>
      <c r="B111" t="s">
        <v>361</v>
      </c>
      <c r="C111" s="2">
        <v>41821</v>
      </c>
      <c r="D111" t="s">
        <v>341</v>
      </c>
      <c r="E111" t="s">
        <v>342</v>
      </c>
      <c r="F111" t="s">
        <v>347</v>
      </c>
      <c r="G111" t="s">
        <v>348</v>
      </c>
      <c r="H111" t="s">
        <v>377</v>
      </c>
      <c r="I111">
        <v>15</v>
      </c>
      <c r="J111" t="s">
        <v>194</v>
      </c>
      <c r="K111" t="s">
        <v>193</v>
      </c>
      <c r="L111">
        <v>634600</v>
      </c>
      <c r="M111">
        <v>145508</v>
      </c>
      <c r="N111">
        <v>9785</v>
      </c>
      <c r="O111">
        <v>1409</v>
      </c>
      <c r="P111">
        <v>278174</v>
      </c>
      <c r="Q111">
        <v>66041</v>
      </c>
      <c r="R111">
        <v>133683</v>
      </c>
    </row>
    <row r="112" spans="1:18" x14ac:dyDescent="0.2">
      <c r="A112" t="str">
        <f t="shared" si="1"/>
        <v>FemaletothispTotalHawaii</v>
      </c>
      <c r="B112" t="s">
        <v>361</v>
      </c>
      <c r="C112" s="2">
        <v>41821</v>
      </c>
      <c r="D112" t="s">
        <v>341</v>
      </c>
      <c r="E112" t="s">
        <v>342</v>
      </c>
      <c r="F112" t="s">
        <v>349</v>
      </c>
      <c r="G112" t="s">
        <v>350</v>
      </c>
      <c r="H112" t="s">
        <v>377</v>
      </c>
      <c r="I112">
        <v>15</v>
      </c>
      <c r="J112" t="s">
        <v>194</v>
      </c>
      <c r="K112" t="s">
        <v>193</v>
      </c>
      <c r="L112">
        <v>704004</v>
      </c>
      <c r="M112">
        <v>168246</v>
      </c>
      <c r="N112">
        <v>11133</v>
      </c>
      <c r="O112">
        <v>2578</v>
      </c>
      <c r="P112">
        <v>286856</v>
      </c>
      <c r="Q112">
        <v>71088</v>
      </c>
      <c r="R112">
        <v>164103</v>
      </c>
    </row>
    <row r="113" spans="1:18" x14ac:dyDescent="0.2">
      <c r="A113" t="str">
        <f t="shared" si="1"/>
        <v>MalehispHispanicHawaii</v>
      </c>
      <c r="B113" t="s">
        <v>361</v>
      </c>
      <c r="C113" s="2">
        <v>41821</v>
      </c>
      <c r="D113" t="s">
        <v>351</v>
      </c>
      <c r="E113" t="s">
        <v>352</v>
      </c>
      <c r="F113" t="s">
        <v>343</v>
      </c>
      <c r="G113" t="s">
        <v>344</v>
      </c>
      <c r="H113" t="s">
        <v>377</v>
      </c>
      <c r="I113">
        <v>15</v>
      </c>
      <c r="J113" t="s">
        <v>194</v>
      </c>
      <c r="K113" t="s">
        <v>193</v>
      </c>
      <c r="L113">
        <v>72991</v>
      </c>
      <c r="M113">
        <v>26304</v>
      </c>
      <c r="N113">
        <v>1658</v>
      </c>
      <c r="O113">
        <v>1361</v>
      </c>
      <c r="P113">
        <v>8179</v>
      </c>
      <c r="Q113">
        <v>5382</v>
      </c>
      <c r="R113">
        <v>30107</v>
      </c>
    </row>
    <row r="114" spans="1:18" x14ac:dyDescent="0.2">
      <c r="A114" t="str">
        <f t="shared" si="1"/>
        <v>MalenhispNot HispanicHawaii</v>
      </c>
      <c r="B114" t="s">
        <v>361</v>
      </c>
      <c r="C114" s="2">
        <v>41821</v>
      </c>
      <c r="D114" t="s">
        <v>351</v>
      </c>
      <c r="E114" t="s">
        <v>352</v>
      </c>
      <c r="F114" t="s">
        <v>347</v>
      </c>
      <c r="G114" t="s">
        <v>348</v>
      </c>
      <c r="H114" t="s">
        <v>377</v>
      </c>
      <c r="I114">
        <v>15</v>
      </c>
      <c r="J114" t="s">
        <v>194</v>
      </c>
      <c r="K114" t="s">
        <v>193</v>
      </c>
      <c r="L114">
        <v>637867</v>
      </c>
      <c r="M114">
        <v>172848</v>
      </c>
      <c r="N114">
        <v>15808</v>
      </c>
      <c r="O114">
        <v>1639</v>
      </c>
      <c r="P114">
        <v>241557</v>
      </c>
      <c r="Q114">
        <v>68615</v>
      </c>
      <c r="R114">
        <v>137400</v>
      </c>
    </row>
    <row r="115" spans="1:18" x14ac:dyDescent="0.2">
      <c r="A115" t="str">
        <f t="shared" si="1"/>
        <v>MaletothispTotalHawaii</v>
      </c>
      <c r="B115" t="s">
        <v>361</v>
      </c>
      <c r="C115" s="2">
        <v>41821</v>
      </c>
      <c r="D115" t="s">
        <v>351</v>
      </c>
      <c r="E115" t="s">
        <v>352</v>
      </c>
      <c r="F115" t="s">
        <v>349</v>
      </c>
      <c r="G115" t="s">
        <v>350</v>
      </c>
      <c r="H115" t="s">
        <v>377</v>
      </c>
      <c r="I115">
        <v>15</v>
      </c>
      <c r="J115" t="s">
        <v>194</v>
      </c>
      <c r="K115" t="s">
        <v>193</v>
      </c>
      <c r="L115">
        <v>710858</v>
      </c>
      <c r="M115">
        <v>199152</v>
      </c>
      <c r="N115">
        <v>17466</v>
      </c>
      <c r="O115">
        <v>3000</v>
      </c>
      <c r="P115">
        <v>249736</v>
      </c>
      <c r="Q115">
        <v>73997</v>
      </c>
      <c r="R115">
        <v>167507</v>
      </c>
    </row>
    <row r="116" spans="1:18" x14ac:dyDescent="0.2">
      <c r="A116" t="str">
        <f t="shared" si="1"/>
        <v>Both SexeshispHispanicHawaii</v>
      </c>
      <c r="B116" t="s">
        <v>361</v>
      </c>
      <c r="C116" s="2">
        <v>41821</v>
      </c>
      <c r="D116" t="s">
        <v>353</v>
      </c>
      <c r="E116" t="s">
        <v>354</v>
      </c>
      <c r="F116" t="s">
        <v>343</v>
      </c>
      <c r="G116" t="s">
        <v>344</v>
      </c>
      <c r="H116" t="s">
        <v>377</v>
      </c>
      <c r="I116">
        <v>15</v>
      </c>
      <c r="J116" t="s">
        <v>194</v>
      </c>
      <c r="K116" t="s">
        <v>193</v>
      </c>
      <c r="L116">
        <v>142395</v>
      </c>
      <c r="M116">
        <v>49042</v>
      </c>
      <c r="N116">
        <v>3006</v>
      </c>
      <c r="O116">
        <v>2530</v>
      </c>
      <c r="P116">
        <v>16861</v>
      </c>
      <c r="Q116">
        <v>10429</v>
      </c>
      <c r="R116">
        <v>60527</v>
      </c>
    </row>
    <row r="117" spans="1:18" x14ac:dyDescent="0.2">
      <c r="A117" t="str">
        <f t="shared" si="1"/>
        <v>Both SexesnhispNot HispanicHawaii</v>
      </c>
      <c r="B117" t="s">
        <v>361</v>
      </c>
      <c r="C117" s="2">
        <v>41821</v>
      </c>
      <c r="D117" t="s">
        <v>353</v>
      </c>
      <c r="E117" t="s">
        <v>354</v>
      </c>
      <c r="F117" t="s">
        <v>347</v>
      </c>
      <c r="G117" t="s">
        <v>348</v>
      </c>
      <c r="H117" t="s">
        <v>377</v>
      </c>
      <c r="I117">
        <v>15</v>
      </c>
      <c r="J117" t="s">
        <v>194</v>
      </c>
      <c r="K117" t="s">
        <v>193</v>
      </c>
      <c r="L117">
        <v>1272467</v>
      </c>
      <c r="M117">
        <v>318356</v>
      </c>
      <c r="N117">
        <v>25593</v>
      </c>
      <c r="O117">
        <v>3048</v>
      </c>
      <c r="P117">
        <v>519731</v>
      </c>
      <c r="Q117">
        <v>134656</v>
      </c>
      <c r="R117">
        <v>271083</v>
      </c>
    </row>
    <row r="118" spans="1:18" x14ac:dyDescent="0.2">
      <c r="A118" t="str">
        <f t="shared" si="1"/>
        <v>Both SexestothispTotalHawaii</v>
      </c>
      <c r="B118" t="s">
        <v>361</v>
      </c>
      <c r="C118" s="2">
        <v>41821</v>
      </c>
      <c r="D118" t="s">
        <v>353</v>
      </c>
      <c r="E118" t="s">
        <v>354</v>
      </c>
      <c r="F118" t="s">
        <v>349</v>
      </c>
      <c r="G118" t="s">
        <v>350</v>
      </c>
      <c r="H118" t="s">
        <v>377</v>
      </c>
      <c r="I118">
        <v>15</v>
      </c>
      <c r="J118" t="s">
        <v>194</v>
      </c>
      <c r="K118" t="s">
        <v>193</v>
      </c>
      <c r="L118">
        <v>1414862</v>
      </c>
      <c r="M118">
        <v>367398</v>
      </c>
      <c r="N118">
        <v>28599</v>
      </c>
      <c r="O118">
        <v>5578</v>
      </c>
      <c r="P118">
        <v>536592</v>
      </c>
      <c r="Q118">
        <v>145085</v>
      </c>
      <c r="R118">
        <v>331610</v>
      </c>
    </row>
    <row r="119" spans="1:18" x14ac:dyDescent="0.2">
      <c r="A119" t="str">
        <f t="shared" si="1"/>
        <v>FemalehispHispanicIdaho</v>
      </c>
      <c r="B119" t="s">
        <v>361</v>
      </c>
      <c r="C119" s="2">
        <v>41821</v>
      </c>
      <c r="D119" t="s">
        <v>341</v>
      </c>
      <c r="E119" t="s">
        <v>342</v>
      </c>
      <c r="F119" t="s">
        <v>343</v>
      </c>
      <c r="G119" t="s">
        <v>344</v>
      </c>
      <c r="H119" t="s">
        <v>378</v>
      </c>
      <c r="I119">
        <v>16</v>
      </c>
      <c r="J119" t="s">
        <v>196</v>
      </c>
      <c r="K119" t="s">
        <v>195</v>
      </c>
      <c r="L119">
        <v>95056</v>
      </c>
      <c r="M119">
        <v>84622</v>
      </c>
      <c r="N119">
        <v>1102</v>
      </c>
      <c r="O119">
        <v>4834</v>
      </c>
      <c r="P119">
        <v>750</v>
      </c>
      <c r="Q119">
        <v>297</v>
      </c>
      <c r="R119">
        <v>3451</v>
      </c>
    </row>
    <row r="120" spans="1:18" x14ac:dyDescent="0.2">
      <c r="A120" t="str">
        <f t="shared" si="1"/>
        <v>FemalenhispNot HispanicIdaho</v>
      </c>
      <c r="B120" t="s">
        <v>361</v>
      </c>
      <c r="C120" s="2">
        <v>41821</v>
      </c>
      <c r="D120" t="s">
        <v>341</v>
      </c>
      <c r="E120" t="s">
        <v>342</v>
      </c>
      <c r="F120" t="s">
        <v>347</v>
      </c>
      <c r="G120" t="s">
        <v>348</v>
      </c>
      <c r="H120" t="s">
        <v>378</v>
      </c>
      <c r="I120">
        <v>16</v>
      </c>
      <c r="J120" t="s">
        <v>196</v>
      </c>
      <c r="K120" t="s">
        <v>195</v>
      </c>
      <c r="L120">
        <v>719006</v>
      </c>
      <c r="M120">
        <v>677646</v>
      </c>
      <c r="N120">
        <v>4438</v>
      </c>
      <c r="O120">
        <v>9123</v>
      </c>
      <c r="P120">
        <v>11693</v>
      </c>
      <c r="Q120">
        <v>1229</v>
      </c>
      <c r="R120">
        <v>14877</v>
      </c>
    </row>
    <row r="121" spans="1:18" x14ac:dyDescent="0.2">
      <c r="A121" t="str">
        <f t="shared" si="1"/>
        <v>FemaletothispTotalIdaho</v>
      </c>
      <c r="B121" t="s">
        <v>361</v>
      </c>
      <c r="C121" s="2">
        <v>41821</v>
      </c>
      <c r="D121" t="s">
        <v>341</v>
      </c>
      <c r="E121" t="s">
        <v>342</v>
      </c>
      <c r="F121" t="s">
        <v>349</v>
      </c>
      <c r="G121" t="s">
        <v>350</v>
      </c>
      <c r="H121" t="s">
        <v>378</v>
      </c>
      <c r="I121">
        <v>16</v>
      </c>
      <c r="J121" t="s">
        <v>196</v>
      </c>
      <c r="K121" t="s">
        <v>195</v>
      </c>
      <c r="L121">
        <v>814062</v>
      </c>
      <c r="M121">
        <v>762268</v>
      </c>
      <c r="N121">
        <v>5540</v>
      </c>
      <c r="O121">
        <v>13957</v>
      </c>
      <c r="P121">
        <v>12443</v>
      </c>
      <c r="Q121">
        <v>1526</v>
      </c>
      <c r="R121">
        <v>18328</v>
      </c>
    </row>
    <row r="122" spans="1:18" x14ac:dyDescent="0.2">
      <c r="A122" t="str">
        <f t="shared" si="1"/>
        <v>MalehispHispanicIdaho</v>
      </c>
      <c r="B122" t="s">
        <v>361</v>
      </c>
      <c r="C122" s="2">
        <v>41821</v>
      </c>
      <c r="D122" t="s">
        <v>351</v>
      </c>
      <c r="E122" t="s">
        <v>352</v>
      </c>
      <c r="F122" t="s">
        <v>343</v>
      </c>
      <c r="G122" t="s">
        <v>344</v>
      </c>
      <c r="H122" t="s">
        <v>378</v>
      </c>
      <c r="I122">
        <v>16</v>
      </c>
      <c r="J122" t="s">
        <v>196</v>
      </c>
      <c r="K122" t="s">
        <v>195</v>
      </c>
      <c r="L122">
        <v>101505</v>
      </c>
      <c r="M122">
        <v>90679</v>
      </c>
      <c r="N122">
        <v>1258</v>
      </c>
      <c r="O122">
        <v>5107</v>
      </c>
      <c r="P122">
        <v>758</v>
      </c>
      <c r="Q122">
        <v>317</v>
      </c>
      <c r="R122">
        <v>3386</v>
      </c>
    </row>
    <row r="123" spans="1:18" x14ac:dyDescent="0.2">
      <c r="A123" t="str">
        <f t="shared" si="1"/>
        <v>MalenhispNot HispanicIdaho</v>
      </c>
      <c r="B123" t="s">
        <v>361</v>
      </c>
      <c r="C123" s="2">
        <v>41821</v>
      </c>
      <c r="D123" t="s">
        <v>351</v>
      </c>
      <c r="E123" t="s">
        <v>352</v>
      </c>
      <c r="F123" t="s">
        <v>347</v>
      </c>
      <c r="G123" t="s">
        <v>348</v>
      </c>
      <c r="H123" t="s">
        <v>378</v>
      </c>
      <c r="I123">
        <v>16</v>
      </c>
      <c r="J123" t="s">
        <v>196</v>
      </c>
      <c r="K123" t="s">
        <v>195</v>
      </c>
      <c r="L123">
        <v>715912</v>
      </c>
      <c r="M123">
        <v>674709</v>
      </c>
      <c r="N123">
        <v>6269</v>
      </c>
      <c r="O123">
        <v>9081</v>
      </c>
      <c r="P123">
        <v>9487</v>
      </c>
      <c r="Q123">
        <v>1403</v>
      </c>
      <c r="R123">
        <v>14963</v>
      </c>
    </row>
    <row r="124" spans="1:18" x14ac:dyDescent="0.2">
      <c r="A124" t="str">
        <f t="shared" si="1"/>
        <v>MaletothispTotalIdaho</v>
      </c>
      <c r="B124" t="s">
        <v>361</v>
      </c>
      <c r="C124" s="2">
        <v>41821</v>
      </c>
      <c r="D124" t="s">
        <v>351</v>
      </c>
      <c r="E124" t="s">
        <v>352</v>
      </c>
      <c r="F124" t="s">
        <v>349</v>
      </c>
      <c r="G124" t="s">
        <v>350</v>
      </c>
      <c r="H124" t="s">
        <v>378</v>
      </c>
      <c r="I124">
        <v>16</v>
      </c>
      <c r="J124" t="s">
        <v>196</v>
      </c>
      <c r="K124" t="s">
        <v>195</v>
      </c>
      <c r="L124">
        <v>817417</v>
      </c>
      <c r="M124">
        <v>765388</v>
      </c>
      <c r="N124">
        <v>7527</v>
      </c>
      <c r="O124">
        <v>14188</v>
      </c>
      <c r="P124">
        <v>10245</v>
      </c>
      <c r="Q124">
        <v>1720</v>
      </c>
      <c r="R124">
        <v>18349</v>
      </c>
    </row>
    <row r="125" spans="1:18" x14ac:dyDescent="0.2">
      <c r="A125" t="str">
        <f t="shared" si="1"/>
        <v>Both SexeshispHispanicIdaho</v>
      </c>
      <c r="B125" t="s">
        <v>361</v>
      </c>
      <c r="C125" s="2">
        <v>41821</v>
      </c>
      <c r="D125" t="s">
        <v>353</v>
      </c>
      <c r="E125" t="s">
        <v>354</v>
      </c>
      <c r="F125" t="s">
        <v>343</v>
      </c>
      <c r="G125" t="s">
        <v>344</v>
      </c>
      <c r="H125" t="s">
        <v>378</v>
      </c>
      <c r="I125">
        <v>16</v>
      </c>
      <c r="J125" t="s">
        <v>196</v>
      </c>
      <c r="K125" t="s">
        <v>195</v>
      </c>
      <c r="L125">
        <v>196561</v>
      </c>
      <c r="M125">
        <v>175301</v>
      </c>
      <c r="N125">
        <v>2360</v>
      </c>
      <c r="O125">
        <v>9941</v>
      </c>
      <c r="P125">
        <v>1508</v>
      </c>
      <c r="Q125">
        <v>614</v>
      </c>
      <c r="R125">
        <v>6837</v>
      </c>
    </row>
    <row r="126" spans="1:18" x14ac:dyDescent="0.2">
      <c r="A126" t="str">
        <f t="shared" si="1"/>
        <v>Both SexesnhispNot HispanicIdaho</v>
      </c>
      <c r="B126" t="s">
        <v>361</v>
      </c>
      <c r="C126" s="2">
        <v>41821</v>
      </c>
      <c r="D126" t="s">
        <v>353</v>
      </c>
      <c r="E126" t="s">
        <v>354</v>
      </c>
      <c r="F126" t="s">
        <v>347</v>
      </c>
      <c r="G126" t="s">
        <v>348</v>
      </c>
      <c r="H126" t="s">
        <v>378</v>
      </c>
      <c r="I126">
        <v>16</v>
      </c>
      <c r="J126" t="s">
        <v>196</v>
      </c>
      <c r="K126" t="s">
        <v>195</v>
      </c>
      <c r="L126">
        <v>1434918</v>
      </c>
      <c r="M126">
        <v>1352355</v>
      </c>
      <c r="N126">
        <v>10707</v>
      </c>
      <c r="O126">
        <v>18204</v>
      </c>
      <c r="P126">
        <v>21180</v>
      </c>
      <c r="Q126">
        <v>2632</v>
      </c>
      <c r="R126">
        <v>29840</v>
      </c>
    </row>
    <row r="127" spans="1:18" x14ac:dyDescent="0.2">
      <c r="A127" t="str">
        <f t="shared" si="1"/>
        <v>Both SexestothispTotalIdaho</v>
      </c>
      <c r="B127" t="s">
        <v>361</v>
      </c>
      <c r="C127" s="2">
        <v>41821</v>
      </c>
      <c r="D127" t="s">
        <v>353</v>
      </c>
      <c r="E127" t="s">
        <v>354</v>
      </c>
      <c r="F127" t="s">
        <v>349</v>
      </c>
      <c r="G127" t="s">
        <v>350</v>
      </c>
      <c r="H127" t="s">
        <v>378</v>
      </c>
      <c r="I127">
        <v>16</v>
      </c>
      <c r="J127" t="s">
        <v>196</v>
      </c>
      <c r="K127" t="s">
        <v>195</v>
      </c>
      <c r="L127">
        <v>1631479</v>
      </c>
      <c r="M127">
        <v>1527656</v>
      </c>
      <c r="N127">
        <v>13067</v>
      </c>
      <c r="O127">
        <v>28145</v>
      </c>
      <c r="P127">
        <v>22688</v>
      </c>
      <c r="Q127">
        <v>3246</v>
      </c>
      <c r="R127">
        <v>36677</v>
      </c>
    </row>
    <row r="128" spans="1:18" x14ac:dyDescent="0.2">
      <c r="A128" t="str">
        <f t="shared" si="1"/>
        <v>FemalehispHispanicIllinois</v>
      </c>
      <c r="B128" t="s">
        <v>361</v>
      </c>
      <c r="C128" s="2">
        <v>41821</v>
      </c>
      <c r="D128" t="s">
        <v>341</v>
      </c>
      <c r="E128" t="s">
        <v>342</v>
      </c>
      <c r="F128" t="s">
        <v>343</v>
      </c>
      <c r="G128" t="s">
        <v>344</v>
      </c>
      <c r="H128" t="s">
        <v>379</v>
      </c>
      <c r="I128">
        <v>17</v>
      </c>
      <c r="J128" t="s">
        <v>199</v>
      </c>
      <c r="K128" t="s">
        <v>198</v>
      </c>
      <c r="L128">
        <v>1040680</v>
      </c>
      <c r="M128">
        <v>948308</v>
      </c>
      <c r="N128">
        <v>33865</v>
      </c>
      <c r="O128">
        <v>25845</v>
      </c>
      <c r="P128">
        <v>7792</v>
      </c>
      <c r="Q128">
        <v>2211</v>
      </c>
      <c r="R128">
        <v>22659</v>
      </c>
    </row>
    <row r="129" spans="1:18" x14ac:dyDescent="0.2">
      <c r="A129" t="str">
        <f t="shared" si="1"/>
        <v>FemalenhispNot HispanicIllinois</v>
      </c>
      <c r="B129" t="s">
        <v>361</v>
      </c>
      <c r="C129" s="2">
        <v>41821</v>
      </c>
      <c r="D129" t="s">
        <v>341</v>
      </c>
      <c r="E129" t="s">
        <v>342</v>
      </c>
      <c r="F129" t="s">
        <v>347</v>
      </c>
      <c r="G129" t="s">
        <v>348</v>
      </c>
      <c r="H129" t="s">
        <v>379</v>
      </c>
      <c r="I129">
        <v>17</v>
      </c>
      <c r="J129" t="s">
        <v>199</v>
      </c>
      <c r="K129" t="s">
        <v>198</v>
      </c>
      <c r="L129">
        <v>5521402</v>
      </c>
      <c r="M129">
        <v>4092781</v>
      </c>
      <c r="N129">
        <v>972121</v>
      </c>
      <c r="O129">
        <v>9817</v>
      </c>
      <c r="P129">
        <v>348644</v>
      </c>
      <c r="Q129">
        <v>1707</v>
      </c>
      <c r="R129">
        <v>96332</v>
      </c>
    </row>
    <row r="130" spans="1:18" x14ac:dyDescent="0.2">
      <c r="A130" t="str">
        <f t="shared" si="1"/>
        <v>FemaletothispTotalIllinois</v>
      </c>
      <c r="B130" t="s">
        <v>361</v>
      </c>
      <c r="C130" s="2">
        <v>41821</v>
      </c>
      <c r="D130" t="s">
        <v>341</v>
      </c>
      <c r="E130" t="s">
        <v>342</v>
      </c>
      <c r="F130" t="s">
        <v>349</v>
      </c>
      <c r="G130" t="s">
        <v>350</v>
      </c>
      <c r="H130" t="s">
        <v>379</v>
      </c>
      <c r="I130">
        <v>17</v>
      </c>
      <c r="J130" t="s">
        <v>199</v>
      </c>
      <c r="K130" t="s">
        <v>198</v>
      </c>
      <c r="L130">
        <v>6562082</v>
      </c>
      <c r="M130">
        <v>5041089</v>
      </c>
      <c r="N130">
        <v>1005986</v>
      </c>
      <c r="O130">
        <v>35662</v>
      </c>
      <c r="P130">
        <v>356436</v>
      </c>
      <c r="Q130">
        <v>3918</v>
      </c>
      <c r="R130">
        <v>118991</v>
      </c>
    </row>
    <row r="131" spans="1:18" x14ac:dyDescent="0.2">
      <c r="A131" t="str">
        <f t="shared" ref="A131:A194" si="2">E131&amp;F131&amp;G131&amp;J131</f>
        <v>MalehispHispanicIllinois</v>
      </c>
      <c r="B131" t="s">
        <v>361</v>
      </c>
      <c r="C131" s="2">
        <v>41821</v>
      </c>
      <c r="D131" t="s">
        <v>351</v>
      </c>
      <c r="E131" t="s">
        <v>352</v>
      </c>
      <c r="F131" t="s">
        <v>343</v>
      </c>
      <c r="G131" t="s">
        <v>344</v>
      </c>
      <c r="H131" t="s">
        <v>379</v>
      </c>
      <c r="I131">
        <v>17</v>
      </c>
      <c r="J131" t="s">
        <v>199</v>
      </c>
      <c r="K131" t="s">
        <v>198</v>
      </c>
      <c r="L131">
        <v>1094577</v>
      </c>
      <c r="M131">
        <v>999843</v>
      </c>
      <c r="N131">
        <v>32701</v>
      </c>
      <c r="O131">
        <v>29091</v>
      </c>
      <c r="P131">
        <v>7827</v>
      </c>
      <c r="Q131">
        <v>2388</v>
      </c>
      <c r="R131">
        <v>22727</v>
      </c>
    </row>
    <row r="132" spans="1:18" x14ac:dyDescent="0.2">
      <c r="A132" t="str">
        <f t="shared" si="2"/>
        <v>MalenhispNot HispanicIllinois</v>
      </c>
      <c r="B132" t="s">
        <v>361</v>
      </c>
      <c r="C132" s="2">
        <v>41821</v>
      </c>
      <c r="D132" t="s">
        <v>351</v>
      </c>
      <c r="E132" t="s">
        <v>352</v>
      </c>
      <c r="F132" t="s">
        <v>347</v>
      </c>
      <c r="G132" t="s">
        <v>348</v>
      </c>
      <c r="H132" t="s">
        <v>379</v>
      </c>
      <c r="I132">
        <v>17</v>
      </c>
      <c r="J132" t="s">
        <v>199</v>
      </c>
      <c r="K132" t="s">
        <v>198</v>
      </c>
      <c r="L132">
        <v>5232303</v>
      </c>
      <c r="M132">
        <v>3945165</v>
      </c>
      <c r="N132">
        <v>857670</v>
      </c>
      <c r="O132">
        <v>9566</v>
      </c>
      <c r="P132">
        <v>323810</v>
      </c>
      <c r="Q132">
        <v>1800</v>
      </c>
      <c r="R132">
        <v>94292</v>
      </c>
    </row>
    <row r="133" spans="1:18" x14ac:dyDescent="0.2">
      <c r="A133" t="str">
        <f t="shared" si="2"/>
        <v>MaletothispTotalIllinois</v>
      </c>
      <c r="B133" t="s">
        <v>361</v>
      </c>
      <c r="C133" s="2">
        <v>41821</v>
      </c>
      <c r="D133" t="s">
        <v>351</v>
      </c>
      <c r="E133" t="s">
        <v>352</v>
      </c>
      <c r="F133" t="s">
        <v>349</v>
      </c>
      <c r="G133" t="s">
        <v>350</v>
      </c>
      <c r="H133" t="s">
        <v>379</v>
      </c>
      <c r="I133">
        <v>17</v>
      </c>
      <c r="J133" t="s">
        <v>199</v>
      </c>
      <c r="K133" t="s">
        <v>198</v>
      </c>
      <c r="L133">
        <v>6326880</v>
      </c>
      <c r="M133">
        <v>4945008</v>
      </c>
      <c r="N133">
        <v>890371</v>
      </c>
      <c r="O133">
        <v>38657</v>
      </c>
      <c r="P133">
        <v>331637</v>
      </c>
      <c r="Q133">
        <v>4188</v>
      </c>
      <c r="R133">
        <v>117019</v>
      </c>
    </row>
    <row r="134" spans="1:18" x14ac:dyDescent="0.2">
      <c r="A134" t="str">
        <f t="shared" si="2"/>
        <v>Both SexeshispHispanicIllinois</v>
      </c>
      <c r="B134" t="s">
        <v>361</v>
      </c>
      <c r="C134" s="2">
        <v>41821</v>
      </c>
      <c r="D134" t="s">
        <v>353</v>
      </c>
      <c r="E134" t="s">
        <v>354</v>
      </c>
      <c r="F134" t="s">
        <v>343</v>
      </c>
      <c r="G134" t="s">
        <v>344</v>
      </c>
      <c r="H134" t="s">
        <v>379</v>
      </c>
      <c r="I134">
        <v>17</v>
      </c>
      <c r="J134" t="s">
        <v>199</v>
      </c>
      <c r="K134" t="s">
        <v>198</v>
      </c>
      <c r="L134">
        <v>2135257</v>
      </c>
      <c r="M134">
        <v>1948151</v>
      </c>
      <c r="N134">
        <v>66566</v>
      </c>
      <c r="O134">
        <v>54936</v>
      </c>
      <c r="P134">
        <v>15619</v>
      </c>
      <c r="Q134">
        <v>4599</v>
      </c>
      <c r="R134">
        <v>45386</v>
      </c>
    </row>
    <row r="135" spans="1:18" x14ac:dyDescent="0.2">
      <c r="A135" t="str">
        <f t="shared" si="2"/>
        <v>Both SexesnhispNot HispanicIllinois</v>
      </c>
      <c r="B135" t="s">
        <v>361</v>
      </c>
      <c r="C135" s="2">
        <v>41821</v>
      </c>
      <c r="D135" t="s">
        <v>353</v>
      </c>
      <c r="E135" t="s">
        <v>354</v>
      </c>
      <c r="F135" t="s">
        <v>347</v>
      </c>
      <c r="G135" t="s">
        <v>348</v>
      </c>
      <c r="H135" t="s">
        <v>379</v>
      </c>
      <c r="I135">
        <v>17</v>
      </c>
      <c r="J135" t="s">
        <v>199</v>
      </c>
      <c r="K135" t="s">
        <v>198</v>
      </c>
      <c r="L135">
        <v>10753705</v>
      </c>
      <c r="M135">
        <v>8037946</v>
      </c>
      <c r="N135">
        <v>1829791</v>
      </c>
      <c r="O135">
        <v>19383</v>
      </c>
      <c r="P135">
        <v>672454</v>
      </c>
      <c r="Q135">
        <v>3507</v>
      </c>
      <c r="R135">
        <v>190624</v>
      </c>
    </row>
    <row r="136" spans="1:18" x14ac:dyDescent="0.2">
      <c r="A136" t="str">
        <f t="shared" si="2"/>
        <v>Both SexestothispTotalIllinois</v>
      </c>
      <c r="B136" t="s">
        <v>361</v>
      </c>
      <c r="C136" s="2">
        <v>41821</v>
      </c>
      <c r="D136" t="s">
        <v>353</v>
      </c>
      <c r="E136" t="s">
        <v>354</v>
      </c>
      <c r="F136" t="s">
        <v>349</v>
      </c>
      <c r="G136" t="s">
        <v>350</v>
      </c>
      <c r="H136" t="s">
        <v>379</v>
      </c>
      <c r="I136">
        <v>17</v>
      </c>
      <c r="J136" t="s">
        <v>199</v>
      </c>
      <c r="K136" t="s">
        <v>198</v>
      </c>
      <c r="L136">
        <v>12888962</v>
      </c>
      <c r="M136">
        <v>9986097</v>
      </c>
      <c r="N136">
        <v>1896357</v>
      </c>
      <c r="O136">
        <v>74319</v>
      </c>
      <c r="P136">
        <v>688073</v>
      </c>
      <c r="Q136">
        <v>8106</v>
      </c>
      <c r="R136">
        <v>236010</v>
      </c>
    </row>
    <row r="137" spans="1:18" x14ac:dyDescent="0.2">
      <c r="A137" t="str">
        <f t="shared" si="2"/>
        <v>FemalehispHispanicIndiana</v>
      </c>
      <c r="B137" t="s">
        <v>361</v>
      </c>
      <c r="C137" s="2">
        <v>41821</v>
      </c>
      <c r="D137" t="s">
        <v>341</v>
      </c>
      <c r="E137" t="s">
        <v>342</v>
      </c>
      <c r="F137" t="s">
        <v>343</v>
      </c>
      <c r="G137" t="s">
        <v>344</v>
      </c>
      <c r="H137" t="s">
        <v>380</v>
      </c>
      <c r="I137">
        <v>18</v>
      </c>
      <c r="J137" t="s">
        <v>201</v>
      </c>
      <c r="K137" t="s">
        <v>200</v>
      </c>
      <c r="L137">
        <v>206160</v>
      </c>
      <c r="M137">
        <v>181370</v>
      </c>
      <c r="N137">
        <v>10614</v>
      </c>
      <c r="O137">
        <v>5025</v>
      </c>
      <c r="P137">
        <v>1526</v>
      </c>
      <c r="Q137">
        <v>846</v>
      </c>
      <c r="R137">
        <v>6779</v>
      </c>
    </row>
    <row r="138" spans="1:18" x14ac:dyDescent="0.2">
      <c r="A138" t="str">
        <f t="shared" si="2"/>
        <v>FemalenhispNot HispanicIndiana</v>
      </c>
      <c r="B138" t="s">
        <v>361</v>
      </c>
      <c r="C138" s="2">
        <v>41821</v>
      </c>
      <c r="D138" t="s">
        <v>341</v>
      </c>
      <c r="E138" t="s">
        <v>342</v>
      </c>
      <c r="F138" t="s">
        <v>347</v>
      </c>
      <c r="G138" t="s">
        <v>348</v>
      </c>
      <c r="H138" t="s">
        <v>380</v>
      </c>
      <c r="I138">
        <v>18</v>
      </c>
      <c r="J138" t="s">
        <v>201</v>
      </c>
      <c r="K138" t="s">
        <v>200</v>
      </c>
      <c r="L138">
        <v>3139021</v>
      </c>
      <c r="M138">
        <v>2690728</v>
      </c>
      <c r="N138">
        <v>316102</v>
      </c>
      <c r="O138">
        <v>7513</v>
      </c>
      <c r="P138">
        <v>67211</v>
      </c>
      <c r="Q138">
        <v>1116</v>
      </c>
      <c r="R138">
        <v>56351</v>
      </c>
    </row>
    <row r="139" spans="1:18" x14ac:dyDescent="0.2">
      <c r="A139" t="str">
        <f t="shared" si="2"/>
        <v>FemaletothispTotalIndiana</v>
      </c>
      <c r="B139" t="s">
        <v>361</v>
      </c>
      <c r="C139" s="2">
        <v>41821</v>
      </c>
      <c r="D139" t="s">
        <v>341</v>
      </c>
      <c r="E139" t="s">
        <v>342</v>
      </c>
      <c r="F139" t="s">
        <v>349</v>
      </c>
      <c r="G139" t="s">
        <v>350</v>
      </c>
      <c r="H139" t="s">
        <v>380</v>
      </c>
      <c r="I139">
        <v>18</v>
      </c>
      <c r="J139" t="s">
        <v>201</v>
      </c>
      <c r="K139" t="s">
        <v>200</v>
      </c>
      <c r="L139">
        <v>3345181</v>
      </c>
      <c r="M139">
        <v>2872098</v>
      </c>
      <c r="N139">
        <v>326716</v>
      </c>
      <c r="O139">
        <v>12538</v>
      </c>
      <c r="P139">
        <v>68737</v>
      </c>
      <c r="Q139">
        <v>1962</v>
      </c>
      <c r="R139">
        <v>63130</v>
      </c>
    </row>
    <row r="140" spans="1:18" x14ac:dyDescent="0.2">
      <c r="A140" t="str">
        <f t="shared" si="2"/>
        <v>MalehispHispanicIndiana</v>
      </c>
      <c r="B140" t="s">
        <v>361</v>
      </c>
      <c r="C140" s="2">
        <v>41821</v>
      </c>
      <c r="D140" t="s">
        <v>351</v>
      </c>
      <c r="E140" t="s">
        <v>352</v>
      </c>
      <c r="F140" t="s">
        <v>343</v>
      </c>
      <c r="G140" t="s">
        <v>344</v>
      </c>
      <c r="H140" t="s">
        <v>380</v>
      </c>
      <c r="I140">
        <v>18</v>
      </c>
      <c r="J140" t="s">
        <v>201</v>
      </c>
      <c r="K140" t="s">
        <v>200</v>
      </c>
      <c r="L140">
        <v>222940</v>
      </c>
      <c r="M140">
        <v>197164</v>
      </c>
      <c r="N140">
        <v>10257</v>
      </c>
      <c r="O140">
        <v>6031</v>
      </c>
      <c r="P140">
        <v>1560</v>
      </c>
      <c r="Q140">
        <v>940</v>
      </c>
      <c r="R140">
        <v>6988</v>
      </c>
    </row>
    <row r="141" spans="1:18" x14ac:dyDescent="0.2">
      <c r="A141" t="str">
        <f t="shared" si="2"/>
        <v>MalenhispNot HispanicIndiana</v>
      </c>
      <c r="B141" t="s">
        <v>361</v>
      </c>
      <c r="C141" s="2">
        <v>41821</v>
      </c>
      <c r="D141" t="s">
        <v>351</v>
      </c>
      <c r="E141" t="s">
        <v>352</v>
      </c>
      <c r="F141" t="s">
        <v>347</v>
      </c>
      <c r="G141" t="s">
        <v>348</v>
      </c>
      <c r="H141" t="s">
        <v>380</v>
      </c>
      <c r="I141">
        <v>18</v>
      </c>
      <c r="J141" t="s">
        <v>201</v>
      </c>
      <c r="K141" t="s">
        <v>200</v>
      </c>
      <c r="L141">
        <v>3025412</v>
      </c>
      <c r="M141">
        <v>2604386</v>
      </c>
      <c r="N141">
        <v>293155</v>
      </c>
      <c r="O141">
        <v>7350</v>
      </c>
      <c r="P141">
        <v>65192</v>
      </c>
      <c r="Q141">
        <v>1062</v>
      </c>
      <c r="R141">
        <v>54267</v>
      </c>
    </row>
    <row r="142" spans="1:18" x14ac:dyDescent="0.2">
      <c r="A142" t="str">
        <f t="shared" si="2"/>
        <v>MaletothispTotalIndiana</v>
      </c>
      <c r="B142" t="s">
        <v>361</v>
      </c>
      <c r="C142" s="2">
        <v>41821</v>
      </c>
      <c r="D142" t="s">
        <v>351</v>
      </c>
      <c r="E142" t="s">
        <v>352</v>
      </c>
      <c r="F142" t="s">
        <v>349</v>
      </c>
      <c r="G142" t="s">
        <v>350</v>
      </c>
      <c r="H142" t="s">
        <v>380</v>
      </c>
      <c r="I142">
        <v>18</v>
      </c>
      <c r="J142" t="s">
        <v>201</v>
      </c>
      <c r="K142" t="s">
        <v>200</v>
      </c>
      <c r="L142">
        <v>3248352</v>
      </c>
      <c r="M142">
        <v>2801550</v>
      </c>
      <c r="N142">
        <v>303412</v>
      </c>
      <c r="O142">
        <v>13381</v>
      </c>
      <c r="P142">
        <v>66752</v>
      </c>
      <c r="Q142">
        <v>2002</v>
      </c>
      <c r="R142">
        <v>61255</v>
      </c>
    </row>
    <row r="143" spans="1:18" x14ac:dyDescent="0.2">
      <c r="A143" t="str">
        <f t="shared" si="2"/>
        <v>Both SexeshispHispanicIndiana</v>
      </c>
      <c r="B143" t="s">
        <v>361</v>
      </c>
      <c r="C143" s="2">
        <v>41821</v>
      </c>
      <c r="D143" t="s">
        <v>353</v>
      </c>
      <c r="E143" t="s">
        <v>354</v>
      </c>
      <c r="F143" t="s">
        <v>343</v>
      </c>
      <c r="G143" t="s">
        <v>344</v>
      </c>
      <c r="H143" t="s">
        <v>380</v>
      </c>
      <c r="I143">
        <v>18</v>
      </c>
      <c r="J143" t="s">
        <v>201</v>
      </c>
      <c r="K143" t="s">
        <v>200</v>
      </c>
      <c r="L143">
        <v>429100</v>
      </c>
      <c r="M143">
        <v>378534</v>
      </c>
      <c r="N143">
        <v>20871</v>
      </c>
      <c r="O143">
        <v>11056</v>
      </c>
      <c r="P143">
        <v>3086</v>
      </c>
      <c r="Q143">
        <v>1786</v>
      </c>
      <c r="R143">
        <v>13767</v>
      </c>
    </row>
    <row r="144" spans="1:18" x14ac:dyDescent="0.2">
      <c r="A144" t="str">
        <f t="shared" si="2"/>
        <v>Both SexesnhispNot HispanicIndiana</v>
      </c>
      <c r="B144" t="s">
        <v>361</v>
      </c>
      <c r="C144" s="2">
        <v>41821</v>
      </c>
      <c r="D144" t="s">
        <v>353</v>
      </c>
      <c r="E144" t="s">
        <v>354</v>
      </c>
      <c r="F144" t="s">
        <v>347</v>
      </c>
      <c r="G144" t="s">
        <v>348</v>
      </c>
      <c r="H144" t="s">
        <v>380</v>
      </c>
      <c r="I144">
        <v>18</v>
      </c>
      <c r="J144" t="s">
        <v>201</v>
      </c>
      <c r="K144" t="s">
        <v>200</v>
      </c>
      <c r="L144">
        <v>6164433</v>
      </c>
      <c r="M144">
        <v>5295114</v>
      </c>
      <c r="N144">
        <v>609257</v>
      </c>
      <c r="O144">
        <v>14863</v>
      </c>
      <c r="P144">
        <v>132403</v>
      </c>
      <c r="Q144">
        <v>2178</v>
      </c>
      <c r="R144">
        <v>110618</v>
      </c>
    </row>
    <row r="145" spans="1:18" x14ac:dyDescent="0.2">
      <c r="A145" t="str">
        <f t="shared" si="2"/>
        <v>Both SexestothispTotalIndiana</v>
      </c>
      <c r="B145" t="s">
        <v>361</v>
      </c>
      <c r="C145" s="2">
        <v>41821</v>
      </c>
      <c r="D145" t="s">
        <v>353</v>
      </c>
      <c r="E145" t="s">
        <v>354</v>
      </c>
      <c r="F145" t="s">
        <v>349</v>
      </c>
      <c r="G145" t="s">
        <v>350</v>
      </c>
      <c r="H145" t="s">
        <v>380</v>
      </c>
      <c r="I145">
        <v>18</v>
      </c>
      <c r="J145" t="s">
        <v>201</v>
      </c>
      <c r="K145" t="s">
        <v>200</v>
      </c>
      <c r="L145">
        <v>6593533</v>
      </c>
      <c r="M145">
        <v>5673648</v>
      </c>
      <c r="N145">
        <v>630128</v>
      </c>
      <c r="O145">
        <v>25919</v>
      </c>
      <c r="P145">
        <v>135489</v>
      </c>
      <c r="Q145">
        <v>3964</v>
      </c>
      <c r="R145">
        <v>124385</v>
      </c>
    </row>
    <row r="146" spans="1:18" x14ac:dyDescent="0.2">
      <c r="A146" t="str">
        <f t="shared" si="2"/>
        <v>FemalehispHispanicIowa</v>
      </c>
      <c r="B146" t="s">
        <v>361</v>
      </c>
      <c r="C146" s="2">
        <v>41821</v>
      </c>
      <c r="D146" t="s">
        <v>341</v>
      </c>
      <c r="E146" t="s">
        <v>342</v>
      </c>
      <c r="F146" t="s">
        <v>343</v>
      </c>
      <c r="G146" t="s">
        <v>344</v>
      </c>
      <c r="H146" t="s">
        <v>381</v>
      </c>
      <c r="I146">
        <v>19</v>
      </c>
      <c r="J146" t="s">
        <v>204</v>
      </c>
      <c r="K146" t="s">
        <v>203</v>
      </c>
      <c r="L146">
        <v>82816</v>
      </c>
      <c r="M146">
        <v>73580</v>
      </c>
      <c r="N146">
        <v>2264</v>
      </c>
      <c r="O146">
        <v>3066</v>
      </c>
      <c r="P146">
        <v>680</v>
      </c>
      <c r="Q146">
        <v>296</v>
      </c>
      <c r="R146">
        <v>2930</v>
      </c>
    </row>
    <row r="147" spans="1:18" x14ac:dyDescent="0.2">
      <c r="A147" t="str">
        <f t="shared" si="2"/>
        <v>FemalenhispNot HispanicIowa</v>
      </c>
      <c r="B147" t="s">
        <v>361</v>
      </c>
      <c r="C147" s="2">
        <v>41821</v>
      </c>
      <c r="D147" t="s">
        <v>341</v>
      </c>
      <c r="E147" t="s">
        <v>342</v>
      </c>
      <c r="F147" t="s">
        <v>347</v>
      </c>
      <c r="G147" t="s">
        <v>348</v>
      </c>
      <c r="H147" t="s">
        <v>381</v>
      </c>
      <c r="I147">
        <v>19</v>
      </c>
      <c r="J147" t="s">
        <v>204</v>
      </c>
      <c r="K147" t="s">
        <v>203</v>
      </c>
      <c r="L147">
        <v>1482528</v>
      </c>
      <c r="M147">
        <v>1369862</v>
      </c>
      <c r="N147">
        <v>48061</v>
      </c>
      <c r="O147">
        <v>4565</v>
      </c>
      <c r="P147">
        <v>35371</v>
      </c>
      <c r="Q147">
        <v>1181</v>
      </c>
      <c r="R147">
        <v>23488</v>
      </c>
    </row>
    <row r="148" spans="1:18" x14ac:dyDescent="0.2">
      <c r="A148" t="str">
        <f t="shared" si="2"/>
        <v>FemaletothispTotalIowa</v>
      </c>
      <c r="B148" t="s">
        <v>361</v>
      </c>
      <c r="C148" s="2">
        <v>41821</v>
      </c>
      <c r="D148" t="s">
        <v>341</v>
      </c>
      <c r="E148" t="s">
        <v>342</v>
      </c>
      <c r="F148" t="s">
        <v>349</v>
      </c>
      <c r="G148" t="s">
        <v>350</v>
      </c>
      <c r="H148" t="s">
        <v>381</v>
      </c>
      <c r="I148">
        <v>19</v>
      </c>
      <c r="J148" t="s">
        <v>204</v>
      </c>
      <c r="K148" t="s">
        <v>203</v>
      </c>
      <c r="L148">
        <v>1565344</v>
      </c>
      <c r="M148">
        <v>1443442</v>
      </c>
      <c r="N148">
        <v>50325</v>
      </c>
      <c r="O148">
        <v>7631</v>
      </c>
      <c r="P148">
        <v>36051</v>
      </c>
      <c r="Q148">
        <v>1477</v>
      </c>
      <c r="R148">
        <v>26418</v>
      </c>
    </row>
    <row r="149" spans="1:18" x14ac:dyDescent="0.2">
      <c r="A149" t="str">
        <f t="shared" si="2"/>
        <v>MalehispHispanicIowa</v>
      </c>
      <c r="B149" t="s">
        <v>361</v>
      </c>
      <c r="C149" s="2">
        <v>41821</v>
      </c>
      <c r="D149" t="s">
        <v>351</v>
      </c>
      <c r="E149" t="s">
        <v>352</v>
      </c>
      <c r="F149" t="s">
        <v>343</v>
      </c>
      <c r="G149" t="s">
        <v>344</v>
      </c>
      <c r="H149" t="s">
        <v>381</v>
      </c>
      <c r="I149">
        <v>19</v>
      </c>
      <c r="J149" t="s">
        <v>204</v>
      </c>
      <c r="K149" t="s">
        <v>203</v>
      </c>
      <c r="L149">
        <v>90548</v>
      </c>
      <c r="M149">
        <v>80732</v>
      </c>
      <c r="N149">
        <v>2513</v>
      </c>
      <c r="O149">
        <v>3349</v>
      </c>
      <c r="P149">
        <v>694</v>
      </c>
      <c r="Q149">
        <v>337</v>
      </c>
      <c r="R149">
        <v>2923</v>
      </c>
    </row>
    <row r="150" spans="1:18" x14ac:dyDescent="0.2">
      <c r="A150" t="str">
        <f t="shared" si="2"/>
        <v>MalenhispNot HispanicIowa</v>
      </c>
      <c r="B150" t="s">
        <v>361</v>
      </c>
      <c r="C150" s="2">
        <v>41821</v>
      </c>
      <c r="D150" t="s">
        <v>351</v>
      </c>
      <c r="E150" t="s">
        <v>352</v>
      </c>
      <c r="F150" t="s">
        <v>347</v>
      </c>
      <c r="G150" t="s">
        <v>348</v>
      </c>
      <c r="H150" t="s">
        <v>381</v>
      </c>
      <c r="I150">
        <v>19</v>
      </c>
      <c r="J150" t="s">
        <v>204</v>
      </c>
      <c r="K150" t="s">
        <v>203</v>
      </c>
      <c r="L150">
        <v>1453612</v>
      </c>
      <c r="M150">
        <v>1333605</v>
      </c>
      <c r="N150">
        <v>54363</v>
      </c>
      <c r="O150">
        <v>4467</v>
      </c>
      <c r="P150">
        <v>36073</v>
      </c>
      <c r="Q150">
        <v>1305</v>
      </c>
      <c r="R150">
        <v>23799</v>
      </c>
    </row>
    <row r="151" spans="1:18" x14ac:dyDescent="0.2">
      <c r="A151" t="str">
        <f t="shared" si="2"/>
        <v>MaletothispTotalIowa</v>
      </c>
      <c r="B151" t="s">
        <v>361</v>
      </c>
      <c r="C151" s="2">
        <v>41821</v>
      </c>
      <c r="D151" t="s">
        <v>351</v>
      </c>
      <c r="E151" t="s">
        <v>352</v>
      </c>
      <c r="F151" t="s">
        <v>349</v>
      </c>
      <c r="G151" t="s">
        <v>350</v>
      </c>
      <c r="H151" t="s">
        <v>381</v>
      </c>
      <c r="I151">
        <v>19</v>
      </c>
      <c r="J151" t="s">
        <v>204</v>
      </c>
      <c r="K151" t="s">
        <v>203</v>
      </c>
      <c r="L151">
        <v>1544160</v>
      </c>
      <c r="M151">
        <v>1414337</v>
      </c>
      <c r="N151">
        <v>56876</v>
      </c>
      <c r="O151">
        <v>7816</v>
      </c>
      <c r="P151">
        <v>36767</v>
      </c>
      <c r="Q151">
        <v>1642</v>
      </c>
      <c r="R151">
        <v>26722</v>
      </c>
    </row>
    <row r="152" spans="1:18" x14ac:dyDescent="0.2">
      <c r="A152" t="str">
        <f t="shared" si="2"/>
        <v>Both SexeshispHispanicIowa</v>
      </c>
      <c r="B152" t="s">
        <v>361</v>
      </c>
      <c r="C152" s="2">
        <v>41821</v>
      </c>
      <c r="D152" t="s">
        <v>353</v>
      </c>
      <c r="E152" t="s">
        <v>354</v>
      </c>
      <c r="F152" t="s">
        <v>343</v>
      </c>
      <c r="G152" t="s">
        <v>344</v>
      </c>
      <c r="H152" t="s">
        <v>381</v>
      </c>
      <c r="I152">
        <v>19</v>
      </c>
      <c r="J152" t="s">
        <v>204</v>
      </c>
      <c r="K152" t="s">
        <v>203</v>
      </c>
      <c r="L152">
        <v>173364</v>
      </c>
      <c r="M152">
        <v>154312</v>
      </c>
      <c r="N152">
        <v>4777</v>
      </c>
      <c r="O152">
        <v>6415</v>
      </c>
      <c r="P152">
        <v>1374</v>
      </c>
      <c r="Q152">
        <v>633</v>
      </c>
      <c r="R152">
        <v>5853</v>
      </c>
    </row>
    <row r="153" spans="1:18" x14ac:dyDescent="0.2">
      <c r="A153" t="str">
        <f t="shared" si="2"/>
        <v>Both SexesnhispNot HispanicIowa</v>
      </c>
      <c r="B153" t="s">
        <v>361</v>
      </c>
      <c r="C153" s="2">
        <v>41821</v>
      </c>
      <c r="D153" t="s">
        <v>353</v>
      </c>
      <c r="E153" t="s">
        <v>354</v>
      </c>
      <c r="F153" t="s">
        <v>347</v>
      </c>
      <c r="G153" t="s">
        <v>348</v>
      </c>
      <c r="H153" t="s">
        <v>381</v>
      </c>
      <c r="I153">
        <v>19</v>
      </c>
      <c r="J153" t="s">
        <v>204</v>
      </c>
      <c r="K153" t="s">
        <v>203</v>
      </c>
      <c r="L153">
        <v>2936140</v>
      </c>
      <c r="M153">
        <v>2703467</v>
      </c>
      <c r="N153">
        <v>102424</v>
      </c>
      <c r="O153">
        <v>9032</v>
      </c>
      <c r="P153">
        <v>71444</v>
      </c>
      <c r="Q153">
        <v>2486</v>
      </c>
      <c r="R153">
        <v>47287</v>
      </c>
    </row>
    <row r="154" spans="1:18" x14ac:dyDescent="0.2">
      <c r="A154" t="str">
        <f t="shared" si="2"/>
        <v>Both SexestothispTotalIowa</v>
      </c>
      <c r="B154" t="s">
        <v>361</v>
      </c>
      <c r="C154" s="2">
        <v>41821</v>
      </c>
      <c r="D154" t="s">
        <v>353</v>
      </c>
      <c r="E154" t="s">
        <v>354</v>
      </c>
      <c r="F154" t="s">
        <v>349</v>
      </c>
      <c r="G154" t="s">
        <v>350</v>
      </c>
      <c r="H154" t="s">
        <v>381</v>
      </c>
      <c r="I154">
        <v>19</v>
      </c>
      <c r="J154" t="s">
        <v>204</v>
      </c>
      <c r="K154" t="s">
        <v>203</v>
      </c>
      <c r="L154">
        <v>3109504</v>
      </c>
      <c r="M154">
        <v>2857779</v>
      </c>
      <c r="N154">
        <v>107201</v>
      </c>
      <c r="O154">
        <v>15447</v>
      </c>
      <c r="P154">
        <v>72818</v>
      </c>
      <c r="Q154">
        <v>3119</v>
      </c>
      <c r="R154">
        <v>53140</v>
      </c>
    </row>
    <row r="155" spans="1:18" x14ac:dyDescent="0.2">
      <c r="A155" t="str">
        <f t="shared" si="2"/>
        <v>FemalehispHispanicKansas</v>
      </c>
      <c r="B155" t="s">
        <v>361</v>
      </c>
      <c r="C155" s="2">
        <v>41821</v>
      </c>
      <c r="D155" t="s">
        <v>341</v>
      </c>
      <c r="E155" t="s">
        <v>342</v>
      </c>
      <c r="F155" t="s">
        <v>343</v>
      </c>
      <c r="G155" t="s">
        <v>344</v>
      </c>
      <c r="H155" t="s">
        <v>382</v>
      </c>
      <c r="I155">
        <v>20</v>
      </c>
      <c r="J155" t="s">
        <v>206</v>
      </c>
      <c r="K155" t="s">
        <v>205</v>
      </c>
      <c r="L155">
        <v>158099</v>
      </c>
      <c r="M155">
        <v>140372</v>
      </c>
      <c r="N155">
        <v>5283</v>
      </c>
      <c r="O155">
        <v>5157</v>
      </c>
      <c r="P155">
        <v>1097</v>
      </c>
      <c r="Q155">
        <v>416</v>
      </c>
      <c r="R155">
        <v>5774</v>
      </c>
    </row>
    <row r="156" spans="1:18" x14ac:dyDescent="0.2">
      <c r="A156" t="str">
        <f t="shared" si="2"/>
        <v>FemalenhispNot HispanicKansas</v>
      </c>
      <c r="B156" t="s">
        <v>361</v>
      </c>
      <c r="C156" s="2">
        <v>41821</v>
      </c>
      <c r="D156" t="s">
        <v>341</v>
      </c>
      <c r="E156" t="s">
        <v>342</v>
      </c>
      <c r="F156" t="s">
        <v>347</v>
      </c>
      <c r="G156" t="s">
        <v>348</v>
      </c>
      <c r="H156" t="s">
        <v>382</v>
      </c>
      <c r="I156">
        <v>20</v>
      </c>
      <c r="J156" t="s">
        <v>206</v>
      </c>
      <c r="K156" t="s">
        <v>205</v>
      </c>
      <c r="L156">
        <v>1298204</v>
      </c>
      <c r="M156">
        <v>1127815</v>
      </c>
      <c r="N156">
        <v>81785</v>
      </c>
      <c r="O156">
        <v>11659</v>
      </c>
      <c r="P156">
        <v>41141</v>
      </c>
      <c r="Q156">
        <v>1027</v>
      </c>
      <c r="R156">
        <v>34777</v>
      </c>
    </row>
    <row r="157" spans="1:18" x14ac:dyDescent="0.2">
      <c r="A157" t="str">
        <f t="shared" si="2"/>
        <v>FemaletothispTotalKansas</v>
      </c>
      <c r="B157" t="s">
        <v>361</v>
      </c>
      <c r="C157" s="2">
        <v>41821</v>
      </c>
      <c r="D157" t="s">
        <v>341</v>
      </c>
      <c r="E157" t="s">
        <v>342</v>
      </c>
      <c r="F157" t="s">
        <v>349</v>
      </c>
      <c r="G157" t="s">
        <v>350</v>
      </c>
      <c r="H157" t="s">
        <v>382</v>
      </c>
      <c r="I157">
        <v>20</v>
      </c>
      <c r="J157" t="s">
        <v>206</v>
      </c>
      <c r="K157" t="s">
        <v>205</v>
      </c>
      <c r="L157">
        <v>1456303</v>
      </c>
      <c r="M157">
        <v>1268187</v>
      </c>
      <c r="N157">
        <v>87068</v>
      </c>
      <c r="O157">
        <v>16816</v>
      </c>
      <c r="P157">
        <v>42238</v>
      </c>
      <c r="Q157">
        <v>1443</v>
      </c>
      <c r="R157">
        <v>40551</v>
      </c>
    </row>
    <row r="158" spans="1:18" x14ac:dyDescent="0.2">
      <c r="A158" t="str">
        <f t="shared" si="2"/>
        <v>MalehispHispanicKansas</v>
      </c>
      <c r="B158" t="s">
        <v>361</v>
      </c>
      <c r="C158" s="2">
        <v>41821</v>
      </c>
      <c r="D158" t="s">
        <v>351</v>
      </c>
      <c r="E158" t="s">
        <v>352</v>
      </c>
      <c r="F158" t="s">
        <v>343</v>
      </c>
      <c r="G158" t="s">
        <v>344</v>
      </c>
      <c r="H158" t="s">
        <v>382</v>
      </c>
      <c r="I158">
        <v>20</v>
      </c>
      <c r="J158" t="s">
        <v>206</v>
      </c>
      <c r="K158" t="s">
        <v>205</v>
      </c>
      <c r="L158">
        <v>171088</v>
      </c>
      <c r="M158">
        <v>152512</v>
      </c>
      <c r="N158">
        <v>5384</v>
      </c>
      <c r="O158">
        <v>5853</v>
      </c>
      <c r="P158">
        <v>1105</v>
      </c>
      <c r="Q158">
        <v>494</v>
      </c>
      <c r="R158">
        <v>5740</v>
      </c>
    </row>
    <row r="159" spans="1:18" x14ac:dyDescent="0.2">
      <c r="A159" t="str">
        <f t="shared" si="2"/>
        <v>MalenhispNot HispanicKansas</v>
      </c>
      <c r="B159" t="s">
        <v>361</v>
      </c>
      <c r="C159" s="2">
        <v>41821</v>
      </c>
      <c r="D159" t="s">
        <v>351</v>
      </c>
      <c r="E159" t="s">
        <v>352</v>
      </c>
      <c r="F159" t="s">
        <v>347</v>
      </c>
      <c r="G159" t="s">
        <v>348</v>
      </c>
      <c r="H159" t="s">
        <v>382</v>
      </c>
      <c r="I159">
        <v>20</v>
      </c>
      <c r="J159" t="s">
        <v>206</v>
      </c>
      <c r="K159" t="s">
        <v>205</v>
      </c>
      <c r="L159">
        <v>1273505</v>
      </c>
      <c r="M159">
        <v>1100925</v>
      </c>
      <c r="N159">
        <v>86939</v>
      </c>
      <c r="O159">
        <v>11467</v>
      </c>
      <c r="P159">
        <v>38563</v>
      </c>
      <c r="Q159">
        <v>1175</v>
      </c>
      <c r="R159">
        <v>34436</v>
      </c>
    </row>
    <row r="160" spans="1:18" x14ac:dyDescent="0.2">
      <c r="A160" t="str">
        <f t="shared" si="2"/>
        <v>MaletothispTotalKansas</v>
      </c>
      <c r="B160" t="s">
        <v>361</v>
      </c>
      <c r="C160" s="2">
        <v>41821</v>
      </c>
      <c r="D160" t="s">
        <v>351</v>
      </c>
      <c r="E160" t="s">
        <v>352</v>
      </c>
      <c r="F160" t="s">
        <v>349</v>
      </c>
      <c r="G160" t="s">
        <v>350</v>
      </c>
      <c r="H160" t="s">
        <v>382</v>
      </c>
      <c r="I160">
        <v>20</v>
      </c>
      <c r="J160" t="s">
        <v>206</v>
      </c>
      <c r="K160" t="s">
        <v>205</v>
      </c>
      <c r="L160">
        <v>1444593</v>
      </c>
      <c r="M160">
        <v>1253437</v>
      </c>
      <c r="N160">
        <v>92323</v>
      </c>
      <c r="O160">
        <v>17320</v>
      </c>
      <c r="P160">
        <v>39668</v>
      </c>
      <c r="Q160">
        <v>1669</v>
      </c>
      <c r="R160">
        <v>40176</v>
      </c>
    </row>
    <row r="161" spans="1:18" x14ac:dyDescent="0.2">
      <c r="A161" t="str">
        <f t="shared" si="2"/>
        <v>Both SexeshispHispanicKansas</v>
      </c>
      <c r="B161" t="s">
        <v>361</v>
      </c>
      <c r="C161" s="2">
        <v>41821</v>
      </c>
      <c r="D161" t="s">
        <v>353</v>
      </c>
      <c r="E161" t="s">
        <v>354</v>
      </c>
      <c r="F161" t="s">
        <v>343</v>
      </c>
      <c r="G161" t="s">
        <v>344</v>
      </c>
      <c r="H161" t="s">
        <v>382</v>
      </c>
      <c r="I161">
        <v>20</v>
      </c>
      <c r="J161" t="s">
        <v>206</v>
      </c>
      <c r="K161" t="s">
        <v>205</v>
      </c>
      <c r="L161">
        <v>329187</v>
      </c>
      <c r="M161">
        <v>292884</v>
      </c>
      <c r="N161">
        <v>10667</v>
      </c>
      <c r="O161">
        <v>11010</v>
      </c>
      <c r="P161">
        <v>2202</v>
      </c>
      <c r="Q161">
        <v>910</v>
      </c>
      <c r="R161">
        <v>11514</v>
      </c>
    </row>
    <row r="162" spans="1:18" x14ac:dyDescent="0.2">
      <c r="A162" t="str">
        <f t="shared" si="2"/>
        <v>Both SexesnhispNot HispanicKansas</v>
      </c>
      <c r="B162" t="s">
        <v>361</v>
      </c>
      <c r="C162" s="2">
        <v>41821</v>
      </c>
      <c r="D162" t="s">
        <v>353</v>
      </c>
      <c r="E162" t="s">
        <v>354</v>
      </c>
      <c r="F162" t="s">
        <v>347</v>
      </c>
      <c r="G162" t="s">
        <v>348</v>
      </c>
      <c r="H162" t="s">
        <v>382</v>
      </c>
      <c r="I162">
        <v>20</v>
      </c>
      <c r="J162" t="s">
        <v>206</v>
      </c>
      <c r="K162" t="s">
        <v>205</v>
      </c>
      <c r="L162">
        <v>2571709</v>
      </c>
      <c r="M162">
        <v>2228740</v>
      </c>
      <c r="N162">
        <v>168724</v>
      </c>
      <c r="O162">
        <v>23126</v>
      </c>
      <c r="P162">
        <v>79704</v>
      </c>
      <c r="Q162">
        <v>2202</v>
      </c>
      <c r="R162">
        <v>69213</v>
      </c>
    </row>
    <row r="163" spans="1:18" x14ac:dyDescent="0.2">
      <c r="A163" t="str">
        <f t="shared" si="2"/>
        <v>Both SexestothispTotalKansas</v>
      </c>
      <c r="B163" t="s">
        <v>361</v>
      </c>
      <c r="C163" s="2">
        <v>41821</v>
      </c>
      <c r="D163" t="s">
        <v>353</v>
      </c>
      <c r="E163" t="s">
        <v>354</v>
      </c>
      <c r="F163" t="s">
        <v>349</v>
      </c>
      <c r="G163" t="s">
        <v>350</v>
      </c>
      <c r="H163" t="s">
        <v>382</v>
      </c>
      <c r="I163">
        <v>20</v>
      </c>
      <c r="J163" t="s">
        <v>206</v>
      </c>
      <c r="K163" t="s">
        <v>205</v>
      </c>
      <c r="L163">
        <v>2900896</v>
      </c>
      <c r="M163">
        <v>2521624</v>
      </c>
      <c r="N163">
        <v>179391</v>
      </c>
      <c r="O163">
        <v>34136</v>
      </c>
      <c r="P163">
        <v>81906</v>
      </c>
      <c r="Q163">
        <v>3112</v>
      </c>
      <c r="R163">
        <v>80727</v>
      </c>
    </row>
    <row r="164" spans="1:18" x14ac:dyDescent="0.2">
      <c r="A164" t="str">
        <f t="shared" si="2"/>
        <v>FemalehispHispanicKentucky</v>
      </c>
      <c r="B164" t="s">
        <v>361</v>
      </c>
      <c r="C164" s="2">
        <v>41821</v>
      </c>
      <c r="D164" t="s">
        <v>341</v>
      </c>
      <c r="E164" t="s">
        <v>342</v>
      </c>
      <c r="F164" t="s">
        <v>343</v>
      </c>
      <c r="G164" t="s">
        <v>344</v>
      </c>
      <c r="H164" t="s">
        <v>383</v>
      </c>
      <c r="I164">
        <v>21</v>
      </c>
      <c r="J164" t="s">
        <v>208</v>
      </c>
      <c r="K164" t="s">
        <v>207</v>
      </c>
      <c r="L164">
        <v>68090</v>
      </c>
      <c r="M164">
        <v>58295</v>
      </c>
      <c r="N164">
        <v>4295</v>
      </c>
      <c r="O164">
        <v>1591</v>
      </c>
      <c r="P164">
        <v>756</v>
      </c>
      <c r="Q164">
        <v>463</v>
      </c>
      <c r="R164">
        <v>2690</v>
      </c>
    </row>
    <row r="165" spans="1:18" x14ac:dyDescent="0.2">
      <c r="A165" t="str">
        <f t="shared" si="2"/>
        <v>FemalenhispNot HispanicKentucky</v>
      </c>
      <c r="B165" t="s">
        <v>361</v>
      </c>
      <c r="C165" s="2">
        <v>41821</v>
      </c>
      <c r="D165" t="s">
        <v>341</v>
      </c>
      <c r="E165" t="s">
        <v>342</v>
      </c>
      <c r="F165" t="s">
        <v>347</v>
      </c>
      <c r="G165" t="s">
        <v>348</v>
      </c>
      <c r="H165" t="s">
        <v>383</v>
      </c>
      <c r="I165">
        <v>21</v>
      </c>
      <c r="J165" t="s">
        <v>208</v>
      </c>
      <c r="K165" t="s">
        <v>207</v>
      </c>
      <c r="L165">
        <v>2172056</v>
      </c>
      <c r="M165">
        <v>1921034</v>
      </c>
      <c r="N165">
        <v>177417</v>
      </c>
      <c r="O165">
        <v>4541</v>
      </c>
      <c r="P165">
        <v>31248</v>
      </c>
      <c r="Q165">
        <v>1198</v>
      </c>
      <c r="R165">
        <v>36618</v>
      </c>
    </row>
    <row r="166" spans="1:18" x14ac:dyDescent="0.2">
      <c r="A166" t="str">
        <f t="shared" si="2"/>
        <v>FemaletothispTotalKentucky</v>
      </c>
      <c r="B166" t="s">
        <v>361</v>
      </c>
      <c r="C166" s="2">
        <v>41821</v>
      </c>
      <c r="D166" t="s">
        <v>341</v>
      </c>
      <c r="E166" t="s">
        <v>342</v>
      </c>
      <c r="F166" t="s">
        <v>349</v>
      </c>
      <c r="G166" t="s">
        <v>350</v>
      </c>
      <c r="H166" t="s">
        <v>383</v>
      </c>
      <c r="I166">
        <v>21</v>
      </c>
      <c r="J166" t="s">
        <v>208</v>
      </c>
      <c r="K166" t="s">
        <v>207</v>
      </c>
      <c r="L166">
        <v>2240146</v>
      </c>
      <c r="M166">
        <v>1979329</v>
      </c>
      <c r="N166">
        <v>181712</v>
      </c>
      <c r="O166">
        <v>6132</v>
      </c>
      <c r="P166">
        <v>32004</v>
      </c>
      <c r="Q166">
        <v>1661</v>
      </c>
      <c r="R166">
        <v>39308</v>
      </c>
    </row>
    <row r="167" spans="1:18" x14ac:dyDescent="0.2">
      <c r="A167" t="str">
        <f t="shared" si="2"/>
        <v>MalehispHispanicKentucky</v>
      </c>
      <c r="B167" t="s">
        <v>361</v>
      </c>
      <c r="C167" s="2">
        <v>41821</v>
      </c>
      <c r="D167" t="s">
        <v>351</v>
      </c>
      <c r="E167" t="s">
        <v>352</v>
      </c>
      <c r="F167" t="s">
        <v>343</v>
      </c>
      <c r="G167" t="s">
        <v>344</v>
      </c>
      <c r="H167" t="s">
        <v>383</v>
      </c>
      <c r="I167">
        <v>21</v>
      </c>
      <c r="J167" t="s">
        <v>208</v>
      </c>
      <c r="K167" t="s">
        <v>207</v>
      </c>
      <c r="L167">
        <v>82345</v>
      </c>
      <c r="M167">
        <v>70742</v>
      </c>
      <c r="N167">
        <v>4993</v>
      </c>
      <c r="O167">
        <v>2085</v>
      </c>
      <c r="P167">
        <v>859</v>
      </c>
      <c r="Q167">
        <v>658</v>
      </c>
      <c r="R167">
        <v>3008</v>
      </c>
    </row>
    <row r="168" spans="1:18" x14ac:dyDescent="0.2">
      <c r="A168" t="str">
        <f t="shared" si="2"/>
        <v>MalenhispNot HispanicKentucky</v>
      </c>
      <c r="B168" t="s">
        <v>361</v>
      </c>
      <c r="C168" s="2">
        <v>41821</v>
      </c>
      <c r="D168" t="s">
        <v>351</v>
      </c>
      <c r="E168" t="s">
        <v>352</v>
      </c>
      <c r="F168" t="s">
        <v>347</v>
      </c>
      <c r="G168" t="s">
        <v>348</v>
      </c>
      <c r="H168" t="s">
        <v>383</v>
      </c>
      <c r="I168">
        <v>21</v>
      </c>
      <c r="J168" t="s">
        <v>208</v>
      </c>
      <c r="K168" t="s">
        <v>207</v>
      </c>
      <c r="L168">
        <v>2091992</v>
      </c>
      <c r="M168">
        <v>1847866</v>
      </c>
      <c r="N168">
        <v>174418</v>
      </c>
      <c r="O168">
        <v>4610</v>
      </c>
      <c r="P168">
        <v>28225</v>
      </c>
      <c r="Q168">
        <v>1269</v>
      </c>
      <c r="R168">
        <v>35604</v>
      </c>
    </row>
    <row r="169" spans="1:18" x14ac:dyDescent="0.2">
      <c r="A169" t="str">
        <f t="shared" si="2"/>
        <v>MaletothispTotalKentucky</v>
      </c>
      <c r="B169" t="s">
        <v>361</v>
      </c>
      <c r="C169" s="2">
        <v>41821</v>
      </c>
      <c r="D169" t="s">
        <v>351</v>
      </c>
      <c r="E169" t="s">
        <v>352</v>
      </c>
      <c r="F169" t="s">
        <v>349</v>
      </c>
      <c r="G169" t="s">
        <v>350</v>
      </c>
      <c r="H169" t="s">
        <v>383</v>
      </c>
      <c r="I169">
        <v>21</v>
      </c>
      <c r="J169" t="s">
        <v>208</v>
      </c>
      <c r="K169" t="s">
        <v>207</v>
      </c>
      <c r="L169">
        <v>2174337</v>
      </c>
      <c r="M169">
        <v>1918608</v>
      </c>
      <c r="N169">
        <v>179411</v>
      </c>
      <c r="O169">
        <v>6695</v>
      </c>
      <c r="P169">
        <v>29084</v>
      </c>
      <c r="Q169">
        <v>1927</v>
      </c>
      <c r="R169">
        <v>38612</v>
      </c>
    </row>
    <row r="170" spans="1:18" x14ac:dyDescent="0.2">
      <c r="A170" t="str">
        <f t="shared" si="2"/>
        <v>Both SexeshispHispanicKentucky</v>
      </c>
      <c r="B170" t="s">
        <v>361</v>
      </c>
      <c r="C170" s="2">
        <v>41821</v>
      </c>
      <c r="D170" t="s">
        <v>353</v>
      </c>
      <c r="E170" t="s">
        <v>354</v>
      </c>
      <c r="F170" t="s">
        <v>343</v>
      </c>
      <c r="G170" t="s">
        <v>344</v>
      </c>
      <c r="H170" t="s">
        <v>383</v>
      </c>
      <c r="I170">
        <v>21</v>
      </c>
      <c r="J170" t="s">
        <v>208</v>
      </c>
      <c r="K170" t="s">
        <v>207</v>
      </c>
      <c r="L170">
        <v>150435</v>
      </c>
      <c r="M170">
        <v>129037</v>
      </c>
      <c r="N170">
        <v>9288</v>
      </c>
      <c r="O170">
        <v>3676</v>
      </c>
      <c r="P170">
        <v>1615</v>
      </c>
      <c r="Q170">
        <v>1121</v>
      </c>
      <c r="R170">
        <v>5698</v>
      </c>
    </row>
    <row r="171" spans="1:18" x14ac:dyDescent="0.2">
      <c r="A171" t="str">
        <f t="shared" si="2"/>
        <v>Both SexesnhispNot HispanicKentucky</v>
      </c>
      <c r="B171" t="s">
        <v>361</v>
      </c>
      <c r="C171" s="2">
        <v>41821</v>
      </c>
      <c r="D171" t="s">
        <v>353</v>
      </c>
      <c r="E171" t="s">
        <v>354</v>
      </c>
      <c r="F171" t="s">
        <v>347</v>
      </c>
      <c r="G171" t="s">
        <v>348</v>
      </c>
      <c r="H171" t="s">
        <v>383</v>
      </c>
      <c r="I171">
        <v>21</v>
      </c>
      <c r="J171" t="s">
        <v>208</v>
      </c>
      <c r="K171" t="s">
        <v>207</v>
      </c>
      <c r="L171">
        <v>4264048</v>
      </c>
      <c r="M171">
        <v>3768900</v>
      </c>
      <c r="N171">
        <v>351835</v>
      </c>
      <c r="O171">
        <v>9151</v>
      </c>
      <c r="P171">
        <v>59473</v>
      </c>
      <c r="Q171">
        <v>2467</v>
      </c>
      <c r="R171">
        <v>72222</v>
      </c>
    </row>
    <row r="172" spans="1:18" x14ac:dyDescent="0.2">
      <c r="A172" t="str">
        <f t="shared" si="2"/>
        <v>Both SexestothispTotalKentucky</v>
      </c>
      <c r="B172" t="s">
        <v>361</v>
      </c>
      <c r="C172" s="2">
        <v>41821</v>
      </c>
      <c r="D172" t="s">
        <v>353</v>
      </c>
      <c r="E172" t="s">
        <v>354</v>
      </c>
      <c r="F172" t="s">
        <v>349</v>
      </c>
      <c r="G172" t="s">
        <v>350</v>
      </c>
      <c r="H172" t="s">
        <v>383</v>
      </c>
      <c r="I172">
        <v>21</v>
      </c>
      <c r="J172" t="s">
        <v>208</v>
      </c>
      <c r="K172" t="s">
        <v>207</v>
      </c>
      <c r="L172">
        <v>4414483</v>
      </c>
      <c r="M172">
        <v>3897937</v>
      </c>
      <c r="N172">
        <v>361123</v>
      </c>
      <c r="O172">
        <v>12827</v>
      </c>
      <c r="P172">
        <v>61088</v>
      </c>
      <c r="Q172">
        <v>3588</v>
      </c>
      <c r="R172">
        <v>77920</v>
      </c>
    </row>
    <row r="173" spans="1:18" x14ac:dyDescent="0.2">
      <c r="A173" t="str">
        <f t="shared" si="2"/>
        <v>FemalehispHispanicLouisiana</v>
      </c>
      <c r="B173" t="s">
        <v>361</v>
      </c>
      <c r="C173" s="2">
        <v>41821</v>
      </c>
      <c r="D173" t="s">
        <v>341</v>
      </c>
      <c r="E173" t="s">
        <v>342</v>
      </c>
      <c r="F173" t="s">
        <v>343</v>
      </c>
      <c r="G173" t="s">
        <v>344</v>
      </c>
      <c r="H173" t="s">
        <v>384</v>
      </c>
      <c r="I173">
        <v>22</v>
      </c>
      <c r="J173" t="s">
        <v>210</v>
      </c>
      <c r="K173" t="s">
        <v>209</v>
      </c>
      <c r="L173">
        <v>102330</v>
      </c>
      <c r="M173">
        <v>84284</v>
      </c>
      <c r="N173">
        <v>9591</v>
      </c>
      <c r="O173">
        <v>2674</v>
      </c>
      <c r="P173">
        <v>1103</v>
      </c>
      <c r="Q173">
        <v>463</v>
      </c>
      <c r="R173">
        <v>4215</v>
      </c>
    </row>
    <row r="174" spans="1:18" x14ac:dyDescent="0.2">
      <c r="A174" t="str">
        <f t="shared" si="2"/>
        <v>FemalenhispNot HispanicLouisiana</v>
      </c>
      <c r="B174" t="s">
        <v>361</v>
      </c>
      <c r="C174" s="2">
        <v>41821</v>
      </c>
      <c r="D174" t="s">
        <v>341</v>
      </c>
      <c r="E174" t="s">
        <v>342</v>
      </c>
      <c r="F174" t="s">
        <v>347</v>
      </c>
      <c r="G174" t="s">
        <v>348</v>
      </c>
      <c r="H174" t="s">
        <v>384</v>
      </c>
      <c r="I174">
        <v>22</v>
      </c>
      <c r="J174" t="s">
        <v>210</v>
      </c>
      <c r="K174" t="s">
        <v>209</v>
      </c>
      <c r="L174">
        <v>2269000</v>
      </c>
      <c r="M174">
        <v>1399075</v>
      </c>
      <c r="N174">
        <v>782935</v>
      </c>
      <c r="O174">
        <v>14861</v>
      </c>
      <c r="P174">
        <v>38964</v>
      </c>
      <c r="Q174">
        <v>877</v>
      </c>
      <c r="R174">
        <v>32288</v>
      </c>
    </row>
    <row r="175" spans="1:18" x14ac:dyDescent="0.2">
      <c r="A175" t="str">
        <f t="shared" si="2"/>
        <v>FemaletothispTotalLouisiana</v>
      </c>
      <c r="B175" t="s">
        <v>361</v>
      </c>
      <c r="C175" s="2">
        <v>41821</v>
      </c>
      <c r="D175" t="s">
        <v>341</v>
      </c>
      <c r="E175" t="s">
        <v>342</v>
      </c>
      <c r="F175" t="s">
        <v>349</v>
      </c>
      <c r="G175" t="s">
        <v>350</v>
      </c>
      <c r="H175" t="s">
        <v>384</v>
      </c>
      <c r="I175">
        <v>22</v>
      </c>
      <c r="J175" t="s">
        <v>210</v>
      </c>
      <c r="K175" t="s">
        <v>209</v>
      </c>
      <c r="L175">
        <v>2371330</v>
      </c>
      <c r="M175">
        <v>1483359</v>
      </c>
      <c r="N175">
        <v>792526</v>
      </c>
      <c r="O175">
        <v>17535</v>
      </c>
      <c r="P175">
        <v>40067</v>
      </c>
      <c r="Q175">
        <v>1340</v>
      </c>
      <c r="R175">
        <v>36503</v>
      </c>
    </row>
    <row r="176" spans="1:18" x14ac:dyDescent="0.2">
      <c r="A176" t="str">
        <f t="shared" si="2"/>
        <v>MalehispHispanicLouisiana</v>
      </c>
      <c r="B176" t="s">
        <v>361</v>
      </c>
      <c r="C176" s="2">
        <v>41821</v>
      </c>
      <c r="D176" t="s">
        <v>351</v>
      </c>
      <c r="E176" t="s">
        <v>352</v>
      </c>
      <c r="F176" t="s">
        <v>343</v>
      </c>
      <c r="G176" t="s">
        <v>344</v>
      </c>
      <c r="H176" t="s">
        <v>384</v>
      </c>
      <c r="I176">
        <v>22</v>
      </c>
      <c r="J176" t="s">
        <v>210</v>
      </c>
      <c r="K176" t="s">
        <v>209</v>
      </c>
      <c r="L176">
        <v>120969</v>
      </c>
      <c r="M176">
        <v>100821</v>
      </c>
      <c r="N176">
        <v>10660</v>
      </c>
      <c r="O176">
        <v>3350</v>
      </c>
      <c r="P176">
        <v>1195</v>
      </c>
      <c r="Q176">
        <v>609</v>
      </c>
      <c r="R176">
        <v>4334</v>
      </c>
    </row>
    <row r="177" spans="1:18" x14ac:dyDescent="0.2">
      <c r="A177" t="str">
        <f t="shared" si="2"/>
        <v>MalenhispNot HispanicLouisiana</v>
      </c>
      <c r="B177" t="s">
        <v>361</v>
      </c>
      <c r="C177" s="2">
        <v>41821</v>
      </c>
      <c r="D177" t="s">
        <v>351</v>
      </c>
      <c r="E177" t="s">
        <v>352</v>
      </c>
      <c r="F177" t="s">
        <v>347</v>
      </c>
      <c r="G177" t="s">
        <v>348</v>
      </c>
      <c r="H177" t="s">
        <v>384</v>
      </c>
      <c r="I177">
        <v>22</v>
      </c>
      <c r="J177" t="s">
        <v>210</v>
      </c>
      <c r="K177" t="s">
        <v>209</v>
      </c>
      <c r="L177">
        <v>2151905</v>
      </c>
      <c r="M177">
        <v>1359653</v>
      </c>
      <c r="N177">
        <v>707886</v>
      </c>
      <c r="O177">
        <v>14527</v>
      </c>
      <c r="P177">
        <v>37986</v>
      </c>
      <c r="Q177">
        <v>880</v>
      </c>
      <c r="R177">
        <v>30973</v>
      </c>
    </row>
    <row r="178" spans="1:18" x14ac:dyDescent="0.2">
      <c r="A178" t="str">
        <f t="shared" si="2"/>
        <v>MaletothispTotalLouisiana</v>
      </c>
      <c r="B178" t="s">
        <v>361</v>
      </c>
      <c r="C178" s="2">
        <v>41821</v>
      </c>
      <c r="D178" t="s">
        <v>351</v>
      </c>
      <c r="E178" t="s">
        <v>352</v>
      </c>
      <c r="F178" t="s">
        <v>349</v>
      </c>
      <c r="G178" t="s">
        <v>350</v>
      </c>
      <c r="H178" t="s">
        <v>384</v>
      </c>
      <c r="I178">
        <v>22</v>
      </c>
      <c r="J178" t="s">
        <v>210</v>
      </c>
      <c r="K178" t="s">
        <v>209</v>
      </c>
      <c r="L178">
        <v>2272874</v>
      </c>
      <c r="M178">
        <v>1460474</v>
      </c>
      <c r="N178">
        <v>718546</v>
      </c>
      <c r="O178">
        <v>17877</v>
      </c>
      <c r="P178">
        <v>39181</v>
      </c>
      <c r="Q178">
        <v>1489</v>
      </c>
      <c r="R178">
        <v>35307</v>
      </c>
    </row>
    <row r="179" spans="1:18" x14ac:dyDescent="0.2">
      <c r="A179" t="str">
        <f t="shared" si="2"/>
        <v>Both SexeshispHispanicLouisiana</v>
      </c>
      <c r="B179" t="s">
        <v>361</v>
      </c>
      <c r="C179" s="2">
        <v>41821</v>
      </c>
      <c r="D179" t="s">
        <v>353</v>
      </c>
      <c r="E179" t="s">
        <v>354</v>
      </c>
      <c r="F179" t="s">
        <v>343</v>
      </c>
      <c r="G179" t="s">
        <v>344</v>
      </c>
      <c r="H179" t="s">
        <v>384</v>
      </c>
      <c r="I179">
        <v>22</v>
      </c>
      <c r="J179" t="s">
        <v>210</v>
      </c>
      <c r="K179" t="s">
        <v>209</v>
      </c>
      <c r="L179">
        <v>223299</v>
      </c>
      <c r="M179">
        <v>185105</v>
      </c>
      <c r="N179">
        <v>20251</v>
      </c>
      <c r="O179">
        <v>6024</v>
      </c>
      <c r="P179">
        <v>2298</v>
      </c>
      <c r="Q179">
        <v>1072</v>
      </c>
      <c r="R179">
        <v>8549</v>
      </c>
    </row>
    <row r="180" spans="1:18" x14ac:dyDescent="0.2">
      <c r="A180" t="str">
        <f t="shared" si="2"/>
        <v>Both SexesnhispNot HispanicLouisiana</v>
      </c>
      <c r="B180" t="s">
        <v>361</v>
      </c>
      <c r="C180" s="2">
        <v>41821</v>
      </c>
      <c r="D180" t="s">
        <v>353</v>
      </c>
      <c r="E180" t="s">
        <v>354</v>
      </c>
      <c r="F180" t="s">
        <v>347</v>
      </c>
      <c r="G180" t="s">
        <v>348</v>
      </c>
      <c r="H180" t="s">
        <v>384</v>
      </c>
      <c r="I180">
        <v>22</v>
      </c>
      <c r="J180" t="s">
        <v>210</v>
      </c>
      <c r="K180" t="s">
        <v>209</v>
      </c>
      <c r="L180">
        <v>4420905</v>
      </c>
      <c r="M180">
        <v>2758728</v>
      </c>
      <c r="N180">
        <v>1490821</v>
      </c>
      <c r="O180">
        <v>29388</v>
      </c>
      <c r="P180">
        <v>76950</v>
      </c>
      <c r="Q180">
        <v>1757</v>
      </c>
      <c r="R180">
        <v>63261</v>
      </c>
    </row>
    <row r="181" spans="1:18" x14ac:dyDescent="0.2">
      <c r="A181" t="str">
        <f t="shared" si="2"/>
        <v>Both SexestothispTotalLouisiana</v>
      </c>
      <c r="B181" t="s">
        <v>361</v>
      </c>
      <c r="C181" s="2">
        <v>41821</v>
      </c>
      <c r="D181" t="s">
        <v>353</v>
      </c>
      <c r="E181" t="s">
        <v>354</v>
      </c>
      <c r="F181" t="s">
        <v>349</v>
      </c>
      <c r="G181" t="s">
        <v>350</v>
      </c>
      <c r="H181" t="s">
        <v>384</v>
      </c>
      <c r="I181">
        <v>22</v>
      </c>
      <c r="J181" t="s">
        <v>210</v>
      </c>
      <c r="K181" t="s">
        <v>209</v>
      </c>
      <c r="L181">
        <v>4644204</v>
      </c>
      <c r="M181">
        <v>2943833</v>
      </c>
      <c r="N181">
        <v>1511072</v>
      </c>
      <c r="O181">
        <v>35412</v>
      </c>
      <c r="P181">
        <v>79248</v>
      </c>
      <c r="Q181">
        <v>2829</v>
      </c>
      <c r="R181">
        <v>71810</v>
      </c>
    </row>
    <row r="182" spans="1:18" x14ac:dyDescent="0.2">
      <c r="A182" t="str">
        <f t="shared" si="2"/>
        <v>FemalehispHispanicMaine</v>
      </c>
      <c r="B182" t="s">
        <v>361</v>
      </c>
      <c r="C182" s="2">
        <v>41821</v>
      </c>
      <c r="D182" t="s">
        <v>341</v>
      </c>
      <c r="E182" t="s">
        <v>342</v>
      </c>
      <c r="F182" t="s">
        <v>343</v>
      </c>
      <c r="G182" t="s">
        <v>344</v>
      </c>
      <c r="H182" t="s">
        <v>385</v>
      </c>
      <c r="I182">
        <v>23</v>
      </c>
      <c r="J182" t="s">
        <v>212</v>
      </c>
      <c r="K182" t="s">
        <v>211</v>
      </c>
      <c r="L182">
        <v>9956</v>
      </c>
      <c r="M182">
        <v>8372</v>
      </c>
      <c r="N182">
        <v>424</v>
      </c>
      <c r="O182">
        <v>318</v>
      </c>
      <c r="P182">
        <v>161</v>
      </c>
      <c r="Q182">
        <v>33</v>
      </c>
      <c r="R182">
        <v>648</v>
      </c>
    </row>
    <row r="183" spans="1:18" x14ac:dyDescent="0.2">
      <c r="A183" t="str">
        <f t="shared" si="2"/>
        <v>FemalenhispNot HispanicMaine</v>
      </c>
      <c r="B183" t="s">
        <v>361</v>
      </c>
      <c r="C183" s="2">
        <v>41821</v>
      </c>
      <c r="D183" t="s">
        <v>341</v>
      </c>
      <c r="E183" t="s">
        <v>342</v>
      </c>
      <c r="F183" t="s">
        <v>347</v>
      </c>
      <c r="G183" t="s">
        <v>348</v>
      </c>
      <c r="H183" t="s">
        <v>385</v>
      </c>
      <c r="I183">
        <v>23</v>
      </c>
      <c r="J183" t="s">
        <v>212</v>
      </c>
      <c r="K183" t="s">
        <v>211</v>
      </c>
      <c r="L183">
        <v>669053</v>
      </c>
      <c r="M183">
        <v>637475</v>
      </c>
      <c r="N183">
        <v>8204</v>
      </c>
      <c r="O183">
        <v>4325</v>
      </c>
      <c r="P183">
        <v>8583</v>
      </c>
      <c r="Q183">
        <v>179</v>
      </c>
      <c r="R183">
        <v>10287</v>
      </c>
    </row>
    <row r="184" spans="1:18" x14ac:dyDescent="0.2">
      <c r="A184" t="str">
        <f t="shared" si="2"/>
        <v>FemaletothispTotalMaine</v>
      </c>
      <c r="B184" t="s">
        <v>361</v>
      </c>
      <c r="C184" s="2">
        <v>41821</v>
      </c>
      <c r="D184" t="s">
        <v>341</v>
      </c>
      <c r="E184" t="s">
        <v>342</v>
      </c>
      <c r="F184" t="s">
        <v>349</v>
      </c>
      <c r="G184" t="s">
        <v>350</v>
      </c>
      <c r="H184" t="s">
        <v>385</v>
      </c>
      <c r="I184">
        <v>23</v>
      </c>
      <c r="J184" t="s">
        <v>212</v>
      </c>
      <c r="K184" t="s">
        <v>211</v>
      </c>
      <c r="L184">
        <v>679009</v>
      </c>
      <c r="M184">
        <v>645847</v>
      </c>
      <c r="N184">
        <v>8628</v>
      </c>
      <c r="O184">
        <v>4643</v>
      </c>
      <c r="P184">
        <v>8744</v>
      </c>
      <c r="Q184">
        <v>212</v>
      </c>
      <c r="R184">
        <v>10935</v>
      </c>
    </row>
    <row r="185" spans="1:18" x14ac:dyDescent="0.2">
      <c r="A185" t="str">
        <f t="shared" si="2"/>
        <v>MalehispHispanicMaine</v>
      </c>
      <c r="B185" t="s">
        <v>361</v>
      </c>
      <c r="C185" s="2">
        <v>41821</v>
      </c>
      <c r="D185" t="s">
        <v>351</v>
      </c>
      <c r="E185" t="s">
        <v>352</v>
      </c>
      <c r="F185" t="s">
        <v>343</v>
      </c>
      <c r="G185" t="s">
        <v>344</v>
      </c>
      <c r="H185" t="s">
        <v>385</v>
      </c>
      <c r="I185">
        <v>23</v>
      </c>
      <c r="J185" t="s">
        <v>212</v>
      </c>
      <c r="K185" t="s">
        <v>211</v>
      </c>
      <c r="L185">
        <v>10215</v>
      </c>
      <c r="M185">
        <v>8463</v>
      </c>
      <c r="N185">
        <v>549</v>
      </c>
      <c r="O185">
        <v>310</v>
      </c>
      <c r="P185">
        <v>145</v>
      </c>
      <c r="Q185">
        <v>43</v>
      </c>
      <c r="R185">
        <v>705</v>
      </c>
    </row>
    <row r="186" spans="1:18" x14ac:dyDescent="0.2">
      <c r="A186" t="str">
        <f t="shared" si="2"/>
        <v>MalenhispNot HispanicMaine</v>
      </c>
      <c r="B186" t="s">
        <v>361</v>
      </c>
      <c r="C186" s="2">
        <v>41821</v>
      </c>
      <c r="D186" t="s">
        <v>351</v>
      </c>
      <c r="E186" t="s">
        <v>352</v>
      </c>
      <c r="F186" t="s">
        <v>347</v>
      </c>
      <c r="G186" t="s">
        <v>348</v>
      </c>
      <c r="H186" t="s">
        <v>385</v>
      </c>
      <c r="I186">
        <v>23</v>
      </c>
      <c r="J186" t="s">
        <v>212</v>
      </c>
      <c r="K186" t="s">
        <v>211</v>
      </c>
      <c r="L186">
        <v>641536</v>
      </c>
      <c r="M186">
        <v>610170</v>
      </c>
      <c r="N186">
        <v>10198</v>
      </c>
      <c r="O186">
        <v>4172</v>
      </c>
      <c r="P186">
        <v>6732</v>
      </c>
      <c r="Q186">
        <v>182</v>
      </c>
      <c r="R186">
        <v>10082</v>
      </c>
    </row>
    <row r="187" spans="1:18" x14ac:dyDescent="0.2">
      <c r="A187" t="str">
        <f t="shared" si="2"/>
        <v>MaletothispTotalMaine</v>
      </c>
      <c r="B187" t="s">
        <v>361</v>
      </c>
      <c r="C187" s="2">
        <v>41821</v>
      </c>
      <c r="D187" t="s">
        <v>351</v>
      </c>
      <c r="E187" t="s">
        <v>352</v>
      </c>
      <c r="F187" t="s">
        <v>349</v>
      </c>
      <c r="G187" t="s">
        <v>350</v>
      </c>
      <c r="H187" t="s">
        <v>385</v>
      </c>
      <c r="I187">
        <v>23</v>
      </c>
      <c r="J187" t="s">
        <v>212</v>
      </c>
      <c r="K187" t="s">
        <v>211</v>
      </c>
      <c r="L187">
        <v>651751</v>
      </c>
      <c r="M187">
        <v>618633</v>
      </c>
      <c r="N187">
        <v>10747</v>
      </c>
      <c r="O187">
        <v>4482</v>
      </c>
      <c r="P187">
        <v>6877</v>
      </c>
      <c r="Q187">
        <v>225</v>
      </c>
      <c r="R187">
        <v>10787</v>
      </c>
    </row>
    <row r="188" spans="1:18" x14ac:dyDescent="0.2">
      <c r="A188" t="str">
        <f t="shared" si="2"/>
        <v>Both SexeshispHispanicMaine</v>
      </c>
      <c r="B188" t="s">
        <v>361</v>
      </c>
      <c r="C188" s="2">
        <v>41821</v>
      </c>
      <c r="D188" t="s">
        <v>353</v>
      </c>
      <c r="E188" t="s">
        <v>354</v>
      </c>
      <c r="F188" t="s">
        <v>343</v>
      </c>
      <c r="G188" t="s">
        <v>344</v>
      </c>
      <c r="H188" t="s">
        <v>385</v>
      </c>
      <c r="I188">
        <v>23</v>
      </c>
      <c r="J188" t="s">
        <v>212</v>
      </c>
      <c r="K188" t="s">
        <v>211</v>
      </c>
      <c r="L188">
        <v>20171</v>
      </c>
      <c r="M188">
        <v>16835</v>
      </c>
      <c r="N188">
        <v>973</v>
      </c>
      <c r="O188">
        <v>628</v>
      </c>
      <c r="P188">
        <v>306</v>
      </c>
      <c r="Q188">
        <v>76</v>
      </c>
      <c r="R188">
        <v>1353</v>
      </c>
    </row>
    <row r="189" spans="1:18" x14ac:dyDescent="0.2">
      <c r="A189" t="str">
        <f t="shared" si="2"/>
        <v>Both SexesnhispNot HispanicMaine</v>
      </c>
      <c r="B189" t="s">
        <v>361</v>
      </c>
      <c r="C189" s="2">
        <v>41821</v>
      </c>
      <c r="D189" t="s">
        <v>353</v>
      </c>
      <c r="E189" t="s">
        <v>354</v>
      </c>
      <c r="F189" t="s">
        <v>347</v>
      </c>
      <c r="G189" t="s">
        <v>348</v>
      </c>
      <c r="H189" t="s">
        <v>385</v>
      </c>
      <c r="I189">
        <v>23</v>
      </c>
      <c r="J189" t="s">
        <v>212</v>
      </c>
      <c r="K189" t="s">
        <v>211</v>
      </c>
      <c r="L189">
        <v>1310589</v>
      </c>
      <c r="M189">
        <v>1247645</v>
      </c>
      <c r="N189">
        <v>18402</v>
      </c>
      <c r="O189">
        <v>8497</v>
      </c>
      <c r="P189">
        <v>15315</v>
      </c>
      <c r="Q189">
        <v>361</v>
      </c>
      <c r="R189">
        <v>20369</v>
      </c>
    </row>
    <row r="190" spans="1:18" x14ac:dyDescent="0.2">
      <c r="A190" t="str">
        <f t="shared" si="2"/>
        <v>Both SexestothispTotalMaine</v>
      </c>
      <c r="B190" t="s">
        <v>361</v>
      </c>
      <c r="C190" s="2">
        <v>41821</v>
      </c>
      <c r="D190" t="s">
        <v>353</v>
      </c>
      <c r="E190" t="s">
        <v>354</v>
      </c>
      <c r="F190" t="s">
        <v>349</v>
      </c>
      <c r="G190" t="s">
        <v>350</v>
      </c>
      <c r="H190" t="s">
        <v>385</v>
      </c>
      <c r="I190">
        <v>23</v>
      </c>
      <c r="J190" t="s">
        <v>212</v>
      </c>
      <c r="K190" t="s">
        <v>211</v>
      </c>
      <c r="L190">
        <v>1330760</v>
      </c>
      <c r="M190">
        <v>1264480</v>
      </c>
      <c r="N190">
        <v>19375</v>
      </c>
      <c r="O190">
        <v>9125</v>
      </c>
      <c r="P190">
        <v>15621</v>
      </c>
      <c r="Q190">
        <v>437</v>
      </c>
      <c r="R190">
        <v>21722</v>
      </c>
    </row>
    <row r="191" spans="1:18" x14ac:dyDescent="0.2">
      <c r="A191" t="str">
        <f t="shared" si="2"/>
        <v>FemalehispHispanicMaryland</v>
      </c>
      <c r="B191" t="s">
        <v>361</v>
      </c>
      <c r="C191" s="2">
        <v>41821</v>
      </c>
      <c r="D191" t="s">
        <v>341</v>
      </c>
      <c r="E191" t="s">
        <v>342</v>
      </c>
      <c r="F191" t="s">
        <v>343</v>
      </c>
      <c r="G191" t="s">
        <v>344</v>
      </c>
      <c r="H191" t="s">
        <v>386</v>
      </c>
      <c r="I191">
        <v>24</v>
      </c>
      <c r="J191" t="s">
        <v>214</v>
      </c>
      <c r="K191" t="s">
        <v>213</v>
      </c>
      <c r="L191">
        <v>263591</v>
      </c>
      <c r="M191">
        <v>208826</v>
      </c>
      <c r="N191">
        <v>29548</v>
      </c>
      <c r="O191">
        <v>8445</v>
      </c>
      <c r="P191">
        <v>3313</v>
      </c>
      <c r="Q191">
        <v>1469</v>
      </c>
      <c r="R191">
        <v>11990</v>
      </c>
    </row>
    <row r="192" spans="1:18" x14ac:dyDescent="0.2">
      <c r="A192" t="str">
        <f t="shared" si="2"/>
        <v>FemalenhispNot HispanicMaryland</v>
      </c>
      <c r="B192" t="s">
        <v>361</v>
      </c>
      <c r="C192" s="2">
        <v>41821</v>
      </c>
      <c r="D192" t="s">
        <v>341</v>
      </c>
      <c r="E192" t="s">
        <v>342</v>
      </c>
      <c r="F192" t="s">
        <v>347</v>
      </c>
      <c r="G192" t="s">
        <v>348</v>
      </c>
      <c r="H192" t="s">
        <v>386</v>
      </c>
      <c r="I192">
        <v>24</v>
      </c>
      <c r="J192" t="s">
        <v>214</v>
      </c>
      <c r="K192" t="s">
        <v>213</v>
      </c>
      <c r="L192">
        <v>2807878</v>
      </c>
      <c r="M192">
        <v>1602092</v>
      </c>
      <c r="N192">
        <v>935433</v>
      </c>
      <c r="O192">
        <v>7422</v>
      </c>
      <c r="P192">
        <v>191736</v>
      </c>
      <c r="Q192">
        <v>1519</v>
      </c>
      <c r="R192">
        <v>69676</v>
      </c>
    </row>
    <row r="193" spans="1:18" x14ac:dyDescent="0.2">
      <c r="A193" t="str">
        <f t="shared" si="2"/>
        <v>FemaletothispTotalMaryland</v>
      </c>
      <c r="B193" t="s">
        <v>361</v>
      </c>
      <c r="C193" s="2">
        <v>41821</v>
      </c>
      <c r="D193" t="s">
        <v>341</v>
      </c>
      <c r="E193" t="s">
        <v>342</v>
      </c>
      <c r="F193" t="s">
        <v>349</v>
      </c>
      <c r="G193" t="s">
        <v>350</v>
      </c>
      <c r="H193" t="s">
        <v>386</v>
      </c>
      <c r="I193">
        <v>24</v>
      </c>
      <c r="J193" t="s">
        <v>214</v>
      </c>
      <c r="K193" t="s">
        <v>213</v>
      </c>
      <c r="L193">
        <v>3071469</v>
      </c>
      <c r="M193">
        <v>1810918</v>
      </c>
      <c r="N193">
        <v>964981</v>
      </c>
      <c r="O193">
        <v>15867</v>
      </c>
      <c r="P193">
        <v>195049</v>
      </c>
      <c r="Q193">
        <v>2988</v>
      </c>
      <c r="R193">
        <v>81666</v>
      </c>
    </row>
    <row r="194" spans="1:18" x14ac:dyDescent="0.2">
      <c r="A194" t="str">
        <f t="shared" si="2"/>
        <v>MalehispHispanicMaryland</v>
      </c>
      <c r="B194" t="s">
        <v>361</v>
      </c>
      <c r="C194" s="2">
        <v>41821</v>
      </c>
      <c r="D194" t="s">
        <v>351</v>
      </c>
      <c r="E194" t="s">
        <v>352</v>
      </c>
      <c r="F194" t="s">
        <v>343</v>
      </c>
      <c r="G194" t="s">
        <v>344</v>
      </c>
      <c r="H194" t="s">
        <v>386</v>
      </c>
      <c r="I194">
        <v>24</v>
      </c>
      <c r="J194" t="s">
        <v>214</v>
      </c>
      <c r="K194" t="s">
        <v>213</v>
      </c>
      <c r="L194">
        <v>286814</v>
      </c>
      <c r="M194">
        <v>230598</v>
      </c>
      <c r="N194">
        <v>28741</v>
      </c>
      <c r="O194">
        <v>10228</v>
      </c>
      <c r="P194">
        <v>3365</v>
      </c>
      <c r="Q194">
        <v>1843</v>
      </c>
      <c r="R194">
        <v>12039</v>
      </c>
    </row>
    <row r="195" spans="1:18" x14ac:dyDescent="0.2">
      <c r="A195" t="str">
        <f t="shared" ref="A195:A258" si="3">E195&amp;F195&amp;G195&amp;J195</f>
        <v>MalenhispNot HispanicMaryland</v>
      </c>
      <c r="B195" t="s">
        <v>361</v>
      </c>
      <c r="C195" s="2">
        <v>41821</v>
      </c>
      <c r="D195" t="s">
        <v>351</v>
      </c>
      <c r="E195" t="s">
        <v>352</v>
      </c>
      <c r="F195" t="s">
        <v>347</v>
      </c>
      <c r="G195" t="s">
        <v>348</v>
      </c>
      <c r="H195" t="s">
        <v>386</v>
      </c>
      <c r="I195">
        <v>24</v>
      </c>
      <c r="J195" t="s">
        <v>214</v>
      </c>
      <c r="K195" t="s">
        <v>213</v>
      </c>
      <c r="L195">
        <v>2599882</v>
      </c>
      <c r="M195">
        <v>1537236</v>
      </c>
      <c r="N195">
        <v>816869</v>
      </c>
      <c r="O195">
        <v>6912</v>
      </c>
      <c r="P195">
        <v>172919</v>
      </c>
      <c r="Q195">
        <v>1367</v>
      </c>
      <c r="R195">
        <v>64579</v>
      </c>
    </row>
    <row r="196" spans="1:18" x14ac:dyDescent="0.2">
      <c r="A196" t="str">
        <f t="shared" si="3"/>
        <v>MaletothispTotalMaryland</v>
      </c>
      <c r="B196" t="s">
        <v>361</v>
      </c>
      <c r="C196" s="2">
        <v>41821</v>
      </c>
      <c r="D196" t="s">
        <v>351</v>
      </c>
      <c r="E196" t="s">
        <v>352</v>
      </c>
      <c r="F196" t="s">
        <v>349</v>
      </c>
      <c r="G196" t="s">
        <v>350</v>
      </c>
      <c r="H196" t="s">
        <v>386</v>
      </c>
      <c r="I196">
        <v>24</v>
      </c>
      <c r="J196" t="s">
        <v>214</v>
      </c>
      <c r="K196" t="s">
        <v>213</v>
      </c>
      <c r="L196">
        <v>2886696</v>
      </c>
      <c r="M196">
        <v>1767834</v>
      </c>
      <c r="N196">
        <v>845610</v>
      </c>
      <c r="O196">
        <v>17140</v>
      </c>
      <c r="P196">
        <v>176284</v>
      </c>
      <c r="Q196">
        <v>3210</v>
      </c>
      <c r="R196">
        <v>76618</v>
      </c>
    </row>
    <row r="197" spans="1:18" x14ac:dyDescent="0.2">
      <c r="A197" t="str">
        <f t="shared" si="3"/>
        <v>Both SexeshispHispanicMaryland</v>
      </c>
      <c r="B197" t="s">
        <v>361</v>
      </c>
      <c r="C197" s="2">
        <v>41821</v>
      </c>
      <c r="D197" t="s">
        <v>353</v>
      </c>
      <c r="E197" t="s">
        <v>354</v>
      </c>
      <c r="F197" t="s">
        <v>343</v>
      </c>
      <c r="G197" t="s">
        <v>344</v>
      </c>
      <c r="H197" t="s">
        <v>386</v>
      </c>
      <c r="I197">
        <v>24</v>
      </c>
      <c r="J197" t="s">
        <v>214</v>
      </c>
      <c r="K197" t="s">
        <v>213</v>
      </c>
      <c r="L197">
        <v>550405</v>
      </c>
      <c r="M197">
        <v>439424</v>
      </c>
      <c r="N197">
        <v>58289</v>
      </c>
      <c r="O197">
        <v>18673</v>
      </c>
      <c r="P197">
        <v>6678</v>
      </c>
      <c r="Q197">
        <v>3312</v>
      </c>
      <c r="R197">
        <v>24029</v>
      </c>
    </row>
    <row r="198" spans="1:18" x14ac:dyDescent="0.2">
      <c r="A198" t="str">
        <f t="shared" si="3"/>
        <v>Both SexesnhispNot HispanicMaryland</v>
      </c>
      <c r="B198" t="s">
        <v>361</v>
      </c>
      <c r="C198" s="2">
        <v>41821</v>
      </c>
      <c r="D198" t="s">
        <v>353</v>
      </c>
      <c r="E198" t="s">
        <v>354</v>
      </c>
      <c r="F198" t="s">
        <v>347</v>
      </c>
      <c r="G198" t="s">
        <v>348</v>
      </c>
      <c r="H198" t="s">
        <v>386</v>
      </c>
      <c r="I198">
        <v>24</v>
      </c>
      <c r="J198" t="s">
        <v>214</v>
      </c>
      <c r="K198" t="s">
        <v>213</v>
      </c>
      <c r="L198">
        <v>5407760</v>
      </c>
      <c r="M198">
        <v>3139328</v>
      </c>
      <c r="N198">
        <v>1752302</v>
      </c>
      <c r="O198">
        <v>14334</v>
      </c>
      <c r="P198">
        <v>364655</v>
      </c>
      <c r="Q198">
        <v>2886</v>
      </c>
      <c r="R198">
        <v>134255</v>
      </c>
    </row>
    <row r="199" spans="1:18" x14ac:dyDescent="0.2">
      <c r="A199" t="str">
        <f t="shared" si="3"/>
        <v>Both SexestothispTotalMaryland</v>
      </c>
      <c r="B199" t="s">
        <v>361</v>
      </c>
      <c r="C199" s="2">
        <v>41821</v>
      </c>
      <c r="D199" t="s">
        <v>353</v>
      </c>
      <c r="E199" t="s">
        <v>354</v>
      </c>
      <c r="F199" t="s">
        <v>349</v>
      </c>
      <c r="G199" t="s">
        <v>350</v>
      </c>
      <c r="H199" t="s">
        <v>386</v>
      </c>
      <c r="I199">
        <v>24</v>
      </c>
      <c r="J199" t="s">
        <v>214</v>
      </c>
      <c r="K199" t="s">
        <v>213</v>
      </c>
      <c r="L199">
        <v>5958165</v>
      </c>
      <c r="M199">
        <v>3578752</v>
      </c>
      <c r="N199">
        <v>1810591</v>
      </c>
      <c r="O199">
        <v>33007</v>
      </c>
      <c r="P199">
        <v>371333</v>
      </c>
      <c r="Q199">
        <v>6198</v>
      </c>
      <c r="R199">
        <v>158284</v>
      </c>
    </row>
    <row r="200" spans="1:18" x14ac:dyDescent="0.2">
      <c r="A200" t="str">
        <f t="shared" si="3"/>
        <v>FemalehispHispanicMassachusetts</v>
      </c>
      <c r="B200" t="s">
        <v>361</v>
      </c>
      <c r="C200" s="2">
        <v>41821</v>
      </c>
      <c r="D200" t="s">
        <v>341</v>
      </c>
      <c r="E200" t="s">
        <v>342</v>
      </c>
      <c r="F200" t="s">
        <v>343</v>
      </c>
      <c r="G200" t="s">
        <v>344</v>
      </c>
      <c r="H200" t="s">
        <v>387</v>
      </c>
      <c r="I200">
        <v>25</v>
      </c>
      <c r="J200" t="s">
        <v>216</v>
      </c>
      <c r="K200" t="s">
        <v>215</v>
      </c>
      <c r="L200">
        <v>371966</v>
      </c>
      <c r="M200">
        <v>285616</v>
      </c>
      <c r="N200">
        <v>53390</v>
      </c>
      <c r="O200">
        <v>9644</v>
      </c>
      <c r="P200">
        <v>3220</v>
      </c>
      <c r="Q200">
        <v>1977</v>
      </c>
      <c r="R200">
        <v>18119</v>
      </c>
    </row>
    <row r="201" spans="1:18" x14ac:dyDescent="0.2">
      <c r="A201" t="str">
        <f t="shared" si="3"/>
        <v>FemalenhispNot HispanicMassachusetts</v>
      </c>
      <c r="B201" t="s">
        <v>361</v>
      </c>
      <c r="C201" s="2">
        <v>41821</v>
      </c>
      <c r="D201" t="s">
        <v>341</v>
      </c>
      <c r="E201" t="s">
        <v>342</v>
      </c>
      <c r="F201" t="s">
        <v>347</v>
      </c>
      <c r="G201" t="s">
        <v>348</v>
      </c>
      <c r="H201" t="s">
        <v>387</v>
      </c>
      <c r="I201">
        <v>25</v>
      </c>
      <c r="J201" t="s">
        <v>216</v>
      </c>
      <c r="K201" t="s">
        <v>215</v>
      </c>
      <c r="L201">
        <v>3112271</v>
      </c>
      <c r="M201">
        <v>2589132</v>
      </c>
      <c r="N201">
        <v>237969</v>
      </c>
      <c r="O201">
        <v>6024</v>
      </c>
      <c r="P201">
        <v>219743</v>
      </c>
      <c r="Q201">
        <v>1408</v>
      </c>
      <c r="R201">
        <v>57995</v>
      </c>
    </row>
    <row r="202" spans="1:18" x14ac:dyDescent="0.2">
      <c r="A202" t="str">
        <f t="shared" si="3"/>
        <v>FemaletothispTotalMassachusetts</v>
      </c>
      <c r="B202" t="s">
        <v>361</v>
      </c>
      <c r="C202" s="2">
        <v>41821</v>
      </c>
      <c r="D202" t="s">
        <v>341</v>
      </c>
      <c r="E202" t="s">
        <v>342</v>
      </c>
      <c r="F202" t="s">
        <v>349</v>
      </c>
      <c r="G202" t="s">
        <v>350</v>
      </c>
      <c r="H202" t="s">
        <v>387</v>
      </c>
      <c r="I202">
        <v>25</v>
      </c>
      <c r="J202" t="s">
        <v>216</v>
      </c>
      <c r="K202" t="s">
        <v>215</v>
      </c>
      <c r="L202">
        <v>3484237</v>
      </c>
      <c r="M202">
        <v>2874748</v>
      </c>
      <c r="N202">
        <v>291359</v>
      </c>
      <c r="O202">
        <v>15668</v>
      </c>
      <c r="P202">
        <v>222963</v>
      </c>
      <c r="Q202">
        <v>3385</v>
      </c>
      <c r="R202">
        <v>76114</v>
      </c>
    </row>
    <row r="203" spans="1:18" x14ac:dyDescent="0.2">
      <c r="A203" t="str">
        <f t="shared" si="3"/>
        <v>MalehispHispanicMassachusetts</v>
      </c>
      <c r="B203" t="s">
        <v>361</v>
      </c>
      <c r="C203" s="2">
        <v>41821</v>
      </c>
      <c r="D203" t="s">
        <v>351</v>
      </c>
      <c r="E203" t="s">
        <v>352</v>
      </c>
      <c r="F203" t="s">
        <v>343</v>
      </c>
      <c r="G203" t="s">
        <v>344</v>
      </c>
      <c r="H203" t="s">
        <v>387</v>
      </c>
      <c r="I203">
        <v>25</v>
      </c>
      <c r="J203" t="s">
        <v>216</v>
      </c>
      <c r="K203" t="s">
        <v>215</v>
      </c>
      <c r="L203">
        <v>365324</v>
      </c>
      <c r="M203">
        <v>282264</v>
      </c>
      <c r="N203">
        <v>49657</v>
      </c>
      <c r="O203">
        <v>10140</v>
      </c>
      <c r="P203">
        <v>2953</v>
      </c>
      <c r="Q203">
        <v>2040</v>
      </c>
      <c r="R203">
        <v>18270</v>
      </c>
    </row>
    <row r="204" spans="1:18" x14ac:dyDescent="0.2">
      <c r="A204" t="str">
        <f t="shared" si="3"/>
        <v>MalenhispNot HispanicMassachusetts</v>
      </c>
      <c r="B204" t="s">
        <v>361</v>
      </c>
      <c r="C204" s="2">
        <v>41821</v>
      </c>
      <c r="D204" t="s">
        <v>351</v>
      </c>
      <c r="E204" t="s">
        <v>352</v>
      </c>
      <c r="F204" t="s">
        <v>347</v>
      </c>
      <c r="G204" t="s">
        <v>348</v>
      </c>
      <c r="H204" t="s">
        <v>387</v>
      </c>
      <c r="I204">
        <v>25</v>
      </c>
      <c r="J204" t="s">
        <v>216</v>
      </c>
      <c r="K204" t="s">
        <v>215</v>
      </c>
      <c r="L204">
        <v>2914091</v>
      </c>
      <c r="M204">
        <v>2426451</v>
      </c>
      <c r="N204">
        <v>223923</v>
      </c>
      <c r="O204">
        <v>6072</v>
      </c>
      <c r="P204">
        <v>201246</v>
      </c>
      <c r="Q204">
        <v>1287</v>
      </c>
      <c r="R204">
        <v>55112</v>
      </c>
    </row>
    <row r="205" spans="1:18" x14ac:dyDescent="0.2">
      <c r="A205" t="str">
        <f t="shared" si="3"/>
        <v>MaletothispTotalMassachusetts</v>
      </c>
      <c r="B205" t="s">
        <v>361</v>
      </c>
      <c r="C205" s="2">
        <v>41821</v>
      </c>
      <c r="D205" t="s">
        <v>351</v>
      </c>
      <c r="E205" t="s">
        <v>352</v>
      </c>
      <c r="F205" t="s">
        <v>349</v>
      </c>
      <c r="G205" t="s">
        <v>350</v>
      </c>
      <c r="H205" t="s">
        <v>387</v>
      </c>
      <c r="I205">
        <v>25</v>
      </c>
      <c r="J205" t="s">
        <v>216</v>
      </c>
      <c r="K205" t="s">
        <v>215</v>
      </c>
      <c r="L205">
        <v>3279415</v>
      </c>
      <c r="M205">
        <v>2708715</v>
      </c>
      <c r="N205">
        <v>273580</v>
      </c>
      <c r="O205">
        <v>16212</v>
      </c>
      <c r="P205">
        <v>204199</v>
      </c>
      <c r="Q205">
        <v>3327</v>
      </c>
      <c r="R205">
        <v>73382</v>
      </c>
    </row>
    <row r="206" spans="1:18" x14ac:dyDescent="0.2">
      <c r="A206" t="str">
        <f t="shared" si="3"/>
        <v>Both SexeshispHispanicMassachusetts</v>
      </c>
      <c r="B206" t="s">
        <v>361</v>
      </c>
      <c r="C206" s="2">
        <v>41821</v>
      </c>
      <c r="D206" t="s">
        <v>353</v>
      </c>
      <c r="E206" t="s">
        <v>354</v>
      </c>
      <c r="F206" t="s">
        <v>343</v>
      </c>
      <c r="G206" t="s">
        <v>344</v>
      </c>
      <c r="H206" t="s">
        <v>387</v>
      </c>
      <c r="I206">
        <v>25</v>
      </c>
      <c r="J206" t="s">
        <v>216</v>
      </c>
      <c r="K206" t="s">
        <v>215</v>
      </c>
      <c r="L206">
        <v>737290</v>
      </c>
      <c r="M206">
        <v>567880</v>
      </c>
      <c r="N206">
        <v>103047</v>
      </c>
      <c r="O206">
        <v>19784</v>
      </c>
      <c r="P206">
        <v>6173</v>
      </c>
      <c r="Q206">
        <v>4017</v>
      </c>
      <c r="R206">
        <v>36389</v>
      </c>
    </row>
    <row r="207" spans="1:18" x14ac:dyDescent="0.2">
      <c r="A207" t="str">
        <f t="shared" si="3"/>
        <v>Both SexesnhispNot HispanicMassachusetts</v>
      </c>
      <c r="B207" t="s">
        <v>361</v>
      </c>
      <c r="C207" s="2">
        <v>41821</v>
      </c>
      <c r="D207" t="s">
        <v>353</v>
      </c>
      <c r="E207" t="s">
        <v>354</v>
      </c>
      <c r="F207" t="s">
        <v>347</v>
      </c>
      <c r="G207" t="s">
        <v>348</v>
      </c>
      <c r="H207" t="s">
        <v>387</v>
      </c>
      <c r="I207">
        <v>25</v>
      </c>
      <c r="J207" t="s">
        <v>216</v>
      </c>
      <c r="K207" t="s">
        <v>215</v>
      </c>
      <c r="L207">
        <v>6026362</v>
      </c>
      <c r="M207">
        <v>5015583</v>
      </c>
      <c r="N207">
        <v>461892</v>
      </c>
      <c r="O207">
        <v>12096</v>
      </c>
      <c r="P207">
        <v>420989</v>
      </c>
      <c r="Q207">
        <v>2695</v>
      </c>
      <c r="R207">
        <v>113107</v>
      </c>
    </row>
    <row r="208" spans="1:18" x14ac:dyDescent="0.2">
      <c r="A208" t="str">
        <f t="shared" si="3"/>
        <v>Both SexestothispTotalMassachusetts</v>
      </c>
      <c r="B208" t="s">
        <v>361</v>
      </c>
      <c r="C208" s="2">
        <v>41821</v>
      </c>
      <c r="D208" t="s">
        <v>353</v>
      </c>
      <c r="E208" t="s">
        <v>354</v>
      </c>
      <c r="F208" t="s">
        <v>349</v>
      </c>
      <c r="G208" t="s">
        <v>350</v>
      </c>
      <c r="H208" t="s">
        <v>387</v>
      </c>
      <c r="I208">
        <v>25</v>
      </c>
      <c r="J208" t="s">
        <v>216</v>
      </c>
      <c r="K208" t="s">
        <v>215</v>
      </c>
      <c r="L208">
        <v>6763652</v>
      </c>
      <c r="M208">
        <v>5583463</v>
      </c>
      <c r="N208">
        <v>564939</v>
      </c>
      <c r="O208">
        <v>31880</v>
      </c>
      <c r="P208">
        <v>427162</v>
      </c>
      <c r="Q208">
        <v>6712</v>
      </c>
      <c r="R208">
        <v>149496</v>
      </c>
    </row>
    <row r="209" spans="1:18" x14ac:dyDescent="0.2">
      <c r="A209" t="str">
        <f t="shared" si="3"/>
        <v>FemalehispHispanicMichigan</v>
      </c>
      <c r="B209" t="s">
        <v>361</v>
      </c>
      <c r="C209" s="2">
        <v>41821</v>
      </c>
      <c r="D209" t="s">
        <v>341</v>
      </c>
      <c r="E209" t="s">
        <v>342</v>
      </c>
      <c r="F209" t="s">
        <v>343</v>
      </c>
      <c r="G209" t="s">
        <v>344</v>
      </c>
      <c r="H209" t="s">
        <v>388</v>
      </c>
      <c r="I209">
        <v>26</v>
      </c>
      <c r="J209" t="s">
        <v>218</v>
      </c>
      <c r="K209" t="s">
        <v>217</v>
      </c>
      <c r="L209">
        <v>235027</v>
      </c>
      <c r="M209">
        <v>197826</v>
      </c>
      <c r="N209">
        <v>15549</v>
      </c>
      <c r="O209">
        <v>7397</v>
      </c>
      <c r="P209">
        <v>1913</v>
      </c>
      <c r="Q209">
        <v>612</v>
      </c>
      <c r="R209">
        <v>11730</v>
      </c>
    </row>
    <row r="210" spans="1:18" x14ac:dyDescent="0.2">
      <c r="A210" t="str">
        <f t="shared" si="3"/>
        <v>FemalenhispNot HispanicMichigan</v>
      </c>
      <c r="B210" t="s">
        <v>361</v>
      </c>
      <c r="C210" s="2">
        <v>41821</v>
      </c>
      <c r="D210" t="s">
        <v>341</v>
      </c>
      <c r="E210" t="s">
        <v>342</v>
      </c>
      <c r="F210" t="s">
        <v>347</v>
      </c>
      <c r="G210" t="s">
        <v>348</v>
      </c>
      <c r="H210" t="s">
        <v>388</v>
      </c>
      <c r="I210">
        <v>26</v>
      </c>
      <c r="J210" t="s">
        <v>218</v>
      </c>
      <c r="K210" t="s">
        <v>217</v>
      </c>
      <c r="L210">
        <v>4815107</v>
      </c>
      <c r="M210">
        <v>3810300</v>
      </c>
      <c r="N210">
        <v>725430</v>
      </c>
      <c r="O210">
        <v>28104</v>
      </c>
      <c r="P210">
        <v>147290</v>
      </c>
      <c r="Q210">
        <v>1271</v>
      </c>
      <c r="R210">
        <v>102712</v>
      </c>
    </row>
    <row r="211" spans="1:18" x14ac:dyDescent="0.2">
      <c r="A211" t="str">
        <f t="shared" si="3"/>
        <v>FemaletothispTotalMichigan</v>
      </c>
      <c r="B211" t="s">
        <v>361</v>
      </c>
      <c r="C211" s="2">
        <v>41821</v>
      </c>
      <c r="D211" t="s">
        <v>341</v>
      </c>
      <c r="E211" t="s">
        <v>342</v>
      </c>
      <c r="F211" t="s">
        <v>349</v>
      </c>
      <c r="G211" t="s">
        <v>350</v>
      </c>
      <c r="H211" t="s">
        <v>388</v>
      </c>
      <c r="I211">
        <v>26</v>
      </c>
      <c r="J211" t="s">
        <v>218</v>
      </c>
      <c r="K211" t="s">
        <v>217</v>
      </c>
      <c r="L211">
        <v>5050134</v>
      </c>
      <c r="M211">
        <v>4008126</v>
      </c>
      <c r="N211">
        <v>740979</v>
      </c>
      <c r="O211">
        <v>35501</v>
      </c>
      <c r="P211">
        <v>149203</v>
      </c>
      <c r="Q211">
        <v>1883</v>
      </c>
      <c r="R211">
        <v>114442</v>
      </c>
    </row>
    <row r="212" spans="1:18" x14ac:dyDescent="0.2">
      <c r="A212" t="str">
        <f t="shared" si="3"/>
        <v>MalehispHispanicMichigan</v>
      </c>
      <c r="B212" t="s">
        <v>361</v>
      </c>
      <c r="C212" s="2">
        <v>41821</v>
      </c>
      <c r="D212" t="s">
        <v>351</v>
      </c>
      <c r="E212" t="s">
        <v>352</v>
      </c>
      <c r="F212" t="s">
        <v>343</v>
      </c>
      <c r="G212" t="s">
        <v>344</v>
      </c>
      <c r="H212" t="s">
        <v>388</v>
      </c>
      <c r="I212">
        <v>26</v>
      </c>
      <c r="J212" t="s">
        <v>218</v>
      </c>
      <c r="K212" t="s">
        <v>217</v>
      </c>
      <c r="L212">
        <v>242452</v>
      </c>
      <c r="M212">
        <v>206376</v>
      </c>
      <c r="N212">
        <v>14793</v>
      </c>
      <c r="O212">
        <v>7677</v>
      </c>
      <c r="P212">
        <v>1763</v>
      </c>
      <c r="Q212">
        <v>671</v>
      </c>
      <c r="R212">
        <v>11172</v>
      </c>
    </row>
    <row r="213" spans="1:18" x14ac:dyDescent="0.2">
      <c r="A213" t="str">
        <f t="shared" si="3"/>
        <v>MalenhispNot HispanicMichigan</v>
      </c>
      <c r="B213" t="s">
        <v>361</v>
      </c>
      <c r="C213" s="2">
        <v>41821</v>
      </c>
      <c r="D213" t="s">
        <v>351</v>
      </c>
      <c r="E213" t="s">
        <v>352</v>
      </c>
      <c r="F213" t="s">
        <v>347</v>
      </c>
      <c r="G213" t="s">
        <v>348</v>
      </c>
      <c r="H213" t="s">
        <v>388</v>
      </c>
      <c r="I213">
        <v>26</v>
      </c>
      <c r="J213" t="s">
        <v>218</v>
      </c>
      <c r="K213" t="s">
        <v>217</v>
      </c>
      <c r="L213">
        <v>4638003</v>
      </c>
      <c r="M213">
        <v>3714650</v>
      </c>
      <c r="N213">
        <v>655759</v>
      </c>
      <c r="O213">
        <v>27835</v>
      </c>
      <c r="P213">
        <v>139438</v>
      </c>
      <c r="Q213">
        <v>1222</v>
      </c>
      <c r="R213">
        <v>99099</v>
      </c>
    </row>
    <row r="214" spans="1:18" x14ac:dyDescent="0.2">
      <c r="A214" t="str">
        <f t="shared" si="3"/>
        <v>MaletothispTotalMichigan</v>
      </c>
      <c r="B214" t="s">
        <v>361</v>
      </c>
      <c r="C214" s="2">
        <v>41821</v>
      </c>
      <c r="D214" t="s">
        <v>351</v>
      </c>
      <c r="E214" t="s">
        <v>352</v>
      </c>
      <c r="F214" t="s">
        <v>349</v>
      </c>
      <c r="G214" t="s">
        <v>350</v>
      </c>
      <c r="H214" t="s">
        <v>388</v>
      </c>
      <c r="I214">
        <v>26</v>
      </c>
      <c r="J214" t="s">
        <v>218</v>
      </c>
      <c r="K214" t="s">
        <v>217</v>
      </c>
      <c r="L214">
        <v>4880455</v>
      </c>
      <c r="M214">
        <v>3921026</v>
      </c>
      <c r="N214">
        <v>670552</v>
      </c>
      <c r="O214">
        <v>35512</v>
      </c>
      <c r="P214">
        <v>141201</v>
      </c>
      <c r="Q214">
        <v>1893</v>
      </c>
      <c r="R214">
        <v>110271</v>
      </c>
    </row>
    <row r="215" spans="1:18" x14ac:dyDescent="0.2">
      <c r="A215" t="str">
        <f t="shared" si="3"/>
        <v>Both SexeshispHispanicMichigan</v>
      </c>
      <c r="B215" t="s">
        <v>361</v>
      </c>
      <c r="C215" s="2">
        <v>41821</v>
      </c>
      <c r="D215" t="s">
        <v>353</v>
      </c>
      <c r="E215" t="s">
        <v>354</v>
      </c>
      <c r="F215" t="s">
        <v>343</v>
      </c>
      <c r="G215" t="s">
        <v>344</v>
      </c>
      <c r="H215" t="s">
        <v>388</v>
      </c>
      <c r="I215">
        <v>26</v>
      </c>
      <c r="J215" t="s">
        <v>218</v>
      </c>
      <c r="K215" t="s">
        <v>217</v>
      </c>
      <c r="L215">
        <v>477479</v>
      </c>
      <c r="M215">
        <v>404202</v>
      </c>
      <c r="N215">
        <v>30342</v>
      </c>
      <c r="O215">
        <v>15074</v>
      </c>
      <c r="P215">
        <v>3676</v>
      </c>
      <c r="Q215">
        <v>1283</v>
      </c>
      <c r="R215">
        <v>22902</v>
      </c>
    </row>
    <row r="216" spans="1:18" x14ac:dyDescent="0.2">
      <c r="A216" t="str">
        <f t="shared" si="3"/>
        <v>Both SexesnhispNot HispanicMichigan</v>
      </c>
      <c r="B216" t="s">
        <v>361</v>
      </c>
      <c r="C216" s="2">
        <v>41821</v>
      </c>
      <c r="D216" t="s">
        <v>353</v>
      </c>
      <c r="E216" t="s">
        <v>354</v>
      </c>
      <c r="F216" t="s">
        <v>347</v>
      </c>
      <c r="G216" t="s">
        <v>348</v>
      </c>
      <c r="H216" t="s">
        <v>388</v>
      </c>
      <c r="I216">
        <v>26</v>
      </c>
      <c r="J216" t="s">
        <v>218</v>
      </c>
      <c r="K216" t="s">
        <v>217</v>
      </c>
      <c r="L216">
        <v>9453110</v>
      </c>
      <c r="M216">
        <v>7524950</v>
      </c>
      <c r="N216">
        <v>1381189</v>
      </c>
      <c r="O216">
        <v>55939</v>
      </c>
      <c r="P216">
        <v>286728</v>
      </c>
      <c r="Q216">
        <v>2493</v>
      </c>
      <c r="R216">
        <v>201811</v>
      </c>
    </row>
    <row r="217" spans="1:18" x14ac:dyDescent="0.2">
      <c r="A217" t="str">
        <f t="shared" si="3"/>
        <v>Both SexestothispTotalMichigan</v>
      </c>
      <c r="B217" t="s">
        <v>361</v>
      </c>
      <c r="C217" s="2">
        <v>41821</v>
      </c>
      <c r="D217" t="s">
        <v>353</v>
      </c>
      <c r="E217" t="s">
        <v>354</v>
      </c>
      <c r="F217" t="s">
        <v>349</v>
      </c>
      <c r="G217" t="s">
        <v>350</v>
      </c>
      <c r="H217" t="s">
        <v>388</v>
      </c>
      <c r="I217">
        <v>26</v>
      </c>
      <c r="J217" t="s">
        <v>218</v>
      </c>
      <c r="K217" t="s">
        <v>217</v>
      </c>
      <c r="L217">
        <v>9930589</v>
      </c>
      <c r="M217">
        <v>7929152</v>
      </c>
      <c r="N217">
        <v>1411531</v>
      </c>
      <c r="O217">
        <v>71013</v>
      </c>
      <c r="P217">
        <v>290404</v>
      </c>
      <c r="Q217">
        <v>3776</v>
      </c>
      <c r="R217">
        <v>224713</v>
      </c>
    </row>
    <row r="218" spans="1:18" x14ac:dyDescent="0.2">
      <c r="A218" t="str">
        <f t="shared" si="3"/>
        <v>FemalehispHispanicMinnesota</v>
      </c>
      <c r="B218" t="s">
        <v>361</v>
      </c>
      <c r="C218" s="2">
        <v>41821</v>
      </c>
      <c r="D218" t="s">
        <v>341</v>
      </c>
      <c r="E218" t="s">
        <v>342</v>
      </c>
      <c r="F218" t="s">
        <v>343</v>
      </c>
      <c r="G218" t="s">
        <v>344</v>
      </c>
      <c r="H218" t="s">
        <v>389</v>
      </c>
      <c r="I218">
        <v>27</v>
      </c>
      <c r="J218" t="s">
        <v>220</v>
      </c>
      <c r="K218" t="s">
        <v>219</v>
      </c>
      <c r="L218">
        <v>133232</v>
      </c>
      <c r="M218">
        <v>111814</v>
      </c>
      <c r="N218">
        <v>5468</v>
      </c>
      <c r="O218">
        <v>6901</v>
      </c>
      <c r="P218">
        <v>1637</v>
      </c>
      <c r="Q218">
        <v>544</v>
      </c>
      <c r="R218">
        <v>6868</v>
      </c>
    </row>
    <row r="219" spans="1:18" x14ac:dyDescent="0.2">
      <c r="A219" t="str">
        <f t="shared" si="3"/>
        <v>FemalenhispNot HispanicMinnesota</v>
      </c>
      <c r="B219" t="s">
        <v>361</v>
      </c>
      <c r="C219" s="2">
        <v>41821</v>
      </c>
      <c r="D219" t="s">
        <v>341</v>
      </c>
      <c r="E219" t="s">
        <v>342</v>
      </c>
      <c r="F219" t="s">
        <v>347</v>
      </c>
      <c r="G219" t="s">
        <v>348</v>
      </c>
      <c r="H219" t="s">
        <v>389</v>
      </c>
      <c r="I219">
        <v>27</v>
      </c>
      <c r="J219" t="s">
        <v>220</v>
      </c>
      <c r="K219" t="s">
        <v>219</v>
      </c>
      <c r="L219">
        <v>2608306</v>
      </c>
      <c r="M219">
        <v>2238592</v>
      </c>
      <c r="N219">
        <v>153131</v>
      </c>
      <c r="O219">
        <v>29451</v>
      </c>
      <c r="P219">
        <v>128839</v>
      </c>
      <c r="Q219">
        <v>1151</v>
      </c>
      <c r="R219">
        <v>57142</v>
      </c>
    </row>
    <row r="220" spans="1:18" x14ac:dyDescent="0.2">
      <c r="A220" t="str">
        <f t="shared" si="3"/>
        <v>FemaletothispTotalMinnesota</v>
      </c>
      <c r="B220" t="s">
        <v>361</v>
      </c>
      <c r="C220" s="2">
        <v>41821</v>
      </c>
      <c r="D220" t="s">
        <v>341</v>
      </c>
      <c r="E220" t="s">
        <v>342</v>
      </c>
      <c r="F220" t="s">
        <v>349</v>
      </c>
      <c r="G220" t="s">
        <v>350</v>
      </c>
      <c r="H220" t="s">
        <v>389</v>
      </c>
      <c r="I220">
        <v>27</v>
      </c>
      <c r="J220" t="s">
        <v>220</v>
      </c>
      <c r="K220" t="s">
        <v>219</v>
      </c>
      <c r="L220">
        <v>2741538</v>
      </c>
      <c r="M220">
        <v>2350406</v>
      </c>
      <c r="N220">
        <v>158599</v>
      </c>
      <c r="O220">
        <v>36352</v>
      </c>
      <c r="P220">
        <v>130476</v>
      </c>
      <c r="Q220">
        <v>1695</v>
      </c>
      <c r="R220">
        <v>64010</v>
      </c>
    </row>
    <row r="221" spans="1:18" x14ac:dyDescent="0.2">
      <c r="A221" t="str">
        <f t="shared" si="3"/>
        <v>MalehispHispanicMinnesota</v>
      </c>
      <c r="B221" t="s">
        <v>361</v>
      </c>
      <c r="C221" s="2">
        <v>41821</v>
      </c>
      <c r="D221" t="s">
        <v>351</v>
      </c>
      <c r="E221" t="s">
        <v>352</v>
      </c>
      <c r="F221" t="s">
        <v>343</v>
      </c>
      <c r="G221" t="s">
        <v>344</v>
      </c>
      <c r="H221" t="s">
        <v>389</v>
      </c>
      <c r="I221">
        <v>27</v>
      </c>
      <c r="J221" t="s">
        <v>220</v>
      </c>
      <c r="K221" t="s">
        <v>219</v>
      </c>
      <c r="L221">
        <v>144198</v>
      </c>
      <c r="M221">
        <v>121374</v>
      </c>
      <c r="N221">
        <v>5768</v>
      </c>
      <c r="O221">
        <v>7756</v>
      </c>
      <c r="P221">
        <v>1705</v>
      </c>
      <c r="Q221">
        <v>575</v>
      </c>
      <c r="R221">
        <v>7020</v>
      </c>
    </row>
    <row r="222" spans="1:18" x14ac:dyDescent="0.2">
      <c r="A222" t="str">
        <f t="shared" si="3"/>
        <v>MalenhispNot HispanicMinnesota</v>
      </c>
      <c r="B222" t="s">
        <v>361</v>
      </c>
      <c r="C222" s="2">
        <v>41821</v>
      </c>
      <c r="D222" t="s">
        <v>351</v>
      </c>
      <c r="E222" t="s">
        <v>352</v>
      </c>
      <c r="F222" t="s">
        <v>347</v>
      </c>
      <c r="G222" t="s">
        <v>348</v>
      </c>
      <c r="H222" t="s">
        <v>389</v>
      </c>
      <c r="I222">
        <v>27</v>
      </c>
      <c r="J222" t="s">
        <v>220</v>
      </c>
      <c r="K222" t="s">
        <v>219</v>
      </c>
      <c r="L222">
        <v>2565786</v>
      </c>
      <c r="M222">
        <v>2198383</v>
      </c>
      <c r="N222">
        <v>159545</v>
      </c>
      <c r="O222">
        <v>28666</v>
      </c>
      <c r="P222">
        <v>122408</v>
      </c>
      <c r="Q222">
        <v>1144</v>
      </c>
      <c r="R222">
        <v>55640</v>
      </c>
    </row>
    <row r="223" spans="1:18" x14ac:dyDescent="0.2">
      <c r="A223" t="str">
        <f t="shared" si="3"/>
        <v>MaletothispTotalMinnesota</v>
      </c>
      <c r="B223" t="s">
        <v>361</v>
      </c>
      <c r="C223" s="2">
        <v>41821</v>
      </c>
      <c r="D223" t="s">
        <v>351</v>
      </c>
      <c r="E223" t="s">
        <v>352</v>
      </c>
      <c r="F223" t="s">
        <v>349</v>
      </c>
      <c r="G223" t="s">
        <v>350</v>
      </c>
      <c r="H223" t="s">
        <v>389</v>
      </c>
      <c r="I223">
        <v>27</v>
      </c>
      <c r="J223" t="s">
        <v>220</v>
      </c>
      <c r="K223" t="s">
        <v>219</v>
      </c>
      <c r="L223">
        <v>2709984</v>
      </c>
      <c r="M223">
        <v>2319757</v>
      </c>
      <c r="N223">
        <v>165313</v>
      </c>
      <c r="O223">
        <v>36422</v>
      </c>
      <c r="P223">
        <v>124113</v>
      </c>
      <c r="Q223">
        <v>1719</v>
      </c>
      <c r="R223">
        <v>62660</v>
      </c>
    </row>
    <row r="224" spans="1:18" x14ac:dyDescent="0.2">
      <c r="A224" t="str">
        <f t="shared" si="3"/>
        <v>Both SexeshispHispanicMinnesota</v>
      </c>
      <c r="B224" t="s">
        <v>361</v>
      </c>
      <c r="C224" s="2">
        <v>41821</v>
      </c>
      <c r="D224" t="s">
        <v>353</v>
      </c>
      <c r="E224" t="s">
        <v>354</v>
      </c>
      <c r="F224" t="s">
        <v>343</v>
      </c>
      <c r="G224" t="s">
        <v>344</v>
      </c>
      <c r="H224" t="s">
        <v>389</v>
      </c>
      <c r="I224">
        <v>27</v>
      </c>
      <c r="J224" t="s">
        <v>220</v>
      </c>
      <c r="K224" t="s">
        <v>219</v>
      </c>
      <c r="L224">
        <v>277430</v>
      </c>
      <c r="M224">
        <v>233188</v>
      </c>
      <c r="N224">
        <v>11236</v>
      </c>
      <c r="O224">
        <v>14657</v>
      </c>
      <c r="P224">
        <v>3342</v>
      </c>
      <c r="Q224">
        <v>1119</v>
      </c>
      <c r="R224">
        <v>13888</v>
      </c>
    </row>
    <row r="225" spans="1:18" x14ac:dyDescent="0.2">
      <c r="A225" t="str">
        <f t="shared" si="3"/>
        <v>Both SexesnhispNot HispanicMinnesota</v>
      </c>
      <c r="B225" t="s">
        <v>361</v>
      </c>
      <c r="C225" s="2">
        <v>41821</v>
      </c>
      <c r="D225" t="s">
        <v>353</v>
      </c>
      <c r="E225" t="s">
        <v>354</v>
      </c>
      <c r="F225" t="s">
        <v>347</v>
      </c>
      <c r="G225" t="s">
        <v>348</v>
      </c>
      <c r="H225" t="s">
        <v>389</v>
      </c>
      <c r="I225">
        <v>27</v>
      </c>
      <c r="J225" t="s">
        <v>220</v>
      </c>
      <c r="K225" t="s">
        <v>219</v>
      </c>
      <c r="L225">
        <v>5174092</v>
      </c>
      <c r="M225">
        <v>4436975</v>
      </c>
      <c r="N225">
        <v>312676</v>
      </c>
      <c r="O225">
        <v>58117</v>
      </c>
      <c r="P225">
        <v>251247</v>
      </c>
      <c r="Q225">
        <v>2295</v>
      </c>
      <c r="R225">
        <v>112782</v>
      </c>
    </row>
    <row r="226" spans="1:18" x14ac:dyDescent="0.2">
      <c r="A226" t="str">
        <f t="shared" si="3"/>
        <v>Both SexestothispTotalMinnesota</v>
      </c>
      <c r="B226" t="s">
        <v>361</v>
      </c>
      <c r="C226" s="2">
        <v>41821</v>
      </c>
      <c r="D226" t="s">
        <v>353</v>
      </c>
      <c r="E226" t="s">
        <v>354</v>
      </c>
      <c r="F226" t="s">
        <v>349</v>
      </c>
      <c r="G226" t="s">
        <v>350</v>
      </c>
      <c r="H226" t="s">
        <v>389</v>
      </c>
      <c r="I226">
        <v>27</v>
      </c>
      <c r="J226" t="s">
        <v>220</v>
      </c>
      <c r="K226" t="s">
        <v>219</v>
      </c>
      <c r="L226">
        <v>5451522</v>
      </c>
      <c r="M226">
        <v>4670163</v>
      </c>
      <c r="N226">
        <v>323912</v>
      </c>
      <c r="O226">
        <v>72774</v>
      </c>
      <c r="P226">
        <v>254589</v>
      </c>
      <c r="Q226">
        <v>3414</v>
      </c>
      <c r="R226">
        <v>126670</v>
      </c>
    </row>
    <row r="227" spans="1:18" x14ac:dyDescent="0.2">
      <c r="A227" t="str">
        <f t="shared" si="3"/>
        <v>FemalehispHispanicMississippi</v>
      </c>
      <c r="B227" t="s">
        <v>361</v>
      </c>
      <c r="C227" s="2">
        <v>41821</v>
      </c>
      <c r="D227" t="s">
        <v>341</v>
      </c>
      <c r="E227" t="s">
        <v>342</v>
      </c>
      <c r="F227" t="s">
        <v>343</v>
      </c>
      <c r="G227" t="s">
        <v>344</v>
      </c>
      <c r="H227" t="s">
        <v>390</v>
      </c>
      <c r="I227">
        <v>28</v>
      </c>
      <c r="J227" t="s">
        <v>222</v>
      </c>
      <c r="K227" t="s">
        <v>221</v>
      </c>
      <c r="L227">
        <v>38651</v>
      </c>
      <c r="M227">
        <v>30505</v>
      </c>
      <c r="N227">
        <v>4469</v>
      </c>
      <c r="O227">
        <v>1322</v>
      </c>
      <c r="P227">
        <v>358</v>
      </c>
      <c r="Q227">
        <v>263</v>
      </c>
      <c r="R227">
        <v>1734</v>
      </c>
    </row>
    <row r="228" spans="1:18" x14ac:dyDescent="0.2">
      <c r="A228" t="str">
        <f t="shared" si="3"/>
        <v>FemalenhispNot HispanicMississippi</v>
      </c>
      <c r="B228" t="s">
        <v>361</v>
      </c>
      <c r="C228" s="2">
        <v>41821</v>
      </c>
      <c r="D228" t="s">
        <v>341</v>
      </c>
      <c r="E228" t="s">
        <v>342</v>
      </c>
      <c r="F228" t="s">
        <v>347</v>
      </c>
      <c r="G228" t="s">
        <v>348</v>
      </c>
      <c r="H228" t="s">
        <v>390</v>
      </c>
      <c r="I228">
        <v>28</v>
      </c>
      <c r="J228" t="s">
        <v>222</v>
      </c>
      <c r="K228" t="s">
        <v>221</v>
      </c>
      <c r="L228">
        <v>1499568</v>
      </c>
      <c r="M228">
        <v>870512</v>
      </c>
      <c r="N228">
        <v>589279</v>
      </c>
      <c r="O228">
        <v>7500</v>
      </c>
      <c r="P228">
        <v>15623</v>
      </c>
      <c r="Q228">
        <v>482</v>
      </c>
      <c r="R228">
        <v>16172</v>
      </c>
    </row>
    <row r="229" spans="1:18" x14ac:dyDescent="0.2">
      <c r="A229" t="str">
        <f t="shared" si="3"/>
        <v>FemaletothispTotalMississippi</v>
      </c>
      <c r="B229" t="s">
        <v>361</v>
      </c>
      <c r="C229" s="2">
        <v>41821</v>
      </c>
      <c r="D229" t="s">
        <v>341</v>
      </c>
      <c r="E229" t="s">
        <v>342</v>
      </c>
      <c r="F229" t="s">
        <v>349</v>
      </c>
      <c r="G229" t="s">
        <v>350</v>
      </c>
      <c r="H229" t="s">
        <v>390</v>
      </c>
      <c r="I229">
        <v>28</v>
      </c>
      <c r="J229" t="s">
        <v>222</v>
      </c>
      <c r="K229" t="s">
        <v>221</v>
      </c>
      <c r="L229">
        <v>1538219</v>
      </c>
      <c r="M229">
        <v>901017</v>
      </c>
      <c r="N229">
        <v>593748</v>
      </c>
      <c r="O229">
        <v>8822</v>
      </c>
      <c r="P229">
        <v>15981</v>
      </c>
      <c r="Q229">
        <v>745</v>
      </c>
      <c r="R229">
        <v>17906</v>
      </c>
    </row>
    <row r="230" spans="1:18" x14ac:dyDescent="0.2">
      <c r="A230" t="str">
        <f t="shared" si="3"/>
        <v>MalehispHispanicMississippi</v>
      </c>
      <c r="B230" t="s">
        <v>361</v>
      </c>
      <c r="C230" s="2">
        <v>41821</v>
      </c>
      <c r="D230" t="s">
        <v>351</v>
      </c>
      <c r="E230" t="s">
        <v>352</v>
      </c>
      <c r="F230" t="s">
        <v>343</v>
      </c>
      <c r="G230" t="s">
        <v>344</v>
      </c>
      <c r="H230" t="s">
        <v>390</v>
      </c>
      <c r="I230">
        <v>28</v>
      </c>
      <c r="J230" t="s">
        <v>222</v>
      </c>
      <c r="K230" t="s">
        <v>221</v>
      </c>
      <c r="L230">
        <v>50214</v>
      </c>
      <c r="M230">
        <v>40857</v>
      </c>
      <c r="N230">
        <v>4916</v>
      </c>
      <c r="O230">
        <v>1796</v>
      </c>
      <c r="P230">
        <v>391</v>
      </c>
      <c r="Q230">
        <v>420</v>
      </c>
      <c r="R230">
        <v>1834</v>
      </c>
    </row>
    <row r="231" spans="1:18" x14ac:dyDescent="0.2">
      <c r="A231" t="str">
        <f t="shared" si="3"/>
        <v>MalenhispNot HispanicMississippi</v>
      </c>
      <c r="B231" t="s">
        <v>361</v>
      </c>
      <c r="C231" s="2">
        <v>41821</v>
      </c>
      <c r="D231" t="s">
        <v>351</v>
      </c>
      <c r="E231" t="s">
        <v>352</v>
      </c>
      <c r="F231" t="s">
        <v>347</v>
      </c>
      <c r="G231" t="s">
        <v>348</v>
      </c>
      <c r="H231" t="s">
        <v>390</v>
      </c>
      <c r="I231">
        <v>28</v>
      </c>
      <c r="J231" t="s">
        <v>222</v>
      </c>
      <c r="K231" t="s">
        <v>221</v>
      </c>
      <c r="L231">
        <v>1402190</v>
      </c>
      <c r="M231">
        <v>841334</v>
      </c>
      <c r="N231">
        <v>524040</v>
      </c>
      <c r="O231">
        <v>7013</v>
      </c>
      <c r="P231">
        <v>13883</v>
      </c>
      <c r="Q231">
        <v>538</v>
      </c>
      <c r="R231">
        <v>15382</v>
      </c>
    </row>
    <row r="232" spans="1:18" x14ac:dyDescent="0.2">
      <c r="A232" t="str">
        <f t="shared" si="3"/>
        <v>MaletothispTotalMississippi</v>
      </c>
      <c r="B232" t="s">
        <v>361</v>
      </c>
      <c r="C232" s="2">
        <v>41821</v>
      </c>
      <c r="D232" t="s">
        <v>351</v>
      </c>
      <c r="E232" t="s">
        <v>352</v>
      </c>
      <c r="F232" t="s">
        <v>349</v>
      </c>
      <c r="G232" t="s">
        <v>350</v>
      </c>
      <c r="H232" t="s">
        <v>390</v>
      </c>
      <c r="I232">
        <v>28</v>
      </c>
      <c r="J232" t="s">
        <v>222</v>
      </c>
      <c r="K232" t="s">
        <v>221</v>
      </c>
      <c r="L232">
        <v>1452404</v>
      </c>
      <c r="M232">
        <v>882191</v>
      </c>
      <c r="N232">
        <v>528956</v>
      </c>
      <c r="O232">
        <v>8809</v>
      </c>
      <c r="P232">
        <v>14274</v>
      </c>
      <c r="Q232">
        <v>958</v>
      </c>
      <c r="R232">
        <v>17216</v>
      </c>
    </row>
    <row r="233" spans="1:18" x14ac:dyDescent="0.2">
      <c r="A233" t="str">
        <f t="shared" si="3"/>
        <v>Both SexeshispHispanicMississippi</v>
      </c>
      <c r="B233" t="s">
        <v>361</v>
      </c>
      <c r="C233" s="2">
        <v>41821</v>
      </c>
      <c r="D233" t="s">
        <v>353</v>
      </c>
      <c r="E233" t="s">
        <v>354</v>
      </c>
      <c r="F233" t="s">
        <v>343</v>
      </c>
      <c r="G233" t="s">
        <v>344</v>
      </c>
      <c r="H233" t="s">
        <v>390</v>
      </c>
      <c r="I233">
        <v>28</v>
      </c>
      <c r="J233" t="s">
        <v>222</v>
      </c>
      <c r="K233" t="s">
        <v>221</v>
      </c>
      <c r="L233">
        <v>88865</v>
      </c>
      <c r="M233">
        <v>71362</v>
      </c>
      <c r="N233">
        <v>9385</v>
      </c>
      <c r="O233">
        <v>3118</v>
      </c>
      <c r="P233">
        <v>749</v>
      </c>
      <c r="Q233">
        <v>683</v>
      </c>
      <c r="R233">
        <v>3568</v>
      </c>
    </row>
    <row r="234" spans="1:18" x14ac:dyDescent="0.2">
      <c r="A234" t="str">
        <f t="shared" si="3"/>
        <v>Both SexesnhispNot HispanicMississippi</v>
      </c>
      <c r="B234" t="s">
        <v>361</v>
      </c>
      <c r="C234" s="2">
        <v>41821</v>
      </c>
      <c r="D234" t="s">
        <v>353</v>
      </c>
      <c r="E234" t="s">
        <v>354</v>
      </c>
      <c r="F234" t="s">
        <v>347</v>
      </c>
      <c r="G234" t="s">
        <v>348</v>
      </c>
      <c r="H234" t="s">
        <v>390</v>
      </c>
      <c r="I234">
        <v>28</v>
      </c>
      <c r="J234" t="s">
        <v>222</v>
      </c>
      <c r="K234" t="s">
        <v>221</v>
      </c>
      <c r="L234">
        <v>2901758</v>
      </c>
      <c r="M234">
        <v>1711846</v>
      </c>
      <c r="N234">
        <v>1113319</v>
      </c>
      <c r="O234">
        <v>14513</v>
      </c>
      <c r="P234">
        <v>29506</v>
      </c>
      <c r="Q234">
        <v>1020</v>
      </c>
      <c r="R234">
        <v>31554</v>
      </c>
    </row>
    <row r="235" spans="1:18" x14ac:dyDescent="0.2">
      <c r="A235" t="str">
        <f t="shared" si="3"/>
        <v>Both SexestothispTotalMississippi</v>
      </c>
      <c r="B235" t="s">
        <v>361</v>
      </c>
      <c r="C235" s="2">
        <v>41821</v>
      </c>
      <c r="D235" t="s">
        <v>353</v>
      </c>
      <c r="E235" t="s">
        <v>354</v>
      </c>
      <c r="F235" t="s">
        <v>349</v>
      </c>
      <c r="G235" t="s">
        <v>350</v>
      </c>
      <c r="H235" t="s">
        <v>390</v>
      </c>
      <c r="I235">
        <v>28</v>
      </c>
      <c r="J235" t="s">
        <v>222</v>
      </c>
      <c r="K235" t="s">
        <v>221</v>
      </c>
      <c r="L235">
        <v>2990623</v>
      </c>
      <c r="M235">
        <v>1783208</v>
      </c>
      <c r="N235">
        <v>1122704</v>
      </c>
      <c r="O235">
        <v>17631</v>
      </c>
      <c r="P235">
        <v>30255</v>
      </c>
      <c r="Q235">
        <v>1703</v>
      </c>
      <c r="R235">
        <v>35122</v>
      </c>
    </row>
    <row r="236" spans="1:18" x14ac:dyDescent="0.2">
      <c r="A236" t="str">
        <f t="shared" si="3"/>
        <v>FemalehispHispanicMissouri</v>
      </c>
      <c r="B236" t="s">
        <v>361</v>
      </c>
      <c r="C236" s="2">
        <v>41821</v>
      </c>
      <c r="D236" t="s">
        <v>341</v>
      </c>
      <c r="E236" t="s">
        <v>342</v>
      </c>
      <c r="F236" t="s">
        <v>343</v>
      </c>
      <c r="G236" t="s">
        <v>344</v>
      </c>
      <c r="H236" t="s">
        <v>391</v>
      </c>
      <c r="I236">
        <v>29</v>
      </c>
      <c r="J236" t="s">
        <v>224</v>
      </c>
      <c r="K236" t="s">
        <v>223</v>
      </c>
      <c r="L236">
        <v>113974</v>
      </c>
      <c r="M236">
        <v>97069</v>
      </c>
      <c r="N236">
        <v>6061</v>
      </c>
      <c r="O236">
        <v>3547</v>
      </c>
      <c r="P236">
        <v>1134</v>
      </c>
      <c r="Q236">
        <v>655</v>
      </c>
      <c r="R236">
        <v>5508</v>
      </c>
    </row>
    <row r="237" spans="1:18" x14ac:dyDescent="0.2">
      <c r="A237" t="str">
        <f t="shared" si="3"/>
        <v>FemalenhispNot HispanicMissouri</v>
      </c>
      <c r="B237" t="s">
        <v>361</v>
      </c>
      <c r="C237" s="2">
        <v>41821</v>
      </c>
      <c r="D237" t="s">
        <v>341</v>
      </c>
      <c r="E237" t="s">
        <v>342</v>
      </c>
      <c r="F237" t="s">
        <v>347</v>
      </c>
      <c r="G237" t="s">
        <v>348</v>
      </c>
      <c r="H237" t="s">
        <v>391</v>
      </c>
      <c r="I237">
        <v>29</v>
      </c>
      <c r="J237" t="s">
        <v>224</v>
      </c>
      <c r="K237" t="s">
        <v>223</v>
      </c>
      <c r="L237">
        <v>2971340</v>
      </c>
      <c r="M237">
        <v>2468847</v>
      </c>
      <c r="N237">
        <v>368551</v>
      </c>
      <c r="O237">
        <v>12569</v>
      </c>
      <c r="P237">
        <v>59185</v>
      </c>
      <c r="Q237">
        <v>3385</v>
      </c>
      <c r="R237">
        <v>58803</v>
      </c>
    </row>
    <row r="238" spans="1:18" x14ac:dyDescent="0.2">
      <c r="A238" t="str">
        <f t="shared" si="3"/>
        <v>FemaletothispTotalMissouri</v>
      </c>
      <c r="B238" t="s">
        <v>361</v>
      </c>
      <c r="C238" s="2">
        <v>41821</v>
      </c>
      <c r="D238" t="s">
        <v>341</v>
      </c>
      <c r="E238" t="s">
        <v>342</v>
      </c>
      <c r="F238" t="s">
        <v>349</v>
      </c>
      <c r="G238" t="s">
        <v>350</v>
      </c>
      <c r="H238" t="s">
        <v>391</v>
      </c>
      <c r="I238">
        <v>29</v>
      </c>
      <c r="J238" t="s">
        <v>224</v>
      </c>
      <c r="K238" t="s">
        <v>223</v>
      </c>
      <c r="L238">
        <v>3085314</v>
      </c>
      <c r="M238">
        <v>2565916</v>
      </c>
      <c r="N238">
        <v>374612</v>
      </c>
      <c r="O238">
        <v>16116</v>
      </c>
      <c r="P238">
        <v>60319</v>
      </c>
      <c r="Q238">
        <v>4040</v>
      </c>
      <c r="R238">
        <v>64311</v>
      </c>
    </row>
    <row r="239" spans="1:18" x14ac:dyDescent="0.2">
      <c r="A239" t="str">
        <f t="shared" si="3"/>
        <v>MalehispHispanicMissouri</v>
      </c>
      <c r="B239" t="s">
        <v>361</v>
      </c>
      <c r="C239" s="2">
        <v>41821</v>
      </c>
      <c r="D239" t="s">
        <v>351</v>
      </c>
      <c r="E239" t="s">
        <v>352</v>
      </c>
      <c r="F239" t="s">
        <v>343</v>
      </c>
      <c r="G239" t="s">
        <v>344</v>
      </c>
      <c r="H239" t="s">
        <v>391</v>
      </c>
      <c r="I239">
        <v>29</v>
      </c>
      <c r="J239" t="s">
        <v>224</v>
      </c>
      <c r="K239" t="s">
        <v>223</v>
      </c>
      <c r="L239">
        <v>122437</v>
      </c>
      <c r="M239">
        <v>104841</v>
      </c>
      <c r="N239">
        <v>6157</v>
      </c>
      <c r="O239">
        <v>3892</v>
      </c>
      <c r="P239">
        <v>1234</v>
      </c>
      <c r="Q239">
        <v>726</v>
      </c>
      <c r="R239">
        <v>5587</v>
      </c>
    </row>
    <row r="240" spans="1:18" x14ac:dyDescent="0.2">
      <c r="A240" t="str">
        <f t="shared" si="3"/>
        <v>MalenhispNot HispanicMissouri</v>
      </c>
      <c r="B240" t="s">
        <v>361</v>
      </c>
      <c r="C240" s="2">
        <v>41821</v>
      </c>
      <c r="D240" t="s">
        <v>351</v>
      </c>
      <c r="E240" t="s">
        <v>352</v>
      </c>
      <c r="F240" t="s">
        <v>347</v>
      </c>
      <c r="G240" t="s">
        <v>348</v>
      </c>
      <c r="H240" t="s">
        <v>391</v>
      </c>
      <c r="I240">
        <v>29</v>
      </c>
      <c r="J240" t="s">
        <v>224</v>
      </c>
      <c r="K240" t="s">
        <v>223</v>
      </c>
      <c r="L240">
        <v>2848542</v>
      </c>
      <c r="M240">
        <v>2387415</v>
      </c>
      <c r="N240">
        <v>333787</v>
      </c>
      <c r="O240">
        <v>12850</v>
      </c>
      <c r="P240">
        <v>53191</v>
      </c>
      <c r="Q240">
        <v>3493</v>
      </c>
      <c r="R240">
        <v>57806</v>
      </c>
    </row>
    <row r="241" spans="1:18" x14ac:dyDescent="0.2">
      <c r="A241" t="str">
        <f t="shared" si="3"/>
        <v>MaletothispTotalMissouri</v>
      </c>
      <c r="B241" t="s">
        <v>361</v>
      </c>
      <c r="C241" s="2">
        <v>41821</v>
      </c>
      <c r="D241" t="s">
        <v>351</v>
      </c>
      <c r="E241" t="s">
        <v>352</v>
      </c>
      <c r="F241" t="s">
        <v>349</v>
      </c>
      <c r="G241" t="s">
        <v>350</v>
      </c>
      <c r="H241" t="s">
        <v>391</v>
      </c>
      <c r="I241">
        <v>29</v>
      </c>
      <c r="J241" t="s">
        <v>224</v>
      </c>
      <c r="K241" t="s">
        <v>223</v>
      </c>
      <c r="L241">
        <v>2970979</v>
      </c>
      <c r="M241">
        <v>2492256</v>
      </c>
      <c r="N241">
        <v>339944</v>
      </c>
      <c r="O241">
        <v>16742</v>
      </c>
      <c r="P241">
        <v>54425</v>
      </c>
      <c r="Q241">
        <v>4219</v>
      </c>
      <c r="R241">
        <v>63393</v>
      </c>
    </row>
    <row r="242" spans="1:18" x14ac:dyDescent="0.2">
      <c r="A242" t="str">
        <f t="shared" si="3"/>
        <v>Both SexeshispHispanicMissouri</v>
      </c>
      <c r="B242" t="s">
        <v>361</v>
      </c>
      <c r="C242" s="2">
        <v>41821</v>
      </c>
      <c r="D242" t="s">
        <v>353</v>
      </c>
      <c r="E242" t="s">
        <v>354</v>
      </c>
      <c r="F242" t="s">
        <v>343</v>
      </c>
      <c r="G242" t="s">
        <v>344</v>
      </c>
      <c r="H242" t="s">
        <v>391</v>
      </c>
      <c r="I242">
        <v>29</v>
      </c>
      <c r="J242" t="s">
        <v>224</v>
      </c>
      <c r="K242" t="s">
        <v>223</v>
      </c>
      <c r="L242">
        <v>236411</v>
      </c>
      <c r="M242">
        <v>201910</v>
      </c>
      <c r="N242">
        <v>12218</v>
      </c>
      <c r="O242">
        <v>7439</v>
      </c>
      <c r="P242">
        <v>2368</v>
      </c>
      <c r="Q242">
        <v>1381</v>
      </c>
      <c r="R242">
        <v>11095</v>
      </c>
    </row>
    <row r="243" spans="1:18" x14ac:dyDescent="0.2">
      <c r="A243" t="str">
        <f t="shared" si="3"/>
        <v>Both SexesnhispNot HispanicMissouri</v>
      </c>
      <c r="B243" t="s">
        <v>361</v>
      </c>
      <c r="C243" s="2">
        <v>41821</v>
      </c>
      <c r="D243" t="s">
        <v>353</v>
      </c>
      <c r="E243" t="s">
        <v>354</v>
      </c>
      <c r="F243" t="s">
        <v>347</v>
      </c>
      <c r="G243" t="s">
        <v>348</v>
      </c>
      <c r="H243" t="s">
        <v>391</v>
      </c>
      <c r="I243">
        <v>29</v>
      </c>
      <c r="J243" t="s">
        <v>224</v>
      </c>
      <c r="K243" t="s">
        <v>223</v>
      </c>
      <c r="L243">
        <v>5819882</v>
      </c>
      <c r="M243">
        <v>4856262</v>
      </c>
      <c r="N243">
        <v>702338</v>
      </c>
      <c r="O243">
        <v>25419</v>
      </c>
      <c r="P243">
        <v>112376</v>
      </c>
      <c r="Q243">
        <v>6878</v>
      </c>
      <c r="R243">
        <v>116609</v>
      </c>
    </row>
    <row r="244" spans="1:18" x14ac:dyDescent="0.2">
      <c r="A244" t="str">
        <f t="shared" si="3"/>
        <v>Both SexestothispTotalMissouri</v>
      </c>
      <c r="B244" t="s">
        <v>361</v>
      </c>
      <c r="C244" s="2">
        <v>41821</v>
      </c>
      <c r="D244" t="s">
        <v>353</v>
      </c>
      <c r="E244" t="s">
        <v>354</v>
      </c>
      <c r="F244" t="s">
        <v>349</v>
      </c>
      <c r="G244" t="s">
        <v>350</v>
      </c>
      <c r="H244" t="s">
        <v>391</v>
      </c>
      <c r="I244">
        <v>29</v>
      </c>
      <c r="J244" t="s">
        <v>224</v>
      </c>
      <c r="K244" t="s">
        <v>223</v>
      </c>
      <c r="L244">
        <v>6056293</v>
      </c>
      <c r="M244">
        <v>5058172</v>
      </c>
      <c r="N244">
        <v>714556</v>
      </c>
      <c r="O244">
        <v>32858</v>
      </c>
      <c r="P244">
        <v>114744</v>
      </c>
      <c r="Q244">
        <v>8259</v>
      </c>
      <c r="R244">
        <v>127704</v>
      </c>
    </row>
    <row r="245" spans="1:18" x14ac:dyDescent="0.2">
      <c r="A245" t="str">
        <f t="shared" si="3"/>
        <v>FemalehispHispanicMontana</v>
      </c>
      <c r="B245" t="s">
        <v>361</v>
      </c>
      <c r="C245" s="2">
        <v>41821</v>
      </c>
      <c r="D245" t="s">
        <v>341</v>
      </c>
      <c r="E245" t="s">
        <v>342</v>
      </c>
      <c r="F245" t="s">
        <v>343</v>
      </c>
      <c r="G245" t="s">
        <v>344</v>
      </c>
      <c r="H245" t="s">
        <v>392</v>
      </c>
      <c r="I245">
        <v>30</v>
      </c>
      <c r="J245" t="s">
        <v>226</v>
      </c>
      <c r="K245" t="s">
        <v>225</v>
      </c>
      <c r="L245">
        <v>17413</v>
      </c>
      <c r="M245">
        <v>13138</v>
      </c>
      <c r="N245">
        <v>210</v>
      </c>
      <c r="O245">
        <v>2510</v>
      </c>
      <c r="P245">
        <v>176</v>
      </c>
      <c r="Q245">
        <v>69</v>
      </c>
      <c r="R245">
        <v>1310</v>
      </c>
    </row>
    <row r="246" spans="1:18" x14ac:dyDescent="0.2">
      <c r="A246" t="str">
        <f t="shared" si="3"/>
        <v>FemalenhispNot HispanicMontana</v>
      </c>
      <c r="B246" t="s">
        <v>361</v>
      </c>
      <c r="C246" s="2">
        <v>41821</v>
      </c>
      <c r="D246" t="s">
        <v>341</v>
      </c>
      <c r="E246" t="s">
        <v>342</v>
      </c>
      <c r="F246" t="s">
        <v>347</v>
      </c>
      <c r="G246" t="s">
        <v>348</v>
      </c>
      <c r="H246" t="s">
        <v>392</v>
      </c>
      <c r="I246">
        <v>30</v>
      </c>
      <c r="J246" t="s">
        <v>226</v>
      </c>
      <c r="K246" t="s">
        <v>225</v>
      </c>
      <c r="L246">
        <v>490573</v>
      </c>
      <c r="M246">
        <v>440272</v>
      </c>
      <c r="N246">
        <v>1949</v>
      </c>
      <c r="O246">
        <v>31707</v>
      </c>
      <c r="P246">
        <v>4656</v>
      </c>
      <c r="Q246">
        <v>287</v>
      </c>
      <c r="R246">
        <v>11702</v>
      </c>
    </row>
    <row r="247" spans="1:18" x14ac:dyDescent="0.2">
      <c r="A247" t="str">
        <f t="shared" si="3"/>
        <v>FemaletothispTotalMontana</v>
      </c>
      <c r="B247" t="s">
        <v>361</v>
      </c>
      <c r="C247" s="2">
        <v>41821</v>
      </c>
      <c r="D247" t="s">
        <v>341</v>
      </c>
      <c r="E247" t="s">
        <v>342</v>
      </c>
      <c r="F247" t="s">
        <v>349</v>
      </c>
      <c r="G247" t="s">
        <v>350</v>
      </c>
      <c r="H247" t="s">
        <v>392</v>
      </c>
      <c r="I247">
        <v>30</v>
      </c>
      <c r="J247" t="s">
        <v>226</v>
      </c>
      <c r="K247" t="s">
        <v>225</v>
      </c>
      <c r="L247">
        <v>507986</v>
      </c>
      <c r="M247">
        <v>453410</v>
      </c>
      <c r="N247">
        <v>2159</v>
      </c>
      <c r="O247">
        <v>34217</v>
      </c>
      <c r="P247">
        <v>4832</v>
      </c>
      <c r="Q247">
        <v>356</v>
      </c>
      <c r="R247">
        <v>13012</v>
      </c>
    </row>
    <row r="248" spans="1:18" x14ac:dyDescent="0.2">
      <c r="A248" t="str">
        <f t="shared" si="3"/>
        <v>MalehispHispanicMontana</v>
      </c>
      <c r="B248" t="s">
        <v>361</v>
      </c>
      <c r="C248" s="2">
        <v>41821</v>
      </c>
      <c r="D248" t="s">
        <v>351</v>
      </c>
      <c r="E248" t="s">
        <v>352</v>
      </c>
      <c r="F248" t="s">
        <v>343</v>
      </c>
      <c r="G248" t="s">
        <v>344</v>
      </c>
      <c r="H248" t="s">
        <v>392</v>
      </c>
      <c r="I248">
        <v>30</v>
      </c>
      <c r="J248" t="s">
        <v>226</v>
      </c>
      <c r="K248" t="s">
        <v>225</v>
      </c>
      <c r="L248">
        <v>18222</v>
      </c>
      <c r="M248">
        <v>13713</v>
      </c>
      <c r="N248">
        <v>309</v>
      </c>
      <c r="O248">
        <v>2593</v>
      </c>
      <c r="P248">
        <v>174</v>
      </c>
      <c r="Q248">
        <v>76</v>
      </c>
      <c r="R248">
        <v>1357</v>
      </c>
    </row>
    <row r="249" spans="1:18" x14ac:dyDescent="0.2">
      <c r="A249" t="str">
        <f t="shared" si="3"/>
        <v>MalenhispNot HispanicMontana</v>
      </c>
      <c r="B249" t="s">
        <v>361</v>
      </c>
      <c r="C249" s="2">
        <v>41821</v>
      </c>
      <c r="D249" t="s">
        <v>351</v>
      </c>
      <c r="E249" t="s">
        <v>352</v>
      </c>
      <c r="F249" t="s">
        <v>347</v>
      </c>
      <c r="G249" t="s">
        <v>348</v>
      </c>
      <c r="H249" t="s">
        <v>392</v>
      </c>
      <c r="I249">
        <v>30</v>
      </c>
      <c r="J249" t="s">
        <v>226</v>
      </c>
      <c r="K249" t="s">
        <v>225</v>
      </c>
      <c r="L249">
        <v>495683</v>
      </c>
      <c r="M249">
        <v>445963</v>
      </c>
      <c r="N249">
        <v>3075</v>
      </c>
      <c r="O249">
        <v>31171</v>
      </c>
      <c r="P249">
        <v>3300</v>
      </c>
      <c r="Q249">
        <v>402</v>
      </c>
      <c r="R249">
        <v>11772</v>
      </c>
    </row>
    <row r="250" spans="1:18" x14ac:dyDescent="0.2">
      <c r="A250" t="str">
        <f t="shared" si="3"/>
        <v>MaletothispTotalMontana</v>
      </c>
      <c r="B250" t="s">
        <v>361</v>
      </c>
      <c r="C250" s="2">
        <v>41821</v>
      </c>
      <c r="D250" t="s">
        <v>351</v>
      </c>
      <c r="E250" t="s">
        <v>352</v>
      </c>
      <c r="F250" t="s">
        <v>349</v>
      </c>
      <c r="G250" t="s">
        <v>350</v>
      </c>
      <c r="H250" t="s">
        <v>392</v>
      </c>
      <c r="I250">
        <v>30</v>
      </c>
      <c r="J250" t="s">
        <v>226</v>
      </c>
      <c r="K250" t="s">
        <v>225</v>
      </c>
      <c r="L250">
        <v>513905</v>
      </c>
      <c r="M250">
        <v>459676</v>
      </c>
      <c r="N250">
        <v>3384</v>
      </c>
      <c r="O250">
        <v>33764</v>
      </c>
      <c r="P250">
        <v>3474</v>
      </c>
      <c r="Q250">
        <v>478</v>
      </c>
      <c r="R250">
        <v>13129</v>
      </c>
    </row>
    <row r="251" spans="1:18" x14ac:dyDescent="0.2">
      <c r="A251" t="str">
        <f t="shared" si="3"/>
        <v>Both SexeshispHispanicMontana</v>
      </c>
      <c r="B251" t="s">
        <v>361</v>
      </c>
      <c r="C251" s="2">
        <v>41821</v>
      </c>
      <c r="D251" t="s">
        <v>353</v>
      </c>
      <c r="E251" t="s">
        <v>354</v>
      </c>
      <c r="F251" t="s">
        <v>343</v>
      </c>
      <c r="G251" t="s">
        <v>344</v>
      </c>
      <c r="H251" t="s">
        <v>392</v>
      </c>
      <c r="I251">
        <v>30</v>
      </c>
      <c r="J251" t="s">
        <v>226</v>
      </c>
      <c r="K251" t="s">
        <v>225</v>
      </c>
      <c r="L251">
        <v>35635</v>
      </c>
      <c r="M251">
        <v>26851</v>
      </c>
      <c r="N251">
        <v>519</v>
      </c>
      <c r="O251">
        <v>5103</v>
      </c>
      <c r="P251">
        <v>350</v>
      </c>
      <c r="Q251">
        <v>145</v>
      </c>
      <c r="R251">
        <v>2667</v>
      </c>
    </row>
    <row r="252" spans="1:18" x14ac:dyDescent="0.2">
      <c r="A252" t="str">
        <f t="shared" si="3"/>
        <v>Both SexesnhispNot HispanicMontana</v>
      </c>
      <c r="B252" t="s">
        <v>361</v>
      </c>
      <c r="C252" s="2">
        <v>41821</v>
      </c>
      <c r="D252" t="s">
        <v>353</v>
      </c>
      <c r="E252" t="s">
        <v>354</v>
      </c>
      <c r="F252" t="s">
        <v>347</v>
      </c>
      <c r="G252" t="s">
        <v>348</v>
      </c>
      <c r="H252" t="s">
        <v>392</v>
      </c>
      <c r="I252">
        <v>30</v>
      </c>
      <c r="J252" t="s">
        <v>226</v>
      </c>
      <c r="K252" t="s">
        <v>225</v>
      </c>
      <c r="L252">
        <v>986256</v>
      </c>
      <c r="M252">
        <v>886235</v>
      </c>
      <c r="N252">
        <v>5024</v>
      </c>
      <c r="O252">
        <v>62878</v>
      </c>
      <c r="P252">
        <v>7956</v>
      </c>
      <c r="Q252">
        <v>689</v>
      </c>
      <c r="R252">
        <v>23474</v>
      </c>
    </row>
    <row r="253" spans="1:18" x14ac:dyDescent="0.2">
      <c r="A253" t="str">
        <f t="shared" si="3"/>
        <v>Both SexestothispTotalMontana</v>
      </c>
      <c r="B253" t="s">
        <v>361</v>
      </c>
      <c r="C253" s="2">
        <v>41821</v>
      </c>
      <c r="D253" t="s">
        <v>353</v>
      </c>
      <c r="E253" t="s">
        <v>354</v>
      </c>
      <c r="F253" t="s">
        <v>349</v>
      </c>
      <c r="G253" t="s">
        <v>350</v>
      </c>
      <c r="H253" t="s">
        <v>392</v>
      </c>
      <c r="I253">
        <v>30</v>
      </c>
      <c r="J253" t="s">
        <v>226</v>
      </c>
      <c r="K253" t="s">
        <v>225</v>
      </c>
      <c r="L253">
        <v>1021891</v>
      </c>
      <c r="M253">
        <v>913086</v>
      </c>
      <c r="N253">
        <v>5543</v>
      </c>
      <c r="O253">
        <v>67981</v>
      </c>
      <c r="P253">
        <v>8306</v>
      </c>
      <c r="Q253">
        <v>834</v>
      </c>
      <c r="R253">
        <v>26141</v>
      </c>
    </row>
    <row r="254" spans="1:18" x14ac:dyDescent="0.2">
      <c r="A254" t="str">
        <f t="shared" si="3"/>
        <v>FemalehispHispanicNebraska</v>
      </c>
      <c r="B254" t="s">
        <v>361</v>
      </c>
      <c r="C254" s="2">
        <v>41821</v>
      </c>
      <c r="D254" t="s">
        <v>341</v>
      </c>
      <c r="E254" t="s">
        <v>342</v>
      </c>
      <c r="F254" t="s">
        <v>343</v>
      </c>
      <c r="G254" t="s">
        <v>344</v>
      </c>
      <c r="H254" t="s">
        <v>393</v>
      </c>
      <c r="I254">
        <v>31</v>
      </c>
      <c r="J254" t="s">
        <v>228</v>
      </c>
      <c r="K254" t="s">
        <v>227</v>
      </c>
      <c r="L254">
        <v>91038</v>
      </c>
      <c r="M254">
        <v>79366</v>
      </c>
      <c r="N254">
        <v>2419</v>
      </c>
      <c r="O254">
        <v>5225</v>
      </c>
      <c r="P254">
        <v>706</v>
      </c>
      <c r="Q254">
        <v>502</v>
      </c>
      <c r="R254">
        <v>2820</v>
      </c>
    </row>
    <row r="255" spans="1:18" x14ac:dyDescent="0.2">
      <c r="A255" t="str">
        <f t="shared" si="3"/>
        <v>FemalenhispNot HispanicNebraska</v>
      </c>
      <c r="B255" t="s">
        <v>361</v>
      </c>
      <c r="C255" s="2">
        <v>41821</v>
      </c>
      <c r="D255" t="s">
        <v>341</v>
      </c>
      <c r="E255" t="s">
        <v>342</v>
      </c>
      <c r="F255" t="s">
        <v>347</v>
      </c>
      <c r="G255" t="s">
        <v>348</v>
      </c>
      <c r="H255" t="s">
        <v>393</v>
      </c>
      <c r="I255">
        <v>31</v>
      </c>
      <c r="J255" t="s">
        <v>228</v>
      </c>
      <c r="K255" t="s">
        <v>227</v>
      </c>
      <c r="L255">
        <v>852462</v>
      </c>
      <c r="M255">
        <v>764258</v>
      </c>
      <c r="N255">
        <v>42644</v>
      </c>
      <c r="O255">
        <v>7895</v>
      </c>
      <c r="P255">
        <v>20902</v>
      </c>
      <c r="Q255">
        <v>526</v>
      </c>
      <c r="R255">
        <v>16237</v>
      </c>
    </row>
    <row r="256" spans="1:18" x14ac:dyDescent="0.2">
      <c r="A256" t="str">
        <f t="shared" si="3"/>
        <v>FemaletothispTotalNebraska</v>
      </c>
      <c r="B256" t="s">
        <v>361</v>
      </c>
      <c r="C256" s="2">
        <v>41821</v>
      </c>
      <c r="D256" t="s">
        <v>341</v>
      </c>
      <c r="E256" t="s">
        <v>342</v>
      </c>
      <c r="F256" t="s">
        <v>349</v>
      </c>
      <c r="G256" t="s">
        <v>350</v>
      </c>
      <c r="H256" t="s">
        <v>393</v>
      </c>
      <c r="I256">
        <v>31</v>
      </c>
      <c r="J256" t="s">
        <v>228</v>
      </c>
      <c r="K256" t="s">
        <v>227</v>
      </c>
      <c r="L256">
        <v>943500</v>
      </c>
      <c r="M256">
        <v>843624</v>
      </c>
      <c r="N256">
        <v>45063</v>
      </c>
      <c r="O256">
        <v>13120</v>
      </c>
      <c r="P256">
        <v>21608</v>
      </c>
      <c r="Q256">
        <v>1028</v>
      </c>
      <c r="R256">
        <v>19057</v>
      </c>
    </row>
    <row r="257" spans="1:18" x14ac:dyDescent="0.2">
      <c r="A257" t="str">
        <f t="shared" si="3"/>
        <v>MalehispHispanicNebraska</v>
      </c>
      <c r="B257" t="s">
        <v>361</v>
      </c>
      <c r="C257" s="2">
        <v>41821</v>
      </c>
      <c r="D257" t="s">
        <v>351</v>
      </c>
      <c r="E257" t="s">
        <v>352</v>
      </c>
      <c r="F257" t="s">
        <v>343</v>
      </c>
      <c r="G257" t="s">
        <v>344</v>
      </c>
      <c r="H257" t="s">
        <v>393</v>
      </c>
      <c r="I257">
        <v>31</v>
      </c>
      <c r="J257" t="s">
        <v>228</v>
      </c>
      <c r="K257" t="s">
        <v>227</v>
      </c>
      <c r="L257">
        <v>100149</v>
      </c>
      <c r="M257">
        <v>87279</v>
      </c>
      <c r="N257">
        <v>2695</v>
      </c>
      <c r="O257">
        <v>5683</v>
      </c>
      <c r="P257">
        <v>783</v>
      </c>
      <c r="Q257">
        <v>593</v>
      </c>
      <c r="R257">
        <v>3116</v>
      </c>
    </row>
    <row r="258" spans="1:18" x14ac:dyDescent="0.2">
      <c r="A258" t="str">
        <f t="shared" si="3"/>
        <v>MalenhispNot HispanicNebraska</v>
      </c>
      <c r="B258" t="s">
        <v>361</v>
      </c>
      <c r="C258" s="2">
        <v>41821</v>
      </c>
      <c r="D258" t="s">
        <v>351</v>
      </c>
      <c r="E258" t="s">
        <v>352</v>
      </c>
      <c r="F258" t="s">
        <v>347</v>
      </c>
      <c r="G258" t="s">
        <v>348</v>
      </c>
      <c r="H258" t="s">
        <v>393</v>
      </c>
      <c r="I258">
        <v>31</v>
      </c>
      <c r="J258" t="s">
        <v>228</v>
      </c>
      <c r="K258" t="s">
        <v>227</v>
      </c>
      <c r="L258">
        <v>835873</v>
      </c>
      <c r="M258">
        <v>747813</v>
      </c>
      <c r="N258">
        <v>44783</v>
      </c>
      <c r="O258">
        <v>7577</v>
      </c>
      <c r="P258">
        <v>19548</v>
      </c>
      <c r="Q258">
        <v>579</v>
      </c>
      <c r="R258">
        <v>15573</v>
      </c>
    </row>
    <row r="259" spans="1:18" x14ac:dyDescent="0.2">
      <c r="A259" t="str">
        <f t="shared" ref="A259:A322" si="4">E259&amp;F259&amp;G259&amp;J259</f>
        <v>MaletothispTotalNebraska</v>
      </c>
      <c r="B259" t="s">
        <v>361</v>
      </c>
      <c r="C259" s="2">
        <v>41821</v>
      </c>
      <c r="D259" t="s">
        <v>351</v>
      </c>
      <c r="E259" t="s">
        <v>352</v>
      </c>
      <c r="F259" t="s">
        <v>349</v>
      </c>
      <c r="G259" t="s">
        <v>350</v>
      </c>
      <c r="H259" t="s">
        <v>393</v>
      </c>
      <c r="I259">
        <v>31</v>
      </c>
      <c r="J259" t="s">
        <v>228</v>
      </c>
      <c r="K259" t="s">
        <v>227</v>
      </c>
      <c r="L259">
        <v>936022</v>
      </c>
      <c r="M259">
        <v>835092</v>
      </c>
      <c r="N259">
        <v>47478</v>
      </c>
      <c r="O259">
        <v>13260</v>
      </c>
      <c r="P259">
        <v>20331</v>
      </c>
      <c r="Q259">
        <v>1172</v>
      </c>
      <c r="R259">
        <v>18689</v>
      </c>
    </row>
    <row r="260" spans="1:18" x14ac:dyDescent="0.2">
      <c r="A260" t="str">
        <f t="shared" si="4"/>
        <v>Both SexeshispHispanicNebraska</v>
      </c>
      <c r="B260" t="s">
        <v>361</v>
      </c>
      <c r="C260" s="2">
        <v>41821</v>
      </c>
      <c r="D260" t="s">
        <v>353</v>
      </c>
      <c r="E260" t="s">
        <v>354</v>
      </c>
      <c r="F260" t="s">
        <v>343</v>
      </c>
      <c r="G260" t="s">
        <v>344</v>
      </c>
      <c r="H260" t="s">
        <v>393</v>
      </c>
      <c r="I260">
        <v>31</v>
      </c>
      <c r="J260" t="s">
        <v>228</v>
      </c>
      <c r="K260" t="s">
        <v>227</v>
      </c>
      <c r="L260">
        <v>191187</v>
      </c>
      <c r="M260">
        <v>166645</v>
      </c>
      <c r="N260">
        <v>5114</v>
      </c>
      <c r="O260">
        <v>10908</v>
      </c>
      <c r="P260">
        <v>1489</v>
      </c>
      <c r="Q260">
        <v>1095</v>
      </c>
      <c r="R260">
        <v>5936</v>
      </c>
    </row>
    <row r="261" spans="1:18" x14ac:dyDescent="0.2">
      <c r="A261" t="str">
        <f t="shared" si="4"/>
        <v>Both SexesnhispNot HispanicNebraska</v>
      </c>
      <c r="B261" t="s">
        <v>361</v>
      </c>
      <c r="C261" s="2">
        <v>41821</v>
      </c>
      <c r="D261" t="s">
        <v>353</v>
      </c>
      <c r="E261" t="s">
        <v>354</v>
      </c>
      <c r="F261" t="s">
        <v>347</v>
      </c>
      <c r="G261" t="s">
        <v>348</v>
      </c>
      <c r="H261" t="s">
        <v>393</v>
      </c>
      <c r="I261">
        <v>31</v>
      </c>
      <c r="J261" t="s">
        <v>228</v>
      </c>
      <c r="K261" t="s">
        <v>227</v>
      </c>
      <c r="L261">
        <v>1688335</v>
      </c>
      <c r="M261">
        <v>1512071</v>
      </c>
      <c r="N261">
        <v>87427</v>
      </c>
      <c r="O261">
        <v>15472</v>
      </c>
      <c r="P261">
        <v>40450</v>
      </c>
      <c r="Q261">
        <v>1105</v>
      </c>
      <c r="R261">
        <v>31810</v>
      </c>
    </row>
    <row r="262" spans="1:18" x14ac:dyDescent="0.2">
      <c r="A262" t="str">
        <f t="shared" si="4"/>
        <v>Both SexestothispTotalNebraska</v>
      </c>
      <c r="B262" t="s">
        <v>361</v>
      </c>
      <c r="C262" s="2">
        <v>41821</v>
      </c>
      <c r="D262" t="s">
        <v>353</v>
      </c>
      <c r="E262" t="s">
        <v>354</v>
      </c>
      <c r="F262" t="s">
        <v>349</v>
      </c>
      <c r="G262" t="s">
        <v>350</v>
      </c>
      <c r="H262" t="s">
        <v>393</v>
      </c>
      <c r="I262">
        <v>31</v>
      </c>
      <c r="J262" t="s">
        <v>228</v>
      </c>
      <c r="K262" t="s">
        <v>227</v>
      </c>
      <c r="L262">
        <v>1879522</v>
      </c>
      <c r="M262">
        <v>1678716</v>
      </c>
      <c r="N262">
        <v>92541</v>
      </c>
      <c r="O262">
        <v>26380</v>
      </c>
      <c r="P262">
        <v>41939</v>
      </c>
      <c r="Q262">
        <v>2200</v>
      </c>
      <c r="R262">
        <v>37746</v>
      </c>
    </row>
    <row r="263" spans="1:18" x14ac:dyDescent="0.2">
      <c r="A263" t="str">
        <f t="shared" si="4"/>
        <v>FemalehispHispanicNevada</v>
      </c>
      <c r="B263" t="s">
        <v>361</v>
      </c>
      <c r="C263" s="2">
        <v>41821</v>
      </c>
      <c r="D263" t="s">
        <v>341</v>
      </c>
      <c r="E263" t="s">
        <v>342</v>
      </c>
      <c r="F263" t="s">
        <v>343</v>
      </c>
      <c r="G263" t="s">
        <v>344</v>
      </c>
      <c r="H263" t="s">
        <v>394</v>
      </c>
      <c r="I263">
        <v>32</v>
      </c>
      <c r="J263" t="s">
        <v>230</v>
      </c>
      <c r="K263" t="s">
        <v>229</v>
      </c>
      <c r="L263">
        <v>385208</v>
      </c>
      <c r="M263">
        <v>341731</v>
      </c>
      <c r="N263">
        <v>12204</v>
      </c>
      <c r="O263">
        <v>10345</v>
      </c>
      <c r="P263">
        <v>5905</v>
      </c>
      <c r="Q263">
        <v>2032</v>
      </c>
      <c r="R263">
        <v>12991</v>
      </c>
    </row>
    <row r="264" spans="1:18" x14ac:dyDescent="0.2">
      <c r="A264" t="str">
        <f t="shared" si="4"/>
        <v>FemalenhispNot HispanicNevada</v>
      </c>
      <c r="B264" t="s">
        <v>361</v>
      </c>
      <c r="C264" s="2">
        <v>41821</v>
      </c>
      <c r="D264" t="s">
        <v>341</v>
      </c>
      <c r="E264" t="s">
        <v>342</v>
      </c>
      <c r="F264" t="s">
        <v>347</v>
      </c>
      <c r="G264" t="s">
        <v>348</v>
      </c>
      <c r="H264" t="s">
        <v>394</v>
      </c>
      <c r="I264">
        <v>32</v>
      </c>
      <c r="J264" t="s">
        <v>230</v>
      </c>
      <c r="K264" t="s">
        <v>229</v>
      </c>
      <c r="L264">
        <v>1016076</v>
      </c>
      <c r="M264">
        <v>714561</v>
      </c>
      <c r="N264">
        <v>116207</v>
      </c>
      <c r="O264">
        <v>12708</v>
      </c>
      <c r="P264">
        <v>120145</v>
      </c>
      <c r="Q264">
        <v>8487</v>
      </c>
      <c r="R264">
        <v>43968</v>
      </c>
    </row>
    <row r="265" spans="1:18" x14ac:dyDescent="0.2">
      <c r="A265" t="str">
        <f t="shared" si="4"/>
        <v>FemaletothispTotalNevada</v>
      </c>
      <c r="B265" t="s">
        <v>361</v>
      </c>
      <c r="C265" s="2">
        <v>41821</v>
      </c>
      <c r="D265" t="s">
        <v>341</v>
      </c>
      <c r="E265" t="s">
        <v>342</v>
      </c>
      <c r="F265" t="s">
        <v>349</v>
      </c>
      <c r="G265" t="s">
        <v>350</v>
      </c>
      <c r="H265" t="s">
        <v>394</v>
      </c>
      <c r="I265">
        <v>32</v>
      </c>
      <c r="J265" t="s">
        <v>230</v>
      </c>
      <c r="K265" t="s">
        <v>229</v>
      </c>
      <c r="L265">
        <v>1401284</v>
      </c>
      <c r="M265">
        <v>1056292</v>
      </c>
      <c r="N265">
        <v>128411</v>
      </c>
      <c r="O265">
        <v>23053</v>
      </c>
      <c r="P265">
        <v>126050</v>
      </c>
      <c r="Q265">
        <v>10519</v>
      </c>
      <c r="R265">
        <v>56959</v>
      </c>
    </row>
    <row r="266" spans="1:18" x14ac:dyDescent="0.2">
      <c r="A266" t="str">
        <f t="shared" si="4"/>
        <v>MalehispHispanicNevada</v>
      </c>
      <c r="B266" t="s">
        <v>361</v>
      </c>
      <c r="C266" s="2">
        <v>41821</v>
      </c>
      <c r="D266" t="s">
        <v>351</v>
      </c>
      <c r="E266" t="s">
        <v>352</v>
      </c>
      <c r="F266" t="s">
        <v>343</v>
      </c>
      <c r="G266" t="s">
        <v>344</v>
      </c>
      <c r="H266" t="s">
        <v>394</v>
      </c>
      <c r="I266">
        <v>32</v>
      </c>
      <c r="J266" t="s">
        <v>230</v>
      </c>
      <c r="K266" t="s">
        <v>229</v>
      </c>
      <c r="L266">
        <v>397844</v>
      </c>
      <c r="M266">
        <v>353977</v>
      </c>
      <c r="N266">
        <v>12065</v>
      </c>
      <c r="O266">
        <v>11134</v>
      </c>
      <c r="P266">
        <v>5852</v>
      </c>
      <c r="Q266">
        <v>2139</v>
      </c>
      <c r="R266">
        <v>12677</v>
      </c>
    </row>
    <row r="267" spans="1:18" x14ac:dyDescent="0.2">
      <c r="A267" t="str">
        <f t="shared" si="4"/>
        <v>MalenhispNot HispanicNevada</v>
      </c>
      <c r="B267" t="s">
        <v>361</v>
      </c>
      <c r="C267" s="2">
        <v>41821</v>
      </c>
      <c r="D267" t="s">
        <v>351</v>
      </c>
      <c r="E267" t="s">
        <v>352</v>
      </c>
      <c r="F267" t="s">
        <v>347</v>
      </c>
      <c r="G267" t="s">
        <v>348</v>
      </c>
      <c r="H267" t="s">
        <v>394</v>
      </c>
      <c r="I267">
        <v>32</v>
      </c>
      <c r="J267" t="s">
        <v>230</v>
      </c>
      <c r="K267" t="s">
        <v>229</v>
      </c>
      <c r="L267">
        <v>1019884</v>
      </c>
      <c r="M267">
        <v>741743</v>
      </c>
      <c r="N267">
        <v>117238</v>
      </c>
      <c r="O267">
        <v>11877</v>
      </c>
      <c r="P267">
        <v>97768</v>
      </c>
      <c r="Q267">
        <v>8249</v>
      </c>
      <c r="R267">
        <v>43009</v>
      </c>
    </row>
    <row r="268" spans="1:18" x14ac:dyDescent="0.2">
      <c r="A268" t="str">
        <f t="shared" si="4"/>
        <v>MaletothispTotalNevada</v>
      </c>
      <c r="B268" t="s">
        <v>361</v>
      </c>
      <c r="C268" s="2">
        <v>41821</v>
      </c>
      <c r="D268" t="s">
        <v>351</v>
      </c>
      <c r="E268" t="s">
        <v>352</v>
      </c>
      <c r="F268" t="s">
        <v>349</v>
      </c>
      <c r="G268" t="s">
        <v>350</v>
      </c>
      <c r="H268" t="s">
        <v>394</v>
      </c>
      <c r="I268">
        <v>32</v>
      </c>
      <c r="J268" t="s">
        <v>230</v>
      </c>
      <c r="K268" t="s">
        <v>229</v>
      </c>
      <c r="L268">
        <v>1417728</v>
      </c>
      <c r="M268">
        <v>1095720</v>
      </c>
      <c r="N268">
        <v>129303</v>
      </c>
      <c r="O268">
        <v>23011</v>
      </c>
      <c r="P268">
        <v>103620</v>
      </c>
      <c r="Q268">
        <v>10388</v>
      </c>
      <c r="R268">
        <v>55686</v>
      </c>
    </row>
    <row r="269" spans="1:18" x14ac:dyDescent="0.2">
      <c r="A269" t="str">
        <f t="shared" si="4"/>
        <v>Both SexeshispHispanicNevada</v>
      </c>
      <c r="B269" t="s">
        <v>361</v>
      </c>
      <c r="C269" s="2">
        <v>41821</v>
      </c>
      <c r="D269" t="s">
        <v>353</v>
      </c>
      <c r="E269" t="s">
        <v>354</v>
      </c>
      <c r="F269" t="s">
        <v>343</v>
      </c>
      <c r="G269" t="s">
        <v>344</v>
      </c>
      <c r="H269" t="s">
        <v>394</v>
      </c>
      <c r="I269">
        <v>32</v>
      </c>
      <c r="J269" t="s">
        <v>230</v>
      </c>
      <c r="K269" t="s">
        <v>229</v>
      </c>
      <c r="L269">
        <v>783052</v>
      </c>
      <c r="M269">
        <v>695708</v>
      </c>
      <c r="N269">
        <v>24269</v>
      </c>
      <c r="O269">
        <v>21479</v>
      </c>
      <c r="P269">
        <v>11757</v>
      </c>
      <c r="Q269">
        <v>4171</v>
      </c>
      <c r="R269">
        <v>25668</v>
      </c>
    </row>
    <row r="270" spans="1:18" x14ac:dyDescent="0.2">
      <c r="A270" t="str">
        <f t="shared" si="4"/>
        <v>Both SexesnhispNot HispanicNevada</v>
      </c>
      <c r="B270" t="s">
        <v>361</v>
      </c>
      <c r="C270" s="2">
        <v>41821</v>
      </c>
      <c r="D270" t="s">
        <v>353</v>
      </c>
      <c r="E270" t="s">
        <v>354</v>
      </c>
      <c r="F270" t="s">
        <v>347</v>
      </c>
      <c r="G270" t="s">
        <v>348</v>
      </c>
      <c r="H270" t="s">
        <v>394</v>
      </c>
      <c r="I270">
        <v>32</v>
      </c>
      <c r="J270" t="s">
        <v>230</v>
      </c>
      <c r="K270" t="s">
        <v>229</v>
      </c>
      <c r="L270">
        <v>2035960</v>
      </c>
      <c r="M270">
        <v>1456304</v>
      </c>
      <c r="N270">
        <v>233445</v>
      </c>
      <c r="O270">
        <v>24585</v>
      </c>
      <c r="P270">
        <v>217913</v>
      </c>
      <c r="Q270">
        <v>16736</v>
      </c>
      <c r="R270">
        <v>86977</v>
      </c>
    </row>
    <row r="271" spans="1:18" x14ac:dyDescent="0.2">
      <c r="A271" t="str">
        <f t="shared" si="4"/>
        <v>Both SexestothispTotalNevada</v>
      </c>
      <c r="B271" t="s">
        <v>361</v>
      </c>
      <c r="C271" s="2">
        <v>41821</v>
      </c>
      <c r="D271" t="s">
        <v>353</v>
      </c>
      <c r="E271" t="s">
        <v>354</v>
      </c>
      <c r="F271" t="s">
        <v>349</v>
      </c>
      <c r="G271" t="s">
        <v>350</v>
      </c>
      <c r="H271" t="s">
        <v>394</v>
      </c>
      <c r="I271">
        <v>32</v>
      </c>
      <c r="J271" t="s">
        <v>230</v>
      </c>
      <c r="K271" t="s">
        <v>229</v>
      </c>
      <c r="L271">
        <v>2819012</v>
      </c>
      <c r="M271">
        <v>2152012</v>
      </c>
      <c r="N271">
        <v>257714</v>
      </c>
      <c r="O271">
        <v>46064</v>
      </c>
      <c r="P271">
        <v>229670</v>
      </c>
      <c r="Q271">
        <v>20907</v>
      </c>
      <c r="R271">
        <v>112645</v>
      </c>
    </row>
    <row r="272" spans="1:18" x14ac:dyDescent="0.2">
      <c r="A272" t="str">
        <f t="shared" si="4"/>
        <v>FemalehispHispanicNew Hampshire</v>
      </c>
      <c r="B272" t="s">
        <v>361</v>
      </c>
      <c r="C272" s="2">
        <v>41821</v>
      </c>
      <c r="D272" t="s">
        <v>341</v>
      </c>
      <c r="E272" t="s">
        <v>342</v>
      </c>
      <c r="F272" t="s">
        <v>343</v>
      </c>
      <c r="G272" t="s">
        <v>344</v>
      </c>
      <c r="H272" t="s">
        <v>395</v>
      </c>
      <c r="I272">
        <v>33</v>
      </c>
      <c r="J272" t="s">
        <v>232</v>
      </c>
      <c r="K272" t="s">
        <v>231</v>
      </c>
      <c r="L272">
        <v>21443</v>
      </c>
      <c r="M272">
        <v>18140</v>
      </c>
      <c r="N272">
        <v>1459</v>
      </c>
      <c r="O272">
        <v>441</v>
      </c>
      <c r="P272">
        <v>214</v>
      </c>
      <c r="Q272">
        <v>103</v>
      </c>
      <c r="R272">
        <v>1086</v>
      </c>
    </row>
    <row r="273" spans="1:18" x14ac:dyDescent="0.2">
      <c r="A273" t="str">
        <f t="shared" si="4"/>
        <v>FemalenhispNot HispanicNew Hampshire</v>
      </c>
      <c r="B273" t="s">
        <v>361</v>
      </c>
      <c r="C273" s="2">
        <v>41821</v>
      </c>
      <c r="D273" t="s">
        <v>341</v>
      </c>
      <c r="E273" t="s">
        <v>342</v>
      </c>
      <c r="F273" t="s">
        <v>347</v>
      </c>
      <c r="G273" t="s">
        <v>348</v>
      </c>
      <c r="H273" t="s">
        <v>395</v>
      </c>
      <c r="I273">
        <v>33</v>
      </c>
      <c r="J273" t="s">
        <v>232</v>
      </c>
      <c r="K273" t="s">
        <v>231</v>
      </c>
      <c r="L273">
        <v>652609</v>
      </c>
      <c r="M273">
        <v>615994</v>
      </c>
      <c r="N273">
        <v>7045</v>
      </c>
      <c r="O273">
        <v>1339</v>
      </c>
      <c r="P273">
        <v>18657</v>
      </c>
      <c r="Q273">
        <v>182</v>
      </c>
      <c r="R273">
        <v>9392</v>
      </c>
    </row>
    <row r="274" spans="1:18" x14ac:dyDescent="0.2">
      <c r="A274" t="str">
        <f t="shared" si="4"/>
        <v>FemaletothispTotalNew Hampshire</v>
      </c>
      <c r="B274" t="s">
        <v>361</v>
      </c>
      <c r="C274" s="2">
        <v>41821</v>
      </c>
      <c r="D274" t="s">
        <v>341</v>
      </c>
      <c r="E274" t="s">
        <v>342</v>
      </c>
      <c r="F274" t="s">
        <v>349</v>
      </c>
      <c r="G274" t="s">
        <v>350</v>
      </c>
      <c r="H274" t="s">
        <v>395</v>
      </c>
      <c r="I274">
        <v>33</v>
      </c>
      <c r="J274" t="s">
        <v>232</v>
      </c>
      <c r="K274" t="s">
        <v>231</v>
      </c>
      <c r="L274">
        <v>674052</v>
      </c>
      <c r="M274">
        <v>634134</v>
      </c>
      <c r="N274">
        <v>8504</v>
      </c>
      <c r="O274">
        <v>1780</v>
      </c>
      <c r="P274">
        <v>18871</v>
      </c>
      <c r="Q274">
        <v>285</v>
      </c>
      <c r="R274">
        <v>10478</v>
      </c>
    </row>
    <row r="275" spans="1:18" x14ac:dyDescent="0.2">
      <c r="A275" t="str">
        <f t="shared" si="4"/>
        <v>MalehispHispanicNew Hampshire</v>
      </c>
      <c r="B275" t="s">
        <v>361</v>
      </c>
      <c r="C275" s="2">
        <v>41821</v>
      </c>
      <c r="D275" t="s">
        <v>351</v>
      </c>
      <c r="E275" t="s">
        <v>352</v>
      </c>
      <c r="F275" t="s">
        <v>343</v>
      </c>
      <c r="G275" t="s">
        <v>344</v>
      </c>
      <c r="H275" t="s">
        <v>395</v>
      </c>
      <c r="I275">
        <v>33</v>
      </c>
      <c r="J275" t="s">
        <v>232</v>
      </c>
      <c r="K275" t="s">
        <v>231</v>
      </c>
      <c r="L275">
        <v>22105</v>
      </c>
      <c r="M275">
        <v>18453</v>
      </c>
      <c r="N275">
        <v>1725</v>
      </c>
      <c r="O275">
        <v>548</v>
      </c>
      <c r="P275">
        <v>200</v>
      </c>
      <c r="Q275">
        <v>107</v>
      </c>
      <c r="R275">
        <v>1072</v>
      </c>
    </row>
    <row r="276" spans="1:18" x14ac:dyDescent="0.2">
      <c r="A276" t="str">
        <f t="shared" si="4"/>
        <v>MalenhispNot HispanicNew Hampshire</v>
      </c>
      <c r="B276" t="s">
        <v>361</v>
      </c>
      <c r="C276" s="2">
        <v>41821</v>
      </c>
      <c r="D276" t="s">
        <v>351</v>
      </c>
      <c r="E276" t="s">
        <v>352</v>
      </c>
      <c r="F276" t="s">
        <v>347</v>
      </c>
      <c r="G276" t="s">
        <v>348</v>
      </c>
      <c r="H276" t="s">
        <v>395</v>
      </c>
      <c r="I276">
        <v>33</v>
      </c>
      <c r="J276" t="s">
        <v>232</v>
      </c>
      <c r="K276" t="s">
        <v>231</v>
      </c>
      <c r="L276">
        <v>637066</v>
      </c>
      <c r="M276">
        <v>600025</v>
      </c>
      <c r="N276">
        <v>9124</v>
      </c>
      <c r="O276">
        <v>1454</v>
      </c>
      <c r="P276">
        <v>16762</v>
      </c>
      <c r="Q276">
        <v>168</v>
      </c>
      <c r="R276">
        <v>9533</v>
      </c>
    </row>
    <row r="277" spans="1:18" x14ac:dyDescent="0.2">
      <c r="A277" t="str">
        <f t="shared" si="4"/>
        <v>MaletothispTotalNew Hampshire</v>
      </c>
      <c r="B277" t="s">
        <v>361</v>
      </c>
      <c r="C277" s="2">
        <v>41821</v>
      </c>
      <c r="D277" t="s">
        <v>351</v>
      </c>
      <c r="E277" t="s">
        <v>352</v>
      </c>
      <c r="F277" t="s">
        <v>349</v>
      </c>
      <c r="G277" t="s">
        <v>350</v>
      </c>
      <c r="H277" t="s">
        <v>395</v>
      </c>
      <c r="I277">
        <v>33</v>
      </c>
      <c r="J277" t="s">
        <v>232</v>
      </c>
      <c r="K277" t="s">
        <v>231</v>
      </c>
      <c r="L277">
        <v>659171</v>
      </c>
      <c r="M277">
        <v>618478</v>
      </c>
      <c r="N277">
        <v>10849</v>
      </c>
      <c r="O277">
        <v>2002</v>
      </c>
      <c r="P277">
        <v>16962</v>
      </c>
      <c r="Q277">
        <v>275</v>
      </c>
      <c r="R277">
        <v>10605</v>
      </c>
    </row>
    <row r="278" spans="1:18" x14ac:dyDescent="0.2">
      <c r="A278" t="str">
        <f t="shared" si="4"/>
        <v>Both SexeshispHispanicNew Hampshire</v>
      </c>
      <c r="B278" t="s">
        <v>361</v>
      </c>
      <c r="C278" s="2">
        <v>41821</v>
      </c>
      <c r="D278" t="s">
        <v>353</v>
      </c>
      <c r="E278" t="s">
        <v>354</v>
      </c>
      <c r="F278" t="s">
        <v>343</v>
      </c>
      <c r="G278" t="s">
        <v>344</v>
      </c>
      <c r="H278" t="s">
        <v>395</v>
      </c>
      <c r="I278">
        <v>33</v>
      </c>
      <c r="J278" t="s">
        <v>232</v>
      </c>
      <c r="K278" t="s">
        <v>231</v>
      </c>
      <c r="L278">
        <v>43548</v>
      </c>
      <c r="M278">
        <v>36593</v>
      </c>
      <c r="N278">
        <v>3184</v>
      </c>
      <c r="O278">
        <v>989</v>
      </c>
      <c r="P278">
        <v>414</v>
      </c>
      <c r="Q278">
        <v>210</v>
      </c>
      <c r="R278">
        <v>2158</v>
      </c>
    </row>
    <row r="279" spans="1:18" x14ac:dyDescent="0.2">
      <c r="A279" t="str">
        <f t="shared" si="4"/>
        <v>Both SexesnhispNot HispanicNew Hampshire</v>
      </c>
      <c r="B279" t="s">
        <v>361</v>
      </c>
      <c r="C279" s="2">
        <v>41821</v>
      </c>
      <c r="D279" t="s">
        <v>353</v>
      </c>
      <c r="E279" t="s">
        <v>354</v>
      </c>
      <c r="F279" t="s">
        <v>347</v>
      </c>
      <c r="G279" t="s">
        <v>348</v>
      </c>
      <c r="H279" t="s">
        <v>395</v>
      </c>
      <c r="I279">
        <v>33</v>
      </c>
      <c r="J279" t="s">
        <v>232</v>
      </c>
      <c r="K279" t="s">
        <v>231</v>
      </c>
      <c r="L279">
        <v>1289675</v>
      </c>
      <c r="M279">
        <v>1216019</v>
      </c>
      <c r="N279">
        <v>16169</v>
      </c>
      <c r="O279">
        <v>2793</v>
      </c>
      <c r="P279">
        <v>35419</v>
      </c>
      <c r="Q279">
        <v>350</v>
      </c>
      <c r="R279">
        <v>18925</v>
      </c>
    </row>
    <row r="280" spans="1:18" x14ac:dyDescent="0.2">
      <c r="A280" t="str">
        <f t="shared" si="4"/>
        <v>Both SexestothispTotalNew Hampshire</v>
      </c>
      <c r="B280" t="s">
        <v>361</v>
      </c>
      <c r="C280" s="2">
        <v>41821</v>
      </c>
      <c r="D280" t="s">
        <v>353</v>
      </c>
      <c r="E280" t="s">
        <v>354</v>
      </c>
      <c r="F280" t="s">
        <v>349</v>
      </c>
      <c r="G280" t="s">
        <v>350</v>
      </c>
      <c r="H280" t="s">
        <v>395</v>
      </c>
      <c r="I280">
        <v>33</v>
      </c>
      <c r="J280" t="s">
        <v>232</v>
      </c>
      <c r="K280" t="s">
        <v>231</v>
      </c>
      <c r="L280">
        <v>1333223</v>
      </c>
      <c r="M280">
        <v>1252612</v>
      </c>
      <c r="N280">
        <v>19353</v>
      </c>
      <c r="O280">
        <v>3782</v>
      </c>
      <c r="P280">
        <v>35833</v>
      </c>
      <c r="Q280">
        <v>560</v>
      </c>
      <c r="R280">
        <v>21083</v>
      </c>
    </row>
    <row r="281" spans="1:18" x14ac:dyDescent="0.2">
      <c r="A281" t="str">
        <f t="shared" si="4"/>
        <v>FemalehispHispanicNew Jersey</v>
      </c>
      <c r="B281" t="s">
        <v>361</v>
      </c>
      <c r="C281" s="2">
        <v>41821</v>
      </c>
      <c r="D281" t="s">
        <v>341</v>
      </c>
      <c r="E281" t="s">
        <v>342</v>
      </c>
      <c r="F281" t="s">
        <v>343</v>
      </c>
      <c r="G281" t="s">
        <v>344</v>
      </c>
      <c r="H281" t="s">
        <v>396</v>
      </c>
      <c r="I281">
        <v>34</v>
      </c>
      <c r="J281" t="s">
        <v>235</v>
      </c>
      <c r="K281" t="s">
        <v>234</v>
      </c>
      <c r="L281">
        <v>847483</v>
      </c>
      <c r="M281">
        <v>706178</v>
      </c>
      <c r="N281">
        <v>85200</v>
      </c>
      <c r="O281">
        <v>18428</v>
      </c>
      <c r="P281">
        <v>7140</v>
      </c>
      <c r="Q281">
        <v>2899</v>
      </c>
      <c r="R281">
        <v>27638</v>
      </c>
    </row>
    <row r="282" spans="1:18" x14ac:dyDescent="0.2">
      <c r="A282" t="str">
        <f t="shared" si="4"/>
        <v>FemalenhispNot HispanicNew Jersey</v>
      </c>
      <c r="B282" t="s">
        <v>361</v>
      </c>
      <c r="C282" s="2">
        <v>41821</v>
      </c>
      <c r="D282" t="s">
        <v>341</v>
      </c>
      <c r="E282" t="s">
        <v>342</v>
      </c>
      <c r="F282" t="s">
        <v>347</v>
      </c>
      <c r="G282" t="s">
        <v>348</v>
      </c>
      <c r="H282" t="s">
        <v>396</v>
      </c>
      <c r="I282">
        <v>34</v>
      </c>
      <c r="J282" t="s">
        <v>235</v>
      </c>
      <c r="K282" t="s">
        <v>234</v>
      </c>
      <c r="L282">
        <v>3694054</v>
      </c>
      <c r="M282">
        <v>2602555</v>
      </c>
      <c r="N282">
        <v>607521</v>
      </c>
      <c r="O282">
        <v>6557</v>
      </c>
      <c r="P282">
        <v>410824</v>
      </c>
      <c r="Q282">
        <v>1519</v>
      </c>
      <c r="R282">
        <v>65078</v>
      </c>
    </row>
    <row r="283" spans="1:18" x14ac:dyDescent="0.2">
      <c r="A283" t="str">
        <f t="shared" si="4"/>
        <v>FemaletothispTotalNew Jersey</v>
      </c>
      <c r="B283" t="s">
        <v>361</v>
      </c>
      <c r="C283" s="2">
        <v>41821</v>
      </c>
      <c r="D283" t="s">
        <v>341</v>
      </c>
      <c r="E283" t="s">
        <v>342</v>
      </c>
      <c r="F283" t="s">
        <v>349</v>
      </c>
      <c r="G283" t="s">
        <v>350</v>
      </c>
      <c r="H283" t="s">
        <v>396</v>
      </c>
      <c r="I283">
        <v>34</v>
      </c>
      <c r="J283" t="s">
        <v>235</v>
      </c>
      <c r="K283" t="s">
        <v>234</v>
      </c>
      <c r="L283">
        <v>4541537</v>
      </c>
      <c r="M283">
        <v>3308733</v>
      </c>
      <c r="N283">
        <v>692721</v>
      </c>
      <c r="O283">
        <v>24985</v>
      </c>
      <c r="P283">
        <v>417964</v>
      </c>
      <c r="Q283">
        <v>4418</v>
      </c>
      <c r="R283">
        <v>92716</v>
      </c>
    </row>
    <row r="284" spans="1:18" x14ac:dyDescent="0.2">
      <c r="A284" t="str">
        <f t="shared" si="4"/>
        <v>MalehispHispanicNew Jersey</v>
      </c>
      <c r="B284" t="s">
        <v>361</v>
      </c>
      <c r="C284" s="2">
        <v>41821</v>
      </c>
      <c r="D284" t="s">
        <v>351</v>
      </c>
      <c r="E284" t="s">
        <v>352</v>
      </c>
      <c r="F284" t="s">
        <v>343</v>
      </c>
      <c r="G284" t="s">
        <v>344</v>
      </c>
      <c r="H284" t="s">
        <v>396</v>
      </c>
      <c r="I284">
        <v>34</v>
      </c>
      <c r="J284" t="s">
        <v>235</v>
      </c>
      <c r="K284" t="s">
        <v>234</v>
      </c>
      <c r="L284">
        <v>855322</v>
      </c>
      <c r="M284">
        <v>714273</v>
      </c>
      <c r="N284">
        <v>82935</v>
      </c>
      <c r="O284">
        <v>20685</v>
      </c>
      <c r="P284">
        <v>7106</v>
      </c>
      <c r="Q284">
        <v>2941</v>
      </c>
      <c r="R284">
        <v>27382</v>
      </c>
    </row>
    <row r="285" spans="1:18" x14ac:dyDescent="0.2">
      <c r="A285" t="str">
        <f t="shared" si="4"/>
        <v>MalenhispNot HispanicNew Jersey</v>
      </c>
      <c r="B285" t="s">
        <v>361</v>
      </c>
      <c r="C285" s="2">
        <v>41821</v>
      </c>
      <c r="D285" t="s">
        <v>351</v>
      </c>
      <c r="E285" t="s">
        <v>352</v>
      </c>
      <c r="F285" t="s">
        <v>347</v>
      </c>
      <c r="G285" t="s">
        <v>348</v>
      </c>
      <c r="H285" t="s">
        <v>396</v>
      </c>
      <c r="I285">
        <v>34</v>
      </c>
      <c r="J285" t="s">
        <v>235</v>
      </c>
      <c r="K285" t="s">
        <v>234</v>
      </c>
      <c r="L285">
        <v>3469921</v>
      </c>
      <c r="M285">
        <v>2471779</v>
      </c>
      <c r="N285">
        <v>538741</v>
      </c>
      <c r="O285">
        <v>6197</v>
      </c>
      <c r="P285">
        <v>389862</v>
      </c>
      <c r="Q285">
        <v>1367</v>
      </c>
      <c r="R285">
        <v>61975</v>
      </c>
    </row>
    <row r="286" spans="1:18" x14ac:dyDescent="0.2">
      <c r="A286" t="str">
        <f t="shared" si="4"/>
        <v>MaletothispTotalNew Jersey</v>
      </c>
      <c r="B286" t="s">
        <v>361</v>
      </c>
      <c r="C286" s="2">
        <v>41821</v>
      </c>
      <c r="D286" t="s">
        <v>351</v>
      </c>
      <c r="E286" t="s">
        <v>352</v>
      </c>
      <c r="F286" t="s">
        <v>349</v>
      </c>
      <c r="G286" t="s">
        <v>350</v>
      </c>
      <c r="H286" t="s">
        <v>396</v>
      </c>
      <c r="I286">
        <v>34</v>
      </c>
      <c r="J286" t="s">
        <v>235</v>
      </c>
      <c r="K286" t="s">
        <v>234</v>
      </c>
      <c r="L286">
        <v>4325243</v>
      </c>
      <c r="M286">
        <v>3186052</v>
      </c>
      <c r="N286">
        <v>621676</v>
      </c>
      <c r="O286">
        <v>26882</v>
      </c>
      <c r="P286">
        <v>396968</v>
      </c>
      <c r="Q286">
        <v>4308</v>
      </c>
      <c r="R286">
        <v>89357</v>
      </c>
    </row>
    <row r="287" spans="1:18" x14ac:dyDescent="0.2">
      <c r="A287" t="str">
        <f t="shared" si="4"/>
        <v>Both SexeshispHispanicNew Jersey</v>
      </c>
      <c r="B287" t="s">
        <v>361</v>
      </c>
      <c r="C287" s="2">
        <v>41821</v>
      </c>
      <c r="D287" t="s">
        <v>353</v>
      </c>
      <c r="E287" t="s">
        <v>354</v>
      </c>
      <c r="F287" t="s">
        <v>343</v>
      </c>
      <c r="G287" t="s">
        <v>344</v>
      </c>
      <c r="H287" t="s">
        <v>396</v>
      </c>
      <c r="I287">
        <v>34</v>
      </c>
      <c r="J287" t="s">
        <v>235</v>
      </c>
      <c r="K287" t="s">
        <v>234</v>
      </c>
      <c r="L287">
        <v>1702805</v>
      </c>
      <c r="M287">
        <v>1420451</v>
      </c>
      <c r="N287">
        <v>168135</v>
      </c>
      <c r="O287">
        <v>39113</v>
      </c>
      <c r="P287">
        <v>14246</v>
      </c>
      <c r="Q287">
        <v>5840</v>
      </c>
      <c r="R287">
        <v>55020</v>
      </c>
    </row>
    <row r="288" spans="1:18" x14ac:dyDescent="0.2">
      <c r="A288" t="str">
        <f t="shared" si="4"/>
        <v>Both SexesnhispNot HispanicNew Jersey</v>
      </c>
      <c r="B288" t="s">
        <v>361</v>
      </c>
      <c r="C288" s="2">
        <v>41821</v>
      </c>
      <c r="D288" t="s">
        <v>353</v>
      </c>
      <c r="E288" t="s">
        <v>354</v>
      </c>
      <c r="F288" t="s">
        <v>347</v>
      </c>
      <c r="G288" t="s">
        <v>348</v>
      </c>
      <c r="H288" t="s">
        <v>396</v>
      </c>
      <c r="I288">
        <v>34</v>
      </c>
      <c r="J288" t="s">
        <v>235</v>
      </c>
      <c r="K288" t="s">
        <v>234</v>
      </c>
      <c r="L288">
        <v>7163975</v>
      </c>
      <c r="M288">
        <v>5074334</v>
      </c>
      <c r="N288">
        <v>1146262</v>
      </c>
      <c r="O288">
        <v>12754</v>
      </c>
      <c r="P288">
        <v>800686</v>
      </c>
      <c r="Q288">
        <v>2886</v>
      </c>
      <c r="R288">
        <v>127053</v>
      </c>
    </row>
    <row r="289" spans="1:18" x14ac:dyDescent="0.2">
      <c r="A289" t="str">
        <f t="shared" si="4"/>
        <v>Both SexestothispTotalNew Jersey</v>
      </c>
      <c r="B289" t="s">
        <v>361</v>
      </c>
      <c r="C289" s="2">
        <v>41821</v>
      </c>
      <c r="D289" t="s">
        <v>353</v>
      </c>
      <c r="E289" t="s">
        <v>354</v>
      </c>
      <c r="F289" t="s">
        <v>349</v>
      </c>
      <c r="G289" t="s">
        <v>350</v>
      </c>
      <c r="H289" t="s">
        <v>396</v>
      </c>
      <c r="I289">
        <v>34</v>
      </c>
      <c r="J289" t="s">
        <v>235</v>
      </c>
      <c r="K289" t="s">
        <v>234</v>
      </c>
      <c r="L289">
        <v>8866780</v>
      </c>
      <c r="M289">
        <v>6494785</v>
      </c>
      <c r="N289">
        <v>1314397</v>
      </c>
      <c r="O289">
        <v>51867</v>
      </c>
      <c r="P289">
        <v>814932</v>
      </c>
      <c r="Q289">
        <v>8726</v>
      </c>
      <c r="R289">
        <v>182073</v>
      </c>
    </row>
    <row r="290" spans="1:18" x14ac:dyDescent="0.2">
      <c r="A290" t="str">
        <f t="shared" si="4"/>
        <v>FemalehispHispanicNew Mexico</v>
      </c>
      <c r="B290" t="s">
        <v>361</v>
      </c>
      <c r="C290" s="2">
        <v>41821</v>
      </c>
      <c r="D290" t="s">
        <v>341</v>
      </c>
      <c r="E290" t="s">
        <v>342</v>
      </c>
      <c r="F290" t="s">
        <v>343</v>
      </c>
      <c r="G290" t="s">
        <v>344</v>
      </c>
      <c r="H290" t="s">
        <v>397</v>
      </c>
      <c r="I290">
        <v>35</v>
      </c>
      <c r="J290" t="s">
        <v>237</v>
      </c>
      <c r="K290" t="s">
        <v>236</v>
      </c>
      <c r="L290">
        <v>504000</v>
      </c>
      <c r="M290">
        <v>463629</v>
      </c>
      <c r="N290">
        <v>7217</v>
      </c>
      <c r="O290">
        <v>19440</v>
      </c>
      <c r="P290">
        <v>2483</v>
      </c>
      <c r="Q290">
        <v>949</v>
      </c>
      <c r="R290">
        <v>10282</v>
      </c>
    </row>
    <row r="291" spans="1:18" x14ac:dyDescent="0.2">
      <c r="A291" t="str">
        <f t="shared" si="4"/>
        <v>FemalenhispNot HispanicNew Mexico</v>
      </c>
      <c r="B291" t="s">
        <v>361</v>
      </c>
      <c r="C291" s="2">
        <v>41821</v>
      </c>
      <c r="D291" t="s">
        <v>341</v>
      </c>
      <c r="E291" t="s">
        <v>342</v>
      </c>
      <c r="F291" t="s">
        <v>347</v>
      </c>
      <c r="G291" t="s">
        <v>348</v>
      </c>
      <c r="H291" t="s">
        <v>397</v>
      </c>
      <c r="I291">
        <v>35</v>
      </c>
      <c r="J291" t="s">
        <v>237</v>
      </c>
      <c r="K291" t="s">
        <v>236</v>
      </c>
      <c r="L291">
        <v>551182</v>
      </c>
      <c r="M291">
        <v>408344</v>
      </c>
      <c r="N291">
        <v>16183</v>
      </c>
      <c r="O291">
        <v>94307</v>
      </c>
      <c r="P291">
        <v>16713</v>
      </c>
      <c r="Q291">
        <v>639</v>
      </c>
      <c r="R291">
        <v>14996</v>
      </c>
    </row>
    <row r="292" spans="1:18" x14ac:dyDescent="0.2">
      <c r="A292" t="str">
        <f t="shared" si="4"/>
        <v>FemaletothispTotalNew Mexico</v>
      </c>
      <c r="B292" t="s">
        <v>361</v>
      </c>
      <c r="C292" s="2">
        <v>41821</v>
      </c>
      <c r="D292" t="s">
        <v>341</v>
      </c>
      <c r="E292" t="s">
        <v>342</v>
      </c>
      <c r="F292" t="s">
        <v>349</v>
      </c>
      <c r="G292" t="s">
        <v>350</v>
      </c>
      <c r="H292" t="s">
        <v>397</v>
      </c>
      <c r="I292">
        <v>35</v>
      </c>
      <c r="J292" t="s">
        <v>237</v>
      </c>
      <c r="K292" t="s">
        <v>236</v>
      </c>
      <c r="L292">
        <v>1055182</v>
      </c>
      <c r="M292">
        <v>871973</v>
      </c>
      <c r="N292">
        <v>23400</v>
      </c>
      <c r="O292">
        <v>113747</v>
      </c>
      <c r="P292">
        <v>19196</v>
      </c>
      <c r="Q292">
        <v>1588</v>
      </c>
      <c r="R292">
        <v>25278</v>
      </c>
    </row>
    <row r="293" spans="1:18" x14ac:dyDescent="0.2">
      <c r="A293" t="str">
        <f t="shared" si="4"/>
        <v>MalehispHispanicNew Mexico</v>
      </c>
      <c r="B293" t="s">
        <v>361</v>
      </c>
      <c r="C293" s="2">
        <v>41821</v>
      </c>
      <c r="D293" t="s">
        <v>351</v>
      </c>
      <c r="E293" t="s">
        <v>352</v>
      </c>
      <c r="F293" t="s">
        <v>343</v>
      </c>
      <c r="G293" t="s">
        <v>344</v>
      </c>
      <c r="H293" t="s">
        <v>397</v>
      </c>
      <c r="I293">
        <v>35</v>
      </c>
      <c r="J293" t="s">
        <v>237</v>
      </c>
      <c r="K293" t="s">
        <v>236</v>
      </c>
      <c r="L293">
        <v>497625</v>
      </c>
      <c r="M293">
        <v>456643</v>
      </c>
      <c r="N293">
        <v>6901</v>
      </c>
      <c r="O293">
        <v>20604</v>
      </c>
      <c r="P293">
        <v>2357</v>
      </c>
      <c r="Q293">
        <v>986</v>
      </c>
      <c r="R293">
        <v>10134</v>
      </c>
    </row>
    <row r="294" spans="1:18" x14ac:dyDescent="0.2">
      <c r="A294" t="str">
        <f t="shared" si="4"/>
        <v>MalenhispNot HispanicNew Mexico</v>
      </c>
      <c r="B294" t="s">
        <v>361</v>
      </c>
      <c r="C294" s="2">
        <v>41821</v>
      </c>
      <c r="D294" t="s">
        <v>351</v>
      </c>
      <c r="E294" t="s">
        <v>352</v>
      </c>
      <c r="F294" t="s">
        <v>347</v>
      </c>
      <c r="G294" t="s">
        <v>348</v>
      </c>
      <c r="H294" t="s">
        <v>397</v>
      </c>
      <c r="I294">
        <v>35</v>
      </c>
      <c r="J294" t="s">
        <v>237</v>
      </c>
      <c r="K294" t="s">
        <v>236</v>
      </c>
      <c r="L294">
        <v>537535</v>
      </c>
      <c r="M294">
        <v>400049</v>
      </c>
      <c r="N294">
        <v>21039</v>
      </c>
      <c r="O294">
        <v>87281</v>
      </c>
      <c r="P294">
        <v>13504</v>
      </c>
      <c r="Q294">
        <v>674</v>
      </c>
      <c r="R294">
        <v>14988</v>
      </c>
    </row>
    <row r="295" spans="1:18" x14ac:dyDescent="0.2">
      <c r="A295" t="str">
        <f t="shared" si="4"/>
        <v>MaletothispTotalNew Mexico</v>
      </c>
      <c r="B295" t="s">
        <v>361</v>
      </c>
      <c r="C295" s="2">
        <v>41821</v>
      </c>
      <c r="D295" t="s">
        <v>351</v>
      </c>
      <c r="E295" t="s">
        <v>352</v>
      </c>
      <c r="F295" t="s">
        <v>349</v>
      </c>
      <c r="G295" t="s">
        <v>350</v>
      </c>
      <c r="H295" t="s">
        <v>397</v>
      </c>
      <c r="I295">
        <v>35</v>
      </c>
      <c r="J295" t="s">
        <v>237</v>
      </c>
      <c r="K295" t="s">
        <v>236</v>
      </c>
      <c r="L295">
        <v>1035160</v>
      </c>
      <c r="M295">
        <v>856692</v>
      </c>
      <c r="N295">
        <v>27940</v>
      </c>
      <c r="O295">
        <v>107885</v>
      </c>
      <c r="P295">
        <v>15861</v>
      </c>
      <c r="Q295">
        <v>1660</v>
      </c>
      <c r="R295">
        <v>25122</v>
      </c>
    </row>
    <row r="296" spans="1:18" x14ac:dyDescent="0.2">
      <c r="A296" t="str">
        <f t="shared" si="4"/>
        <v>Both SexeshispHispanicNew Mexico</v>
      </c>
      <c r="B296" t="s">
        <v>361</v>
      </c>
      <c r="C296" s="2">
        <v>41821</v>
      </c>
      <c r="D296" t="s">
        <v>353</v>
      </c>
      <c r="E296" t="s">
        <v>354</v>
      </c>
      <c r="F296" t="s">
        <v>343</v>
      </c>
      <c r="G296" t="s">
        <v>344</v>
      </c>
      <c r="H296" t="s">
        <v>397</v>
      </c>
      <c r="I296">
        <v>35</v>
      </c>
      <c r="J296" t="s">
        <v>237</v>
      </c>
      <c r="K296" t="s">
        <v>236</v>
      </c>
      <c r="L296">
        <v>1001625</v>
      </c>
      <c r="M296">
        <v>920272</v>
      </c>
      <c r="N296">
        <v>14118</v>
      </c>
      <c r="O296">
        <v>40044</v>
      </c>
      <c r="P296">
        <v>4840</v>
      </c>
      <c r="Q296">
        <v>1935</v>
      </c>
      <c r="R296">
        <v>20416</v>
      </c>
    </row>
    <row r="297" spans="1:18" x14ac:dyDescent="0.2">
      <c r="A297" t="str">
        <f t="shared" si="4"/>
        <v>Both SexesnhispNot HispanicNew Mexico</v>
      </c>
      <c r="B297" t="s">
        <v>361</v>
      </c>
      <c r="C297" s="2">
        <v>41821</v>
      </c>
      <c r="D297" t="s">
        <v>353</v>
      </c>
      <c r="E297" t="s">
        <v>354</v>
      </c>
      <c r="F297" t="s">
        <v>347</v>
      </c>
      <c r="G297" t="s">
        <v>348</v>
      </c>
      <c r="H297" t="s">
        <v>397</v>
      </c>
      <c r="I297">
        <v>35</v>
      </c>
      <c r="J297" t="s">
        <v>237</v>
      </c>
      <c r="K297" t="s">
        <v>236</v>
      </c>
      <c r="L297">
        <v>1088717</v>
      </c>
      <c r="M297">
        <v>808393</v>
      </c>
      <c r="N297">
        <v>37222</v>
      </c>
      <c r="O297">
        <v>181588</v>
      </c>
      <c r="P297">
        <v>30217</v>
      </c>
      <c r="Q297">
        <v>1313</v>
      </c>
      <c r="R297">
        <v>29984</v>
      </c>
    </row>
    <row r="298" spans="1:18" x14ac:dyDescent="0.2">
      <c r="A298" t="str">
        <f t="shared" si="4"/>
        <v>Both SexestothispTotalNew Mexico</v>
      </c>
      <c r="B298" t="s">
        <v>361</v>
      </c>
      <c r="C298" s="2">
        <v>41821</v>
      </c>
      <c r="D298" t="s">
        <v>353</v>
      </c>
      <c r="E298" t="s">
        <v>354</v>
      </c>
      <c r="F298" t="s">
        <v>349</v>
      </c>
      <c r="G298" t="s">
        <v>350</v>
      </c>
      <c r="H298" t="s">
        <v>397</v>
      </c>
      <c r="I298">
        <v>35</v>
      </c>
      <c r="J298" t="s">
        <v>237</v>
      </c>
      <c r="K298" t="s">
        <v>236</v>
      </c>
      <c r="L298">
        <v>2090342</v>
      </c>
      <c r="M298">
        <v>1728665</v>
      </c>
      <c r="N298">
        <v>51340</v>
      </c>
      <c r="O298">
        <v>221632</v>
      </c>
      <c r="P298">
        <v>35057</v>
      </c>
      <c r="Q298">
        <v>3248</v>
      </c>
      <c r="R298">
        <v>50400</v>
      </c>
    </row>
    <row r="299" spans="1:18" x14ac:dyDescent="0.2">
      <c r="A299" t="str">
        <f t="shared" si="4"/>
        <v>FemalehispHispanicNew York</v>
      </c>
      <c r="B299" t="s">
        <v>361</v>
      </c>
      <c r="C299" s="2">
        <v>41821</v>
      </c>
      <c r="D299" t="s">
        <v>341</v>
      </c>
      <c r="E299" t="s">
        <v>342</v>
      </c>
      <c r="F299" t="s">
        <v>343</v>
      </c>
      <c r="G299" t="s">
        <v>344</v>
      </c>
      <c r="H299" t="s">
        <v>398</v>
      </c>
      <c r="I299">
        <v>36</v>
      </c>
      <c r="J299" t="s">
        <v>239</v>
      </c>
      <c r="K299" t="s">
        <v>238</v>
      </c>
      <c r="L299">
        <v>1848202</v>
      </c>
      <c r="M299">
        <v>1366928</v>
      </c>
      <c r="N299">
        <v>313338</v>
      </c>
      <c r="O299">
        <v>64161</v>
      </c>
      <c r="P299">
        <v>19071</v>
      </c>
      <c r="Q299">
        <v>8668</v>
      </c>
      <c r="R299">
        <v>76036</v>
      </c>
    </row>
    <row r="300" spans="1:18" x14ac:dyDescent="0.2">
      <c r="A300" t="str">
        <f t="shared" si="4"/>
        <v>FemalenhispNot HispanicNew York</v>
      </c>
      <c r="B300" t="s">
        <v>361</v>
      </c>
      <c r="C300" s="2">
        <v>41821</v>
      </c>
      <c r="D300" t="s">
        <v>341</v>
      </c>
      <c r="E300" t="s">
        <v>342</v>
      </c>
      <c r="F300" t="s">
        <v>347</v>
      </c>
      <c r="G300" t="s">
        <v>348</v>
      </c>
      <c r="H300" t="s">
        <v>398</v>
      </c>
      <c r="I300">
        <v>36</v>
      </c>
      <c r="J300" t="s">
        <v>239</v>
      </c>
      <c r="K300" t="s">
        <v>238</v>
      </c>
      <c r="L300">
        <v>8275600</v>
      </c>
      <c r="M300">
        <v>5708583</v>
      </c>
      <c r="N300">
        <v>1533844</v>
      </c>
      <c r="O300">
        <v>29583</v>
      </c>
      <c r="P300">
        <v>834438</v>
      </c>
      <c r="Q300">
        <v>4403</v>
      </c>
      <c r="R300">
        <v>164749</v>
      </c>
    </row>
    <row r="301" spans="1:18" x14ac:dyDescent="0.2">
      <c r="A301" t="str">
        <f t="shared" si="4"/>
        <v>FemaletothispTotalNew York</v>
      </c>
      <c r="B301" t="s">
        <v>361</v>
      </c>
      <c r="C301" s="2">
        <v>41821</v>
      </c>
      <c r="D301" t="s">
        <v>341</v>
      </c>
      <c r="E301" t="s">
        <v>342</v>
      </c>
      <c r="F301" t="s">
        <v>349</v>
      </c>
      <c r="G301" t="s">
        <v>350</v>
      </c>
      <c r="H301" t="s">
        <v>398</v>
      </c>
      <c r="I301">
        <v>36</v>
      </c>
      <c r="J301" t="s">
        <v>239</v>
      </c>
      <c r="K301" t="s">
        <v>238</v>
      </c>
      <c r="L301">
        <v>10123802</v>
      </c>
      <c r="M301">
        <v>7075511</v>
      </c>
      <c r="N301">
        <v>1847182</v>
      </c>
      <c r="O301">
        <v>93744</v>
      </c>
      <c r="P301">
        <v>853509</v>
      </c>
      <c r="Q301">
        <v>13071</v>
      </c>
      <c r="R301">
        <v>240785</v>
      </c>
    </row>
    <row r="302" spans="1:18" x14ac:dyDescent="0.2">
      <c r="A302" t="str">
        <f t="shared" si="4"/>
        <v>MalehispHispanicNew York</v>
      </c>
      <c r="B302" t="s">
        <v>361</v>
      </c>
      <c r="C302" s="2">
        <v>41821</v>
      </c>
      <c r="D302" t="s">
        <v>351</v>
      </c>
      <c r="E302" t="s">
        <v>352</v>
      </c>
      <c r="F302" t="s">
        <v>343</v>
      </c>
      <c r="G302" t="s">
        <v>344</v>
      </c>
      <c r="H302" t="s">
        <v>398</v>
      </c>
      <c r="I302">
        <v>36</v>
      </c>
      <c r="J302" t="s">
        <v>239</v>
      </c>
      <c r="K302" t="s">
        <v>238</v>
      </c>
      <c r="L302">
        <v>1796946</v>
      </c>
      <c r="M302">
        <v>1351749</v>
      </c>
      <c r="N302">
        <v>279488</v>
      </c>
      <c r="O302">
        <v>67313</v>
      </c>
      <c r="P302">
        <v>18596</v>
      </c>
      <c r="Q302">
        <v>8794</v>
      </c>
      <c r="R302">
        <v>71006</v>
      </c>
    </row>
    <row r="303" spans="1:18" x14ac:dyDescent="0.2">
      <c r="A303" t="str">
        <f t="shared" si="4"/>
        <v>MalenhispNot HispanicNew York</v>
      </c>
      <c r="B303" t="s">
        <v>361</v>
      </c>
      <c r="C303" s="2">
        <v>41821</v>
      </c>
      <c r="D303" t="s">
        <v>351</v>
      </c>
      <c r="E303" t="s">
        <v>352</v>
      </c>
      <c r="F303" t="s">
        <v>347</v>
      </c>
      <c r="G303" t="s">
        <v>348</v>
      </c>
      <c r="H303" t="s">
        <v>398</v>
      </c>
      <c r="I303">
        <v>36</v>
      </c>
      <c r="J303" t="s">
        <v>239</v>
      </c>
      <c r="K303" t="s">
        <v>238</v>
      </c>
      <c r="L303">
        <v>7735582</v>
      </c>
      <c r="M303">
        <v>5457377</v>
      </c>
      <c r="N303">
        <v>1327379</v>
      </c>
      <c r="O303">
        <v>27626</v>
      </c>
      <c r="P303">
        <v>765441</v>
      </c>
      <c r="Q303">
        <v>4045</v>
      </c>
      <c r="R303">
        <v>153714</v>
      </c>
    </row>
    <row r="304" spans="1:18" x14ac:dyDescent="0.2">
      <c r="A304" t="str">
        <f t="shared" si="4"/>
        <v>MaletothispTotalNew York</v>
      </c>
      <c r="B304" t="s">
        <v>361</v>
      </c>
      <c r="C304" s="2">
        <v>41821</v>
      </c>
      <c r="D304" t="s">
        <v>351</v>
      </c>
      <c r="E304" t="s">
        <v>352</v>
      </c>
      <c r="F304" t="s">
        <v>349</v>
      </c>
      <c r="G304" t="s">
        <v>350</v>
      </c>
      <c r="H304" t="s">
        <v>398</v>
      </c>
      <c r="I304">
        <v>36</v>
      </c>
      <c r="J304" t="s">
        <v>239</v>
      </c>
      <c r="K304" t="s">
        <v>238</v>
      </c>
      <c r="L304">
        <v>9532528</v>
      </c>
      <c r="M304">
        <v>6809126</v>
      </c>
      <c r="N304">
        <v>1606867</v>
      </c>
      <c r="O304">
        <v>94939</v>
      </c>
      <c r="P304">
        <v>784037</v>
      </c>
      <c r="Q304">
        <v>12839</v>
      </c>
      <c r="R304">
        <v>224720</v>
      </c>
    </row>
    <row r="305" spans="1:18" x14ac:dyDescent="0.2">
      <c r="A305" t="str">
        <f t="shared" si="4"/>
        <v>Both SexeshispHispanicNew York</v>
      </c>
      <c r="B305" t="s">
        <v>361</v>
      </c>
      <c r="C305" s="2">
        <v>41821</v>
      </c>
      <c r="D305" t="s">
        <v>353</v>
      </c>
      <c r="E305" t="s">
        <v>354</v>
      </c>
      <c r="F305" t="s">
        <v>343</v>
      </c>
      <c r="G305" t="s">
        <v>344</v>
      </c>
      <c r="H305" t="s">
        <v>398</v>
      </c>
      <c r="I305">
        <v>36</v>
      </c>
      <c r="J305" t="s">
        <v>239</v>
      </c>
      <c r="K305" t="s">
        <v>238</v>
      </c>
      <c r="L305">
        <v>3645148</v>
      </c>
      <c r="M305">
        <v>2718677</v>
      </c>
      <c r="N305">
        <v>592826</v>
      </c>
      <c r="O305">
        <v>131474</v>
      </c>
      <c r="P305">
        <v>37667</v>
      </c>
      <c r="Q305">
        <v>17462</v>
      </c>
      <c r="R305">
        <v>147042</v>
      </c>
    </row>
    <row r="306" spans="1:18" x14ac:dyDescent="0.2">
      <c r="A306" t="str">
        <f t="shared" si="4"/>
        <v>Both SexesnhispNot HispanicNew York</v>
      </c>
      <c r="B306" t="s">
        <v>361</v>
      </c>
      <c r="C306" s="2">
        <v>41821</v>
      </c>
      <c r="D306" t="s">
        <v>353</v>
      </c>
      <c r="E306" t="s">
        <v>354</v>
      </c>
      <c r="F306" t="s">
        <v>347</v>
      </c>
      <c r="G306" t="s">
        <v>348</v>
      </c>
      <c r="H306" t="s">
        <v>398</v>
      </c>
      <c r="I306">
        <v>36</v>
      </c>
      <c r="J306" t="s">
        <v>239</v>
      </c>
      <c r="K306" t="s">
        <v>238</v>
      </c>
      <c r="L306">
        <v>16011182</v>
      </c>
      <c r="M306">
        <v>11165960</v>
      </c>
      <c r="N306">
        <v>2861223</v>
      </c>
      <c r="O306">
        <v>57209</v>
      </c>
      <c r="P306">
        <v>1599879</v>
      </c>
      <c r="Q306">
        <v>8448</v>
      </c>
      <c r="R306">
        <v>318463</v>
      </c>
    </row>
    <row r="307" spans="1:18" x14ac:dyDescent="0.2">
      <c r="A307" t="str">
        <f t="shared" si="4"/>
        <v>Both SexestothispTotalNew York</v>
      </c>
      <c r="B307" t="s">
        <v>361</v>
      </c>
      <c r="C307" s="2">
        <v>41821</v>
      </c>
      <c r="D307" t="s">
        <v>353</v>
      </c>
      <c r="E307" t="s">
        <v>354</v>
      </c>
      <c r="F307" t="s">
        <v>349</v>
      </c>
      <c r="G307" t="s">
        <v>350</v>
      </c>
      <c r="H307" t="s">
        <v>398</v>
      </c>
      <c r="I307">
        <v>36</v>
      </c>
      <c r="J307" t="s">
        <v>239</v>
      </c>
      <c r="K307" t="s">
        <v>238</v>
      </c>
      <c r="L307">
        <v>19656330</v>
      </c>
      <c r="M307">
        <v>13884637</v>
      </c>
      <c r="N307">
        <v>3454049</v>
      </c>
      <c r="O307">
        <v>188683</v>
      </c>
      <c r="P307">
        <v>1637546</v>
      </c>
      <c r="Q307">
        <v>25910</v>
      </c>
      <c r="R307">
        <v>465505</v>
      </c>
    </row>
    <row r="308" spans="1:18" x14ac:dyDescent="0.2">
      <c r="A308" t="str">
        <f t="shared" si="4"/>
        <v>FemalehispHispanicNorth Carolina</v>
      </c>
      <c r="B308" t="s">
        <v>361</v>
      </c>
      <c r="C308" s="2">
        <v>41821</v>
      </c>
      <c r="D308" t="s">
        <v>341</v>
      </c>
      <c r="E308" t="s">
        <v>342</v>
      </c>
      <c r="F308" t="s">
        <v>343</v>
      </c>
      <c r="G308" t="s">
        <v>344</v>
      </c>
      <c r="H308" t="s">
        <v>399</v>
      </c>
      <c r="I308">
        <v>37</v>
      </c>
      <c r="J308" t="s">
        <v>241</v>
      </c>
      <c r="K308" t="s">
        <v>240</v>
      </c>
      <c r="L308">
        <v>419391</v>
      </c>
      <c r="M308">
        <v>339852</v>
      </c>
      <c r="N308">
        <v>37292</v>
      </c>
      <c r="O308">
        <v>19565</v>
      </c>
      <c r="P308">
        <v>4691</v>
      </c>
      <c r="Q308">
        <v>2602</v>
      </c>
      <c r="R308">
        <v>15389</v>
      </c>
    </row>
    <row r="309" spans="1:18" x14ac:dyDescent="0.2">
      <c r="A309" t="str">
        <f t="shared" si="4"/>
        <v>FemalenhispNot HispanicNorth Carolina</v>
      </c>
      <c r="B309" t="s">
        <v>361</v>
      </c>
      <c r="C309" s="2">
        <v>41821</v>
      </c>
      <c r="D309" t="s">
        <v>341</v>
      </c>
      <c r="E309" t="s">
        <v>342</v>
      </c>
      <c r="F309" t="s">
        <v>347</v>
      </c>
      <c r="G309" t="s">
        <v>348</v>
      </c>
      <c r="H309" t="s">
        <v>399</v>
      </c>
      <c r="I309">
        <v>37</v>
      </c>
      <c r="J309" t="s">
        <v>241</v>
      </c>
      <c r="K309" t="s">
        <v>240</v>
      </c>
      <c r="L309">
        <v>4678346</v>
      </c>
      <c r="M309">
        <v>3258837</v>
      </c>
      <c r="N309">
        <v>1132734</v>
      </c>
      <c r="O309">
        <v>58594</v>
      </c>
      <c r="P309">
        <v>135361</v>
      </c>
      <c r="Q309">
        <v>3067</v>
      </c>
      <c r="R309">
        <v>89753</v>
      </c>
    </row>
    <row r="310" spans="1:18" x14ac:dyDescent="0.2">
      <c r="A310" t="str">
        <f t="shared" si="4"/>
        <v>FemaletothispTotalNorth Carolina</v>
      </c>
      <c r="B310" t="s">
        <v>361</v>
      </c>
      <c r="C310" s="2">
        <v>41821</v>
      </c>
      <c r="D310" t="s">
        <v>341</v>
      </c>
      <c r="E310" t="s">
        <v>342</v>
      </c>
      <c r="F310" t="s">
        <v>349</v>
      </c>
      <c r="G310" t="s">
        <v>350</v>
      </c>
      <c r="H310" t="s">
        <v>399</v>
      </c>
      <c r="I310">
        <v>37</v>
      </c>
      <c r="J310" t="s">
        <v>241</v>
      </c>
      <c r="K310" t="s">
        <v>240</v>
      </c>
      <c r="L310">
        <v>5097737</v>
      </c>
      <c r="M310">
        <v>3598689</v>
      </c>
      <c r="N310">
        <v>1170026</v>
      </c>
      <c r="O310">
        <v>78159</v>
      </c>
      <c r="P310">
        <v>140052</v>
      </c>
      <c r="Q310">
        <v>5669</v>
      </c>
      <c r="R310">
        <v>105142</v>
      </c>
    </row>
    <row r="311" spans="1:18" x14ac:dyDescent="0.2">
      <c r="A311" t="str">
        <f t="shared" si="4"/>
        <v>MalehispHispanicNorth Carolina</v>
      </c>
      <c r="B311" t="s">
        <v>361</v>
      </c>
      <c r="C311" s="2">
        <v>41821</v>
      </c>
      <c r="D311" t="s">
        <v>351</v>
      </c>
      <c r="E311" t="s">
        <v>352</v>
      </c>
      <c r="F311" t="s">
        <v>343</v>
      </c>
      <c r="G311" t="s">
        <v>344</v>
      </c>
      <c r="H311" t="s">
        <v>399</v>
      </c>
      <c r="I311">
        <v>37</v>
      </c>
      <c r="J311" t="s">
        <v>241</v>
      </c>
      <c r="K311" t="s">
        <v>240</v>
      </c>
      <c r="L311">
        <v>459670</v>
      </c>
      <c r="M311">
        <v>376306</v>
      </c>
      <c r="N311">
        <v>37441</v>
      </c>
      <c r="O311">
        <v>22387</v>
      </c>
      <c r="P311">
        <v>5041</v>
      </c>
      <c r="Q311">
        <v>2995</v>
      </c>
      <c r="R311">
        <v>15500</v>
      </c>
    </row>
    <row r="312" spans="1:18" x14ac:dyDescent="0.2">
      <c r="A312" t="str">
        <f t="shared" si="4"/>
        <v>MalenhispNot HispanicNorth Carolina</v>
      </c>
      <c r="B312" t="s">
        <v>361</v>
      </c>
      <c r="C312" s="2">
        <v>41821</v>
      </c>
      <c r="D312" t="s">
        <v>351</v>
      </c>
      <c r="E312" t="s">
        <v>352</v>
      </c>
      <c r="F312" t="s">
        <v>347</v>
      </c>
      <c r="G312" t="s">
        <v>348</v>
      </c>
      <c r="H312" t="s">
        <v>399</v>
      </c>
      <c r="I312">
        <v>37</v>
      </c>
      <c r="J312" t="s">
        <v>241</v>
      </c>
      <c r="K312" t="s">
        <v>240</v>
      </c>
      <c r="L312">
        <v>4376537</v>
      </c>
      <c r="M312">
        <v>3114219</v>
      </c>
      <c r="N312">
        <v>994849</v>
      </c>
      <c r="O312">
        <v>54723</v>
      </c>
      <c r="P312">
        <v>125109</v>
      </c>
      <c r="Q312">
        <v>3155</v>
      </c>
      <c r="R312">
        <v>84482</v>
      </c>
    </row>
    <row r="313" spans="1:18" x14ac:dyDescent="0.2">
      <c r="A313" t="str">
        <f t="shared" si="4"/>
        <v>MaletothispTotalNorth Carolina</v>
      </c>
      <c r="B313" t="s">
        <v>361</v>
      </c>
      <c r="C313" s="2">
        <v>41821</v>
      </c>
      <c r="D313" t="s">
        <v>351</v>
      </c>
      <c r="E313" t="s">
        <v>352</v>
      </c>
      <c r="F313" t="s">
        <v>349</v>
      </c>
      <c r="G313" t="s">
        <v>350</v>
      </c>
      <c r="H313" t="s">
        <v>399</v>
      </c>
      <c r="I313">
        <v>37</v>
      </c>
      <c r="J313" t="s">
        <v>241</v>
      </c>
      <c r="K313" t="s">
        <v>240</v>
      </c>
      <c r="L313">
        <v>4836207</v>
      </c>
      <c r="M313">
        <v>3490525</v>
      </c>
      <c r="N313">
        <v>1032290</v>
      </c>
      <c r="O313">
        <v>77110</v>
      </c>
      <c r="P313">
        <v>130150</v>
      </c>
      <c r="Q313">
        <v>6150</v>
      </c>
      <c r="R313">
        <v>99982</v>
      </c>
    </row>
    <row r="314" spans="1:18" x14ac:dyDescent="0.2">
      <c r="A314" t="str">
        <f t="shared" si="4"/>
        <v>Both SexeshispHispanicNorth Carolina</v>
      </c>
      <c r="B314" t="s">
        <v>361</v>
      </c>
      <c r="C314" s="2">
        <v>41821</v>
      </c>
      <c r="D314" t="s">
        <v>353</v>
      </c>
      <c r="E314" t="s">
        <v>354</v>
      </c>
      <c r="F314" t="s">
        <v>343</v>
      </c>
      <c r="G314" t="s">
        <v>344</v>
      </c>
      <c r="H314" t="s">
        <v>399</v>
      </c>
      <c r="I314">
        <v>37</v>
      </c>
      <c r="J314" t="s">
        <v>241</v>
      </c>
      <c r="K314" t="s">
        <v>240</v>
      </c>
      <c r="L314">
        <v>879061</v>
      </c>
      <c r="M314">
        <v>716158</v>
      </c>
      <c r="N314">
        <v>74733</v>
      </c>
      <c r="O314">
        <v>41952</v>
      </c>
      <c r="P314">
        <v>9732</v>
      </c>
      <c r="Q314">
        <v>5597</v>
      </c>
      <c r="R314">
        <v>30889</v>
      </c>
    </row>
    <row r="315" spans="1:18" x14ac:dyDescent="0.2">
      <c r="A315" t="str">
        <f t="shared" si="4"/>
        <v>Both SexesnhispNot HispanicNorth Carolina</v>
      </c>
      <c r="B315" t="s">
        <v>361</v>
      </c>
      <c r="C315" s="2">
        <v>41821</v>
      </c>
      <c r="D315" t="s">
        <v>353</v>
      </c>
      <c r="E315" t="s">
        <v>354</v>
      </c>
      <c r="F315" t="s">
        <v>347</v>
      </c>
      <c r="G315" t="s">
        <v>348</v>
      </c>
      <c r="H315" t="s">
        <v>399</v>
      </c>
      <c r="I315">
        <v>37</v>
      </c>
      <c r="J315" t="s">
        <v>241</v>
      </c>
      <c r="K315" t="s">
        <v>240</v>
      </c>
      <c r="L315">
        <v>9054883</v>
      </c>
      <c r="M315">
        <v>6373056</v>
      </c>
      <c r="N315">
        <v>2127583</v>
      </c>
      <c r="O315">
        <v>113317</v>
      </c>
      <c r="P315">
        <v>260470</v>
      </c>
      <c r="Q315">
        <v>6222</v>
      </c>
      <c r="R315">
        <v>174235</v>
      </c>
    </row>
    <row r="316" spans="1:18" x14ac:dyDescent="0.2">
      <c r="A316" t="str">
        <f t="shared" si="4"/>
        <v>Both SexestothispTotalNorth Carolina</v>
      </c>
      <c r="B316" t="s">
        <v>361</v>
      </c>
      <c r="C316" s="2">
        <v>41821</v>
      </c>
      <c r="D316" t="s">
        <v>353</v>
      </c>
      <c r="E316" t="s">
        <v>354</v>
      </c>
      <c r="F316" t="s">
        <v>349</v>
      </c>
      <c r="G316" t="s">
        <v>350</v>
      </c>
      <c r="H316" t="s">
        <v>399</v>
      </c>
      <c r="I316">
        <v>37</v>
      </c>
      <c r="J316" t="s">
        <v>241</v>
      </c>
      <c r="K316" t="s">
        <v>240</v>
      </c>
      <c r="L316">
        <v>9933944</v>
      </c>
      <c r="M316">
        <v>7089214</v>
      </c>
      <c r="N316">
        <v>2202316</v>
      </c>
      <c r="O316">
        <v>155269</v>
      </c>
      <c r="P316">
        <v>270202</v>
      </c>
      <c r="Q316">
        <v>11819</v>
      </c>
      <c r="R316">
        <v>205124</v>
      </c>
    </row>
    <row r="317" spans="1:18" x14ac:dyDescent="0.2">
      <c r="A317" t="str">
        <f t="shared" si="4"/>
        <v>FemalehispHispanicNorth Dakota</v>
      </c>
      <c r="B317" t="s">
        <v>361</v>
      </c>
      <c r="C317" s="2">
        <v>41821</v>
      </c>
      <c r="D317" t="s">
        <v>341</v>
      </c>
      <c r="E317" t="s">
        <v>342</v>
      </c>
      <c r="F317" t="s">
        <v>343</v>
      </c>
      <c r="G317" t="s">
        <v>344</v>
      </c>
      <c r="H317" t="s">
        <v>400</v>
      </c>
      <c r="I317">
        <v>38</v>
      </c>
      <c r="J317" t="s">
        <v>243</v>
      </c>
      <c r="K317" t="s">
        <v>242</v>
      </c>
      <c r="L317">
        <v>10668</v>
      </c>
      <c r="M317">
        <v>8280</v>
      </c>
      <c r="N317">
        <v>303</v>
      </c>
      <c r="O317">
        <v>1344</v>
      </c>
      <c r="P317">
        <v>119</v>
      </c>
      <c r="Q317">
        <v>31</v>
      </c>
      <c r="R317">
        <v>591</v>
      </c>
    </row>
    <row r="318" spans="1:18" x14ac:dyDescent="0.2">
      <c r="A318" t="str">
        <f t="shared" si="4"/>
        <v>FemalenhispNot HispanicNorth Dakota</v>
      </c>
      <c r="B318" t="s">
        <v>361</v>
      </c>
      <c r="C318" s="2">
        <v>41821</v>
      </c>
      <c r="D318" t="s">
        <v>341</v>
      </c>
      <c r="E318" t="s">
        <v>342</v>
      </c>
      <c r="F318" t="s">
        <v>347</v>
      </c>
      <c r="G318" t="s">
        <v>348</v>
      </c>
      <c r="H318" t="s">
        <v>400</v>
      </c>
      <c r="I318">
        <v>38</v>
      </c>
      <c r="J318" t="s">
        <v>243</v>
      </c>
      <c r="K318" t="s">
        <v>242</v>
      </c>
      <c r="L318">
        <v>348987</v>
      </c>
      <c r="M318">
        <v>312542</v>
      </c>
      <c r="N318">
        <v>5985</v>
      </c>
      <c r="O318">
        <v>19214</v>
      </c>
      <c r="P318">
        <v>4597</v>
      </c>
      <c r="Q318">
        <v>169</v>
      </c>
      <c r="R318">
        <v>6480</v>
      </c>
    </row>
    <row r="319" spans="1:18" x14ac:dyDescent="0.2">
      <c r="A319" t="str">
        <f t="shared" si="4"/>
        <v>FemaletothispTotalNorth Dakota</v>
      </c>
      <c r="B319" t="s">
        <v>361</v>
      </c>
      <c r="C319" s="2">
        <v>41821</v>
      </c>
      <c r="D319" t="s">
        <v>341</v>
      </c>
      <c r="E319" t="s">
        <v>342</v>
      </c>
      <c r="F319" t="s">
        <v>349</v>
      </c>
      <c r="G319" t="s">
        <v>350</v>
      </c>
      <c r="H319" t="s">
        <v>400</v>
      </c>
      <c r="I319">
        <v>38</v>
      </c>
      <c r="J319" t="s">
        <v>243</v>
      </c>
      <c r="K319" t="s">
        <v>242</v>
      </c>
      <c r="L319">
        <v>359655</v>
      </c>
      <c r="M319">
        <v>320822</v>
      </c>
      <c r="N319">
        <v>6288</v>
      </c>
      <c r="O319">
        <v>20558</v>
      </c>
      <c r="P319">
        <v>4716</v>
      </c>
      <c r="Q319">
        <v>200</v>
      </c>
      <c r="R319">
        <v>7071</v>
      </c>
    </row>
    <row r="320" spans="1:18" x14ac:dyDescent="0.2">
      <c r="A320" t="str">
        <f t="shared" si="4"/>
        <v>MalehispHispanicNorth Dakota</v>
      </c>
      <c r="B320" t="s">
        <v>361</v>
      </c>
      <c r="C320" s="2">
        <v>41821</v>
      </c>
      <c r="D320" t="s">
        <v>351</v>
      </c>
      <c r="E320" t="s">
        <v>352</v>
      </c>
      <c r="F320" t="s">
        <v>343</v>
      </c>
      <c r="G320" t="s">
        <v>344</v>
      </c>
      <c r="H320" t="s">
        <v>400</v>
      </c>
      <c r="I320">
        <v>38</v>
      </c>
      <c r="J320" t="s">
        <v>243</v>
      </c>
      <c r="K320" t="s">
        <v>242</v>
      </c>
      <c r="L320">
        <v>12554</v>
      </c>
      <c r="M320">
        <v>9942</v>
      </c>
      <c r="N320">
        <v>393</v>
      </c>
      <c r="O320">
        <v>1427</v>
      </c>
      <c r="P320">
        <v>134</v>
      </c>
      <c r="Q320">
        <v>34</v>
      </c>
      <c r="R320">
        <v>624</v>
      </c>
    </row>
    <row r="321" spans="1:18" x14ac:dyDescent="0.2">
      <c r="A321" t="str">
        <f t="shared" si="4"/>
        <v>MalenhispNot HispanicNorth Dakota</v>
      </c>
      <c r="B321" t="s">
        <v>361</v>
      </c>
      <c r="C321" s="2">
        <v>41821</v>
      </c>
      <c r="D321" t="s">
        <v>351</v>
      </c>
      <c r="E321" t="s">
        <v>352</v>
      </c>
      <c r="F321" t="s">
        <v>347</v>
      </c>
      <c r="G321" t="s">
        <v>348</v>
      </c>
      <c r="H321" t="s">
        <v>400</v>
      </c>
      <c r="I321">
        <v>38</v>
      </c>
      <c r="J321" t="s">
        <v>243</v>
      </c>
      <c r="K321" t="s">
        <v>242</v>
      </c>
      <c r="L321">
        <v>365173</v>
      </c>
      <c r="M321">
        <v>326049</v>
      </c>
      <c r="N321">
        <v>8880</v>
      </c>
      <c r="O321">
        <v>18709</v>
      </c>
      <c r="P321">
        <v>4796</v>
      </c>
      <c r="Q321">
        <v>201</v>
      </c>
      <c r="R321">
        <v>6538</v>
      </c>
    </row>
    <row r="322" spans="1:18" x14ac:dyDescent="0.2">
      <c r="A322" t="str">
        <f t="shared" si="4"/>
        <v>MaletothispTotalNorth Dakota</v>
      </c>
      <c r="B322" t="s">
        <v>361</v>
      </c>
      <c r="C322" s="2">
        <v>41821</v>
      </c>
      <c r="D322" t="s">
        <v>351</v>
      </c>
      <c r="E322" t="s">
        <v>352</v>
      </c>
      <c r="F322" t="s">
        <v>349</v>
      </c>
      <c r="G322" t="s">
        <v>350</v>
      </c>
      <c r="H322" t="s">
        <v>400</v>
      </c>
      <c r="I322">
        <v>38</v>
      </c>
      <c r="J322" t="s">
        <v>243</v>
      </c>
      <c r="K322" t="s">
        <v>242</v>
      </c>
      <c r="L322">
        <v>377727</v>
      </c>
      <c r="M322">
        <v>335991</v>
      </c>
      <c r="N322">
        <v>9273</v>
      </c>
      <c r="O322">
        <v>20136</v>
      </c>
      <c r="P322">
        <v>4930</v>
      </c>
      <c r="Q322">
        <v>235</v>
      </c>
      <c r="R322">
        <v>7162</v>
      </c>
    </row>
    <row r="323" spans="1:18" x14ac:dyDescent="0.2">
      <c r="A323" t="str">
        <f t="shared" ref="A323:A386" si="5">E323&amp;F323&amp;G323&amp;J323</f>
        <v>Both SexeshispHispanicNorth Dakota</v>
      </c>
      <c r="B323" t="s">
        <v>361</v>
      </c>
      <c r="C323" s="2">
        <v>41821</v>
      </c>
      <c r="D323" t="s">
        <v>353</v>
      </c>
      <c r="E323" t="s">
        <v>354</v>
      </c>
      <c r="F323" t="s">
        <v>343</v>
      </c>
      <c r="G323" t="s">
        <v>344</v>
      </c>
      <c r="H323" t="s">
        <v>400</v>
      </c>
      <c r="I323">
        <v>38</v>
      </c>
      <c r="J323" t="s">
        <v>243</v>
      </c>
      <c r="K323" t="s">
        <v>242</v>
      </c>
      <c r="L323">
        <v>23222</v>
      </c>
      <c r="M323">
        <v>18222</v>
      </c>
      <c r="N323">
        <v>696</v>
      </c>
      <c r="O323">
        <v>2771</v>
      </c>
      <c r="P323">
        <v>253</v>
      </c>
      <c r="Q323">
        <v>65</v>
      </c>
      <c r="R323">
        <v>1215</v>
      </c>
    </row>
    <row r="324" spans="1:18" x14ac:dyDescent="0.2">
      <c r="A324" t="str">
        <f t="shared" si="5"/>
        <v>Both SexesnhispNot HispanicNorth Dakota</v>
      </c>
      <c r="B324" t="s">
        <v>361</v>
      </c>
      <c r="C324" s="2">
        <v>41821</v>
      </c>
      <c r="D324" t="s">
        <v>353</v>
      </c>
      <c r="E324" t="s">
        <v>354</v>
      </c>
      <c r="F324" t="s">
        <v>347</v>
      </c>
      <c r="G324" t="s">
        <v>348</v>
      </c>
      <c r="H324" t="s">
        <v>400</v>
      </c>
      <c r="I324">
        <v>38</v>
      </c>
      <c r="J324" t="s">
        <v>243</v>
      </c>
      <c r="K324" t="s">
        <v>242</v>
      </c>
      <c r="L324">
        <v>714160</v>
      </c>
      <c r="M324">
        <v>638591</v>
      </c>
      <c r="N324">
        <v>14865</v>
      </c>
      <c r="O324">
        <v>37923</v>
      </c>
      <c r="P324">
        <v>9393</v>
      </c>
      <c r="Q324">
        <v>370</v>
      </c>
      <c r="R324">
        <v>13018</v>
      </c>
    </row>
    <row r="325" spans="1:18" x14ac:dyDescent="0.2">
      <c r="A325" t="str">
        <f t="shared" si="5"/>
        <v>Both SexestothispTotalNorth Dakota</v>
      </c>
      <c r="B325" t="s">
        <v>361</v>
      </c>
      <c r="C325" s="2">
        <v>41821</v>
      </c>
      <c r="D325" t="s">
        <v>353</v>
      </c>
      <c r="E325" t="s">
        <v>354</v>
      </c>
      <c r="F325" t="s">
        <v>349</v>
      </c>
      <c r="G325" t="s">
        <v>350</v>
      </c>
      <c r="H325" t="s">
        <v>400</v>
      </c>
      <c r="I325">
        <v>38</v>
      </c>
      <c r="J325" t="s">
        <v>243</v>
      </c>
      <c r="K325" t="s">
        <v>242</v>
      </c>
      <c r="L325">
        <v>737382</v>
      </c>
      <c r="M325">
        <v>656813</v>
      </c>
      <c r="N325">
        <v>15561</v>
      </c>
      <c r="O325">
        <v>40694</v>
      </c>
      <c r="P325">
        <v>9646</v>
      </c>
      <c r="Q325">
        <v>435</v>
      </c>
      <c r="R325">
        <v>14233</v>
      </c>
    </row>
    <row r="326" spans="1:18" x14ac:dyDescent="0.2">
      <c r="A326" t="str">
        <f t="shared" si="5"/>
        <v>FemalehispHispanicOhio</v>
      </c>
      <c r="B326" t="s">
        <v>361</v>
      </c>
      <c r="C326" s="2">
        <v>41821</v>
      </c>
      <c r="D326" t="s">
        <v>341</v>
      </c>
      <c r="E326" t="s">
        <v>342</v>
      </c>
      <c r="F326" t="s">
        <v>343</v>
      </c>
      <c r="G326" t="s">
        <v>344</v>
      </c>
      <c r="H326" t="s">
        <v>401</v>
      </c>
      <c r="I326">
        <v>39</v>
      </c>
      <c r="J326" t="s">
        <v>245</v>
      </c>
      <c r="K326" t="s">
        <v>244</v>
      </c>
      <c r="L326">
        <v>196613</v>
      </c>
      <c r="M326">
        <v>159990</v>
      </c>
      <c r="N326">
        <v>19146</v>
      </c>
      <c r="O326">
        <v>4443</v>
      </c>
      <c r="P326">
        <v>1760</v>
      </c>
      <c r="Q326">
        <v>932</v>
      </c>
      <c r="R326">
        <v>10342</v>
      </c>
    </row>
    <row r="327" spans="1:18" x14ac:dyDescent="0.2">
      <c r="A327" t="str">
        <f t="shared" si="5"/>
        <v>FemalenhispNot HispanicOhio</v>
      </c>
      <c r="B327" t="s">
        <v>361</v>
      </c>
      <c r="C327" s="2">
        <v>41821</v>
      </c>
      <c r="D327" t="s">
        <v>341</v>
      </c>
      <c r="E327" t="s">
        <v>342</v>
      </c>
      <c r="F327" t="s">
        <v>347</v>
      </c>
      <c r="G327" t="s">
        <v>348</v>
      </c>
      <c r="H327" t="s">
        <v>401</v>
      </c>
      <c r="I327">
        <v>39</v>
      </c>
      <c r="J327" t="s">
        <v>245</v>
      </c>
      <c r="K327" t="s">
        <v>244</v>
      </c>
      <c r="L327">
        <v>5727267</v>
      </c>
      <c r="M327">
        <v>4731631</v>
      </c>
      <c r="N327">
        <v>747990</v>
      </c>
      <c r="O327">
        <v>10932</v>
      </c>
      <c r="P327">
        <v>122288</v>
      </c>
      <c r="Q327">
        <v>1978</v>
      </c>
      <c r="R327">
        <v>112448</v>
      </c>
    </row>
    <row r="328" spans="1:18" x14ac:dyDescent="0.2">
      <c r="A328" t="str">
        <f t="shared" si="5"/>
        <v>FemaletothispTotalOhio</v>
      </c>
      <c r="B328" t="s">
        <v>361</v>
      </c>
      <c r="C328" s="2">
        <v>41821</v>
      </c>
      <c r="D328" t="s">
        <v>341</v>
      </c>
      <c r="E328" t="s">
        <v>342</v>
      </c>
      <c r="F328" t="s">
        <v>349</v>
      </c>
      <c r="G328" t="s">
        <v>350</v>
      </c>
      <c r="H328" t="s">
        <v>401</v>
      </c>
      <c r="I328">
        <v>39</v>
      </c>
      <c r="J328" t="s">
        <v>245</v>
      </c>
      <c r="K328" t="s">
        <v>244</v>
      </c>
      <c r="L328">
        <v>5923880</v>
      </c>
      <c r="M328">
        <v>4891621</v>
      </c>
      <c r="N328">
        <v>767136</v>
      </c>
      <c r="O328">
        <v>15375</v>
      </c>
      <c r="P328">
        <v>124048</v>
      </c>
      <c r="Q328">
        <v>2910</v>
      </c>
      <c r="R328">
        <v>122790</v>
      </c>
    </row>
    <row r="329" spans="1:18" x14ac:dyDescent="0.2">
      <c r="A329" t="str">
        <f t="shared" si="5"/>
        <v>MalehispHispanicOhio</v>
      </c>
      <c r="B329" t="s">
        <v>361</v>
      </c>
      <c r="C329" s="2">
        <v>41821</v>
      </c>
      <c r="D329" t="s">
        <v>351</v>
      </c>
      <c r="E329" t="s">
        <v>352</v>
      </c>
      <c r="F329" t="s">
        <v>343</v>
      </c>
      <c r="G329" t="s">
        <v>344</v>
      </c>
      <c r="H329" t="s">
        <v>401</v>
      </c>
      <c r="I329">
        <v>39</v>
      </c>
      <c r="J329" t="s">
        <v>245</v>
      </c>
      <c r="K329" t="s">
        <v>244</v>
      </c>
      <c r="L329">
        <v>207748</v>
      </c>
      <c r="M329">
        <v>170792</v>
      </c>
      <c r="N329">
        <v>18543</v>
      </c>
      <c r="O329">
        <v>5215</v>
      </c>
      <c r="P329">
        <v>1737</v>
      </c>
      <c r="Q329">
        <v>1125</v>
      </c>
      <c r="R329">
        <v>10336</v>
      </c>
    </row>
    <row r="330" spans="1:18" x14ac:dyDescent="0.2">
      <c r="A330" t="str">
        <f t="shared" si="5"/>
        <v>MalenhispNot HispanicOhio</v>
      </c>
      <c r="B330" t="s">
        <v>361</v>
      </c>
      <c r="C330" s="2">
        <v>41821</v>
      </c>
      <c r="D330" t="s">
        <v>351</v>
      </c>
      <c r="E330" t="s">
        <v>352</v>
      </c>
      <c r="F330" t="s">
        <v>347</v>
      </c>
      <c r="G330" t="s">
        <v>348</v>
      </c>
      <c r="H330" t="s">
        <v>401</v>
      </c>
      <c r="I330">
        <v>39</v>
      </c>
      <c r="J330" t="s">
        <v>245</v>
      </c>
      <c r="K330" t="s">
        <v>244</v>
      </c>
      <c r="L330">
        <v>5471345</v>
      </c>
      <c r="M330">
        <v>4553544</v>
      </c>
      <c r="N330">
        <v>683603</v>
      </c>
      <c r="O330">
        <v>11033</v>
      </c>
      <c r="P330">
        <v>112345</v>
      </c>
      <c r="Q330">
        <v>1943</v>
      </c>
      <c r="R330">
        <v>108877</v>
      </c>
    </row>
    <row r="331" spans="1:18" x14ac:dyDescent="0.2">
      <c r="A331" t="str">
        <f t="shared" si="5"/>
        <v>MaletothispTotalOhio</v>
      </c>
      <c r="B331" t="s">
        <v>361</v>
      </c>
      <c r="C331" s="2">
        <v>41821</v>
      </c>
      <c r="D331" t="s">
        <v>351</v>
      </c>
      <c r="E331" t="s">
        <v>352</v>
      </c>
      <c r="F331" t="s">
        <v>349</v>
      </c>
      <c r="G331" t="s">
        <v>350</v>
      </c>
      <c r="H331" t="s">
        <v>401</v>
      </c>
      <c r="I331">
        <v>39</v>
      </c>
      <c r="J331" t="s">
        <v>245</v>
      </c>
      <c r="K331" t="s">
        <v>244</v>
      </c>
      <c r="L331">
        <v>5679093</v>
      </c>
      <c r="M331">
        <v>4724336</v>
      </c>
      <c r="N331">
        <v>702146</v>
      </c>
      <c r="O331">
        <v>16248</v>
      </c>
      <c r="P331">
        <v>114082</v>
      </c>
      <c r="Q331">
        <v>3068</v>
      </c>
      <c r="R331">
        <v>119213</v>
      </c>
    </row>
    <row r="332" spans="1:18" x14ac:dyDescent="0.2">
      <c r="A332" t="str">
        <f t="shared" si="5"/>
        <v>Both SexeshispHispanicOhio</v>
      </c>
      <c r="B332" t="s">
        <v>361</v>
      </c>
      <c r="C332" s="2">
        <v>41821</v>
      </c>
      <c r="D332" t="s">
        <v>353</v>
      </c>
      <c r="E332" t="s">
        <v>354</v>
      </c>
      <c r="F332" t="s">
        <v>343</v>
      </c>
      <c r="G332" t="s">
        <v>344</v>
      </c>
      <c r="H332" t="s">
        <v>401</v>
      </c>
      <c r="I332">
        <v>39</v>
      </c>
      <c r="J332" t="s">
        <v>245</v>
      </c>
      <c r="K332" t="s">
        <v>244</v>
      </c>
      <c r="L332">
        <v>404361</v>
      </c>
      <c r="M332">
        <v>330782</v>
      </c>
      <c r="N332">
        <v>37689</v>
      </c>
      <c r="O332">
        <v>9658</v>
      </c>
      <c r="P332">
        <v>3497</v>
      </c>
      <c r="Q332">
        <v>2057</v>
      </c>
      <c r="R332">
        <v>20678</v>
      </c>
    </row>
    <row r="333" spans="1:18" x14ac:dyDescent="0.2">
      <c r="A333" t="str">
        <f t="shared" si="5"/>
        <v>Both SexesnhispNot HispanicOhio</v>
      </c>
      <c r="B333" t="s">
        <v>361</v>
      </c>
      <c r="C333" s="2">
        <v>41821</v>
      </c>
      <c r="D333" t="s">
        <v>353</v>
      </c>
      <c r="E333" t="s">
        <v>354</v>
      </c>
      <c r="F333" t="s">
        <v>347</v>
      </c>
      <c r="G333" t="s">
        <v>348</v>
      </c>
      <c r="H333" t="s">
        <v>401</v>
      </c>
      <c r="I333">
        <v>39</v>
      </c>
      <c r="J333" t="s">
        <v>245</v>
      </c>
      <c r="K333" t="s">
        <v>244</v>
      </c>
      <c r="L333">
        <v>11198612</v>
      </c>
      <c r="M333">
        <v>9285175</v>
      </c>
      <c r="N333">
        <v>1431593</v>
      </c>
      <c r="O333">
        <v>21965</v>
      </c>
      <c r="P333">
        <v>234633</v>
      </c>
      <c r="Q333">
        <v>3921</v>
      </c>
      <c r="R333">
        <v>221325</v>
      </c>
    </row>
    <row r="334" spans="1:18" x14ac:dyDescent="0.2">
      <c r="A334" t="str">
        <f t="shared" si="5"/>
        <v>Both SexestothispTotalOhio</v>
      </c>
      <c r="B334" t="s">
        <v>361</v>
      </c>
      <c r="C334" s="2">
        <v>41821</v>
      </c>
      <c r="D334" t="s">
        <v>353</v>
      </c>
      <c r="E334" t="s">
        <v>354</v>
      </c>
      <c r="F334" t="s">
        <v>349</v>
      </c>
      <c r="G334" t="s">
        <v>350</v>
      </c>
      <c r="H334" t="s">
        <v>401</v>
      </c>
      <c r="I334">
        <v>39</v>
      </c>
      <c r="J334" t="s">
        <v>245</v>
      </c>
      <c r="K334" t="s">
        <v>244</v>
      </c>
      <c r="L334">
        <v>11602973</v>
      </c>
      <c r="M334">
        <v>9615957</v>
      </c>
      <c r="N334">
        <v>1469282</v>
      </c>
      <c r="O334">
        <v>31623</v>
      </c>
      <c r="P334">
        <v>238130</v>
      </c>
      <c r="Q334">
        <v>5978</v>
      </c>
      <c r="R334">
        <v>242003</v>
      </c>
    </row>
    <row r="335" spans="1:18" x14ac:dyDescent="0.2">
      <c r="A335" t="str">
        <f t="shared" si="5"/>
        <v>FemalehispHispanicOklahoma</v>
      </c>
      <c r="B335" t="s">
        <v>361</v>
      </c>
      <c r="C335" s="2">
        <v>41821</v>
      </c>
      <c r="D335" t="s">
        <v>341</v>
      </c>
      <c r="E335" t="s">
        <v>342</v>
      </c>
      <c r="F335" t="s">
        <v>343</v>
      </c>
      <c r="G335" t="s">
        <v>344</v>
      </c>
      <c r="H335" t="s">
        <v>402</v>
      </c>
      <c r="I335">
        <v>40</v>
      </c>
      <c r="J335" t="s">
        <v>247</v>
      </c>
      <c r="K335" t="s">
        <v>246</v>
      </c>
      <c r="L335">
        <v>182187</v>
      </c>
      <c r="M335">
        <v>147849</v>
      </c>
      <c r="N335">
        <v>6155</v>
      </c>
      <c r="O335">
        <v>16204</v>
      </c>
      <c r="P335">
        <v>1195</v>
      </c>
      <c r="Q335">
        <v>645</v>
      </c>
      <c r="R335">
        <v>10139</v>
      </c>
    </row>
    <row r="336" spans="1:18" x14ac:dyDescent="0.2">
      <c r="A336" t="str">
        <f t="shared" si="5"/>
        <v>FemalenhispNot HispanicOklahoma</v>
      </c>
      <c r="B336" t="s">
        <v>361</v>
      </c>
      <c r="C336" s="2">
        <v>41821</v>
      </c>
      <c r="D336" t="s">
        <v>341</v>
      </c>
      <c r="E336" t="s">
        <v>342</v>
      </c>
      <c r="F336" t="s">
        <v>347</v>
      </c>
      <c r="G336" t="s">
        <v>348</v>
      </c>
      <c r="H336" t="s">
        <v>402</v>
      </c>
      <c r="I336">
        <v>40</v>
      </c>
      <c r="J336" t="s">
        <v>247</v>
      </c>
      <c r="K336" t="s">
        <v>246</v>
      </c>
      <c r="L336">
        <v>1774421</v>
      </c>
      <c r="M336">
        <v>1318757</v>
      </c>
      <c r="N336">
        <v>142932</v>
      </c>
      <c r="O336">
        <v>163211</v>
      </c>
      <c r="P336">
        <v>41882</v>
      </c>
      <c r="Q336">
        <v>2647</v>
      </c>
      <c r="R336">
        <v>104992</v>
      </c>
    </row>
    <row r="337" spans="1:18" x14ac:dyDescent="0.2">
      <c r="A337" t="str">
        <f t="shared" si="5"/>
        <v>FemaletothispTotalOklahoma</v>
      </c>
      <c r="B337" t="s">
        <v>361</v>
      </c>
      <c r="C337" s="2">
        <v>41821</v>
      </c>
      <c r="D337" t="s">
        <v>341</v>
      </c>
      <c r="E337" t="s">
        <v>342</v>
      </c>
      <c r="F337" t="s">
        <v>349</v>
      </c>
      <c r="G337" t="s">
        <v>350</v>
      </c>
      <c r="H337" t="s">
        <v>402</v>
      </c>
      <c r="I337">
        <v>40</v>
      </c>
      <c r="J337" t="s">
        <v>247</v>
      </c>
      <c r="K337" t="s">
        <v>246</v>
      </c>
      <c r="L337">
        <v>1956608</v>
      </c>
      <c r="M337">
        <v>1466606</v>
      </c>
      <c r="N337">
        <v>149087</v>
      </c>
      <c r="O337">
        <v>179415</v>
      </c>
      <c r="P337">
        <v>43077</v>
      </c>
      <c r="Q337">
        <v>3292</v>
      </c>
      <c r="R337">
        <v>115131</v>
      </c>
    </row>
    <row r="338" spans="1:18" x14ac:dyDescent="0.2">
      <c r="A338" t="str">
        <f t="shared" si="5"/>
        <v>MalehispHispanicOklahoma</v>
      </c>
      <c r="B338" t="s">
        <v>361</v>
      </c>
      <c r="C338" s="2">
        <v>41821</v>
      </c>
      <c r="D338" t="s">
        <v>351</v>
      </c>
      <c r="E338" t="s">
        <v>352</v>
      </c>
      <c r="F338" t="s">
        <v>343</v>
      </c>
      <c r="G338" t="s">
        <v>344</v>
      </c>
      <c r="H338" t="s">
        <v>402</v>
      </c>
      <c r="I338">
        <v>40</v>
      </c>
      <c r="J338" t="s">
        <v>247</v>
      </c>
      <c r="K338" t="s">
        <v>246</v>
      </c>
      <c r="L338">
        <v>201106</v>
      </c>
      <c r="M338">
        <v>164309</v>
      </c>
      <c r="N338">
        <v>6433</v>
      </c>
      <c r="O338">
        <v>17846</v>
      </c>
      <c r="P338">
        <v>1416</v>
      </c>
      <c r="Q338">
        <v>718</v>
      </c>
      <c r="R338">
        <v>10384</v>
      </c>
    </row>
    <row r="339" spans="1:18" x14ac:dyDescent="0.2">
      <c r="A339" t="str">
        <f t="shared" si="5"/>
        <v>MalenhispNot HispanicOklahoma</v>
      </c>
      <c r="B339" t="s">
        <v>361</v>
      </c>
      <c r="C339" s="2">
        <v>41821</v>
      </c>
      <c r="D339" t="s">
        <v>351</v>
      </c>
      <c r="E339" t="s">
        <v>352</v>
      </c>
      <c r="F339" t="s">
        <v>347</v>
      </c>
      <c r="G339" t="s">
        <v>348</v>
      </c>
      <c r="H339" t="s">
        <v>402</v>
      </c>
      <c r="I339">
        <v>40</v>
      </c>
      <c r="J339" t="s">
        <v>247</v>
      </c>
      <c r="K339" t="s">
        <v>246</v>
      </c>
      <c r="L339">
        <v>1720653</v>
      </c>
      <c r="M339">
        <v>1278743</v>
      </c>
      <c r="N339">
        <v>143053</v>
      </c>
      <c r="O339">
        <v>158187</v>
      </c>
      <c r="P339">
        <v>37922</v>
      </c>
      <c r="Q339">
        <v>2770</v>
      </c>
      <c r="R339">
        <v>99978</v>
      </c>
    </row>
    <row r="340" spans="1:18" x14ac:dyDescent="0.2">
      <c r="A340" t="str">
        <f t="shared" si="5"/>
        <v>MaletothispTotalOklahoma</v>
      </c>
      <c r="B340" t="s">
        <v>361</v>
      </c>
      <c r="C340" s="2">
        <v>41821</v>
      </c>
      <c r="D340" t="s">
        <v>351</v>
      </c>
      <c r="E340" t="s">
        <v>352</v>
      </c>
      <c r="F340" t="s">
        <v>349</v>
      </c>
      <c r="G340" t="s">
        <v>350</v>
      </c>
      <c r="H340" t="s">
        <v>402</v>
      </c>
      <c r="I340">
        <v>40</v>
      </c>
      <c r="J340" t="s">
        <v>247</v>
      </c>
      <c r="K340" t="s">
        <v>246</v>
      </c>
      <c r="L340">
        <v>1921759</v>
      </c>
      <c r="M340">
        <v>1443052</v>
      </c>
      <c r="N340">
        <v>149486</v>
      </c>
      <c r="O340">
        <v>176033</v>
      </c>
      <c r="P340">
        <v>39338</v>
      </c>
      <c r="Q340">
        <v>3488</v>
      </c>
      <c r="R340">
        <v>110362</v>
      </c>
    </row>
    <row r="341" spans="1:18" x14ac:dyDescent="0.2">
      <c r="A341" t="str">
        <f t="shared" si="5"/>
        <v>Both SexeshispHispanicOklahoma</v>
      </c>
      <c r="B341" t="s">
        <v>361</v>
      </c>
      <c r="C341" s="2">
        <v>41821</v>
      </c>
      <c r="D341" t="s">
        <v>353</v>
      </c>
      <c r="E341" t="s">
        <v>354</v>
      </c>
      <c r="F341" t="s">
        <v>343</v>
      </c>
      <c r="G341" t="s">
        <v>344</v>
      </c>
      <c r="H341" t="s">
        <v>402</v>
      </c>
      <c r="I341">
        <v>40</v>
      </c>
      <c r="J341" t="s">
        <v>247</v>
      </c>
      <c r="K341" t="s">
        <v>246</v>
      </c>
      <c r="L341">
        <v>383293</v>
      </c>
      <c r="M341">
        <v>312158</v>
      </c>
      <c r="N341">
        <v>12588</v>
      </c>
      <c r="O341">
        <v>34050</v>
      </c>
      <c r="P341">
        <v>2611</v>
      </c>
      <c r="Q341">
        <v>1363</v>
      </c>
      <c r="R341">
        <v>20523</v>
      </c>
    </row>
    <row r="342" spans="1:18" x14ac:dyDescent="0.2">
      <c r="A342" t="str">
        <f t="shared" si="5"/>
        <v>Both SexesnhispNot HispanicOklahoma</v>
      </c>
      <c r="B342" t="s">
        <v>361</v>
      </c>
      <c r="C342" s="2">
        <v>41821</v>
      </c>
      <c r="D342" t="s">
        <v>353</v>
      </c>
      <c r="E342" t="s">
        <v>354</v>
      </c>
      <c r="F342" t="s">
        <v>347</v>
      </c>
      <c r="G342" t="s">
        <v>348</v>
      </c>
      <c r="H342" t="s">
        <v>402</v>
      </c>
      <c r="I342">
        <v>40</v>
      </c>
      <c r="J342" t="s">
        <v>247</v>
      </c>
      <c r="K342" t="s">
        <v>246</v>
      </c>
      <c r="L342">
        <v>3495074</v>
      </c>
      <c r="M342">
        <v>2597500</v>
      </c>
      <c r="N342">
        <v>285985</v>
      </c>
      <c r="O342">
        <v>321398</v>
      </c>
      <c r="P342">
        <v>79804</v>
      </c>
      <c r="Q342">
        <v>5417</v>
      </c>
      <c r="R342">
        <v>204970</v>
      </c>
    </row>
    <row r="343" spans="1:18" x14ac:dyDescent="0.2">
      <c r="A343" t="str">
        <f t="shared" si="5"/>
        <v>Both SexestothispTotalOklahoma</v>
      </c>
      <c r="B343" t="s">
        <v>361</v>
      </c>
      <c r="C343" s="2">
        <v>41821</v>
      </c>
      <c r="D343" t="s">
        <v>353</v>
      </c>
      <c r="E343" t="s">
        <v>354</v>
      </c>
      <c r="F343" t="s">
        <v>349</v>
      </c>
      <c r="G343" t="s">
        <v>350</v>
      </c>
      <c r="H343" t="s">
        <v>402</v>
      </c>
      <c r="I343">
        <v>40</v>
      </c>
      <c r="J343" t="s">
        <v>247</v>
      </c>
      <c r="K343" t="s">
        <v>246</v>
      </c>
      <c r="L343">
        <v>3878367</v>
      </c>
      <c r="M343">
        <v>2909658</v>
      </c>
      <c r="N343">
        <v>298573</v>
      </c>
      <c r="O343">
        <v>355448</v>
      </c>
      <c r="P343">
        <v>82415</v>
      </c>
      <c r="Q343">
        <v>6780</v>
      </c>
      <c r="R343">
        <v>225493</v>
      </c>
    </row>
    <row r="344" spans="1:18" x14ac:dyDescent="0.2">
      <c r="A344" t="str">
        <f t="shared" si="5"/>
        <v>FemalehispHispanicOregon</v>
      </c>
      <c r="B344" t="s">
        <v>361</v>
      </c>
      <c r="C344" s="2">
        <v>41821</v>
      </c>
      <c r="D344" t="s">
        <v>341</v>
      </c>
      <c r="E344" t="s">
        <v>342</v>
      </c>
      <c r="F344" t="s">
        <v>343</v>
      </c>
      <c r="G344" t="s">
        <v>344</v>
      </c>
      <c r="H344" t="s">
        <v>403</v>
      </c>
      <c r="I344">
        <v>41</v>
      </c>
      <c r="J344" t="s">
        <v>249</v>
      </c>
      <c r="K344" t="s">
        <v>248</v>
      </c>
      <c r="L344">
        <v>237400</v>
      </c>
      <c r="M344">
        <v>205849</v>
      </c>
      <c r="N344">
        <v>4676</v>
      </c>
      <c r="O344">
        <v>12322</v>
      </c>
      <c r="P344">
        <v>2448</v>
      </c>
      <c r="Q344">
        <v>848</v>
      </c>
      <c r="R344">
        <v>11257</v>
      </c>
    </row>
    <row r="345" spans="1:18" x14ac:dyDescent="0.2">
      <c r="A345" t="str">
        <f t="shared" si="5"/>
        <v>FemalenhispNot HispanicOregon</v>
      </c>
      <c r="B345" t="s">
        <v>361</v>
      </c>
      <c r="C345" s="2">
        <v>41821</v>
      </c>
      <c r="D345" t="s">
        <v>341</v>
      </c>
      <c r="E345" t="s">
        <v>342</v>
      </c>
      <c r="F345" t="s">
        <v>347</v>
      </c>
      <c r="G345" t="s">
        <v>348</v>
      </c>
      <c r="H345" t="s">
        <v>403</v>
      </c>
      <c r="I345">
        <v>41</v>
      </c>
      <c r="J345" t="s">
        <v>249</v>
      </c>
      <c r="K345" t="s">
        <v>248</v>
      </c>
      <c r="L345">
        <v>1764306</v>
      </c>
      <c r="M345">
        <v>1551937</v>
      </c>
      <c r="N345">
        <v>33100</v>
      </c>
      <c r="O345">
        <v>22296</v>
      </c>
      <c r="P345">
        <v>89219</v>
      </c>
      <c r="Q345">
        <v>7270</v>
      </c>
      <c r="R345">
        <v>60484</v>
      </c>
    </row>
    <row r="346" spans="1:18" x14ac:dyDescent="0.2">
      <c r="A346" t="str">
        <f t="shared" si="5"/>
        <v>FemaletothispTotalOregon</v>
      </c>
      <c r="B346" t="s">
        <v>361</v>
      </c>
      <c r="C346" s="2">
        <v>41821</v>
      </c>
      <c r="D346" t="s">
        <v>341</v>
      </c>
      <c r="E346" t="s">
        <v>342</v>
      </c>
      <c r="F346" t="s">
        <v>349</v>
      </c>
      <c r="G346" t="s">
        <v>350</v>
      </c>
      <c r="H346" t="s">
        <v>403</v>
      </c>
      <c r="I346">
        <v>41</v>
      </c>
      <c r="J346" t="s">
        <v>249</v>
      </c>
      <c r="K346" t="s">
        <v>248</v>
      </c>
      <c r="L346">
        <v>2001706</v>
      </c>
      <c r="M346">
        <v>1757786</v>
      </c>
      <c r="N346">
        <v>37776</v>
      </c>
      <c r="O346">
        <v>34618</v>
      </c>
      <c r="P346">
        <v>91667</v>
      </c>
      <c r="Q346">
        <v>8118</v>
      </c>
      <c r="R346">
        <v>71741</v>
      </c>
    </row>
    <row r="347" spans="1:18" x14ac:dyDescent="0.2">
      <c r="A347" t="str">
        <f t="shared" si="5"/>
        <v>MalehispHispanicOregon</v>
      </c>
      <c r="B347" t="s">
        <v>361</v>
      </c>
      <c r="C347" s="2">
        <v>41821</v>
      </c>
      <c r="D347" t="s">
        <v>351</v>
      </c>
      <c r="E347" t="s">
        <v>352</v>
      </c>
      <c r="F347" t="s">
        <v>343</v>
      </c>
      <c r="G347" t="s">
        <v>344</v>
      </c>
      <c r="H347" t="s">
        <v>403</v>
      </c>
      <c r="I347">
        <v>41</v>
      </c>
      <c r="J347" t="s">
        <v>249</v>
      </c>
      <c r="K347" t="s">
        <v>248</v>
      </c>
      <c r="L347">
        <v>255887</v>
      </c>
      <c r="M347">
        <v>221702</v>
      </c>
      <c r="N347">
        <v>5011</v>
      </c>
      <c r="O347">
        <v>14007</v>
      </c>
      <c r="P347">
        <v>2485</v>
      </c>
      <c r="Q347">
        <v>1004</v>
      </c>
      <c r="R347">
        <v>11678</v>
      </c>
    </row>
    <row r="348" spans="1:18" x14ac:dyDescent="0.2">
      <c r="A348" t="str">
        <f t="shared" si="5"/>
        <v>MalenhispNot HispanicOregon</v>
      </c>
      <c r="B348" t="s">
        <v>361</v>
      </c>
      <c r="C348" s="2">
        <v>41821</v>
      </c>
      <c r="D348" t="s">
        <v>351</v>
      </c>
      <c r="E348" t="s">
        <v>352</v>
      </c>
      <c r="F348" t="s">
        <v>347</v>
      </c>
      <c r="G348" t="s">
        <v>348</v>
      </c>
      <c r="H348" t="s">
        <v>403</v>
      </c>
      <c r="I348">
        <v>41</v>
      </c>
      <c r="J348" t="s">
        <v>249</v>
      </c>
      <c r="K348" t="s">
        <v>248</v>
      </c>
      <c r="L348">
        <v>1706513</v>
      </c>
      <c r="M348">
        <v>1503716</v>
      </c>
      <c r="N348">
        <v>38750</v>
      </c>
      <c r="O348">
        <v>22170</v>
      </c>
      <c r="P348">
        <v>75991</v>
      </c>
      <c r="Q348">
        <v>7477</v>
      </c>
      <c r="R348">
        <v>58409</v>
      </c>
    </row>
    <row r="349" spans="1:18" x14ac:dyDescent="0.2">
      <c r="A349" t="str">
        <f t="shared" si="5"/>
        <v>MaletothispTotalOregon</v>
      </c>
      <c r="B349" t="s">
        <v>361</v>
      </c>
      <c r="C349" s="2">
        <v>41821</v>
      </c>
      <c r="D349" t="s">
        <v>351</v>
      </c>
      <c r="E349" t="s">
        <v>352</v>
      </c>
      <c r="F349" t="s">
        <v>349</v>
      </c>
      <c r="G349" t="s">
        <v>350</v>
      </c>
      <c r="H349" t="s">
        <v>403</v>
      </c>
      <c r="I349">
        <v>41</v>
      </c>
      <c r="J349" t="s">
        <v>249</v>
      </c>
      <c r="K349" t="s">
        <v>248</v>
      </c>
      <c r="L349">
        <v>1962400</v>
      </c>
      <c r="M349">
        <v>1725418</v>
      </c>
      <c r="N349">
        <v>43761</v>
      </c>
      <c r="O349">
        <v>36177</v>
      </c>
      <c r="P349">
        <v>78476</v>
      </c>
      <c r="Q349">
        <v>8481</v>
      </c>
      <c r="R349">
        <v>70087</v>
      </c>
    </row>
    <row r="350" spans="1:18" x14ac:dyDescent="0.2">
      <c r="A350" t="str">
        <f t="shared" si="5"/>
        <v>Both SexeshispHispanicOregon</v>
      </c>
      <c r="B350" t="s">
        <v>361</v>
      </c>
      <c r="C350" s="2">
        <v>41821</v>
      </c>
      <c r="D350" t="s">
        <v>353</v>
      </c>
      <c r="E350" t="s">
        <v>354</v>
      </c>
      <c r="F350" t="s">
        <v>343</v>
      </c>
      <c r="G350" t="s">
        <v>344</v>
      </c>
      <c r="H350" t="s">
        <v>403</v>
      </c>
      <c r="I350">
        <v>41</v>
      </c>
      <c r="J350" t="s">
        <v>249</v>
      </c>
      <c r="K350" t="s">
        <v>248</v>
      </c>
      <c r="L350">
        <v>493287</v>
      </c>
      <c r="M350">
        <v>427551</v>
      </c>
      <c r="N350">
        <v>9687</v>
      </c>
      <c r="O350">
        <v>26329</v>
      </c>
      <c r="P350">
        <v>4933</v>
      </c>
      <c r="Q350">
        <v>1852</v>
      </c>
      <c r="R350">
        <v>22935</v>
      </c>
    </row>
    <row r="351" spans="1:18" x14ac:dyDescent="0.2">
      <c r="A351" t="str">
        <f t="shared" si="5"/>
        <v>Both SexesnhispNot HispanicOregon</v>
      </c>
      <c r="B351" t="s">
        <v>361</v>
      </c>
      <c r="C351" s="2">
        <v>41821</v>
      </c>
      <c r="D351" t="s">
        <v>353</v>
      </c>
      <c r="E351" t="s">
        <v>354</v>
      </c>
      <c r="F351" t="s">
        <v>347</v>
      </c>
      <c r="G351" t="s">
        <v>348</v>
      </c>
      <c r="H351" t="s">
        <v>403</v>
      </c>
      <c r="I351">
        <v>41</v>
      </c>
      <c r="J351" t="s">
        <v>249</v>
      </c>
      <c r="K351" t="s">
        <v>248</v>
      </c>
      <c r="L351">
        <v>3470819</v>
      </c>
      <c r="M351">
        <v>3055653</v>
      </c>
      <c r="N351">
        <v>71850</v>
      </c>
      <c r="O351">
        <v>44466</v>
      </c>
      <c r="P351">
        <v>165210</v>
      </c>
      <c r="Q351">
        <v>14747</v>
      </c>
      <c r="R351">
        <v>118893</v>
      </c>
    </row>
    <row r="352" spans="1:18" x14ac:dyDescent="0.2">
      <c r="A352" t="str">
        <f t="shared" si="5"/>
        <v>Both SexestothispTotalOregon</v>
      </c>
      <c r="B352" t="s">
        <v>361</v>
      </c>
      <c r="C352" s="2">
        <v>41821</v>
      </c>
      <c r="D352" t="s">
        <v>353</v>
      </c>
      <c r="E352" t="s">
        <v>354</v>
      </c>
      <c r="F352" t="s">
        <v>349</v>
      </c>
      <c r="G352" t="s">
        <v>350</v>
      </c>
      <c r="H352" t="s">
        <v>403</v>
      </c>
      <c r="I352">
        <v>41</v>
      </c>
      <c r="J352" t="s">
        <v>249</v>
      </c>
      <c r="K352" t="s">
        <v>248</v>
      </c>
      <c r="L352">
        <v>3964106</v>
      </c>
      <c r="M352">
        <v>3483204</v>
      </c>
      <c r="N352">
        <v>81537</v>
      </c>
      <c r="O352">
        <v>70795</v>
      </c>
      <c r="P352">
        <v>170143</v>
      </c>
      <c r="Q352">
        <v>16599</v>
      </c>
      <c r="R352">
        <v>141828</v>
      </c>
    </row>
    <row r="353" spans="1:18" x14ac:dyDescent="0.2">
      <c r="A353" t="str">
        <f t="shared" si="5"/>
        <v>FemalehispHispanicPennsylvania</v>
      </c>
      <c r="B353" t="s">
        <v>361</v>
      </c>
      <c r="C353" s="2">
        <v>41821</v>
      </c>
      <c r="D353" t="s">
        <v>341</v>
      </c>
      <c r="E353" t="s">
        <v>342</v>
      </c>
      <c r="F353" t="s">
        <v>343</v>
      </c>
      <c r="G353" t="s">
        <v>344</v>
      </c>
      <c r="H353" t="s">
        <v>404</v>
      </c>
      <c r="I353">
        <v>42</v>
      </c>
      <c r="J353" t="s">
        <v>251</v>
      </c>
      <c r="K353" t="s">
        <v>250</v>
      </c>
      <c r="L353">
        <v>412293</v>
      </c>
      <c r="M353">
        <v>310958</v>
      </c>
      <c r="N353">
        <v>61019</v>
      </c>
      <c r="O353">
        <v>12824</v>
      </c>
      <c r="P353">
        <v>4354</v>
      </c>
      <c r="Q353">
        <v>2542</v>
      </c>
      <c r="R353">
        <v>20596</v>
      </c>
    </row>
    <row r="354" spans="1:18" x14ac:dyDescent="0.2">
      <c r="A354" t="str">
        <f t="shared" si="5"/>
        <v>FemalenhispNot HispanicPennsylvania</v>
      </c>
      <c r="B354" t="s">
        <v>361</v>
      </c>
      <c r="C354" s="2">
        <v>41821</v>
      </c>
      <c r="D354" t="s">
        <v>341</v>
      </c>
      <c r="E354" t="s">
        <v>342</v>
      </c>
      <c r="F354" t="s">
        <v>347</v>
      </c>
      <c r="G354" t="s">
        <v>348</v>
      </c>
      <c r="H354" t="s">
        <v>404</v>
      </c>
      <c r="I354">
        <v>42</v>
      </c>
      <c r="J354" t="s">
        <v>251</v>
      </c>
      <c r="K354" t="s">
        <v>250</v>
      </c>
      <c r="L354">
        <v>6122694</v>
      </c>
      <c r="M354">
        <v>5087125</v>
      </c>
      <c r="N354">
        <v>712083</v>
      </c>
      <c r="O354">
        <v>9079</v>
      </c>
      <c r="P354">
        <v>212999</v>
      </c>
      <c r="Q354">
        <v>1858</v>
      </c>
      <c r="R354">
        <v>99550</v>
      </c>
    </row>
    <row r="355" spans="1:18" x14ac:dyDescent="0.2">
      <c r="A355" t="str">
        <f t="shared" si="5"/>
        <v>FemaletothispTotalPennsylvania</v>
      </c>
      <c r="B355" t="s">
        <v>361</v>
      </c>
      <c r="C355" s="2">
        <v>41821</v>
      </c>
      <c r="D355" t="s">
        <v>341</v>
      </c>
      <c r="E355" t="s">
        <v>342</v>
      </c>
      <c r="F355" t="s">
        <v>349</v>
      </c>
      <c r="G355" t="s">
        <v>350</v>
      </c>
      <c r="H355" t="s">
        <v>404</v>
      </c>
      <c r="I355">
        <v>42</v>
      </c>
      <c r="J355" t="s">
        <v>251</v>
      </c>
      <c r="K355" t="s">
        <v>250</v>
      </c>
      <c r="L355">
        <v>6534987</v>
      </c>
      <c r="M355">
        <v>5398083</v>
      </c>
      <c r="N355">
        <v>773102</v>
      </c>
      <c r="O355">
        <v>21903</v>
      </c>
      <c r="P355">
        <v>217353</v>
      </c>
      <c r="Q355">
        <v>4400</v>
      </c>
      <c r="R355">
        <v>120146</v>
      </c>
    </row>
    <row r="356" spans="1:18" x14ac:dyDescent="0.2">
      <c r="A356" t="str">
        <f t="shared" si="5"/>
        <v>MalehispHispanicPennsylvania</v>
      </c>
      <c r="B356" t="s">
        <v>361</v>
      </c>
      <c r="C356" s="2">
        <v>41821</v>
      </c>
      <c r="D356" t="s">
        <v>351</v>
      </c>
      <c r="E356" t="s">
        <v>352</v>
      </c>
      <c r="F356" t="s">
        <v>343</v>
      </c>
      <c r="G356" t="s">
        <v>344</v>
      </c>
      <c r="H356" t="s">
        <v>404</v>
      </c>
      <c r="I356">
        <v>42</v>
      </c>
      <c r="J356" t="s">
        <v>251</v>
      </c>
      <c r="K356" t="s">
        <v>250</v>
      </c>
      <c r="L356">
        <v>429396</v>
      </c>
      <c r="M356">
        <v>328090</v>
      </c>
      <c r="N356">
        <v>60359</v>
      </c>
      <c r="O356">
        <v>13898</v>
      </c>
      <c r="P356">
        <v>4400</v>
      </c>
      <c r="Q356">
        <v>2501</v>
      </c>
      <c r="R356">
        <v>20148</v>
      </c>
    </row>
    <row r="357" spans="1:18" x14ac:dyDescent="0.2">
      <c r="A357" t="str">
        <f t="shared" si="5"/>
        <v>MalenhispNot HispanicPennsylvania</v>
      </c>
      <c r="B357" t="s">
        <v>361</v>
      </c>
      <c r="C357" s="2">
        <v>41821</v>
      </c>
      <c r="D357" t="s">
        <v>351</v>
      </c>
      <c r="E357" t="s">
        <v>352</v>
      </c>
      <c r="F357" t="s">
        <v>347</v>
      </c>
      <c r="G357" t="s">
        <v>348</v>
      </c>
      <c r="H357" t="s">
        <v>404</v>
      </c>
      <c r="I357">
        <v>42</v>
      </c>
      <c r="J357" t="s">
        <v>251</v>
      </c>
      <c r="K357" t="s">
        <v>250</v>
      </c>
      <c r="L357">
        <v>5824718</v>
      </c>
      <c r="M357">
        <v>4865883</v>
      </c>
      <c r="N357">
        <v>656699</v>
      </c>
      <c r="O357">
        <v>8867</v>
      </c>
      <c r="P357">
        <v>196893</v>
      </c>
      <c r="Q357">
        <v>1726</v>
      </c>
      <c r="R357">
        <v>94650</v>
      </c>
    </row>
    <row r="358" spans="1:18" x14ac:dyDescent="0.2">
      <c r="A358" t="str">
        <f t="shared" si="5"/>
        <v>MaletothispTotalPennsylvania</v>
      </c>
      <c r="B358" t="s">
        <v>361</v>
      </c>
      <c r="C358" s="2">
        <v>41821</v>
      </c>
      <c r="D358" t="s">
        <v>351</v>
      </c>
      <c r="E358" t="s">
        <v>352</v>
      </c>
      <c r="F358" t="s">
        <v>349</v>
      </c>
      <c r="G358" t="s">
        <v>350</v>
      </c>
      <c r="H358" t="s">
        <v>404</v>
      </c>
      <c r="I358">
        <v>42</v>
      </c>
      <c r="J358" t="s">
        <v>251</v>
      </c>
      <c r="K358" t="s">
        <v>250</v>
      </c>
      <c r="L358">
        <v>6254114</v>
      </c>
      <c r="M358">
        <v>5193973</v>
      </c>
      <c r="N358">
        <v>717058</v>
      </c>
      <c r="O358">
        <v>22765</v>
      </c>
      <c r="P358">
        <v>201293</v>
      </c>
      <c r="Q358">
        <v>4227</v>
      </c>
      <c r="R358">
        <v>114798</v>
      </c>
    </row>
    <row r="359" spans="1:18" x14ac:dyDescent="0.2">
      <c r="A359" t="str">
        <f t="shared" si="5"/>
        <v>Both SexeshispHispanicPennsylvania</v>
      </c>
      <c r="B359" t="s">
        <v>361</v>
      </c>
      <c r="C359" s="2">
        <v>41821</v>
      </c>
      <c r="D359" t="s">
        <v>353</v>
      </c>
      <c r="E359" t="s">
        <v>354</v>
      </c>
      <c r="F359" t="s">
        <v>343</v>
      </c>
      <c r="G359" t="s">
        <v>344</v>
      </c>
      <c r="H359" t="s">
        <v>404</v>
      </c>
      <c r="I359">
        <v>42</v>
      </c>
      <c r="J359" t="s">
        <v>251</v>
      </c>
      <c r="K359" t="s">
        <v>250</v>
      </c>
      <c r="L359">
        <v>841689</v>
      </c>
      <c r="M359">
        <v>639048</v>
      </c>
      <c r="N359">
        <v>121378</v>
      </c>
      <c r="O359">
        <v>26722</v>
      </c>
      <c r="P359">
        <v>8754</v>
      </c>
      <c r="Q359">
        <v>5043</v>
      </c>
      <c r="R359">
        <v>40744</v>
      </c>
    </row>
    <row r="360" spans="1:18" x14ac:dyDescent="0.2">
      <c r="A360" t="str">
        <f t="shared" si="5"/>
        <v>Both SexesnhispNot HispanicPennsylvania</v>
      </c>
      <c r="B360" t="s">
        <v>361</v>
      </c>
      <c r="C360" s="2">
        <v>41821</v>
      </c>
      <c r="D360" t="s">
        <v>353</v>
      </c>
      <c r="E360" t="s">
        <v>354</v>
      </c>
      <c r="F360" t="s">
        <v>347</v>
      </c>
      <c r="G360" t="s">
        <v>348</v>
      </c>
      <c r="H360" t="s">
        <v>404</v>
      </c>
      <c r="I360">
        <v>42</v>
      </c>
      <c r="J360" t="s">
        <v>251</v>
      </c>
      <c r="K360" t="s">
        <v>250</v>
      </c>
      <c r="L360">
        <v>11947412</v>
      </c>
      <c r="M360">
        <v>9953008</v>
      </c>
      <c r="N360">
        <v>1368782</v>
      </c>
      <c r="O360">
        <v>17946</v>
      </c>
      <c r="P360">
        <v>409892</v>
      </c>
      <c r="Q360">
        <v>3584</v>
      </c>
      <c r="R360">
        <v>194200</v>
      </c>
    </row>
    <row r="361" spans="1:18" x14ac:dyDescent="0.2">
      <c r="A361" t="str">
        <f t="shared" si="5"/>
        <v>Both SexestothispTotalPennsylvania</v>
      </c>
      <c r="B361" t="s">
        <v>361</v>
      </c>
      <c r="C361" s="2">
        <v>41821</v>
      </c>
      <c r="D361" t="s">
        <v>353</v>
      </c>
      <c r="E361" t="s">
        <v>354</v>
      </c>
      <c r="F361" t="s">
        <v>349</v>
      </c>
      <c r="G361" t="s">
        <v>350</v>
      </c>
      <c r="H361" t="s">
        <v>404</v>
      </c>
      <c r="I361">
        <v>42</v>
      </c>
      <c r="J361" t="s">
        <v>251</v>
      </c>
      <c r="K361" t="s">
        <v>250</v>
      </c>
      <c r="L361">
        <v>12789101</v>
      </c>
      <c r="M361">
        <v>10592056</v>
      </c>
      <c r="N361">
        <v>1490160</v>
      </c>
      <c r="O361">
        <v>44668</v>
      </c>
      <c r="P361">
        <v>418646</v>
      </c>
      <c r="Q361">
        <v>8627</v>
      </c>
      <c r="R361">
        <v>234944</v>
      </c>
    </row>
    <row r="362" spans="1:18" x14ac:dyDescent="0.2">
      <c r="A362" t="str">
        <f t="shared" si="5"/>
        <v>FemalehispHispanicRhode Island</v>
      </c>
      <c r="B362" t="s">
        <v>361</v>
      </c>
      <c r="C362" s="2">
        <v>41821</v>
      </c>
      <c r="D362" t="s">
        <v>341</v>
      </c>
      <c r="E362" t="s">
        <v>342</v>
      </c>
      <c r="F362" t="s">
        <v>343</v>
      </c>
      <c r="G362" t="s">
        <v>344</v>
      </c>
      <c r="H362" t="s">
        <v>405</v>
      </c>
      <c r="I362">
        <v>44</v>
      </c>
      <c r="J362" t="s">
        <v>253</v>
      </c>
      <c r="K362" t="s">
        <v>252</v>
      </c>
      <c r="L362">
        <v>74651</v>
      </c>
      <c r="M362">
        <v>55734</v>
      </c>
      <c r="N362">
        <v>11265</v>
      </c>
      <c r="O362">
        <v>2881</v>
      </c>
      <c r="P362">
        <v>692</v>
      </c>
      <c r="Q362">
        <v>575</v>
      </c>
      <c r="R362">
        <v>3504</v>
      </c>
    </row>
    <row r="363" spans="1:18" x14ac:dyDescent="0.2">
      <c r="A363" t="str">
        <f t="shared" si="5"/>
        <v>FemalenhispNot HispanicRhode Island</v>
      </c>
      <c r="B363" t="s">
        <v>361</v>
      </c>
      <c r="C363" s="2">
        <v>41821</v>
      </c>
      <c r="D363" t="s">
        <v>341</v>
      </c>
      <c r="E363" t="s">
        <v>342</v>
      </c>
      <c r="F363" t="s">
        <v>347</v>
      </c>
      <c r="G363" t="s">
        <v>348</v>
      </c>
      <c r="H363" t="s">
        <v>405</v>
      </c>
      <c r="I363">
        <v>44</v>
      </c>
      <c r="J363" t="s">
        <v>253</v>
      </c>
      <c r="K363" t="s">
        <v>252</v>
      </c>
      <c r="L363">
        <v>469141</v>
      </c>
      <c r="M363">
        <v>407543</v>
      </c>
      <c r="N363">
        <v>30072</v>
      </c>
      <c r="O363">
        <v>2318</v>
      </c>
      <c r="P363">
        <v>18355</v>
      </c>
      <c r="Q363">
        <v>332</v>
      </c>
      <c r="R363">
        <v>10521</v>
      </c>
    </row>
    <row r="364" spans="1:18" x14ac:dyDescent="0.2">
      <c r="A364" t="str">
        <f t="shared" si="5"/>
        <v>FemaletothispTotalRhode Island</v>
      </c>
      <c r="B364" t="s">
        <v>361</v>
      </c>
      <c r="C364" s="2">
        <v>41821</v>
      </c>
      <c r="D364" t="s">
        <v>341</v>
      </c>
      <c r="E364" t="s">
        <v>342</v>
      </c>
      <c r="F364" t="s">
        <v>349</v>
      </c>
      <c r="G364" t="s">
        <v>350</v>
      </c>
      <c r="H364" t="s">
        <v>405</v>
      </c>
      <c r="I364">
        <v>44</v>
      </c>
      <c r="J364" t="s">
        <v>253</v>
      </c>
      <c r="K364" t="s">
        <v>252</v>
      </c>
      <c r="L364">
        <v>543792</v>
      </c>
      <c r="M364">
        <v>463277</v>
      </c>
      <c r="N364">
        <v>41337</v>
      </c>
      <c r="O364">
        <v>5199</v>
      </c>
      <c r="P364">
        <v>19047</v>
      </c>
      <c r="Q364">
        <v>907</v>
      </c>
      <c r="R364">
        <v>14025</v>
      </c>
    </row>
    <row r="365" spans="1:18" x14ac:dyDescent="0.2">
      <c r="A365" t="str">
        <f t="shared" si="5"/>
        <v>MalehispHispanicRhode Island</v>
      </c>
      <c r="B365" t="s">
        <v>361</v>
      </c>
      <c r="C365" s="2">
        <v>41821</v>
      </c>
      <c r="D365" t="s">
        <v>351</v>
      </c>
      <c r="E365" t="s">
        <v>352</v>
      </c>
      <c r="F365" t="s">
        <v>343</v>
      </c>
      <c r="G365" t="s">
        <v>344</v>
      </c>
      <c r="H365" t="s">
        <v>405</v>
      </c>
      <c r="I365">
        <v>44</v>
      </c>
      <c r="J365" t="s">
        <v>253</v>
      </c>
      <c r="K365" t="s">
        <v>252</v>
      </c>
      <c r="L365">
        <v>74762</v>
      </c>
      <c r="M365">
        <v>56632</v>
      </c>
      <c r="N365">
        <v>10648</v>
      </c>
      <c r="O365">
        <v>2854</v>
      </c>
      <c r="P365">
        <v>721</v>
      </c>
      <c r="Q365">
        <v>605</v>
      </c>
      <c r="R365">
        <v>3302</v>
      </c>
    </row>
    <row r="366" spans="1:18" x14ac:dyDescent="0.2">
      <c r="A366" t="str">
        <f t="shared" si="5"/>
        <v>MalenhispNot HispanicRhode Island</v>
      </c>
      <c r="B366" t="s">
        <v>361</v>
      </c>
      <c r="C366" s="2">
        <v>41821</v>
      </c>
      <c r="D366" t="s">
        <v>351</v>
      </c>
      <c r="E366" t="s">
        <v>352</v>
      </c>
      <c r="F366" t="s">
        <v>347</v>
      </c>
      <c r="G366" t="s">
        <v>348</v>
      </c>
      <c r="H366" t="s">
        <v>405</v>
      </c>
      <c r="I366">
        <v>44</v>
      </c>
      <c r="J366" t="s">
        <v>253</v>
      </c>
      <c r="K366" t="s">
        <v>252</v>
      </c>
      <c r="L366">
        <v>437463</v>
      </c>
      <c r="M366">
        <v>378401</v>
      </c>
      <c r="N366">
        <v>30004</v>
      </c>
      <c r="O366">
        <v>2199</v>
      </c>
      <c r="P366">
        <v>16540</v>
      </c>
      <c r="Q366">
        <v>333</v>
      </c>
      <c r="R366">
        <v>9986</v>
      </c>
    </row>
    <row r="367" spans="1:18" x14ac:dyDescent="0.2">
      <c r="A367" t="str">
        <f t="shared" si="5"/>
        <v>MaletothispTotalRhode Island</v>
      </c>
      <c r="B367" t="s">
        <v>361</v>
      </c>
      <c r="C367" s="2">
        <v>41821</v>
      </c>
      <c r="D367" t="s">
        <v>351</v>
      </c>
      <c r="E367" t="s">
        <v>352</v>
      </c>
      <c r="F367" t="s">
        <v>349</v>
      </c>
      <c r="G367" t="s">
        <v>350</v>
      </c>
      <c r="H367" t="s">
        <v>405</v>
      </c>
      <c r="I367">
        <v>44</v>
      </c>
      <c r="J367" t="s">
        <v>253</v>
      </c>
      <c r="K367" t="s">
        <v>252</v>
      </c>
      <c r="L367">
        <v>512225</v>
      </c>
      <c r="M367">
        <v>435033</v>
      </c>
      <c r="N367">
        <v>40652</v>
      </c>
      <c r="O367">
        <v>5053</v>
      </c>
      <c r="P367">
        <v>17261</v>
      </c>
      <c r="Q367">
        <v>938</v>
      </c>
      <c r="R367">
        <v>13288</v>
      </c>
    </row>
    <row r="368" spans="1:18" x14ac:dyDescent="0.2">
      <c r="A368" t="str">
        <f t="shared" si="5"/>
        <v>Both SexeshispHispanicRhode Island</v>
      </c>
      <c r="B368" t="s">
        <v>361</v>
      </c>
      <c r="C368" s="2">
        <v>41821</v>
      </c>
      <c r="D368" t="s">
        <v>353</v>
      </c>
      <c r="E368" t="s">
        <v>354</v>
      </c>
      <c r="F368" t="s">
        <v>343</v>
      </c>
      <c r="G368" t="s">
        <v>344</v>
      </c>
      <c r="H368" t="s">
        <v>405</v>
      </c>
      <c r="I368">
        <v>44</v>
      </c>
      <c r="J368" t="s">
        <v>253</v>
      </c>
      <c r="K368" t="s">
        <v>252</v>
      </c>
      <c r="L368">
        <v>149413</v>
      </c>
      <c r="M368">
        <v>112366</v>
      </c>
      <c r="N368">
        <v>21913</v>
      </c>
      <c r="O368">
        <v>5735</v>
      </c>
      <c r="P368">
        <v>1413</v>
      </c>
      <c r="Q368">
        <v>1180</v>
      </c>
      <c r="R368">
        <v>6806</v>
      </c>
    </row>
    <row r="369" spans="1:18" x14ac:dyDescent="0.2">
      <c r="A369" t="str">
        <f t="shared" si="5"/>
        <v>Both SexesnhispNot HispanicRhode Island</v>
      </c>
      <c r="B369" t="s">
        <v>361</v>
      </c>
      <c r="C369" s="2">
        <v>41821</v>
      </c>
      <c r="D369" t="s">
        <v>353</v>
      </c>
      <c r="E369" t="s">
        <v>354</v>
      </c>
      <c r="F369" t="s">
        <v>347</v>
      </c>
      <c r="G369" t="s">
        <v>348</v>
      </c>
      <c r="H369" t="s">
        <v>405</v>
      </c>
      <c r="I369">
        <v>44</v>
      </c>
      <c r="J369" t="s">
        <v>253</v>
      </c>
      <c r="K369" t="s">
        <v>252</v>
      </c>
      <c r="L369">
        <v>906604</v>
      </c>
      <c r="M369">
        <v>785944</v>
      </c>
      <c r="N369">
        <v>60076</v>
      </c>
      <c r="O369">
        <v>4517</v>
      </c>
      <c r="P369">
        <v>34895</v>
      </c>
      <c r="Q369">
        <v>665</v>
      </c>
      <c r="R369">
        <v>20507</v>
      </c>
    </row>
    <row r="370" spans="1:18" x14ac:dyDescent="0.2">
      <c r="A370" t="str">
        <f t="shared" si="5"/>
        <v>Both SexestothispTotalRhode Island</v>
      </c>
      <c r="B370" t="s">
        <v>361</v>
      </c>
      <c r="C370" s="2">
        <v>41821</v>
      </c>
      <c r="D370" t="s">
        <v>353</v>
      </c>
      <c r="E370" t="s">
        <v>354</v>
      </c>
      <c r="F370" t="s">
        <v>349</v>
      </c>
      <c r="G370" t="s">
        <v>350</v>
      </c>
      <c r="H370" t="s">
        <v>405</v>
      </c>
      <c r="I370">
        <v>44</v>
      </c>
      <c r="J370" t="s">
        <v>253</v>
      </c>
      <c r="K370" t="s">
        <v>252</v>
      </c>
      <c r="L370">
        <v>1056017</v>
      </c>
      <c r="M370">
        <v>898310</v>
      </c>
      <c r="N370">
        <v>81989</v>
      </c>
      <c r="O370">
        <v>10252</v>
      </c>
      <c r="P370">
        <v>36308</v>
      </c>
      <c r="Q370">
        <v>1845</v>
      </c>
      <c r="R370">
        <v>27313</v>
      </c>
    </row>
    <row r="371" spans="1:18" x14ac:dyDescent="0.2">
      <c r="A371" t="str">
        <f t="shared" si="5"/>
        <v>FemalehispHispanicSouth Carolina</v>
      </c>
      <c r="B371" t="s">
        <v>361</v>
      </c>
      <c r="C371" s="2">
        <v>41821</v>
      </c>
      <c r="D371" t="s">
        <v>341</v>
      </c>
      <c r="E371" t="s">
        <v>342</v>
      </c>
      <c r="F371" t="s">
        <v>343</v>
      </c>
      <c r="G371" t="s">
        <v>344</v>
      </c>
      <c r="H371" t="s">
        <v>406</v>
      </c>
      <c r="I371">
        <v>45</v>
      </c>
      <c r="J371" t="s">
        <v>255</v>
      </c>
      <c r="K371" t="s">
        <v>254</v>
      </c>
      <c r="L371">
        <v>119019</v>
      </c>
      <c r="M371">
        <v>97897</v>
      </c>
      <c r="N371">
        <v>11406</v>
      </c>
      <c r="O371">
        <v>3437</v>
      </c>
      <c r="P371">
        <v>1178</v>
      </c>
      <c r="Q371">
        <v>818</v>
      </c>
      <c r="R371">
        <v>4283</v>
      </c>
    </row>
    <row r="372" spans="1:18" x14ac:dyDescent="0.2">
      <c r="A372" t="str">
        <f t="shared" si="5"/>
        <v>FemalenhispNot HispanicSouth Carolina</v>
      </c>
      <c r="B372" t="s">
        <v>361</v>
      </c>
      <c r="C372" s="2">
        <v>41821</v>
      </c>
      <c r="D372" t="s">
        <v>341</v>
      </c>
      <c r="E372" t="s">
        <v>342</v>
      </c>
      <c r="F372" t="s">
        <v>347</v>
      </c>
      <c r="G372" t="s">
        <v>348</v>
      </c>
      <c r="H372" t="s">
        <v>406</v>
      </c>
      <c r="I372">
        <v>45</v>
      </c>
      <c r="J372" t="s">
        <v>255</v>
      </c>
      <c r="K372" t="s">
        <v>254</v>
      </c>
      <c r="L372">
        <v>2361719</v>
      </c>
      <c r="M372">
        <v>1575100</v>
      </c>
      <c r="N372">
        <v>700600</v>
      </c>
      <c r="O372">
        <v>8853</v>
      </c>
      <c r="P372">
        <v>37999</v>
      </c>
      <c r="Q372">
        <v>1230</v>
      </c>
      <c r="R372">
        <v>37937</v>
      </c>
    </row>
    <row r="373" spans="1:18" x14ac:dyDescent="0.2">
      <c r="A373" t="str">
        <f t="shared" si="5"/>
        <v>FemaletothispTotalSouth Carolina</v>
      </c>
      <c r="B373" t="s">
        <v>361</v>
      </c>
      <c r="C373" s="2">
        <v>41821</v>
      </c>
      <c r="D373" t="s">
        <v>341</v>
      </c>
      <c r="E373" t="s">
        <v>342</v>
      </c>
      <c r="F373" t="s">
        <v>349</v>
      </c>
      <c r="G373" t="s">
        <v>350</v>
      </c>
      <c r="H373" t="s">
        <v>406</v>
      </c>
      <c r="I373">
        <v>45</v>
      </c>
      <c r="J373" t="s">
        <v>255</v>
      </c>
      <c r="K373" t="s">
        <v>254</v>
      </c>
      <c r="L373">
        <v>2480738</v>
      </c>
      <c r="M373">
        <v>1672997</v>
      </c>
      <c r="N373">
        <v>712006</v>
      </c>
      <c r="O373">
        <v>12290</v>
      </c>
      <c r="P373">
        <v>39177</v>
      </c>
      <c r="Q373">
        <v>2048</v>
      </c>
      <c r="R373">
        <v>42220</v>
      </c>
    </row>
    <row r="374" spans="1:18" x14ac:dyDescent="0.2">
      <c r="A374" t="str">
        <f t="shared" si="5"/>
        <v>MalehispHispanicSouth Carolina</v>
      </c>
      <c r="B374" t="s">
        <v>361</v>
      </c>
      <c r="C374" s="2">
        <v>41821</v>
      </c>
      <c r="D374" t="s">
        <v>351</v>
      </c>
      <c r="E374" t="s">
        <v>352</v>
      </c>
      <c r="F374" t="s">
        <v>343</v>
      </c>
      <c r="G374" t="s">
        <v>344</v>
      </c>
      <c r="H374" t="s">
        <v>406</v>
      </c>
      <c r="I374">
        <v>45</v>
      </c>
      <c r="J374" t="s">
        <v>255</v>
      </c>
      <c r="K374" t="s">
        <v>254</v>
      </c>
      <c r="L374">
        <v>138339</v>
      </c>
      <c r="M374">
        <v>114968</v>
      </c>
      <c r="N374">
        <v>11955</v>
      </c>
      <c r="O374">
        <v>4727</v>
      </c>
      <c r="P374">
        <v>1231</v>
      </c>
      <c r="Q374">
        <v>1012</v>
      </c>
      <c r="R374">
        <v>4446</v>
      </c>
    </row>
    <row r="375" spans="1:18" x14ac:dyDescent="0.2">
      <c r="A375" t="str">
        <f t="shared" si="5"/>
        <v>MalenhispNot HispanicSouth Carolina</v>
      </c>
      <c r="B375" t="s">
        <v>361</v>
      </c>
      <c r="C375" s="2">
        <v>41821</v>
      </c>
      <c r="D375" t="s">
        <v>351</v>
      </c>
      <c r="E375" t="s">
        <v>352</v>
      </c>
      <c r="F375" t="s">
        <v>347</v>
      </c>
      <c r="G375" t="s">
        <v>348</v>
      </c>
      <c r="H375" t="s">
        <v>406</v>
      </c>
      <c r="I375">
        <v>45</v>
      </c>
      <c r="J375" t="s">
        <v>255</v>
      </c>
      <c r="K375" t="s">
        <v>254</v>
      </c>
      <c r="L375">
        <v>2204716</v>
      </c>
      <c r="M375">
        <v>1508421</v>
      </c>
      <c r="N375">
        <v>616866</v>
      </c>
      <c r="O375">
        <v>8813</v>
      </c>
      <c r="P375">
        <v>33239</v>
      </c>
      <c r="Q375">
        <v>1433</v>
      </c>
      <c r="R375">
        <v>35944</v>
      </c>
    </row>
    <row r="376" spans="1:18" x14ac:dyDescent="0.2">
      <c r="A376" t="str">
        <f t="shared" si="5"/>
        <v>MaletothispTotalSouth Carolina</v>
      </c>
      <c r="B376" t="s">
        <v>361</v>
      </c>
      <c r="C376" s="2">
        <v>41821</v>
      </c>
      <c r="D376" t="s">
        <v>351</v>
      </c>
      <c r="E376" t="s">
        <v>352</v>
      </c>
      <c r="F376" t="s">
        <v>349</v>
      </c>
      <c r="G376" t="s">
        <v>350</v>
      </c>
      <c r="H376" t="s">
        <v>406</v>
      </c>
      <c r="I376">
        <v>45</v>
      </c>
      <c r="J376" t="s">
        <v>255</v>
      </c>
      <c r="K376" t="s">
        <v>254</v>
      </c>
      <c r="L376">
        <v>2343055</v>
      </c>
      <c r="M376">
        <v>1623389</v>
      </c>
      <c r="N376">
        <v>628821</v>
      </c>
      <c r="O376">
        <v>13540</v>
      </c>
      <c r="P376">
        <v>34470</v>
      </c>
      <c r="Q376">
        <v>2445</v>
      </c>
      <c r="R376">
        <v>40390</v>
      </c>
    </row>
    <row r="377" spans="1:18" x14ac:dyDescent="0.2">
      <c r="A377" t="str">
        <f t="shared" si="5"/>
        <v>Both SexeshispHispanicSouth Carolina</v>
      </c>
      <c r="B377" t="s">
        <v>361</v>
      </c>
      <c r="C377" s="2">
        <v>41821</v>
      </c>
      <c r="D377" t="s">
        <v>353</v>
      </c>
      <c r="E377" t="s">
        <v>354</v>
      </c>
      <c r="F377" t="s">
        <v>343</v>
      </c>
      <c r="G377" t="s">
        <v>344</v>
      </c>
      <c r="H377" t="s">
        <v>406</v>
      </c>
      <c r="I377">
        <v>45</v>
      </c>
      <c r="J377" t="s">
        <v>255</v>
      </c>
      <c r="K377" t="s">
        <v>254</v>
      </c>
      <c r="L377">
        <v>257358</v>
      </c>
      <c r="M377">
        <v>212865</v>
      </c>
      <c r="N377">
        <v>23361</v>
      </c>
      <c r="O377">
        <v>8164</v>
      </c>
      <c r="P377">
        <v>2409</v>
      </c>
      <c r="Q377">
        <v>1830</v>
      </c>
      <c r="R377">
        <v>8729</v>
      </c>
    </row>
    <row r="378" spans="1:18" x14ac:dyDescent="0.2">
      <c r="A378" t="str">
        <f t="shared" si="5"/>
        <v>Both SexesnhispNot HispanicSouth Carolina</v>
      </c>
      <c r="B378" t="s">
        <v>361</v>
      </c>
      <c r="C378" s="2">
        <v>41821</v>
      </c>
      <c r="D378" t="s">
        <v>353</v>
      </c>
      <c r="E378" t="s">
        <v>354</v>
      </c>
      <c r="F378" t="s">
        <v>347</v>
      </c>
      <c r="G378" t="s">
        <v>348</v>
      </c>
      <c r="H378" t="s">
        <v>406</v>
      </c>
      <c r="I378">
        <v>45</v>
      </c>
      <c r="J378" t="s">
        <v>255</v>
      </c>
      <c r="K378" t="s">
        <v>254</v>
      </c>
      <c r="L378">
        <v>4566435</v>
      </c>
      <c r="M378">
        <v>3083521</v>
      </c>
      <c r="N378">
        <v>1317466</v>
      </c>
      <c r="O378">
        <v>17666</v>
      </c>
      <c r="P378">
        <v>71238</v>
      </c>
      <c r="Q378">
        <v>2663</v>
      </c>
      <c r="R378">
        <v>73881</v>
      </c>
    </row>
    <row r="379" spans="1:18" x14ac:dyDescent="0.2">
      <c r="A379" t="str">
        <f t="shared" si="5"/>
        <v>Both SexestothispTotalSouth Carolina</v>
      </c>
      <c r="B379" t="s">
        <v>361</v>
      </c>
      <c r="C379" s="2">
        <v>41821</v>
      </c>
      <c r="D379" t="s">
        <v>353</v>
      </c>
      <c r="E379" t="s">
        <v>354</v>
      </c>
      <c r="F379" t="s">
        <v>349</v>
      </c>
      <c r="G379" t="s">
        <v>350</v>
      </c>
      <c r="H379" t="s">
        <v>406</v>
      </c>
      <c r="I379">
        <v>45</v>
      </c>
      <c r="J379" t="s">
        <v>255</v>
      </c>
      <c r="K379" t="s">
        <v>254</v>
      </c>
      <c r="L379">
        <v>4823793</v>
      </c>
      <c r="M379">
        <v>3296386</v>
      </c>
      <c r="N379">
        <v>1340827</v>
      </c>
      <c r="O379">
        <v>25830</v>
      </c>
      <c r="P379">
        <v>73647</v>
      </c>
      <c r="Q379">
        <v>4493</v>
      </c>
      <c r="R379">
        <v>82610</v>
      </c>
    </row>
    <row r="380" spans="1:18" x14ac:dyDescent="0.2">
      <c r="A380" t="str">
        <f t="shared" si="5"/>
        <v>FemalehispHispanicSouth Dakota</v>
      </c>
      <c r="B380" t="s">
        <v>361</v>
      </c>
      <c r="C380" s="2">
        <v>41821</v>
      </c>
      <c r="D380" t="s">
        <v>341</v>
      </c>
      <c r="E380" t="s">
        <v>342</v>
      </c>
      <c r="F380" t="s">
        <v>343</v>
      </c>
      <c r="G380" t="s">
        <v>344</v>
      </c>
      <c r="H380" t="s">
        <v>407</v>
      </c>
      <c r="I380">
        <v>46</v>
      </c>
      <c r="J380" t="s">
        <v>257</v>
      </c>
      <c r="K380" t="s">
        <v>256</v>
      </c>
      <c r="L380">
        <v>13752</v>
      </c>
      <c r="M380">
        <v>9859</v>
      </c>
      <c r="N380">
        <v>269</v>
      </c>
      <c r="O380">
        <v>2607</v>
      </c>
      <c r="P380">
        <v>102</v>
      </c>
      <c r="Q380">
        <v>78</v>
      </c>
      <c r="R380">
        <v>837</v>
      </c>
    </row>
    <row r="381" spans="1:18" x14ac:dyDescent="0.2">
      <c r="A381" t="str">
        <f t="shared" si="5"/>
        <v>FemalenhispNot HispanicSouth Dakota</v>
      </c>
      <c r="B381" t="s">
        <v>361</v>
      </c>
      <c r="C381" s="2">
        <v>41821</v>
      </c>
      <c r="D381" t="s">
        <v>341</v>
      </c>
      <c r="E381" t="s">
        <v>342</v>
      </c>
      <c r="F381" t="s">
        <v>347</v>
      </c>
      <c r="G381" t="s">
        <v>348</v>
      </c>
      <c r="H381" t="s">
        <v>407</v>
      </c>
      <c r="I381">
        <v>46</v>
      </c>
      <c r="J381" t="s">
        <v>257</v>
      </c>
      <c r="K381" t="s">
        <v>256</v>
      </c>
      <c r="L381">
        <v>407904</v>
      </c>
      <c r="M381">
        <v>351905</v>
      </c>
      <c r="N381">
        <v>5750</v>
      </c>
      <c r="O381">
        <v>36430</v>
      </c>
      <c r="P381">
        <v>5316</v>
      </c>
      <c r="Q381">
        <v>182</v>
      </c>
      <c r="R381">
        <v>8321</v>
      </c>
    </row>
    <row r="382" spans="1:18" x14ac:dyDescent="0.2">
      <c r="A382" t="str">
        <f t="shared" si="5"/>
        <v>FemaletothispTotalSouth Dakota</v>
      </c>
      <c r="B382" t="s">
        <v>361</v>
      </c>
      <c r="C382" s="2">
        <v>41821</v>
      </c>
      <c r="D382" t="s">
        <v>341</v>
      </c>
      <c r="E382" t="s">
        <v>342</v>
      </c>
      <c r="F382" t="s">
        <v>349</v>
      </c>
      <c r="G382" t="s">
        <v>350</v>
      </c>
      <c r="H382" t="s">
        <v>407</v>
      </c>
      <c r="I382">
        <v>46</v>
      </c>
      <c r="J382" t="s">
        <v>257</v>
      </c>
      <c r="K382" t="s">
        <v>256</v>
      </c>
      <c r="L382">
        <v>421656</v>
      </c>
      <c r="M382">
        <v>361764</v>
      </c>
      <c r="N382">
        <v>6019</v>
      </c>
      <c r="O382">
        <v>39037</v>
      </c>
      <c r="P382">
        <v>5418</v>
      </c>
      <c r="Q382">
        <v>260</v>
      </c>
      <c r="R382">
        <v>9158</v>
      </c>
    </row>
    <row r="383" spans="1:18" x14ac:dyDescent="0.2">
      <c r="A383" t="str">
        <f t="shared" si="5"/>
        <v>MalehispHispanicSouth Dakota</v>
      </c>
      <c r="B383" t="s">
        <v>361</v>
      </c>
      <c r="C383" s="2">
        <v>41821</v>
      </c>
      <c r="D383" t="s">
        <v>351</v>
      </c>
      <c r="E383" t="s">
        <v>352</v>
      </c>
      <c r="F383" t="s">
        <v>343</v>
      </c>
      <c r="G383" t="s">
        <v>344</v>
      </c>
      <c r="H383" t="s">
        <v>407</v>
      </c>
      <c r="I383">
        <v>46</v>
      </c>
      <c r="J383" t="s">
        <v>257</v>
      </c>
      <c r="K383" t="s">
        <v>256</v>
      </c>
      <c r="L383">
        <v>16405</v>
      </c>
      <c r="M383">
        <v>11961</v>
      </c>
      <c r="N383">
        <v>376</v>
      </c>
      <c r="O383">
        <v>2909</v>
      </c>
      <c r="P383">
        <v>107</v>
      </c>
      <c r="Q383">
        <v>120</v>
      </c>
      <c r="R383">
        <v>932</v>
      </c>
    </row>
    <row r="384" spans="1:18" x14ac:dyDescent="0.2">
      <c r="A384" t="str">
        <f t="shared" si="5"/>
        <v>MalenhispNot HispanicSouth Dakota</v>
      </c>
      <c r="B384" t="s">
        <v>361</v>
      </c>
      <c r="C384" s="2">
        <v>41821</v>
      </c>
      <c r="D384" t="s">
        <v>351</v>
      </c>
      <c r="E384" t="s">
        <v>352</v>
      </c>
      <c r="F384" t="s">
        <v>347</v>
      </c>
      <c r="G384" t="s">
        <v>348</v>
      </c>
      <c r="H384" t="s">
        <v>407</v>
      </c>
      <c r="I384">
        <v>46</v>
      </c>
      <c r="J384" t="s">
        <v>257</v>
      </c>
      <c r="K384" t="s">
        <v>256</v>
      </c>
      <c r="L384">
        <v>411027</v>
      </c>
      <c r="M384">
        <v>353636</v>
      </c>
      <c r="N384">
        <v>8753</v>
      </c>
      <c r="O384">
        <v>35170</v>
      </c>
      <c r="P384">
        <v>5082</v>
      </c>
      <c r="Q384">
        <v>203</v>
      </c>
      <c r="R384">
        <v>8183</v>
      </c>
    </row>
    <row r="385" spans="1:18" x14ac:dyDescent="0.2">
      <c r="A385" t="str">
        <f t="shared" si="5"/>
        <v>MaletothispTotalSouth Dakota</v>
      </c>
      <c r="B385" t="s">
        <v>361</v>
      </c>
      <c r="C385" s="2">
        <v>41821</v>
      </c>
      <c r="D385" t="s">
        <v>351</v>
      </c>
      <c r="E385" t="s">
        <v>352</v>
      </c>
      <c r="F385" t="s">
        <v>349</v>
      </c>
      <c r="G385" t="s">
        <v>350</v>
      </c>
      <c r="H385" t="s">
        <v>407</v>
      </c>
      <c r="I385">
        <v>46</v>
      </c>
      <c r="J385" t="s">
        <v>257</v>
      </c>
      <c r="K385" t="s">
        <v>256</v>
      </c>
      <c r="L385">
        <v>427432</v>
      </c>
      <c r="M385">
        <v>365597</v>
      </c>
      <c r="N385">
        <v>9129</v>
      </c>
      <c r="O385">
        <v>38079</v>
      </c>
      <c r="P385">
        <v>5189</v>
      </c>
      <c r="Q385">
        <v>323</v>
      </c>
      <c r="R385">
        <v>9115</v>
      </c>
    </row>
    <row r="386" spans="1:18" x14ac:dyDescent="0.2">
      <c r="A386" t="str">
        <f t="shared" si="5"/>
        <v>Both SexeshispHispanicSouth Dakota</v>
      </c>
      <c r="B386" t="s">
        <v>361</v>
      </c>
      <c r="C386" s="2">
        <v>41821</v>
      </c>
      <c r="D386" t="s">
        <v>353</v>
      </c>
      <c r="E386" t="s">
        <v>354</v>
      </c>
      <c r="F386" t="s">
        <v>343</v>
      </c>
      <c r="G386" t="s">
        <v>344</v>
      </c>
      <c r="H386" t="s">
        <v>407</v>
      </c>
      <c r="I386">
        <v>46</v>
      </c>
      <c r="J386" t="s">
        <v>257</v>
      </c>
      <c r="K386" t="s">
        <v>256</v>
      </c>
      <c r="L386">
        <v>30157</v>
      </c>
      <c r="M386">
        <v>21820</v>
      </c>
      <c r="N386">
        <v>645</v>
      </c>
      <c r="O386">
        <v>5516</v>
      </c>
      <c r="P386">
        <v>209</v>
      </c>
      <c r="Q386">
        <v>198</v>
      </c>
      <c r="R386">
        <v>1769</v>
      </c>
    </row>
    <row r="387" spans="1:18" x14ac:dyDescent="0.2">
      <c r="A387" t="str">
        <f t="shared" ref="A387:A450" si="6">E387&amp;F387&amp;G387&amp;J387</f>
        <v>Both SexesnhispNot HispanicSouth Dakota</v>
      </c>
      <c r="B387" t="s">
        <v>361</v>
      </c>
      <c r="C387" s="2">
        <v>41821</v>
      </c>
      <c r="D387" t="s">
        <v>353</v>
      </c>
      <c r="E387" t="s">
        <v>354</v>
      </c>
      <c r="F387" t="s">
        <v>347</v>
      </c>
      <c r="G387" t="s">
        <v>348</v>
      </c>
      <c r="H387" t="s">
        <v>407</v>
      </c>
      <c r="I387">
        <v>46</v>
      </c>
      <c r="J387" t="s">
        <v>257</v>
      </c>
      <c r="K387" t="s">
        <v>256</v>
      </c>
      <c r="L387">
        <v>818931</v>
      </c>
      <c r="M387">
        <v>705541</v>
      </c>
      <c r="N387">
        <v>14503</v>
      </c>
      <c r="O387">
        <v>71600</v>
      </c>
      <c r="P387">
        <v>10398</v>
      </c>
      <c r="Q387">
        <v>385</v>
      </c>
      <c r="R387">
        <v>16504</v>
      </c>
    </row>
    <row r="388" spans="1:18" x14ac:dyDescent="0.2">
      <c r="A388" t="str">
        <f t="shared" si="6"/>
        <v>Both SexestothispTotalSouth Dakota</v>
      </c>
      <c r="B388" t="s">
        <v>361</v>
      </c>
      <c r="C388" s="2">
        <v>41821</v>
      </c>
      <c r="D388" t="s">
        <v>353</v>
      </c>
      <c r="E388" t="s">
        <v>354</v>
      </c>
      <c r="F388" t="s">
        <v>349</v>
      </c>
      <c r="G388" t="s">
        <v>350</v>
      </c>
      <c r="H388" t="s">
        <v>407</v>
      </c>
      <c r="I388">
        <v>46</v>
      </c>
      <c r="J388" t="s">
        <v>257</v>
      </c>
      <c r="K388" t="s">
        <v>256</v>
      </c>
      <c r="L388">
        <v>849088</v>
      </c>
      <c r="M388">
        <v>727361</v>
      </c>
      <c r="N388">
        <v>15148</v>
      </c>
      <c r="O388">
        <v>77116</v>
      </c>
      <c r="P388">
        <v>10607</v>
      </c>
      <c r="Q388">
        <v>583</v>
      </c>
      <c r="R388">
        <v>18273</v>
      </c>
    </row>
    <row r="389" spans="1:18" x14ac:dyDescent="0.2">
      <c r="A389" t="str">
        <f t="shared" si="6"/>
        <v>FemalehispHispanicTennessee</v>
      </c>
      <c r="B389" t="s">
        <v>361</v>
      </c>
      <c r="C389" s="2">
        <v>41821</v>
      </c>
      <c r="D389" t="s">
        <v>341</v>
      </c>
      <c r="E389" t="s">
        <v>342</v>
      </c>
      <c r="F389" t="s">
        <v>343</v>
      </c>
      <c r="G389" t="s">
        <v>344</v>
      </c>
      <c r="H389" t="s">
        <v>408</v>
      </c>
      <c r="I389">
        <v>47</v>
      </c>
      <c r="J389" t="s">
        <v>259</v>
      </c>
      <c r="K389" t="s">
        <v>258</v>
      </c>
      <c r="L389">
        <v>154080</v>
      </c>
      <c r="M389">
        <v>130879</v>
      </c>
      <c r="N389">
        <v>9723</v>
      </c>
      <c r="O389">
        <v>4912</v>
      </c>
      <c r="P389">
        <v>1717</v>
      </c>
      <c r="Q389">
        <v>1234</v>
      </c>
      <c r="R389">
        <v>5615</v>
      </c>
    </row>
    <row r="390" spans="1:18" x14ac:dyDescent="0.2">
      <c r="A390" t="str">
        <f t="shared" si="6"/>
        <v>FemalenhispNot HispanicTennessee</v>
      </c>
      <c r="B390" t="s">
        <v>361</v>
      </c>
      <c r="C390" s="2">
        <v>41821</v>
      </c>
      <c r="D390" t="s">
        <v>341</v>
      </c>
      <c r="E390" t="s">
        <v>342</v>
      </c>
      <c r="F390" t="s">
        <v>347</v>
      </c>
      <c r="G390" t="s">
        <v>348</v>
      </c>
      <c r="H390" t="s">
        <v>408</v>
      </c>
      <c r="I390">
        <v>47</v>
      </c>
      <c r="J390" t="s">
        <v>259</v>
      </c>
      <c r="K390" t="s">
        <v>258</v>
      </c>
      <c r="L390">
        <v>3196694</v>
      </c>
      <c r="M390">
        <v>2497954</v>
      </c>
      <c r="N390">
        <v>578734</v>
      </c>
      <c r="O390">
        <v>8595</v>
      </c>
      <c r="P390">
        <v>57124</v>
      </c>
      <c r="Q390">
        <v>1604</v>
      </c>
      <c r="R390">
        <v>52683</v>
      </c>
    </row>
    <row r="391" spans="1:18" x14ac:dyDescent="0.2">
      <c r="A391" t="str">
        <f t="shared" si="6"/>
        <v>FemaletothispTotalTennessee</v>
      </c>
      <c r="B391" t="s">
        <v>361</v>
      </c>
      <c r="C391" s="2">
        <v>41821</v>
      </c>
      <c r="D391" t="s">
        <v>341</v>
      </c>
      <c r="E391" t="s">
        <v>342</v>
      </c>
      <c r="F391" t="s">
        <v>349</v>
      </c>
      <c r="G391" t="s">
        <v>350</v>
      </c>
      <c r="H391" t="s">
        <v>408</v>
      </c>
      <c r="I391">
        <v>47</v>
      </c>
      <c r="J391" t="s">
        <v>259</v>
      </c>
      <c r="K391" t="s">
        <v>258</v>
      </c>
      <c r="L391">
        <v>3350774</v>
      </c>
      <c r="M391">
        <v>2628833</v>
      </c>
      <c r="N391">
        <v>588457</v>
      </c>
      <c r="O391">
        <v>13507</v>
      </c>
      <c r="P391">
        <v>58841</v>
      </c>
      <c r="Q391">
        <v>2838</v>
      </c>
      <c r="R391">
        <v>58298</v>
      </c>
    </row>
    <row r="392" spans="1:18" x14ac:dyDescent="0.2">
      <c r="A392" t="str">
        <f t="shared" si="6"/>
        <v>MalehispHispanicTennessee</v>
      </c>
      <c r="B392" t="s">
        <v>361</v>
      </c>
      <c r="C392" s="2">
        <v>41821</v>
      </c>
      <c r="D392" t="s">
        <v>351</v>
      </c>
      <c r="E392" t="s">
        <v>352</v>
      </c>
      <c r="F392" t="s">
        <v>343</v>
      </c>
      <c r="G392" t="s">
        <v>344</v>
      </c>
      <c r="H392" t="s">
        <v>408</v>
      </c>
      <c r="I392">
        <v>47</v>
      </c>
      <c r="J392" t="s">
        <v>259</v>
      </c>
      <c r="K392" t="s">
        <v>258</v>
      </c>
      <c r="L392">
        <v>174904</v>
      </c>
      <c r="M392">
        <v>149203</v>
      </c>
      <c r="N392">
        <v>10205</v>
      </c>
      <c r="O392">
        <v>6348</v>
      </c>
      <c r="P392">
        <v>1708</v>
      </c>
      <c r="Q392">
        <v>1546</v>
      </c>
      <c r="R392">
        <v>5894</v>
      </c>
    </row>
    <row r="393" spans="1:18" x14ac:dyDescent="0.2">
      <c r="A393" t="str">
        <f t="shared" si="6"/>
        <v>MalenhispNot HispanicTennessee</v>
      </c>
      <c r="B393" t="s">
        <v>361</v>
      </c>
      <c r="C393" s="2">
        <v>41821</v>
      </c>
      <c r="D393" t="s">
        <v>351</v>
      </c>
      <c r="E393" t="s">
        <v>352</v>
      </c>
      <c r="F393" t="s">
        <v>347</v>
      </c>
      <c r="G393" t="s">
        <v>348</v>
      </c>
      <c r="H393" t="s">
        <v>408</v>
      </c>
      <c r="I393">
        <v>47</v>
      </c>
      <c r="J393" t="s">
        <v>259</v>
      </c>
      <c r="K393" t="s">
        <v>258</v>
      </c>
      <c r="L393">
        <v>3015148</v>
      </c>
      <c r="M393">
        <v>2384756</v>
      </c>
      <c r="N393">
        <v>518651</v>
      </c>
      <c r="O393">
        <v>8888</v>
      </c>
      <c r="P393">
        <v>50769</v>
      </c>
      <c r="Q393">
        <v>1629</v>
      </c>
      <c r="R393">
        <v>50455</v>
      </c>
    </row>
    <row r="394" spans="1:18" x14ac:dyDescent="0.2">
      <c r="A394" t="str">
        <f t="shared" si="6"/>
        <v>MaletothispTotalTennessee</v>
      </c>
      <c r="B394" t="s">
        <v>361</v>
      </c>
      <c r="C394" s="2">
        <v>41821</v>
      </c>
      <c r="D394" t="s">
        <v>351</v>
      </c>
      <c r="E394" t="s">
        <v>352</v>
      </c>
      <c r="F394" t="s">
        <v>349</v>
      </c>
      <c r="G394" t="s">
        <v>350</v>
      </c>
      <c r="H394" t="s">
        <v>408</v>
      </c>
      <c r="I394">
        <v>47</v>
      </c>
      <c r="J394" t="s">
        <v>259</v>
      </c>
      <c r="K394" t="s">
        <v>258</v>
      </c>
      <c r="L394">
        <v>3190052</v>
      </c>
      <c r="M394">
        <v>2533959</v>
      </c>
      <c r="N394">
        <v>528856</v>
      </c>
      <c r="O394">
        <v>15236</v>
      </c>
      <c r="P394">
        <v>52477</v>
      </c>
      <c r="Q394">
        <v>3175</v>
      </c>
      <c r="R394">
        <v>56349</v>
      </c>
    </row>
    <row r="395" spans="1:18" x14ac:dyDescent="0.2">
      <c r="A395" t="str">
        <f t="shared" si="6"/>
        <v>Both SexeshispHispanicTennessee</v>
      </c>
      <c r="B395" t="s">
        <v>361</v>
      </c>
      <c r="C395" s="2">
        <v>41821</v>
      </c>
      <c r="D395" t="s">
        <v>353</v>
      </c>
      <c r="E395" t="s">
        <v>354</v>
      </c>
      <c r="F395" t="s">
        <v>343</v>
      </c>
      <c r="G395" t="s">
        <v>344</v>
      </c>
      <c r="H395" t="s">
        <v>408</v>
      </c>
      <c r="I395">
        <v>47</v>
      </c>
      <c r="J395" t="s">
        <v>259</v>
      </c>
      <c r="K395" t="s">
        <v>258</v>
      </c>
      <c r="L395">
        <v>328984</v>
      </c>
      <c r="M395">
        <v>280082</v>
      </c>
      <c r="N395">
        <v>19928</v>
      </c>
      <c r="O395">
        <v>11260</v>
      </c>
      <c r="P395">
        <v>3425</v>
      </c>
      <c r="Q395">
        <v>2780</v>
      </c>
      <c r="R395">
        <v>11509</v>
      </c>
    </row>
    <row r="396" spans="1:18" x14ac:dyDescent="0.2">
      <c r="A396" t="str">
        <f t="shared" si="6"/>
        <v>Both SexesnhispNot HispanicTennessee</v>
      </c>
      <c r="B396" t="s">
        <v>361</v>
      </c>
      <c r="C396" s="2">
        <v>41821</v>
      </c>
      <c r="D396" t="s">
        <v>353</v>
      </c>
      <c r="E396" t="s">
        <v>354</v>
      </c>
      <c r="F396" t="s">
        <v>347</v>
      </c>
      <c r="G396" t="s">
        <v>348</v>
      </c>
      <c r="H396" t="s">
        <v>408</v>
      </c>
      <c r="I396">
        <v>47</v>
      </c>
      <c r="J396" t="s">
        <v>259</v>
      </c>
      <c r="K396" t="s">
        <v>258</v>
      </c>
      <c r="L396">
        <v>6211842</v>
      </c>
      <c r="M396">
        <v>4882710</v>
      </c>
      <c r="N396">
        <v>1097385</v>
      </c>
      <c r="O396">
        <v>17483</v>
      </c>
      <c r="P396">
        <v>107893</v>
      </c>
      <c r="Q396">
        <v>3233</v>
      </c>
      <c r="R396">
        <v>103138</v>
      </c>
    </row>
    <row r="397" spans="1:18" x14ac:dyDescent="0.2">
      <c r="A397" t="str">
        <f t="shared" si="6"/>
        <v>Both SexestothispTotalTennessee</v>
      </c>
      <c r="B397" t="s">
        <v>361</v>
      </c>
      <c r="C397" s="2">
        <v>41821</v>
      </c>
      <c r="D397" t="s">
        <v>353</v>
      </c>
      <c r="E397" t="s">
        <v>354</v>
      </c>
      <c r="F397" t="s">
        <v>349</v>
      </c>
      <c r="G397" t="s">
        <v>350</v>
      </c>
      <c r="H397" t="s">
        <v>408</v>
      </c>
      <c r="I397">
        <v>47</v>
      </c>
      <c r="J397" t="s">
        <v>259</v>
      </c>
      <c r="K397" t="s">
        <v>258</v>
      </c>
      <c r="L397">
        <v>6540826</v>
      </c>
      <c r="M397">
        <v>5162792</v>
      </c>
      <c r="N397">
        <v>1117313</v>
      </c>
      <c r="O397">
        <v>28743</v>
      </c>
      <c r="P397">
        <v>111318</v>
      </c>
      <c r="Q397">
        <v>6013</v>
      </c>
      <c r="R397">
        <v>114647</v>
      </c>
    </row>
    <row r="398" spans="1:18" x14ac:dyDescent="0.2">
      <c r="A398" t="str">
        <f t="shared" si="6"/>
        <v>FemalehispHispanicTexas</v>
      </c>
      <c r="B398" t="s">
        <v>361</v>
      </c>
      <c r="C398" s="2">
        <v>41821</v>
      </c>
      <c r="D398" t="s">
        <v>341</v>
      </c>
      <c r="E398" t="s">
        <v>342</v>
      </c>
      <c r="F398" t="s">
        <v>343</v>
      </c>
      <c r="G398" t="s">
        <v>344</v>
      </c>
      <c r="H398" t="s">
        <v>409</v>
      </c>
      <c r="I398">
        <v>48</v>
      </c>
      <c r="J398" t="s">
        <v>261</v>
      </c>
      <c r="K398" t="s">
        <v>260</v>
      </c>
      <c r="L398">
        <v>5188971</v>
      </c>
      <c r="M398">
        <v>4904124</v>
      </c>
      <c r="N398">
        <v>101719</v>
      </c>
      <c r="O398">
        <v>87570</v>
      </c>
      <c r="P398">
        <v>23049</v>
      </c>
      <c r="Q398">
        <v>7186</v>
      </c>
      <c r="R398">
        <v>65323</v>
      </c>
    </row>
    <row r="399" spans="1:18" x14ac:dyDescent="0.2">
      <c r="A399" t="str">
        <f t="shared" si="6"/>
        <v>FemalenhispNot HispanicTexas</v>
      </c>
      <c r="B399" t="s">
        <v>361</v>
      </c>
      <c r="C399" s="2">
        <v>41821</v>
      </c>
      <c r="D399" t="s">
        <v>341</v>
      </c>
      <c r="E399" t="s">
        <v>342</v>
      </c>
      <c r="F399" t="s">
        <v>347</v>
      </c>
      <c r="G399" t="s">
        <v>348</v>
      </c>
      <c r="H399" t="s">
        <v>409</v>
      </c>
      <c r="I399">
        <v>48</v>
      </c>
      <c r="J399" t="s">
        <v>261</v>
      </c>
      <c r="K399" t="s">
        <v>260</v>
      </c>
      <c r="L399">
        <v>8394503</v>
      </c>
      <c r="M399">
        <v>5918673</v>
      </c>
      <c r="N399">
        <v>1629836</v>
      </c>
      <c r="O399">
        <v>43903</v>
      </c>
      <c r="P399">
        <v>607612</v>
      </c>
      <c r="Q399">
        <v>10741</v>
      </c>
      <c r="R399">
        <v>183738</v>
      </c>
    </row>
    <row r="400" spans="1:18" x14ac:dyDescent="0.2">
      <c r="A400" t="str">
        <f t="shared" si="6"/>
        <v>FemaletothispTotalTexas</v>
      </c>
      <c r="B400" t="s">
        <v>361</v>
      </c>
      <c r="C400" s="2">
        <v>41821</v>
      </c>
      <c r="D400" t="s">
        <v>341</v>
      </c>
      <c r="E400" t="s">
        <v>342</v>
      </c>
      <c r="F400" t="s">
        <v>349</v>
      </c>
      <c r="G400" t="s">
        <v>350</v>
      </c>
      <c r="H400" t="s">
        <v>409</v>
      </c>
      <c r="I400">
        <v>48</v>
      </c>
      <c r="J400" t="s">
        <v>261</v>
      </c>
      <c r="K400" t="s">
        <v>260</v>
      </c>
      <c r="L400">
        <v>13583474</v>
      </c>
      <c r="M400">
        <v>10822797</v>
      </c>
      <c r="N400">
        <v>1731555</v>
      </c>
      <c r="O400">
        <v>131473</v>
      </c>
      <c r="P400">
        <v>630661</v>
      </c>
      <c r="Q400">
        <v>17927</v>
      </c>
      <c r="R400">
        <v>249061</v>
      </c>
    </row>
    <row r="401" spans="1:18" x14ac:dyDescent="0.2">
      <c r="A401" t="str">
        <f t="shared" si="6"/>
        <v>MalehispHispanicTexas</v>
      </c>
      <c r="B401" t="s">
        <v>361</v>
      </c>
      <c r="C401" s="2">
        <v>41821</v>
      </c>
      <c r="D401" t="s">
        <v>351</v>
      </c>
      <c r="E401" t="s">
        <v>352</v>
      </c>
      <c r="F401" t="s">
        <v>343</v>
      </c>
      <c r="G401" t="s">
        <v>344</v>
      </c>
      <c r="H401" t="s">
        <v>409</v>
      </c>
      <c r="I401">
        <v>48</v>
      </c>
      <c r="J401" t="s">
        <v>261</v>
      </c>
      <c r="K401" t="s">
        <v>260</v>
      </c>
      <c r="L401">
        <v>5251622</v>
      </c>
      <c r="M401">
        <v>4960188</v>
      </c>
      <c r="N401">
        <v>98716</v>
      </c>
      <c r="O401">
        <v>95366</v>
      </c>
      <c r="P401">
        <v>22864</v>
      </c>
      <c r="Q401">
        <v>7684</v>
      </c>
      <c r="R401">
        <v>66804</v>
      </c>
    </row>
    <row r="402" spans="1:18" x14ac:dyDescent="0.2">
      <c r="A402" t="str">
        <f t="shared" si="6"/>
        <v>MalenhispNot HispanicTexas</v>
      </c>
      <c r="B402" t="s">
        <v>361</v>
      </c>
      <c r="C402" s="2">
        <v>41821</v>
      </c>
      <c r="D402" t="s">
        <v>351</v>
      </c>
      <c r="E402" t="s">
        <v>352</v>
      </c>
      <c r="F402" t="s">
        <v>347</v>
      </c>
      <c r="G402" t="s">
        <v>348</v>
      </c>
      <c r="H402" t="s">
        <v>409</v>
      </c>
      <c r="I402">
        <v>48</v>
      </c>
      <c r="J402" t="s">
        <v>261</v>
      </c>
      <c r="K402" t="s">
        <v>260</v>
      </c>
      <c r="L402">
        <v>8142046</v>
      </c>
      <c r="M402">
        <v>5808841</v>
      </c>
      <c r="N402">
        <v>1525011</v>
      </c>
      <c r="O402">
        <v>43547</v>
      </c>
      <c r="P402">
        <v>576393</v>
      </c>
      <c r="Q402">
        <v>10559</v>
      </c>
      <c r="R402">
        <v>177695</v>
      </c>
    </row>
    <row r="403" spans="1:18" x14ac:dyDescent="0.2">
      <c r="A403" t="str">
        <f t="shared" si="6"/>
        <v>MaletothispTotalTexas</v>
      </c>
      <c r="B403" t="s">
        <v>361</v>
      </c>
      <c r="C403" s="2">
        <v>41821</v>
      </c>
      <c r="D403" t="s">
        <v>351</v>
      </c>
      <c r="E403" t="s">
        <v>352</v>
      </c>
      <c r="F403" t="s">
        <v>349</v>
      </c>
      <c r="G403" t="s">
        <v>350</v>
      </c>
      <c r="H403" t="s">
        <v>409</v>
      </c>
      <c r="I403">
        <v>48</v>
      </c>
      <c r="J403" t="s">
        <v>261</v>
      </c>
      <c r="K403" t="s">
        <v>260</v>
      </c>
      <c r="L403">
        <v>13393668</v>
      </c>
      <c r="M403">
        <v>10769029</v>
      </c>
      <c r="N403">
        <v>1623727</v>
      </c>
      <c r="O403">
        <v>138913</v>
      </c>
      <c r="P403">
        <v>599257</v>
      </c>
      <c r="Q403">
        <v>18243</v>
      </c>
      <c r="R403">
        <v>244499</v>
      </c>
    </row>
    <row r="404" spans="1:18" x14ac:dyDescent="0.2">
      <c r="A404" t="str">
        <f t="shared" si="6"/>
        <v>Both SexeshispHispanicTexas</v>
      </c>
      <c r="B404" t="s">
        <v>361</v>
      </c>
      <c r="C404" s="2">
        <v>41821</v>
      </c>
      <c r="D404" t="s">
        <v>353</v>
      </c>
      <c r="E404" t="s">
        <v>354</v>
      </c>
      <c r="F404" t="s">
        <v>343</v>
      </c>
      <c r="G404" t="s">
        <v>344</v>
      </c>
      <c r="H404" t="s">
        <v>409</v>
      </c>
      <c r="I404">
        <v>48</v>
      </c>
      <c r="J404" t="s">
        <v>261</v>
      </c>
      <c r="K404" t="s">
        <v>260</v>
      </c>
      <c r="L404">
        <v>10440593</v>
      </c>
      <c r="M404">
        <v>9864312</v>
      </c>
      <c r="N404">
        <v>200435</v>
      </c>
      <c r="O404">
        <v>182936</v>
      </c>
      <c r="P404">
        <v>45913</v>
      </c>
      <c r="Q404">
        <v>14870</v>
      </c>
      <c r="R404">
        <v>132127</v>
      </c>
    </row>
    <row r="405" spans="1:18" x14ac:dyDescent="0.2">
      <c r="A405" t="str">
        <f t="shared" si="6"/>
        <v>Both SexesnhispNot HispanicTexas</v>
      </c>
      <c r="B405" t="s">
        <v>361</v>
      </c>
      <c r="C405" s="2">
        <v>41821</v>
      </c>
      <c r="D405" t="s">
        <v>353</v>
      </c>
      <c r="E405" t="s">
        <v>354</v>
      </c>
      <c r="F405" t="s">
        <v>347</v>
      </c>
      <c r="G405" t="s">
        <v>348</v>
      </c>
      <c r="H405" t="s">
        <v>409</v>
      </c>
      <c r="I405">
        <v>48</v>
      </c>
      <c r="J405" t="s">
        <v>261</v>
      </c>
      <c r="K405" t="s">
        <v>260</v>
      </c>
      <c r="L405">
        <v>16536549</v>
      </c>
      <c r="M405">
        <v>11727514</v>
      </c>
      <c r="N405">
        <v>3154847</v>
      </c>
      <c r="O405">
        <v>87450</v>
      </c>
      <c r="P405">
        <v>1184005</v>
      </c>
      <c r="Q405">
        <v>21300</v>
      </c>
      <c r="R405">
        <v>361433</v>
      </c>
    </row>
    <row r="406" spans="1:18" x14ac:dyDescent="0.2">
      <c r="A406" t="str">
        <f t="shared" si="6"/>
        <v>Both SexestothispTotalTexas</v>
      </c>
      <c r="B406" t="s">
        <v>361</v>
      </c>
      <c r="C406" s="2">
        <v>41821</v>
      </c>
      <c r="D406" t="s">
        <v>353</v>
      </c>
      <c r="E406" t="s">
        <v>354</v>
      </c>
      <c r="F406" t="s">
        <v>349</v>
      </c>
      <c r="G406" t="s">
        <v>350</v>
      </c>
      <c r="H406" t="s">
        <v>409</v>
      </c>
      <c r="I406">
        <v>48</v>
      </c>
      <c r="J406" t="s">
        <v>261</v>
      </c>
      <c r="K406" t="s">
        <v>260</v>
      </c>
      <c r="L406">
        <v>26977142</v>
      </c>
      <c r="M406">
        <v>21591826</v>
      </c>
      <c r="N406">
        <v>3355282</v>
      </c>
      <c r="O406">
        <v>270386</v>
      </c>
      <c r="P406">
        <v>1229918</v>
      </c>
      <c r="Q406">
        <v>36170</v>
      </c>
      <c r="R406">
        <v>493560</v>
      </c>
    </row>
    <row r="407" spans="1:18" x14ac:dyDescent="0.2">
      <c r="A407" t="str">
        <f t="shared" si="6"/>
        <v>FemalehispHispanicUtah</v>
      </c>
      <c r="B407" t="s">
        <v>361</v>
      </c>
      <c r="C407" s="2">
        <v>41821</v>
      </c>
      <c r="D407" t="s">
        <v>341</v>
      </c>
      <c r="E407" t="s">
        <v>342</v>
      </c>
      <c r="F407" t="s">
        <v>343</v>
      </c>
      <c r="G407" t="s">
        <v>344</v>
      </c>
      <c r="H407" t="s">
        <v>410</v>
      </c>
      <c r="I407">
        <v>49</v>
      </c>
      <c r="J407" t="s">
        <v>263</v>
      </c>
      <c r="K407" t="s">
        <v>262</v>
      </c>
      <c r="L407">
        <v>192662</v>
      </c>
      <c r="M407">
        <v>171657</v>
      </c>
      <c r="N407">
        <v>3940</v>
      </c>
      <c r="O407">
        <v>7833</v>
      </c>
      <c r="P407">
        <v>1672</v>
      </c>
      <c r="Q407">
        <v>1113</v>
      </c>
      <c r="R407">
        <v>6447</v>
      </c>
    </row>
    <row r="408" spans="1:18" x14ac:dyDescent="0.2">
      <c r="A408" t="str">
        <f t="shared" si="6"/>
        <v>FemalenhispNot HispanicUtah</v>
      </c>
      <c r="B408" t="s">
        <v>361</v>
      </c>
      <c r="C408" s="2">
        <v>41821</v>
      </c>
      <c r="D408" t="s">
        <v>341</v>
      </c>
      <c r="E408" t="s">
        <v>342</v>
      </c>
      <c r="F408" t="s">
        <v>347</v>
      </c>
      <c r="G408" t="s">
        <v>348</v>
      </c>
      <c r="H408" t="s">
        <v>410</v>
      </c>
      <c r="I408">
        <v>49</v>
      </c>
      <c r="J408" t="s">
        <v>263</v>
      </c>
      <c r="K408" t="s">
        <v>262</v>
      </c>
      <c r="L408">
        <v>1267443</v>
      </c>
      <c r="M408">
        <v>1165334</v>
      </c>
      <c r="N408">
        <v>12773</v>
      </c>
      <c r="O408">
        <v>14485</v>
      </c>
      <c r="P408">
        <v>34672</v>
      </c>
      <c r="Q408">
        <v>12842</v>
      </c>
      <c r="R408">
        <v>27337</v>
      </c>
    </row>
    <row r="409" spans="1:18" x14ac:dyDescent="0.2">
      <c r="A409" t="str">
        <f t="shared" si="6"/>
        <v>FemaletothispTotalUtah</v>
      </c>
      <c r="B409" t="s">
        <v>361</v>
      </c>
      <c r="C409" s="2">
        <v>41821</v>
      </c>
      <c r="D409" t="s">
        <v>341</v>
      </c>
      <c r="E409" t="s">
        <v>342</v>
      </c>
      <c r="F409" t="s">
        <v>349</v>
      </c>
      <c r="G409" t="s">
        <v>350</v>
      </c>
      <c r="H409" t="s">
        <v>410</v>
      </c>
      <c r="I409">
        <v>49</v>
      </c>
      <c r="J409" t="s">
        <v>263</v>
      </c>
      <c r="K409" t="s">
        <v>262</v>
      </c>
      <c r="L409">
        <v>1460105</v>
      </c>
      <c r="M409">
        <v>1336991</v>
      </c>
      <c r="N409">
        <v>16713</v>
      </c>
      <c r="O409">
        <v>22318</v>
      </c>
      <c r="P409">
        <v>36344</v>
      </c>
      <c r="Q409">
        <v>13955</v>
      </c>
      <c r="R409">
        <v>33784</v>
      </c>
    </row>
    <row r="410" spans="1:18" x14ac:dyDescent="0.2">
      <c r="A410" t="str">
        <f t="shared" si="6"/>
        <v>MalehispHispanicUtah</v>
      </c>
      <c r="B410" t="s">
        <v>361</v>
      </c>
      <c r="C410" s="2">
        <v>41821</v>
      </c>
      <c r="D410" t="s">
        <v>351</v>
      </c>
      <c r="E410" t="s">
        <v>352</v>
      </c>
      <c r="F410" t="s">
        <v>343</v>
      </c>
      <c r="G410" t="s">
        <v>344</v>
      </c>
      <c r="H410" t="s">
        <v>410</v>
      </c>
      <c r="I410">
        <v>49</v>
      </c>
      <c r="J410" t="s">
        <v>263</v>
      </c>
      <c r="K410" t="s">
        <v>262</v>
      </c>
      <c r="L410">
        <v>203033</v>
      </c>
      <c r="M410">
        <v>180192</v>
      </c>
      <c r="N410">
        <v>4382</v>
      </c>
      <c r="O410">
        <v>8631</v>
      </c>
      <c r="P410">
        <v>1799</v>
      </c>
      <c r="Q410">
        <v>1155</v>
      </c>
      <c r="R410">
        <v>6874</v>
      </c>
    </row>
    <row r="411" spans="1:18" x14ac:dyDescent="0.2">
      <c r="A411" t="str">
        <f t="shared" si="6"/>
        <v>MalenhispNot HispanicUtah</v>
      </c>
      <c r="B411" t="s">
        <v>361</v>
      </c>
      <c r="C411" s="2">
        <v>41821</v>
      </c>
      <c r="D411" t="s">
        <v>351</v>
      </c>
      <c r="E411" t="s">
        <v>352</v>
      </c>
      <c r="F411" t="s">
        <v>347</v>
      </c>
      <c r="G411" t="s">
        <v>348</v>
      </c>
      <c r="H411" t="s">
        <v>410</v>
      </c>
      <c r="I411">
        <v>49</v>
      </c>
      <c r="J411" t="s">
        <v>263</v>
      </c>
      <c r="K411" t="s">
        <v>262</v>
      </c>
      <c r="L411">
        <v>1274261</v>
      </c>
      <c r="M411">
        <v>1170739</v>
      </c>
      <c r="N411">
        <v>17286</v>
      </c>
      <c r="O411">
        <v>13819</v>
      </c>
      <c r="P411">
        <v>30644</v>
      </c>
      <c r="Q411">
        <v>13956</v>
      </c>
      <c r="R411">
        <v>27817</v>
      </c>
    </row>
    <row r="412" spans="1:18" x14ac:dyDescent="0.2">
      <c r="A412" t="str">
        <f t="shared" si="6"/>
        <v>MaletothispTotalUtah</v>
      </c>
      <c r="B412" t="s">
        <v>361</v>
      </c>
      <c r="C412" s="2">
        <v>41821</v>
      </c>
      <c r="D412" t="s">
        <v>351</v>
      </c>
      <c r="E412" t="s">
        <v>352</v>
      </c>
      <c r="F412" t="s">
        <v>349</v>
      </c>
      <c r="G412" t="s">
        <v>350</v>
      </c>
      <c r="H412" t="s">
        <v>410</v>
      </c>
      <c r="I412">
        <v>49</v>
      </c>
      <c r="J412" t="s">
        <v>263</v>
      </c>
      <c r="K412" t="s">
        <v>262</v>
      </c>
      <c r="L412">
        <v>1477294</v>
      </c>
      <c r="M412">
        <v>1350931</v>
      </c>
      <c r="N412">
        <v>21668</v>
      </c>
      <c r="O412">
        <v>22450</v>
      </c>
      <c r="P412">
        <v>32443</v>
      </c>
      <c r="Q412">
        <v>15111</v>
      </c>
      <c r="R412">
        <v>34691</v>
      </c>
    </row>
    <row r="413" spans="1:18" x14ac:dyDescent="0.2">
      <c r="A413" t="str">
        <f t="shared" si="6"/>
        <v>Both SexeshispHispanicUtah</v>
      </c>
      <c r="B413" t="s">
        <v>361</v>
      </c>
      <c r="C413" s="2">
        <v>41821</v>
      </c>
      <c r="D413" t="s">
        <v>353</v>
      </c>
      <c r="E413" t="s">
        <v>354</v>
      </c>
      <c r="F413" t="s">
        <v>343</v>
      </c>
      <c r="G413" t="s">
        <v>344</v>
      </c>
      <c r="H413" t="s">
        <v>410</v>
      </c>
      <c r="I413">
        <v>49</v>
      </c>
      <c r="J413" t="s">
        <v>263</v>
      </c>
      <c r="K413" t="s">
        <v>262</v>
      </c>
      <c r="L413">
        <v>395695</v>
      </c>
      <c r="M413">
        <v>351849</v>
      </c>
      <c r="N413">
        <v>8322</v>
      </c>
      <c r="O413">
        <v>16464</v>
      </c>
      <c r="P413">
        <v>3471</v>
      </c>
      <c r="Q413">
        <v>2268</v>
      </c>
      <c r="R413">
        <v>13321</v>
      </c>
    </row>
    <row r="414" spans="1:18" x14ac:dyDescent="0.2">
      <c r="A414" t="str">
        <f t="shared" si="6"/>
        <v>Both SexesnhispNot HispanicUtah</v>
      </c>
      <c r="B414" t="s">
        <v>361</v>
      </c>
      <c r="C414" s="2">
        <v>41821</v>
      </c>
      <c r="D414" t="s">
        <v>353</v>
      </c>
      <c r="E414" t="s">
        <v>354</v>
      </c>
      <c r="F414" t="s">
        <v>347</v>
      </c>
      <c r="G414" t="s">
        <v>348</v>
      </c>
      <c r="H414" t="s">
        <v>410</v>
      </c>
      <c r="I414">
        <v>49</v>
      </c>
      <c r="J414" t="s">
        <v>263</v>
      </c>
      <c r="K414" t="s">
        <v>262</v>
      </c>
      <c r="L414">
        <v>2541704</v>
      </c>
      <c r="M414">
        <v>2336073</v>
      </c>
      <c r="N414">
        <v>30059</v>
      </c>
      <c r="O414">
        <v>28304</v>
      </c>
      <c r="P414">
        <v>65316</v>
      </c>
      <c r="Q414">
        <v>26798</v>
      </c>
      <c r="R414">
        <v>55154</v>
      </c>
    </row>
    <row r="415" spans="1:18" x14ac:dyDescent="0.2">
      <c r="A415" t="str">
        <f t="shared" si="6"/>
        <v>Both SexestothispTotalUtah</v>
      </c>
      <c r="B415" t="s">
        <v>361</v>
      </c>
      <c r="C415" s="2">
        <v>41821</v>
      </c>
      <c r="D415" t="s">
        <v>353</v>
      </c>
      <c r="E415" t="s">
        <v>354</v>
      </c>
      <c r="F415" t="s">
        <v>349</v>
      </c>
      <c r="G415" t="s">
        <v>350</v>
      </c>
      <c r="H415" t="s">
        <v>410</v>
      </c>
      <c r="I415">
        <v>49</v>
      </c>
      <c r="J415" t="s">
        <v>263</v>
      </c>
      <c r="K415" t="s">
        <v>262</v>
      </c>
      <c r="L415">
        <v>2937399</v>
      </c>
      <c r="M415">
        <v>2687922</v>
      </c>
      <c r="N415">
        <v>38381</v>
      </c>
      <c r="O415">
        <v>44768</v>
      </c>
      <c r="P415">
        <v>68787</v>
      </c>
      <c r="Q415">
        <v>29066</v>
      </c>
      <c r="R415">
        <v>68475</v>
      </c>
    </row>
    <row r="416" spans="1:18" x14ac:dyDescent="0.2">
      <c r="A416" t="str">
        <f t="shared" si="6"/>
        <v>FemalehispHispanicVermont</v>
      </c>
      <c r="B416" t="s">
        <v>361</v>
      </c>
      <c r="C416" s="2">
        <v>41821</v>
      </c>
      <c r="D416" t="s">
        <v>341</v>
      </c>
      <c r="E416" t="s">
        <v>342</v>
      </c>
      <c r="F416" t="s">
        <v>343</v>
      </c>
      <c r="G416" t="s">
        <v>344</v>
      </c>
      <c r="H416" t="s">
        <v>411</v>
      </c>
      <c r="I416">
        <v>50</v>
      </c>
      <c r="J416" t="s">
        <v>265</v>
      </c>
      <c r="K416" t="s">
        <v>264</v>
      </c>
      <c r="L416">
        <v>5333</v>
      </c>
      <c r="M416">
        <v>4454</v>
      </c>
      <c r="N416">
        <v>228</v>
      </c>
      <c r="O416">
        <v>159</v>
      </c>
      <c r="P416">
        <v>82</v>
      </c>
      <c r="Q416">
        <v>17</v>
      </c>
      <c r="R416">
        <v>393</v>
      </c>
    </row>
    <row r="417" spans="1:18" x14ac:dyDescent="0.2">
      <c r="A417" t="str">
        <f t="shared" si="6"/>
        <v>FemalenhispNot HispanicVermont</v>
      </c>
      <c r="B417" t="s">
        <v>361</v>
      </c>
      <c r="C417" s="2">
        <v>41821</v>
      </c>
      <c r="D417" t="s">
        <v>341</v>
      </c>
      <c r="E417" t="s">
        <v>342</v>
      </c>
      <c r="F417" t="s">
        <v>347</v>
      </c>
      <c r="G417" t="s">
        <v>348</v>
      </c>
      <c r="H417" t="s">
        <v>411</v>
      </c>
      <c r="I417">
        <v>50</v>
      </c>
      <c r="J417" t="s">
        <v>265</v>
      </c>
      <c r="K417" t="s">
        <v>264</v>
      </c>
      <c r="L417">
        <v>311366</v>
      </c>
      <c r="M417">
        <v>296672</v>
      </c>
      <c r="N417">
        <v>3052</v>
      </c>
      <c r="O417">
        <v>959</v>
      </c>
      <c r="P417">
        <v>5219</v>
      </c>
      <c r="Q417">
        <v>77</v>
      </c>
      <c r="R417">
        <v>5387</v>
      </c>
    </row>
    <row r="418" spans="1:18" x14ac:dyDescent="0.2">
      <c r="A418" t="str">
        <f t="shared" si="6"/>
        <v>FemaletothispTotalVermont</v>
      </c>
      <c r="B418" t="s">
        <v>361</v>
      </c>
      <c r="C418" s="2">
        <v>41821</v>
      </c>
      <c r="D418" t="s">
        <v>341</v>
      </c>
      <c r="E418" t="s">
        <v>342</v>
      </c>
      <c r="F418" t="s">
        <v>349</v>
      </c>
      <c r="G418" t="s">
        <v>350</v>
      </c>
      <c r="H418" t="s">
        <v>411</v>
      </c>
      <c r="I418">
        <v>50</v>
      </c>
      <c r="J418" t="s">
        <v>265</v>
      </c>
      <c r="K418" t="s">
        <v>264</v>
      </c>
      <c r="L418">
        <v>316699</v>
      </c>
      <c r="M418">
        <v>301126</v>
      </c>
      <c r="N418">
        <v>3280</v>
      </c>
      <c r="O418">
        <v>1118</v>
      </c>
      <c r="P418">
        <v>5301</v>
      </c>
      <c r="Q418">
        <v>94</v>
      </c>
      <c r="R418">
        <v>5780</v>
      </c>
    </row>
    <row r="419" spans="1:18" x14ac:dyDescent="0.2">
      <c r="A419" t="str">
        <f t="shared" si="6"/>
        <v>MalehispHispanicVermont</v>
      </c>
      <c r="B419" t="s">
        <v>361</v>
      </c>
      <c r="C419" s="2">
        <v>41821</v>
      </c>
      <c r="D419" t="s">
        <v>351</v>
      </c>
      <c r="E419" t="s">
        <v>352</v>
      </c>
      <c r="F419" t="s">
        <v>343</v>
      </c>
      <c r="G419" t="s">
        <v>344</v>
      </c>
      <c r="H419" t="s">
        <v>411</v>
      </c>
      <c r="I419">
        <v>50</v>
      </c>
      <c r="J419" t="s">
        <v>265</v>
      </c>
      <c r="K419" t="s">
        <v>264</v>
      </c>
      <c r="L419">
        <v>5557</v>
      </c>
      <c r="M419">
        <v>4650</v>
      </c>
      <c r="N419">
        <v>276</v>
      </c>
      <c r="O419">
        <v>178</v>
      </c>
      <c r="P419">
        <v>66</v>
      </c>
      <c r="Q419">
        <v>19</v>
      </c>
      <c r="R419">
        <v>368</v>
      </c>
    </row>
    <row r="420" spans="1:18" x14ac:dyDescent="0.2">
      <c r="A420" t="str">
        <f t="shared" si="6"/>
        <v>MalenhispNot HispanicVermont</v>
      </c>
      <c r="B420" t="s">
        <v>361</v>
      </c>
      <c r="C420" s="2">
        <v>41821</v>
      </c>
      <c r="D420" t="s">
        <v>351</v>
      </c>
      <c r="E420" t="s">
        <v>352</v>
      </c>
      <c r="F420" t="s">
        <v>347</v>
      </c>
      <c r="G420" t="s">
        <v>348</v>
      </c>
      <c r="H420" t="s">
        <v>411</v>
      </c>
      <c r="I420">
        <v>50</v>
      </c>
      <c r="J420" t="s">
        <v>265</v>
      </c>
      <c r="K420" t="s">
        <v>264</v>
      </c>
      <c r="L420">
        <v>302962</v>
      </c>
      <c r="M420">
        <v>288649</v>
      </c>
      <c r="N420">
        <v>3915</v>
      </c>
      <c r="O420">
        <v>1034</v>
      </c>
      <c r="P420">
        <v>4145</v>
      </c>
      <c r="Q420">
        <v>86</v>
      </c>
      <c r="R420">
        <v>5133</v>
      </c>
    </row>
    <row r="421" spans="1:18" x14ac:dyDescent="0.2">
      <c r="A421" t="str">
        <f t="shared" si="6"/>
        <v>MaletothispTotalVermont</v>
      </c>
      <c r="B421" t="s">
        <v>361</v>
      </c>
      <c r="C421" s="2">
        <v>41821</v>
      </c>
      <c r="D421" t="s">
        <v>351</v>
      </c>
      <c r="E421" t="s">
        <v>352</v>
      </c>
      <c r="F421" t="s">
        <v>349</v>
      </c>
      <c r="G421" t="s">
        <v>350</v>
      </c>
      <c r="H421" t="s">
        <v>411</v>
      </c>
      <c r="I421">
        <v>50</v>
      </c>
      <c r="J421" t="s">
        <v>265</v>
      </c>
      <c r="K421" t="s">
        <v>264</v>
      </c>
      <c r="L421">
        <v>308519</v>
      </c>
      <c r="M421">
        <v>293299</v>
      </c>
      <c r="N421">
        <v>4191</v>
      </c>
      <c r="O421">
        <v>1212</v>
      </c>
      <c r="P421">
        <v>4211</v>
      </c>
      <c r="Q421">
        <v>105</v>
      </c>
      <c r="R421">
        <v>5501</v>
      </c>
    </row>
    <row r="422" spans="1:18" x14ac:dyDescent="0.2">
      <c r="A422" t="str">
        <f t="shared" si="6"/>
        <v>Both SexeshispHispanicVermont</v>
      </c>
      <c r="B422" t="s">
        <v>361</v>
      </c>
      <c r="C422" s="2">
        <v>41821</v>
      </c>
      <c r="D422" t="s">
        <v>353</v>
      </c>
      <c r="E422" t="s">
        <v>354</v>
      </c>
      <c r="F422" t="s">
        <v>343</v>
      </c>
      <c r="G422" t="s">
        <v>344</v>
      </c>
      <c r="H422" t="s">
        <v>411</v>
      </c>
      <c r="I422">
        <v>50</v>
      </c>
      <c r="J422" t="s">
        <v>265</v>
      </c>
      <c r="K422" t="s">
        <v>264</v>
      </c>
      <c r="L422">
        <v>10890</v>
      </c>
      <c r="M422">
        <v>9104</v>
      </c>
      <c r="N422">
        <v>504</v>
      </c>
      <c r="O422">
        <v>337</v>
      </c>
      <c r="P422">
        <v>148</v>
      </c>
      <c r="Q422">
        <v>36</v>
      </c>
      <c r="R422">
        <v>761</v>
      </c>
    </row>
    <row r="423" spans="1:18" x14ac:dyDescent="0.2">
      <c r="A423" t="str">
        <f t="shared" si="6"/>
        <v>Both SexesnhispNot HispanicVermont</v>
      </c>
      <c r="B423" t="s">
        <v>361</v>
      </c>
      <c r="C423" s="2">
        <v>41821</v>
      </c>
      <c r="D423" t="s">
        <v>353</v>
      </c>
      <c r="E423" t="s">
        <v>354</v>
      </c>
      <c r="F423" t="s">
        <v>347</v>
      </c>
      <c r="G423" t="s">
        <v>348</v>
      </c>
      <c r="H423" t="s">
        <v>411</v>
      </c>
      <c r="I423">
        <v>50</v>
      </c>
      <c r="J423" t="s">
        <v>265</v>
      </c>
      <c r="K423" t="s">
        <v>264</v>
      </c>
      <c r="L423">
        <v>614328</v>
      </c>
      <c r="M423">
        <v>585321</v>
      </c>
      <c r="N423">
        <v>6967</v>
      </c>
      <c r="O423">
        <v>1993</v>
      </c>
      <c r="P423">
        <v>9364</v>
      </c>
      <c r="Q423">
        <v>163</v>
      </c>
      <c r="R423">
        <v>10520</v>
      </c>
    </row>
    <row r="424" spans="1:18" x14ac:dyDescent="0.2">
      <c r="A424" t="str">
        <f t="shared" si="6"/>
        <v>Both SexestothispTotalVermont</v>
      </c>
      <c r="B424" t="s">
        <v>361</v>
      </c>
      <c r="C424" s="2">
        <v>41821</v>
      </c>
      <c r="D424" t="s">
        <v>353</v>
      </c>
      <c r="E424" t="s">
        <v>354</v>
      </c>
      <c r="F424" t="s">
        <v>349</v>
      </c>
      <c r="G424" t="s">
        <v>350</v>
      </c>
      <c r="H424" t="s">
        <v>411</v>
      </c>
      <c r="I424">
        <v>50</v>
      </c>
      <c r="J424" t="s">
        <v>265</v>
      </c>
      <c r="K424" t="s">
        <v>264</v>
      </c>
      <c r="L424">
        <v>625218</v>
      </c>
      <c r="M424">
        <v>594425</v>
      </c>
      <c r="N424">
        <v>7471</v>
      </c>
      <c r="O424">
        <v>2330</v>
      </c>
      <c r="P424">
        <v>9512</v>
      </c>
      <c r="Q424">
        <v>199</v>
      </c>
      <c r="R424">
        <v>11281</v>
      </c>
    </row>
    <row r="425" spans="1:18" x14ac:dyDescent="0.2">
      <c r="A425" t="str">
        <f t="shared" si="6"/>
        <v>FemalehispHispanicVirginia</v>
      </c>
      <c r="B425" t="s">
        <v>361</v>
      </c>
      <c r="C425" s="2">
        <v>41821</v>
      </c>
      <c r="D425" t="s">
        <v>341</v>
      </c>
      <c r="E425" t="s">
        <v>342</v>
      </c>
      <c r="F425" t="s">
        <v>343</v>
      </c>
      <c r="G425" t="s">
        <v>344</v>
      </c>
      <c r="H425" t="s">
        <v>412</v>
      </c>
      <c r="I425">
        <v>51</v>
      </c>
      <c r="J425" t="s">
        <v>267</v>
      </c>
      <c r="K425" t="s">
        <v>266</v>
      </c>
      <c r="L425">
        <v>351405</v>
      </c>
      <c r="M425">
        <v>292971</v>
      </c>
      <c r="N425">
        <v>27980</v>
      </c>
      <c r="O425">
        <v>9912</v>
      </c>
      <c r="P425">
        <v>4597</v>
      </c>
      <c r="Q425">
        <v>1381</v>
      </c>
      <c r="R425">
        <v>14564</v>
      </c>
    </row>
    <row r="426" spans="1:18" x14ac:dyDescent="0.2">
      <c r="A426" t="str">
        <f t="shared" si="6"/>
        <v>FemalenhispNot HispanicVirginia</v>
      </c>
      <c r="B426" t="s">
        <v>361</v>
      </c>
      <c r="C426" s="2">
        <v>41821</v>
      </c>
      <c r="D426" t="s">
        <v>341</v>
      </c>
      <c r="E426" t="s">
        <v>342</v>
      </c>
      <c r="F426" t="s">
        <v>347</v>
      </c>
      <c r="G426" t="s">
        <v>348</v>
      </c>
      <c r="H426" t="s">
        <v>412</v>
      </c>
      <c r="I426">
        <v>51</v>
      </c>
      <c r="J426" t="s">
        <v>267</v>
      </c>
      <c r="K426" t="s">
        <v>266</v>
      </c>
      <c r="L426">
        <v>3873035</v>
      </c>
      <c r="M426">
        <v>2662057</v>
      </c>
      <c r="N426">
        <v>824476</v>
      </c>
      <c r="O426">
        <v>10858</v>
      </c>
      <c r="P426">
        <v>269806</v>
      </c>
      <c r="Q426">
        <v>3017</v>
      </c>
      <c r="R426">
        <v>102821</v>
      </c>
    </row>
    <row r="427" spans="1:18" x14ac:dyDescent="0.2">
      <c r="A427" t="str">
        <f t="shared" si="6"/>
        <v>FemaletothispTotalVirginia</v>
      </c>
      <c r="B427" t="s">
        <v>361</v>
      </c>
      <c r="C427" s="2">
        <v>41821</v>
      </c>
      <c r="D427" t="s">
        <v>341</v>
      </c>
      <c r="E427" t="s">
        <v>342</v>
      </c>
      <c r="F427" t="s">
        <v>349</v>
      </c>
      <c r="G427" t="s">
        <v>350</v>
      </c>
      <c r="H427" t="s">
        <v>412</v>
      </c>
      <c r="I427">
        <v>51</v>
      </c>
      <c r="J427" t="s">
        <v>267</v>
      </c>
      <c r="K427" t="s">
        <v>266</v>
      </c>
      <c r="L427">
        <v>4224440</v>
      </c>
      <c r="M427">
        <v>2955028</v>
      </c>
      <c r="N427">
        <v>852456</v>
      </c>
      <c r="O427">
        <v>20770</v>
      </c>
      <c r="P427">
        <v>274403</v>
      </c>
      <c r="Q427">
        <v>4398</v>
      </c>
      <c r="R427">
        <v>117385</v>
      </c>
    </row>
    <row r="428" spans="1:18" x14ac:dyDescent="0.2">
      <c r="A428" t="str">
        <f t="shared" si="6"/>
        <v>MalehispHispanicVirginia</v>
      </c>
      <c r="B428" t="s">
        <v>361</v>
      </c>
      <c r="C428" s="2">
        <v>41821</v>
      </c>
      <c r="D428" t="s">
        <v>351</v>
      </c>
      <c r="E428" t="s">
        <v>352</v>
      </c>
      <c r="F428" t="s">
        <v>343</v>
      </c>
      <c r="G428" t="s">
        <v>344</v>
      </c>
      <c r="H428" t="s">
        <v>412</v>
      </c>
      <c r="I428">
        <v>51</v>
      </c>
      <c r="J428" t="s">
        <v>267</v>
      </c>
      <c r="K428" t="s">
        <v>266</v>
      </c>
      <c r="L428">
        <v>375858</v>
      </c>
      <c r="M428">
        <v>315155</v>
      </c>
      <c r="N428">
        <v>27724</v>
      </c>
      <c r="O428">
        <v>11768</v>
      </c>
      <c r="P428">
        <v>4582</v>
      </c>
      <c r="Q428">
        <v>1868</v>
      </c>
      <c r="R428">
        <v>14761</v>
      </c>
    </row>
    <row r="429" spans="1:18" x14ac:dyDescent="0.2">
      <c r="A429" t="str">
        <f t="shared" si="6"/>
        <v>MalenhispNot HispanicVirginia</v>
      </c>
      <c r="B429" t="s">
        <v>361</v>
      </c>
      <c r="C429" s="2">
        <v>41821</v>
      </c>
      <c r="D429" t="s">
        <v>351</v>
      </c>
      <c r="E429" t="s">
        <v>352</v>
      </c>
      <c r="F429" t="s">
        <v>347</v>
      </c>
      <c r="G429" t="s">
        <v>348</v>
      </c>
      <c r="H429" t="s">
        <v>412</v>
      </c>
      <c r="I429">
        <v>51</v>
      </c>
      <c r="J429" t="s">
        <v>267</v>
      </c>
      <c r="K429" t="s">
        <v>266</v>
      </c>
      <c r="L429">
        <v>3711778</v>
      </c>
      <c r="M429">
        <v>2600629</v>
      </c>
      <c r="N429">
        <v>757557</v>
      </c>
      <c r="O429">
        <v>10989</v>
      </c>
      <c r="P429">
        <v>241102</v>
      </c>
      <c r="Q429">
        <v>2826</v>
      </c>
      <c r="R429">
        <v>98675</v>
      </c>
    </row>
    <row r="430" spans="1:18" x14ac:dyDescent="0.2">
      <c r="A430" t="str">
        <f t="shared" si="6"/>
        <v>MaletothispTotalVirginia</v>
      </c>
      <c r="B430" t="s">
        <v>361</v>
      </c>
      <c r="C430" s="2">
        <v>41821</v>
      </c>
      <c r="D430" t="s">
        <v>351</v>
      </c>
      <c r="E430" t="s">
        <v>352</v>
      </c>
      <c r="F430" t="s">
        <v>349</v>
      </c>
      <c r="G430" t="s">
        <v>350</v>
      </c>
      <c r="H430" t="s">
        <v>412</v>
      </c>
      <c r="I430">
        <v>51</v>
      </c>
      <c r="J430" t="s">
        <v>267</v>
      </c>
      <c r="K430" t="s">
        <v>266</v>
      </c>
      <c r="L430">
        <v>4087636</v>
      </c>
      <c r="M430">
        <v>2915784</v>
      </c>
      <c r="N430">
        <v>785281</v>
      </c>
      <c r="O430">
        <v>22757</v>
      </c>
      <c r="P430">
        <v>245684</v>
      </c>
      <c r="Q430">
        <v>4694</v>
      </c>
      <c r="R430">
        <v>113436</v>
      </c>
    </row>
    <row r="431" spans="1:18" x14ac:dyDescent="0.2">
      <c r="A431" t="str">
        <f t="shared" si="6"/>
        <v>Both SexeshispHispanicVirginia</v>
      </c>
      <c r="B431" t="s">
        <v>361</v>
      </c>
      <c r="C431" s="2">
        <v>41821</v>
      </c>
      <c r="D431" t="s">
        <v>353</v>
      </c>
      <c r="E431" t="s">
        <v>354</v>
      </c>
      <c r="F431" t="s">
        <v>343</v>
      </c>
      <c r="G431" t="s">
        <v>344</v>
      </c>
      <c r="H431" t="s">
        <v>412</v>
      </c>
      <c r="I431">
        <v>51</v>
      </c>
      <c r="J431" t="s">
        <v>267</v>
      </c>
      <c r="K431" t="s">
        <v>266</v>
      </c>
      <c r="L431">
        <v>727263</v>
      </c>
      <c r="M431">
        <v>608126</v>
      </c>
      <c r="N431">
        <v>55704</v>
      </c>
      <c r="O431">
        <v>21680</v>
      </c>
      <c r="P431">
        <v>9179</v>
      </c>
      <c r="Q431">
        <v>3249</v>
      </c>
      <c r="R431">
        <v>29325</v>
      </c>
    </row>
    <row r="432" spans="1:18" x14ac:dyDescent="0.2">
      <c r="A432" t="str">
        <f t="shared" si="6"/>
        <v>Both SexesnhispNot HispanicVirginia</v>
      </c>
      <c r="B432" t="s">
        <v>361</v>
      </c>
      <c r="C432" s="2">
        <v>41821</v>
      </c>
      <c r="D432" t="s">
        <v>353</v>
      </c>
      <c r="E432" t="s">
        <v>354</v>
      </c>
      <c r="F432" t="s">
        <v>347</v>
      </c>
      <c r="G432" t="s">
        <v>348</v>
      </c>
      <c r="H432" t="s">
        <v>412</v>
      </c>
      <c r="I432">
        <v>51</v>
      </c>
      <c r="J432" t="s">
        <v>267</v>
      </c>
      <c r="K432" t="s">
        <v>266</v>
      </c>
      <c r="L432">
        <v>7584813</v>
      </c>
      <c r="M432">
        <v>5262686</v>
      </c>
      <c r="N432">
        <v>1582033</v>
      </c>
      <c r="O432">
        <v>21847</v>
      </c>
      <c r="P432">
        <v>510908</v>
      </c>
      <c r="Q432">
        <v>5843</v>
      </c>
      <c r="R432">
        <v>201496</v>
      </c>
    </row>
    <row r="433" spans="1:18" x14ac:dyDescent="0.2">
      <c r="A433" t="str">
        <f t="shared" si="6"/>
        <v>Both SexestothispTotalVirginia</v>
      </c>
      <c r="B433" t="s">
        <v>361</v>
      </c>
      <c r="C433" s="2">
        <v>41821</v>
      </c>
      <c r="D433" t="s">
        <v>353</v>
      </c>
      <c r="E433" t="s">
        <v>354</v>
      </c>
      <c r="F433" t="s">
        <v>349</v>
      </c>
      <c r="G433" t="s">
        <v>350</v>
      </c>
      <c r="H433" t="s">
        <v>412</v>
      </c>
      <c r="I433">
        <v>51</v>
      </c>
      <c r="J433" t="s">
        <v>267</v>
      </c>
      <c r="K433" t="s">
        <v>266</v>
      </c>
      <c r="L433">
        <v>8312076</v>
      </c>
      <c r="M433">
        <v>5870812</v>
      </c>
      <c r="N433">
        <v>1637737</v>
      </c>
      <c r="O433">
        <v>43527</v>
      </c>
      <c r="P433">
        <v>520087</v>
      </c>
      <c r="Q433">
        <v>9092</v>
      </c>
      <c r="R433">
        <v>230821</v>
      </c>
    </row>
    <row r="434" spans="1:18" x14ac:dyDescent="0.2">
      <c r="A434" t="str">
        <f t="shared" si="6"/>
        <v>FemalehispHispanicWashington</v>
      </c>
      <c r="B434" t="s">
        <v>361</v>
      </c>
      <c r="C434" s="2">
        <v>41821</v>
      </c>
      <c r="D434" t="s">
        <v>341</v>
      </c>
      <c r="E434" t="s">
        <v>342</v>
      </c>
      <c r="F434" t="s">
        <v>343</v>
      </c>
      <c r="G434" t="s">
        <v>344</v>
      </c>
      <c r="H434" t="s">
        <v>413</v>
      </c>
      <c r="I434">
        <v>53</v>
      </c>
      <c r="J434" t="s">
        <v>269</v>
      </c>
      <c r="K434" t="s">
        <v>268</v>
      </c>
      <c r="L434">
        <v>410890</v>
      </c>
      <c r="M434">
        <v>347379</v>
      </c>
      <c r="N434">
        <v>11515</v>
      </c>
      <c r="O434">
        <v>20419</v>
      </c>
      <c r="P434">
        <v>6875</v>
      </c>
      <c r="Q434">
        <v>2362</v>
      </c>
      <c r="R434">
        <v>22340</v>
      </c>
    </row>
    <row r="435" spans="1:18" x14ac:dyDescent="0.2">
      <c r="A435" t="str">
        <f t="shared" si="6"/>
        <v>FemalenhispNot HispanicWashington</v>
      </c>
      <c r="B435" t="s">
        <v>361</v>
      </c>
      <c r="C435" s="2">
        <v>41821</v>
      </c>
      <c r="D435" t="s">
        <v>341</v>
      </c>
      <c r="E435" t="s">
        <v>342</v>
      </c>
      <c r="F435" t="s">
        <v>347</v>
      </c>
      <c r="G435" t="s">
        <v>348</v>
      </c>
      <c r="H435" t="s">
        <v>413</v>
      </c>
      <c r="I435">
        <v>53</v>
      </c>
      <c r="J435" t="s">
        <v>269</v>
      </c>
      <c r="K435" t="s">
        <v>268</v>
      </c>
      <c r="L435">
        <v>3121246</v>
      </c>
      <c r="M435">
        <v>2494680</v>
      </c>
      <c r="N435">
        <v>119840</v>
      </c>
      <c r="O435">
        <v>46271</v>
      </c>
      <c r="P435">
        <v>302257</v>
      </c>
      <c r="Q435">
        <v>22542</v>
      </c>
      <c r="R435">
        <v>135656</v>
      </c>
    </row>
    <row r="436" spans="1:18" x14ac:dyDescent="0.2">
      <c r="A436" t="str">
        <f t="shared" si="6"/>
        <v>FemaletothispTotalWashington</v>
      </c>
      <c r="B436" t="s">
        <v>361</v>
      </c>
      <c r="C436" s="2">
        <v>41821</v>
      </c>
      <c r="D436" t="s">
        <v>341</v>
      </c>
      <c r="E436" t="s">
        <v>342</v>
      </c>
      <c r="F436" t="s">
        <v>349</v>
      </c>
      <c r="G436" t="s">
        <v>350</v>
      </c>
      <c r="H436" t="s">
        <v>413</v>
      </c>
      <c r="I436">
        <v>53</v>
      </c>
      <c r="J436" t="s">
        <v>269</v>
      </c>
      <c r="K436" t="s">
        <v>268</v>
      </c>
      <c r="L436">
        <v>3532136</v>
      </c>
      <c r="M436">
        <v>2842059</v>
      </c>
      <c r="N436">
        <v>131355</v>
      </c>
      <c r="O436">
        <v>66690</v>
      </c>
      <c r="P436">
        <v>309132</v>
      </c>
      <c r="Q436">
        <v>24904</v>
      </c>
      <c r="R436">
        <v>157996</v>
      </c>
    </row>
    <row r="437" spans="1:18" x14ac:dyDescent="0.2">
      <c r="A437" t="str">
        <f t="shared" si="6"/>
        <v>MalehispHispanicWashington</v>
      </c>
      <c r="B437" t="s">
        <v>361</v>
      </c>
      <c r="C437" s="2">
        <v>41821</v>
      </c>
      <c r="D437" t="s">
        <v>351</v>
      </c>
      <c r="E437" t="s">
        <v>352</v>
      </c>
      <c r="F437" t="s">
        <v>343</v>
      </c>
      <c r="G437" t="s">
        <v>344</v>
      </c>
      <c r="H437" t="s">
        <v>413</v>
      </c>
      <c r="I437">
        <v>53</v>
      </c>
      <c r="J437" t="s">
        <v>269</v>
      </c>
      <c r="K437" t="s">
        <v>268</v>
      </c>
      <c r="L437">
        <v>441389</v>
      </c>
      <c r="M437">
        <v>374982</v>
      </c>
      <c r="N437">
        <v>12383</v>
      </c>
      <c r="O437">
        <v>22124</v>
      </c>
      <c r="P437">
        <v>6977</v>
      </c>
      <c r="Q437">
        <v>2526</v>
      </c>
      <c r="R437">
        <v>22397</v>
      </c>
    </row>
    <row r="438" spans="1:18" x14ac:dyDescent="0.2">
      <c r="A438" t="str">
        <f t="shared" si="6"/>
        <v>MalenhispNot HispanicWashington</v>
      </c>
      <c r="B438" t="s">
        <v>361</v>
      </c>
      <c r="C438" s="2">
        <v>41821</v>
      </c>
      <c r="D438" t="s">
        <v>351</v>
      </c>
      <c r="E438" t="s">
        <v>352</v>
      </c>
      <c r="F438" t="s">
        <v>347</v>
      </c>
      <c r="G438" t="s">
        <v>348</v>
      </c>
      <c r="H438" t="s">
        <v>413</v>
      </c>
      <c r="I438">
        <v>53</v>
      </c>
      <c r="J438" t="s">
        <v>269</v>
      </c>
      <c r="K438" t="s">
        <v>268</v>
      </c>
      <c r="L438">
        <v>3078914</v>
      </c>
      <c r="M438">
        <v>2473975</v>
      </c>
      <c r="N438">
        <v>140461</v>
      </c>
      <c r="O438">
        <v>45996</v>
      </c>
      <c r="P438">
        <v>262860</v>
      </c>
      <c r="Q438">
        <v>22603</v>
      </c>
      <c r="R438">
        <v>133019</v>
      </c>
    </row>
    <row r="439" spans="1:18" x14ac:dyDescent="0.2">
      <c r="A439" t="str">
        <f t="shared" si="6"/>
        <v>MaletothispTotalWashington</v>
      </c>
      <c r="B439" t="s">
        <v>361</v>
      </c>
      <c r="C439" s="2">
        <v>41821</v>
      </c>
      <c r="D439" t="s">
        <v>351</v>
      </c>
      <c r="E439" t="s">
        <v>352</v>
      </c>
      <c r="F439" t="s">
        <v>349</v>
      </c>
      <c r="G439" t="s">
        <v>350</v>
      </c>
      <c r="H439" t="s">
        <v>413</v>
      </c>
      <c r="I439">
        <v>53</v>
      </c>
      <c r="J439" t="s">
        <v>269</v>
      </c>
      <c r="K439" t="s">
        <v>268</v>
      </c>
      <c r="L439">
        <v>3520303</v>
      </c>
      <c r="M439">
        <v>2848957</v>
      </c>
      <c r="N439">
        <v>152844</v>
      </c>
      <c r="O439">
        <v>68120</v>
      </c>
      <c r="P439">
        <v>269837</v>
      </c>
      <c r="Q439">
        <v>25129</v>
      </c>
      <c r="R439">
        <v>155416</v>
      </c>
    </row>
    <row r="440" spans="1:18" x14ac:dyDescent="0.2">
      <c r="A440" t="str">
        <f t="shared" si="6"/>
        <v>Both SexeshispHispanicWashington</v>
      </c>
      <c r="B440" t="s">
        <v>361</v>
      </c>
      <c r="C440" s="2">
        <v>41821</v>
      </c>
      <c r="D440" t="s">
        <v>353</v>
      </c>
      <c r="E440" t="s">
        <v>354</v>
      </c>
      <c r="F440" t="s">
        <v>343</v>
      </c>
      <c r="G440" t="s">
        <v>344</v>
      </c>
      <c r="H440" t="s">
        <v>413</v>
      </c>
      <c r="I440">
        <v>53</v>
      </c>
      <c r="J440" t="s">
        <v>269</v>
      </c>
      <c r="K440" t="s">
        <v>268</v>
      </c>
      <c r="L440">
        <v>852279</v>
      </c>
      <c r="M440">
        <v>722361</v>
      </c>
      <c r="N440">
        <v>23898</v>
      </c>
      <c r="O440">
        <v>42543</v>
      </c>
      <c r="P440">
        <v>13852</v>
      </c>
      <c r="Q440">
        <v>4888</v>
      </c>
      <c r="R440">
        <v>44737</v>
      </c>
    </row>
    <row r="441" spans="1:18" x14ac:dyDescent="0.2">
      <c r="A441" t="str">
        <f t="shared" si="6"/>
        <v>Both SexesnhispNot HispanicWashington</v>
      </c>
      <c r="B441" t="s">
        <v>361</v>
      </c>
      <c r="C441" s="2">
        <v>41821</v>
      </c>
      <c r="D441" t="s">
        <v>353</v>
      </c>
      <c r="E441" t="s">
        <v>354</v>
      </c>
      <c r="F441" t="s">
        <v>347</v>
      </c>
      <c r="G441" t="s">
        <v>348</v>
      </c>
      <c r="H441" t="s">
        <v>413</v>
      </c>
      <c r="I441">
        <v>53</v>
      </c>
      <c r="J441" t="s">
        <v>269</v>
      </c>
      <c r="K441" t="s">
        <v>268</v>
      </c>
      <c r="L441">
        <v>6200160</v>
      </c>
      <c r="M441">
        <v>4968655</v>
      </c>
      <c r="N441">
        <v>260301</v>
      </c>
      <c r="O441">
        <v>92267</v>
      </c>
      <c r="P441">
        <v>565117</v>
      </c>
      <c r="Q441">
        <v>45145</v>
      </c>
      <c r="R441">
        <v>268675</v>
      </c>
    </row>
    <row r="442" spans="1:18" x14ac:dyDescent="0.2">
      <c r="A442" t="str">
        <f t="shared" si="6"/>
        <v>Both SexestothispTotalWashington</v>
      </c>
      <c r="B442" t="s">
        <v>361</v>
      </c>
      <c r="C442" s="2">
        <v>41821</v>
      </c>
      <c r="D442" t="s">
        <v>353</v>
      </c>
      <c r="E442" t="s">
        <v>354</v>
      </c>
      <c r="F442" t="s">
        <v>349</v>
      </c>
      <c r="G442" t="s">
        <v>350</v>
      </c>
      <c r="H442" t="s">
        <v>413</v>
      </c>
      <c r="I442">
        <v>53</v>
      </c>
      <c r="J442" t="s">
        <v>269</v>
      </c>
      <c r="K442" t="s">
        <v>268</v>
      </c>
      <c r="L442">
        <v>7052439</v>
      </c>
      <c r="M442">
        <v>5691016</v>
      </c>
      <c r="N442">
        <v>284199</v>
      </c>
      <c r="O442">
        <v>134810</v>
      </c>
      <c r="P442">
        <v>578969</v>
      </c>
      <c r="Q442">
        <v>50033</v>
      </c>
      <c r="R442">
        <v>313412</v>
      </c>
    </row>
    <row r="443" spans="1:18" x14ac:dyDescent="0.2">
      <c r="A443" t="str">
        <f t="shared" si="6"/>
        <v>FemalehispHispanicWest Virginia</v>
      </c>
      <c r="B443" t="s">
        <v>361</v>
      </c>
      <c r="C443" s="2">
        <v>41821</v>
      </c>
      <c r="D443" t="s">
        <v>341</v>
      </c>
      <c r="E443" t="s">
        <v>342</v>
      </c>
      <c r="F443" t="s">
        <v>343</v>
      </c>
      <c r="G443" t="s">
        <v>344</v>
      </c>
      <c r="H443" t="s">
        <v>414</v>
      </c>
      <c r="I443">
        <v>54</v>
      </c>
      <c r="J443" t="s">
        <v>271</v>
      </c>
      <c r="K443" t="s">
        <v>270</v>
      </c>
      <c r="L443">
        <v>12393</v>
      </c>
      <c r="M443">
        <v>10624</v>
      </c>
      <c r="N443">
        <v>710</v>
      </c>
      <c r="O443">
        <v>229</v>
      </c>
      <c r="P443">
        <v>121</v>
      </c>
      <c r="Q443">
        <v>49</v>
      </c>
      <c r="R443">
        <v>660</v>
      </c>
    </row>
    <row r="444" spans="1:18" x14ac:dyDescent="0.2">
      <c r="A444" t="str">
        <f t="shared" si="6"/>
        <v>FemalenhispNot HispanicWest Virginia</v>
      </c>
      <c r="B444" t="s">
        <v>361</v>
      </c>
      <c r="C444" s="2">
        <v>41821</v>
      </c>
      <c r="D444" t="s">
        <v>341</v>
      </c>
      <c r="E444" t="s">
        <v>342</v>
      </c>
      <c r="F444" t="s">
        <v>347</v>
      </c>
      <c r="G444" t="s">
        <v>348</v>
      </c>
      <c r="H444" t="s">
        <v>414</v>
      </c>
      <c r="I444">
        <v>54</v>
      </c>
      <c r="J444" t="s">
        <v>271</v>
      </c>
      <c r="K444" t="s">
        <v>270</v>
      </c>
      <c r="L444">
        <v>923350</v>
      </c>
      <c r="M444">
        <v>870236</v>
      </c>
      <c r="N444">
        <v>29404</v>
      </c>
      <c r="O444">
        <v>1819</v>
      </c>
      <c r="P444">
        <v>7778</v>
      </c>
      <c r="Q444">
        <v>191</v>
      </c>
      <c r="R444">
        <v>13922</v>
      </c>
    </row>
    <row r="445" spans="1:18" x14ac:dyDescent="0.2">
      <c r="A445" t="str">
        <f t="shared" si="6"/>
        <v>FemaletothispTotalWest Virginia</v>
      </c>
      <c r="B445" t="s">
        <v>361</v>
      </c>
      <c r="C445" s="2">
        <v>41821</v>
      </c>
      <c r="D445" t="s">
        <v>341</v>
      </c>
      <c r="E445" t="s">
        <v>342</v>
      </c>
      <c r="F445" t="s">
        <v>349</v>
      </c>
      <c r="G445" t="s">
        <v>350</v>
      </c>
      <c r="H445" t="s">
        <v>414</v>
      </c>
      <c r="I445">
        <v>54</v>
      </c>
      <c r="J445" t="s">
        <v>271</v>
      </c>
      <c r="K445" t="s">
        <v>270</v>
      </c>
      <c r="L445">
        <v>935743</v>
      </c>
      <c r="M445">
        <v>880860</v>
      </c>
      <c r="N445">
        <v>30114</v>
      </c>
      <c r="O445">
        <v>2048</v>
      </c>
      <c r="P445">
        <v>7899</v>
      </c>
      <c r="Q445">
        <v>240</v>
      </c>
      <c r="R445">
        <v>14582</v>
      </c>
    </row>
    <row r="446" spans="1:18" x14ac:dyDescent="0.2">
      <c r="A446" t="str">
        <f t="shared" si="6"/>
        <v>MalehispHispanicWest Virginia</v>
      </c>
      <c r="B446" t="s">
        <v>361</v>
      </c>
      <c r="C446" s="2">
        <v>41821</v>
      </c>
      <c r="D446" t="s">
        <v>351</v>
      </c>
      <c r="E446" t="s">
        <v>352</v>
      </c>
      <c r="F446" t="s">
        <v>343</v>
      </c>
      <c r="G446" t="s">
        <v>344</v>
      </c>
      <c r="H446" t="s">
        <v>414</v>
      </c>
      <c r="I446">
        <v>54</v>
      </c>
      <c r="J446" t="s">
        <v>271</v>
      </c>
      <c r="K446" t="s">
        <v>270</v>
      </c>
      <c r="L446">
        <v>14524</v>
      </c>
      <c r="M446">
        <v>12336</v>
      </c>
      <c r="N446">
        <v>938</v>
      </c>
      <c r="O446">
        <v>339</v>
      </c>
      <c r="P446">
        <v>120</v>
      </c>
      <c r="Q446">
        <v>58</v>
      </c>
      <c r="R446">
        <v>733</v>
      </c>
    </row>
    <row r="447" spans="1:18" x14ac:dyDescent="0.2">
      <c r="A447" t="str">
        <f t="shared" si="6"/>
        <v>MalenhispNot HispanicWest Virginia</v>
      </c>
      <c r="B447" t="s">
        <v>361</v>
      </c>
      <c r="C447" s="2">
        <v>41821</v>
      </c>
      <c r="D447" t="s">
        <v>351</v>
      </c>
      <c r="E447" t="s">
        <v>352</v>
      </c>
      <c r="F447" t="s">
        <v>347</v>
      </c>
      <c r="G447" t="s">
        <v>348</v>
      </c>
      <c r="H447" t="s">
        <v>414</v>
      </c>
      <c r="I447">
        <v>54</v>
      </c>
      <c r="J447" t="s">
        <v>271</v>
      </c>
      <c r="K447" t="s">
        <v>270</v>
      </c>
      <c r="L447">
        <v>899200</v>
      </c>
      <c r="M447">
        <v>841761</v>
      </c>
      <c r="N447">
        <v>34447</v>
      </c>
      <c r="O447">
        <v>1963</v>
      </c>
      <c r="P447">
        <v>6790</v>
      </c>
      <c r="Q447">
        <v>212</v>
      </c>
      <c r="R447">
        <v>14027</v>
      </c>
    </row>
    <row r="448" spans="1:18" x14ac:dyDescent="0.2">
      <c r="A448" t="str">
        <f t="shared" si="6"/>
        <v>MaletothispTotalWest Virginia</v>
      </c>
      <c r="B448" t="s">
        <v>361</v>
      </c>
      <c r="C448" s="2">
        <v>41821</v>
      </c>
      <c r="D448" t="s">
        <v>351</v>
      </c>
      <c r="E448" t="s">
        <v>352</v>
      </c>
      <c r="F448" t="s">
        <v>349</v>
      </c>
      <c r="G448" t="s">
        <v>350</v>
      </c>
      <c r="H448" t="s">
        <v>414</v>
      </c>
      <c r="I448">
        <v>54</v>
      </c>
      <c r="J448" t="s">
        <v>271</v>
      </c>
      <c r="K448" t="s">
        <v>270</v>
      </c>
      <c r="L448">
        <v>913724</v>
      </c>
      <c r="M448">
        <v>854097</v>
      </c>
      <c r="N448">
        <v>35385</v>
      </c>
      <c r="O448">
        <v>2302</v>
      </c>
      <c r="P448">
        <v>6910</v>
      </c>
      <c r="Q448">
        <v>270</v>
      </c>
      <c r="R448">
        <v>14760</v>
      </c>
    </row>
    <row r="449" spans="1:18" x14ac:dyDescent="0.2">
      <c r="A449" t="str">
        <f t="shared" si="6"/>
        <v>Both SexeshispHispanicWest Virginia</v>
      </c>
      <c r="B449" t="s">
        <v>361</v>
      </c>
      <c r="C449" s="2">
        <v>41821</v>
      </c>
      <c r="D449" t="s">
        <v>353</v>
      </c>
      <c r="E449" t="s">
        <v>354</v>
      </c>
      <c r="F449" t="s">
        <v>343</v>
      </c>
      <c r="G449" t="s">
        <v>344</v>
      </c>
      <c r="H449" t="s">
        <v>414</v>
      </c>
      <c r="I449">
        <v>54</v>
      </c>
      <c r="J449" t="s">
        <v>271</v>
      </c>
      <c r="K449" t="s">
        <v>270</v>
      </c>
      <c r="L449">
        <v>26917</v>
      </c>
      <c r="M449">
        <v>22960</v>
      </c>
      <c r="N449">
        <v>1648</v>
      </c>
      <c r="O449">
        <v>568</v>
      </c>
      <c r="P449">
        <v>241</v>
      </c>
      <c r="Q449">
        <v>107</v>
      </c>
      <c r="R449">
        <v>1393</v>
      </c>
    </row>
    <row r="450" spans="1:18" x14ac:dyDescent="0.2">
      <c r="A450" t="str">
        <f t="shared" si="6"/>
        <v>Both SexesnhispNot HispanicWest Virginia</v>
      </c>
      <c r="B450" t="s">
        <v>361</v>
      </c>
      <c r="C450" s="2">
        <v>41821</v>
      </c>
      <c r="D450" t="s">
        <v>353</v>
      </c>
      <c r="E450" t="s">
        <v>354</v>
      </c>
      <c r="F450" t="s">
        <v>347</v>
      </c>
      <c r="G450" t="s">
        <v>348</v>
      </c>
      <c r="H450" t="s">
        <v>414</v>
      </c>
      <c r="I450">
        <v>54</v>
      </c>
      <c r="J450" t="s">
        <v>271</v>
      </c>
      <c r="K450" t="s">
        <v>270</v>
      </c>
      <c r="L450">
        <v>1822550</v>
      </c>
      <c r="M450">
        <v>1711997</v>
      </c>
      <c r="N450">
        <v>63851</v>
      </c>
      <c r="O450">
        <v>3782</v>
      </c>
      <c r="P450">
        <v>14568</v>
      </c>
      <c r="Q450">
        <v>403</v>
      </c>
      <c r="R450">
        <v>27949</v>
      </c>
    </row>
    <row r="451" spans="1:18" x14ac:dyDescent="0.2">
      <c r="A451" t="str">
        <f t="shared" ref="A451:A469" si="7">E451&amp;F451&amp;G451&amp;J451</f>
        <v>Both SexestothispTotalWest Virginia</v>
      </c>
      <c r="B451" t="s">
        <v>361</v>
      </c>
      <c r="C451" s="2">
        <v>41821</v>
      </c>
      <c r="D451" t="s">
        <v>353</v>
      </c>
      <c r="E451" t="s">
        <v>354</v>
      </c>
      <c r="F451" t="s">
        <v>349</v>
      </c>
      <c r="G451" t="s">
        <v>350</v>
      </c>
      <c r="H451" t="s">
        <v>414</v>
      </c>
      <c r="I451">
        <v>54</v>
      </c>
      <c r="J451" t="s">
        <v>271</v>
      </c>
      <c r="K451" t="s">
        <v>270</v>
      </c>
      <c r="L451">
        <v>1849467</v>
      </c>
      <c r="M451">
        <v>1734957</v>
      </c>
      <c r="N451">
        <v>65499</v>
      </c>
      <c r="O451">
        <v>4350</v>
      </c>
      <c r="P451">
        <v>14809</v>
      </c>
      <c r="Q451">
        <v>510</v>
      </c>
      <c r="R451">
        <v>29342</v>
      </c>
    </row>
    <row r="452" spans="1:18" x14ac:dyDescent="0.2">
      <c r="A452" t="str">
        <f t="shared" si="7"/>
        <v>FemalehispHispanicWisconsin</v>
      </c>
      <c r="B452" t="s">
        <v>361</v>
      </c>
      <c r="C452" s="2">
        <v>41821</v>
      </c>
      <c r="D452" t="s">
        <v>341</v>
      </c>
      <c r="E452" t="s">
        <v>342</v>
      </c>
      <c r="F452" t="s">
        <v>343</v>
      </c>
      <c r="G452" t="s">
        <v>344</v>
      </c>
      <c r="H452" t="s">
        <v>415</v>
      </c>
      <c r="I452">
        <v>55</v>
      </c>
      <c r="J452" t="s">
        <v>273</v>
      </c>
      <c r="K452" t="s">
        <v>272</v>
      </c>
      <c r="L452">
        <v>177736</v>
      </c>
      <c r="M452">
        <v>154463</v>
      </c>
      <c r="N452">
        <v>8141</v>
      </c>
      <c r="O452">
        <v>6669</v>
      </c>
      <c r="P452">
        <v>1360</v>
      </c>
      <c r="Q452">
        <v>455</v>
      </c>
      <c r="R452">
        <v>6648</v>
      </c>
    </row>
    <row r="453" spans="1:18" x14ac:dyDescent="0.2">
      <c r="A453" t="str">
        <f t="shared" si="7"/>
        <v>FemalenhispNot HispanicWisconsin</v>
      </c>
      <c r="B453" t="s">
        <v>361</v>
      </c>
      <c r="C453" s="2">
        <v>41821</v>
      </c>
      <c r="D453" t="s">
        <v>341</v>
      </c>
      <c r="E453" t="s">
        <v>342</v>
      </c>
      <c r="F453" t="s">
        <v>347</v>
      </c>
      <c r="G453" t="s">
        <v>348</v>
      </c>
      <c r="H453" t="s">
        <v>415</v>
      </c>
      <c r="I453">
        <v>55</v>
      </c>
      <c r="J453" t="s">
        <v>273</v>
      </c>
      <c r="K453" t="s">
        <v>272</v>
      </c>
      <c r="L453">
        <v>2716694</v>
      </c>
      <c r="M453">
        <v>2382481</v>
      </c>
      <c r="N453">
        <v>185104</v>
      </c>
      <c r="O453">
        <v>25206</v>
      </c>
      <c r="P453">
        <v>78289</v>
      </c>
      <c r="Q453">
        <v>909</v>
      </c>
      <c r="R453">
        <v>44705</v>
      </c>
    </row>
    <row r="454" spans="1:18" x14ac:dyDescent="0.2">
      <c r="A454" t="str">
        <f t="shared" si="7"/>
        <v>FemaletothispTotalWisconsin</v>
      </c>
      <c r="B454" t="s">
        <v>361</v>
      </c>
      <c r="C454" s="2">
        <v>41821</v>
      </c>
      <c r="D454" t="s">
        <v>341</v>
      </c>
      <c r="E454" t="s">
        <v>342</v>
      </c>
      <c r="F454" t="s">
        <v>349</v>
      </c>
      <c r="G454" t="s">
        <v>350</v>
      </c>
      <c r="H454" t="s">
        <v>415</v>
      </c>
      <c r="I454">
        <v>55</v>
      </c>
      <c r="J454" t="s">
        <v>273</v>
      </c>
      <c r="K454" t="s">
        <v>272</v>
      </c>
      <c r="L454">
        <v>2894430</v>
      </c>
      <c r="M454">
        <v>2536944</v>
      </c>
      <c r="N454">
        <v>193245</v>
      </c>
      <c r="O454">
        <v>31875</v>
      </c>
      <c r="P454">
        <v>79649</v>
      </c>
      <c r="Q454">
        <v>1364</v>
      </c>
      <c r="R454">
        <v>51353</v>
      </c>
    </row>
    <row r="455" spans="1:18" x14ac:dyDescent="0.2">
      <c r="A455" t="str">
        <f t="shared" si="7"/>
        <v>MalehispHispanicWisconsin</v>
      </c>
      <c r="B455" t="s">
        <v>361</v>
      </c>
      <c r="C455" s="2">
        <v>41821</v>
      </c>
      <c r="D455" t="s">
        <v>351</v>
      </c>
      <c r="E455" t="s">
        <v>352</v>
      </c>
      <c r="F455" t="s">
        <v>343</v>
      </c>
      <c r="G455" t="s">
        <v>344</v>
      </c>
      <c r="H455" t="s">
        <v>415</v>
      </c>
      <c r="I455">
        <v>55</v>
      </c>
      <c r="J455" t="s">
        <v>273</v>
      </c>
      <c r="K455" t="s">
        <v>272</v>
      </c>
      <c r="L455">
        <v>190889</v>
      </c>
      <c r="M455">
        <v>166665</v>
      </c>
      <c r="N455">
        <v>8243</v>
      </c>
      <c r="O455">
        <v>7212</v>
      </c>
      <c r="P455">
        <v>1405</v>
      </c>
      <c r="Q455">
        <v>548</v>
      </c>
      <c r="R455">
        <v>6816</v>
      </c>
    </row>
    <row r="456" spans="1:18" x14ac:dyDescent="0.2">
      <c r="A456" t="str">
        <f t="shared" si="7"/>
        <v>MalenhispNot HispanicWisconsin</v>
      </c>
      <c r="B456" t="s">
        <v>361</v>
      </c>
      <c r="C456" s="2">
        <v>41821</v>
      </c>
      <c r="D456" t="s">
        <v>351</v>
      </c>
      <c r="E456" t="s">
        <v>352</v>
      </c>
      <c r="F456" t="s">
        <v>347</v>
      </c>
      <c r="G456" t="s">
        <v>348</v>
      </c>
      <c r="H456" t="s">
        <v>415</v>
      </c>
      <c r="I456">
        <v>55</v>
      </c>
      <c r="J456" t="s">
        <v>273</v>
      </c>
      <c r="K456" t="s">
        <v>272</v>
      </c>
      <c r="L456">
        <v>2666655</v>
      </c>
      <c r="M456">
        <v>2345148</v>
      </c>
      <c r="N456">
        <v>178114</v>
      </c>
      <c r="O456">
        <v>25084</v>
      </c>
      <c r="P456">
        <v>73909</v>
      </c>
      <c r="Q456">
        <v>1006</v>
      </c>
      <c r="R456">
        <v>43394</v>
      </c>
    </row>
    <row r="457" spans="1:18" x14ac:dyDescent="0.2">
      <c r="A457" t="str">
        <f t="shared" si="7"/>
        <v>MaletothispTotalWisconsin</v>
      </c>
      <c r="B457" t="s">
        <v>361</v>
      </c>
      <c r="C457" s="2">
        <v>41821</v>
      </c>
      <c r="D457" t="s">
        <v>351</v>
      </c>
      <c r="E457" t="s">
        <v>352</v>
      </c>
      <c r="F457" t="s">
        <v>349</v>
      </c>
      <c r="G457" t="s">
        <v>350</v>
      </c>
      <c r="H457" t="s">
        <v>415</v>
      </c>
      <c r="I457">
        <v>55</v>
      </c>
      <c r="J457" t="s">
        <v>273</v>
      </c>
      <c r="K457" t="s">
        <v>272</v>
      </c>
      <c r="L457">
        <v>2857544</v>
      </c>
      <c r="M457">
        <v>2511813</v>
      </c>
      <c r="N457">
        <v>186357</v>
      </c>
      <c r="O457">
        <v>32296</v>
      </c>
      <c r="P457">
        <v>75314</v>
      </c>
      <c r="Q457">
        <v>1554</v>
      </c>
      <c r="R457">
        <v>50210</v>
      </c>
    </row>
    <row r="458" spans="1:18" x14ac:dyDescent="0.2">
      <c r="A458" t="str">
        <f t="shared" si="7"/>
        <v>Both SexeshispHispanicWisconsin</v>
      </c>
      <c r="B458" t="s">
        <v>361</v>
      </c>
      <c r="C458" s="2">
        <v>41821</v>
      </c>
      <c r="D458" t="s">
        <v>353</v>
      </c>
      <c r="E458" t="s">
        <v>354</v>
      </c>
      <c r="F458" t="s">
        <v>343</v>
      </c>
      <c r="G458" t="s">
        <v>344</v>
      </c>
      <c r="H458" t="s">
        <v>415</v>
      </c>
      <c r="I458">
        <v>55</v>
      </c>
      <c r="J458" t="s">
        <v>273</v>
      </c>
      <c r="K458" t="s">
        <v>272</v>
      </c>
      <c r="L458">
        <v>368625</v>
      </c>
      <c r="M458">
        <v>321128</v>
      </c>
      <c r="N458">
        <v>16384</v>
      </c>
      <c r="O458">
        <v>13881</v>
      </c>
      <c r="P458">
        <v>2765</v>
      </c>
      <c r="Q458">
        <v>1003</v>
      </c>
      <c r="R458">
        <v>13464</v>
      </c>
    </row>
    <row r="459" spans="1:18" x14ac:dyDescent="0.2">
      <c r="A459" t="str">
        <f t="shared" si="7"/>
        <v>Both SexesnhispNot HispanicWisconsin</v>
      </c>
      <c r="B459" t="s">
        <v>361</v>
      </c>
      <c r="C459" s="2">
        <v>41821</v>
      </c>
      <c r="D459" t="s">
        <v>353</v>
      </c>
      <c r="E459" t="s">
        <v>354</v>
      </c>
      <c r="F459" t="s">
        <v>347</v>
      </c>
      <c r="G459" t="s">
        <v>348</v>
      </c>
      <c r="H459" t="s">
        <v>415</v>
      </c>
      <c r="I459">
        <v>55</v>
      </c>
      <c r="J459" t="s">
        <v>273</v>
      </c>
      <c r="K459" t="s">
        <v>272</v>
      </c>
      <c r="L459">
        <v>5383349</v>
      </c>
      <c r="M459">
        <v>4727629</v>
      </c>
      <c r="N459">
        <v>363218</v>
      </c>
      <c r="O459">
        <v>50290</v>
      </c>
      <c r="P459">
        <v>152198</v>
      </c>
      <c r="Q459">
        <v>1915</v>
      </c>
      <c r="R459">
        <v>88099</v>
      </c>
    </row>
    <row r="460" spans="1:18" x14ac:dyDescent="0.2">
      <c r="A460" t="str">
        <f t="shared" si="7"/>
        <v>Both SexestothispTotalWisconsin</v>
      </c>
      <c r="B460" t="s">
        <v>361</v>
      </c>
      <c r="C460" s="2">
        <v>41821</v>
      </c>
      <c r="D460" t="s">
        <v>353</v>
      </c>
      <c r="E460" t="s">
        <v>354</v>
      </c>
      <c r="F460" t="s">
        <v>349</v>
      </c>
      <c r="G460" t="s">
        <v>350</v>
      </c>
      <c r="H460" t="s">
        <v>415</v>
      </c>
      <c r="I460">
        <v>55</v>
      </c>
      <c r="J460" t="s">
        <v>273</v>
      </c>
      <c r="K460" t="s">
        <v>272</v>
      </c>
      <c r="L460">
        <v>5751974</v>
      </c>
      <c r="M460">
        <v>5048757</v>
      </c>
      <c r="N460">
        <v>379602</v>
      </c>
      <c r="O460">
        <v>64171</v>
      </c>
      <c r="P460">
        <v>154963</v>
      </c>
      <c r="Q460">
        <v>2918</v>
      </c>
      <c r="R460">
        <v>101563</v>
      </c>
    </row>
    <row r="461" spans="1:18" x14ac:dyDescent="0.2">
      <c r="A461" t="str">
        <f t="shared" si="7"/>
        <v>FemalehispHispanicWyoming</v>
      </c>
      <c r="B461" t="s">
        <v>361</v>
      </c>
      <c r="C461" s="2">
        <v>41821</v>
      </c>
      <c r="D461" t="s">
        <v>341</v>
      </c>
      <c r="E461" t="s">
        <v>342</v>
      </c>
      <c r="F461" t="s">
        <v>343</v>
      </c>
      <c r="G461" t="s">
        <v>344</v>
      </c>
      <c r="H461" t="s">
        <v>416</v>
      </c>
      <c r="I461">
        <v>56</v>
      </c>
      <c r="J461" t="s">
        <v>275</v>
      </c>
      <c r="K461" t="s">
        <v>274</v>
      </c>
      <c r="L461">
        <v>26561</v>
      </c>
      <c r="M461">
        <v>23351</v>
      </c>
      <c r="N461">
        <v>398</v>
      </c>
      <c r="O461">
        <v>1528</v>
      </c>
      <c r="P461">
        <v>204</v>
      </c>
      <c r="Q461">
        <v>71</v>
      </c>
      <c r="R461">
        <v>1009</v>
      </c>
    </row>
    <row r="462" spans="1:18" x14ac:dyDescent="0.2">
      <c r="A462" t="str">
        <f t="shared" si="7"/>
        <v>FemalenhispNot HispanicWyoming</v>
      </c>
      <c r="B462" t="s">
        <v>361</v>
      </c>
      <c r="C462" s="2">
        <v>41821</v>
      </c>
      <c r="D462" t="s">
        <v>341</v>
      </c>
      <c r="E462" t="s">
        <v>342</v>
      </c>
      <c r="F462" t="s">
        <v>347</v>
      </c>
      <c r="G462" t="s">
        <v>348</v>
      </c>
      <c r="H462" t="s">
        <v>416</v>
      </c>
      <c r="I462">
        <v>56</v>
      </c>
      <c r="J462" t="s">
        <v>275</v>
      </c>
      <c r="K462" t="s">
        <v>274</v>
      </c>
      <c r="L462">
        <v>258597</v>
      </c>
      <c r="M462">
        <v>242034</v>
      </c>
      <c r="N462">
        <v>2813</v>
      </c>
      <c r="O462">
        <v>6219</v>
      </c>
      <c r="P462">
        <v>2763</v>
      </c>
      <c r="Q462">
        <v>195</v>
      </c>
      <c r="R462">
        <v>4573</v>
      </c>
    </row>
    <row r="463" spans="1:18" x14ac:dyDescent="0.2">
      <c r="A463" t="str">
        <f t="shared" si="7"/>
        <v>FemaletothispTotalWyoming</v>
      </c>
      <c r="B463" t="s">
        <v>361</v>
      </c>
      <c r="C463" s="2">
        <v>41821</v>
      </c>
      <c r="D463" t="s">
        <v>341</v>
      </c>
      <c r="E463" t="s">
        <v>342</v>
      </c>
      <c r="F463" t="s">
        <v>349</v>
      </c>
      <c r="G463" t="s">
        <v>350</v>
      </c>
      <c r="H463" t="s">
        <v>416</v>
      </c>
      <c r="I463">
        <v>56</v>
      </c>
      <c r="J463" t="s">
        <v>275</v>
      </c>
      <c r="K463" t="s">
        <v>274</v>
      </c>
      <c r="L463">
        <v>285158</v>
      </c>
      <c r="M463">
        <v>265385</v>
      </c>
      <c r="N463">
        <v>3211</v>
      </c>
      <c r="O463">
        <v>7747</v>
      </c>
      <c r="P463">
        <v>2967</v>
      </c>
      <c r="Q463">
        <v>266</v>
      </c>
      <c r="R463">
        <v>5582</v>
      </c>
    </row>
    <row r="464" spans="1:18" x14ac:dyDescent="0.2">
      <c r="A464" t="str">
        <f t="shared" si="7"/>
        <v>MalehispHispanicWyoming</v>
      </c>
      <c r="B464" t="s">
        <v>361</v>
      </c>
      <c r="C464" s="2">
        <v>41821</v>
      </c>
      <c r="D464" t="s">
        <v>351</v>
      </c>
      <c r="E464" t="s">
        <v>352</v>
      </c>
      <c r="F464" t="s">
        <v>343</v>
      </c>
      <c r="G464" t="s">
        <v>344</v>
      </c>
      <c r="H464" t="s">
        <v>416</v>
      </c>
      <c r="I464">
        <v>56</v>
      </c>
      <c r="J464" t="s">
        <v>275</v>
      </c>
      <c r="K464" t="s">
        <v>274</v>
      </c>
      <c r="L464">
        <v>29603</v>
      </c>
      <c r="M464">
        <v>26042</v>
      </c>
      <c r="N464">
        <v>476</v>
      </c>
      <c r="O464">
        <v>1807</v>
      </c>
      <c r="P464">
        <v>199</v>
      </c>
      <c r="Q464">
        <v>96</v>
      </c>
      <c r="R464">
        <v>983</v>
      </c>
    </row>
    <row r="465" spans="1:18" x14ac:dyDescent="0.2">
      <c r="A465" t="str">
        <f t="shared" si="7"/>
        <v>MalenhispNot HispanicWyoming</v>
      </c>
      <c r="B465" t="s">
        <v>361</v>
      </c>
      <c r="C465" s="2">
        <v>41821</v>
      </c>
      <c r="D465" t="s">
        <v>351</v>
      </c>
      <c r="E465" t="s">
        <v>352</v>
      </c>
      <c r="F465" t="s">
        <v>347</v>
      </c>
      <c r="G465" t="s">
        <v>348</v>
      </c>
      <c r="H465" t="s">
        <v>416</v>
      </c>
      <c r="I465">
        <v>56</v>
      </c>
      <c r="J465" t="s">
        <v>275</v>
      </c>
      <c r="K465" t="s">
        <v>274</v>
      </c>
      <c r="L465">
        <v>267787</v>
      </c>
      <c r="M465">
        <v>250301</v>
      </c>
      <c r="N465">
        <v>4172</v>
      </c>
      <c r="O465">
        <v>6153</v>
      </c>
      <c r="P465">
        <v>2246</v>
      </c>
      <c r="Q465">
        <v>205</v>
      </c>
      <c r="R465">
        <v>4710</v>
      </c>
    </row>
    <row r="466" spans="1:18" x14ac:dyDescent="0.2">
      <c r="A466" t="str">
        <f t="shared" si="7"/>
        <v>MaletothispTotalWyoming</v>
      </c>
      <c r="B466" t="s">
        <v>361</v>
      </c>
      <c r="C466" s="2">
        <v>41821</v>
      </c>
      <c r="D466" t="s">
        <v>351</v>
      </c>
      <c r="E466" t="s">
        <v>352</v>
      </c>
      <c r="F466" t="s">
        <v>349</v>
      </c>
      <c r="G466" t="s">
        <v>350</v>
      </c>
      <c r="H466" t="s">
        <v>416</v>
      </c>
      <c r="I466">
        <v>56</v>
      </c>
      <c r="J466" t="s">
        <v>275</v>
      </c>
      <c r="K466" t="s">
        <v>274</v>
      </c>
      <c r="L466">
        <v>297390</v>
      </c>
      <c r="M466">
        <v>276343</v>
      </c>
      <c r="N466">
        <v>4648</v>
      </c>
      <c r="O466">
        <v>7960</v>
      </c>
      <c r="P466">
        <v>2445</v>
      </c>
      <c r="Q466">
        <v>301</v>
      </c>
      <c r="R466">
        <v>5693</v>
      </c>
    </row>
    <row r="467" spans="1:18" x14ac:dyDescent="0.2">
      <c r="A467" t="str">
        <f t="shared" si="7"/>
        <v>Both SexeshispHispanicWyoming</v>
      </c>
      <c r="B467" t="s">
        <v>361</v>
      </c>
      <c r="C467" s="2">
        <v>41821</v>
      </c>
      <c r="D467" t="s">
        <v>353</v>
      </c>
      <c r="E467" t="s">
        <v>354</v>
      </c>
      <c r="F467" t="s">
        <v>343</v>
      </c>
      <c r="G467" t="s">
        <v>344</v>
      </c>
      <c r="H467" t="s">
        <v>416</v>
      </c>
      <c r="I467">
        <v>56</v>
      </c>
      <c r="J467" t="s">
        <v>275</v>
      </c>
      <c r="K467" t="s">
        <v>274</v>
      </c>
      <c r="L467">
        <v>56164</v>
      </c>
      <c r="M467">
        <v>49393</v>
      </c>
      <c r="N467">
        <v>874</v>
      </c>
      <c r="O467">
        <v>3335</v>
      </c>
      <c r="P467">
        <v>403</v>
      </c>
      <c r="Q467">
        <v>167</v>
      </c>
      <c r="R467">
        <v>1992</v>
      </c>
    </row>
    <row r="468" spans="1:18" x14ac:dyDescent="0.2">
      <c r="A468" t="str">
        <f t="shared" si="7"/>
        <v>Both SexesnhispNot HispanicWyoming</v>
      </c>
      <c r="B468" t="s">
        <v>361</v>
      </c>
      <c r="C468" s="2">
        <v>41821</v>
      </c>
      <c r="D468" t="s">
        <v>353</v>
      </c>
      <c r="E468" t="s">
        <v>354</v>
      </c>
      <c r="F468" t="s">
        <v>347</v>
      </c>
      <c r="G468" t="s">
        <v>348</v>
      </c>
      <c r="H468" t="s">
        <v>416</v>
      </c>
      <c r="I468">
        <v>56</v>
      </c>
      <c r="J468" t="s">
        <v>275</v>
      </c>
      <c r="K468" t="s">
        <v>274</v>
      </c>
      <c r="L468">
        <v>526384</v>
      </c>
      <c r="M468">
        <v>492335</v>
      </c>
      <c r="N468">
        <v>6985</v>
      </c>
      <c r="O468">
        <v>12372</v>
      </c>
      <c r="P468">
        <v>5009</v>
      </c>
      <c r="Q468">
        <v>400</v>
      </c>
      <c r="R468">
        <v>9283</v>
      </c>
    </row>
    <row r="469" spans="1:18" x14ac:dyDescent="0.2">
      <c r="A469" t="str">
        <f t="shared" si="7"/>
        <v>Both SexestothispTotalWyoming</v>
      </c>
      <c r="B469" t="s">
        <v>361</v>
      </c>
      <c r="C469" s="2">
        <v>41821</v>
      </c>
      <c r="D469" t="s">
        <v>353</v>
      </c>
      <c r="E469" t="s">
        <v>354</v>
      </c>
      <c r="F469" t="s">
        <v>349</v>
      </c>
      <c r="G469" t="s">
        <v>350</v>
      </c>
      <c r="H469" t="s">
        <v>416</v>
      </c>
      <c r="I469">
        <v>56</v>
      </c>
      <c r="J469" t="s">
        <v>275</v>
      </c>
      <c r="K469" t="s">
        <v>274</v>
      </c>
      <c r="L469">
        <v>582548</v>
      </c>
      <c r="M469">
        <v>541728</v>
      </c>
      <c r="N469">
        <v>7859</v>
      </c>
      <c r="O469">
        <v>15707</v>
      </c>
      <c r="P469">
        <v>5412</v>
      </c>
      <c r="Q469">
        <v>567</v>
      </c>
      <c r="R469">
        <v>11275</v>
      </c>
    </row>
  </sheetData>
  <autoFilter ref="A1:R1" xr:uid="{CC450CA1-A51B-4348-A8CB-8F4ED556357B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6657C-26BB-B840-A966-A1AA9C98A738}">
  <sheetPr filterMode="1"/>
  <dimension ref="A1:Q5149"/>
  <sheetViews>
    <sheetView workbookViewId="0">
      <pane ySplit="1" topLeftCell="A4912" activePane="bottomLeft" state="frozen"/>
      <selection pane="bottomLeft" activeCell="A5158" sqref="A5158"/>
    </sheetView>
  </sheetViews>
  <sheetFormatPr baseColWidth="10" defaultRowHeight="16" x14ac:dyDescent="0.2"/>
  <cols>
    <col min="1" max="1" width="9" bestFit="1" customWidth="1"/>
    <col min="2" max="2" width="25" bestFit="1" customWidth="1"/>
    <col min="3" max="3" width="7" bestFit="1" customWidth="1"/>
    <col min="4" max="4" width="15.1640625" bestFit="1" customWidth="1"/>
    <col min="5" max="5" width="6.83203125" bestFit="1" customWidth="1"/>
    <col min="6" max="6" width="15.83203125" bestFit="1" customWidth="1"/>
    <col min="7" max="7" width="12.5" bestFit="1" customWidth="1"/>
    <col min="8" max="8" width="7.83203125" bestFit="1" customWidth="1"/>
    <col min="9" max="9" width="17.5" bestFit="1" customWidth="1"/>
    <col min="11" max="12" width="10.1640625" bestFit="1" customWidth="1"/>
    <col min="13" max="13" width="9.1640625" bestFit="1" customWidth="1"/>
    <col min="14" max="14" width="14.5" bestFit="1" customWidth="1"/>
    <col min="15" max="15" width="9.1640625" bestFit="1" customWidth="1"/>
    <col min="16" max="16" width="13.5" bestFit="1" customWidth="1"/>
    <col min="17" max="17" width="10.5" bestFit="1" customWidth="1"/>
  </cols>
  <sheetData>
    <row r="1" spans="1:17" s="1" customFormat="1" x14ac:dyDescent="0.2">
      <c r="A1" s="1" t="s">
        <v>322</v>
      </c>
      <c r="B1" s="1" t="s">
        <v>323</v>
      </c>
      <c r="C1" s="1" t="s">
        <v>324</v>
      </c>
      <c r="D1" s="1" t="s">
        <v>325</v>
      </c>
      <c r="E1" s="1" t="s">
        <v>326</v>
      </c>
      <c r="F1" s="1" t="s">
        <v>327</v>
      </c>
      <c r="G1" s="1" t="s">
        <v>328</v>
      </c>
      <c r="H1" s="1" t="s">
        <v>329</v>
      </c>
      <c r="I1" s="1" t="s">
        <v>330</v>
      </c>
      <c r="J1" s="1" t="s">
        <v>331</v>
      </c>
      <c r="K1" s="1" t="s">
        <v>332</v>
      </c>
      <c r="L1" s="1" t="s">
        <v>333</v>
      </c>
      <c r="M1" s="1" t="s">
        <v>334</v>
      </c>
      <c r="N1" s="1" t="s">
        <v>335</v>
      </c>
      <c r="O1" s="1" t="s">
        <v>336</v>
      </c>
      <c r="P1" s="1" t="s">
        <v>337</v>
      </c>
      <c r="Q1" s="1" t="s">
        <v>338</v>
      </c>
    </row>
    <row r="2" spans="1:17" hidden="1" x14ac:dyDescent="0.2">
      <c r="A2" t="s">
        <v>339</v>
      </c>
      <c r="B2" t="s">
        <v>340</v>
      </c>
      <c r="C2" t="s">
        <v>341</v>
      </c>
      <c r="D2" t="s">
        <v>342</v>
      </c>
      <c r="E2" t="s">
        <v>343</v>
      </c>
      <c r="F2" t="s">
        <v>344</v>
      </c>
      <c r="G2" t="s">
        <v>345</v>
      </c>
      <c r="I2" t="s">
        <v>156</v>
      </c>
      <c r="J2" t="s">
        <v>346</v>
      </c>
      <c r="K2">
        <v>24858794</v>
      </c>
      <c r="L2">
        <v>21936806</v>
      </c>
      <c r="M2">
        <v>1191984</v>
      </c>
      <c r="N2">
        <v>702309</v>
      </c>
      <c r="O2">
        <v>249346</v>
      </c>
      <c r="P2">
        <v>85203</v>
      </c>
      <c r="Q2">
        <v>693146</v>
      </c>
    </row>
    <row r="3" spans="1:17" hidden="1" x14ac:dyDescent="0.2">
      <c r="A3" t="s">
        <v>339</v>
      </c>
      <c r="B3" t="s">
        <v>340</v>
      </c>
      <c r="C3" t="s">
        <v>341</v>
      </c>
      <c r="D3" t="s">
        <v>342</v>
      </c>
      <c r="E3" t="s">
        <v>347</v>
      </c>
      <c r="F3" t="s">
        <v>348</v>
      </c>
      <c r="G3" t="s">
        <v>345</v>
      </c>
      <c r="I3" t="s">
        <v>156</v>
      </c>
      <c r="J3" t="s">
        <v>346</v>
      </c>
      <c r="K3">
        <v>132105418</v>
      </c>
      <c r="L3">
        <v>100301335</v>
      </c>
      <c r="M3">
        <v>19853611</v>
      </c>
      <c r="N3">
        <v>1147502</v>
      </c>
      <c r="O3">
        <v>7691693</v>
      </c>
      <c r="P3">
        <v>246518</v>
      </c>
      <c r="Q3">
        <v>2864759</v>
      </c>
    </row>
    <row r="4" spans="1:17" hidden="1" x14ac:dyDescent="0.2">
      <c r="A4" t="s">
        <v>339</v>
      </c>
      <c r="B4" t="s">
        <v>340</v>
      </c>
      <c r="C4" t="s">
        <v>341</v>
      </c>
      <c r="D4" t="s">
        <v>342</v>
      </c>
      <c r="E4" t="s">
        <v>349</v>
      </c>
      <c r="F4" t="s">
        <v>350</v>
      </c>
      <c r="G4" t="s">
        <v>345</v>
      </c>
      <c r="I4" t="s">
        <v>156</v>
      </c>
      <c r="J4" t="s">
        <v>346</v>
      </c>
      <c r="K4">
        <v>156964212</v>
      </c>
      <c r="L4">
        <v>122238141</v>
      </c>
      <c r="M4">
        <v>21045595</v>
      </c>
      <c r="N4">
        <v>1849811</v>
      </c>
      <c r="O4">
        <v>7941039</v>
      </c>
      <c r="P4">
        <v>331721</v>
      </c>
      <c r="Q4">
        <v>3557905</v>
      </c>
    </row>
    <row r="5" spans="1:17" hidden="1" x14ac:dyDescent="0.2">
      <c r="A5" t="s">
        <v>339</v>
      </c>
      <c r="B5" t="s">
        <v>340</v>
      </c>
      <c r="C5" t="s">
        <v>351</v>
      </c>
      <c r="D5" t="s">
        <v>352</v>
      </c>
      <c r="E5" t="s">
        <v>343</v>
      </c>
      <c r="F5" t="s">
        <v>344</v>
      </c>
      <c r="G5" t="s">
        <v>345</v>
      </c>
      <c r="I5" t="s">
        <v>156</v>
      </c>
      <c r="J5" t="s">
        <v>346</v>
      </c>
      <c r="K5">
        <v>25618800</v>
      </c>
      <c r="L5">
        <v>22681299</v>
      </c>
      <c r="M5">
        <v>1136129</v>
      </c>
      <c r="N5">
        <v>773939</v>
      </c>
      <c r="O5">
        <v>248654</v>
      </c>
      <c r="P5">
        <v>92206</v>
      </c>
      <c r="Q5">
        <v>686573</v>
      </c>
    </row>
    <row r="6" spans="1:17" hidden="1" x14ac:dyDescent="0.2">
      <c r="A6" t="s">
        <v>339</v>
      </c>
      <c r="B6" t="s">
        <v>340</v>
      </c>
      <c r="C6" t="s">
        <v>351</v>
      </c>
      <c r="D6" t="s">
        <v>352</v>
      </c>
      <c r="E6" t="s">
        <v>347</v>
      </c>
      <c r="F6" t="s">
        <v>348</v>
      </c>
      <c r="G6" t="s">
        <v>345</v>
      </c>
      <c r="I6" t="s">
        <v>156</v>
      </c>
      <c r="J6" t="s">
        <v>346</v>
      </c>
      <c r="K6">
        <v>126162526</v>
      </c>
      <c r="L6">
        <v>97017621</v>
      </c>
      <c r="M6">
        <v>18068911</v>
      </c>
      <c r="N6">
        <v>1115756</v>
      </c>
      <c r="O6">
        <v>6969823</v>
      </c>
      <c r="P6">
        <v>250698</v>
      </c>
      <c r="Q6">
        <v>2739717</v>
      </c>
    </row>
    <row r="7" spans="1:17" hidden="1" x14ac:dyDescent="0.2">
      <c r="A7" t="s">
        <v>339</v>
      </c>
      <c r="B7" t="s">
        <v>340</v>
      </c>
      <c r="C7" t="s">
        <v>351</v>
      </c>
      <c r="D7" t="s">
        <v>352</v>
      </c>
      <c r="E7" t="s">
        <v>349</v>
      </c>
      <c r="F7" t="s">
        <v>350</v>
      </c>
      <c r="G7" t="s">
        <v>345</v>
      </c>
      <c r="I7" t="s">
        <v>156</v>
      </c>
      <c r="J7" t="s">
        <v>346</v>
      </c>
      <c r="K7">
        <v>151781326</v>
      </c>
      <c r="L7">
        <v>119698920</v>
      </c>
      <c r="M7">
        <v>19205040</v>
      </c>
      <c r="N7">
        <v>1889695</v>
      </c>
      <c r="O7">
        <v>7218477</v>
      </c>
      <c r="P7">
        <v>342904</v>
      </c>
      <c r="Q7">
        <v>3426290</v>
      </c>
    </row>
    <row r="8" spans="1:17" hidden="1" x14ac:dyDescent="0.2">
      <c r="A8" t="s">
        <v>339</v>
      </c>
      <c r="B8" t="s">
        <v>340</v>
      </c>
      <c r="C8" t="s">
        <v>353</v>
      </c>
      <c r="D8" t="s">
        <v>354</v>
      </c>
      <c r="E8" t="s">
        <v>343</v>
      </c>
      <c r="F8" t="s">
        <v>344</v>
      </c>
      <c r="G8" t="s">
        <v>345</v>
      </c>
      <c r="I8" t="s">
        <v>156</v>
      </c>
      <c r="J8" t="s">
        <v>346</v>
      </c>
      <c r="K8">
        <v>50477594</v>
      </c>
      <c r="L8">
        <v>44618105</v>
      </c>
      <c r="M8">
        <v>2328113</v>
      </c>
      <c r="N8">
        <v>1476248</v>
      </c>
      <c r="O8">
        <v>498000</v>
      </c>
      <c r="P8">
        <v>177409</v>
      </c>
      <c r="Q8">
        <v>1379719</v>
      </c>
    </row>
    <row r="9" spans="1:17" hidden="1" x14ac:dyDescent="0.2">
      <c r="A9" t="s">
        <v>339</v>
      </c>
      <c r="B9" t="s">
        <v>340</v>
      </c>
      <c r="C9" t="s">
        <v>353</v>
      </c>
      <c r="D9" t="s">
        <v>354</v>
      </c>
      <c r="E9" t="s">
        <v>347</v>
      </c>
      <c r="F9" t="s">
        <v>348</v>
      </c>
      <c r="G9" t="s">
        <v>345</v>
      </c>
      <c r="I9" t="s">
        <v>156</v>
      </c>
      <c r="J9" t="s">
        <v>346</v>
      </c>
      <c r="K9">
        <v>258267944</v>
      </c>
      <c r="L9">
        <v>197318956</v>
      </c>
      <c r="M9">
        <v>37922522</v>
      </c>
      <c r="N9">
        <v>2263258</v>
      </c>
      <c r="O9">
        <v>14661516</v>
      </c>
      <c r="P9">
        <v>497216</v>
      </c>
      <c r="Q9">
        <v>5604476</v>
      </c>
    </row>
    <row r="10" spans="1:17" hidden="1" x14ac:dyDescent="0.2">
      <c r="A10" t="s">
        <v>339</v>
      </c>
      <c r="B10" t="s">
        <v>340</v>
      </c>
      <c r="C10" t="s">
        <v>353</v>
      </c>
      <c r="D10" t="s">
        <v>354</v>
      </c>
      <c r="E10" t="s">
        <v>349</v>
      </c>
      <c r="F10" t="s">
        <v>350</v>
      </c>
      <c r="G10" t="s">
        <v>345</v>
      </c>
      <c r="I10" t="s">
        <v>156</v>
      </c>
      <c r="J10" t="s">
        <v>346</v>
      </c>
      <c r="K10">
        <v>308745538</v>
      </c>
      <c r="L10">
        <v>241937061</v>
      </c>
      <c r="M10">
        <v>40250635</v>
      </c>
      <c r="N10">
        <v>3739506</v>
      </c>
      <c r="O10">
        <v>15159516</v>
      </c>
      <c r="P10">
        <v>674625</v>
      </c>
      <c r="Q10">
        <v>6984195</v>
      </c>
    </row>
    <row r="11" spans="1:17" hidden="1" x14ac:dyDescent="0.2">
      <c r="A11" t="s">
        <v>355</v>
      </c>
      <c r="B11" t="s">
        <v>356</v>
      </c>
      <c r="C11" t="s">
        <v>341</v>
      </c>
      <c r="D11" t="s">
        <v>342</v>
      </c>
      <c r="E11" t="s">
        <v>343</v>
      </c>
      <c r="F11" t="s">
        <v>344</v>
      </c>
      <c r="G11" t="s">
        <v>345</v>
      </c>
      <c r="I11" t="s">
        <v>156</v>
      </c>
      <c r="J11" t="s">
        <v>346</v>
      </c>
      <c r="K11">
        <v>24859010</v>
      </c>
      <c r="L11">
        <v>21936988</v>
      </c>
      <c r="M11">
        <v>1192006</v>
      </c>
      <c r="N11">
        <v>702315</v>
      </c>
      <c r="O11">
        <v>249346</v>
      </c>
      <c r="P11">
        <v>85203</v>
      </c>
      <c r="Q11">
        <v>693152</v>
      </c>
    </row>
    <row r="12" spans="1:17" hidden="1" x14ac:dyDescent="0.2">
      <c r="A12" t="s">
        <v>355</v>
      </c>
      <c r="B12" t="s">
        <v>356</v>
      </c>
      <c r="C12" t="s">
        <v>341</v>
      </c>
      <c r="D12" t="s">
        <v>342</v>
      </c>
      <c r="E12" t="s">
        <v>347</v>
      </c>
      <c r="F12" t="s">
        <v>348</v>
      </c>
      <c r="G12" t="s">
        <v>345</v>
      </c>
      <c r="I12" t="s">
        <v>156</v>
      </c>
      <c r="J12" t="s">
        <v>346</v>
      </c>
      <c r="K12">
        <v>132110318</v>
      </c>
      <c r="L12">
        <v>100305067</v>
      </c>
      <c r="M12">
        <v>19854674</v>
      </c>
      <c r="N12">
        <v>1147525</v>
      </c>
      <c r="O12">
        <v>7691732</v>
      </c>
      <c r="P12">
        <v>246524</v>
      </c>
      <c r="Q12">
        <v>2864796</v>
      </c>
    </row>
    <row r="13" spans="1:17" hidden="1" x14ac:dyDescent="0.2">
      <c r="A13" t="s">
        <v>355</v>
      </c>
      <c r="B13" t="s">
        <v>356</v>
      </c>
      <c r="C13" t="s">
        <v>341</v>
      </c>
      <c r="D13" t="s">
        <v>342</v>
      </c>
      <c r="E13" t="s">
        <v>349</v>
      </c>
      <c r="F13" t="s">
        <v>350</v>
      </c>
      <c r="G13" t="s">
        <v>345</v>
      </c>
      <c r="I13" t="s">
        <v>156</v>
      </c>
      <c r="J13" t="s">
        <v>346</v>
      </c>
      <c r="K13">
        <v>156969328</v>
      </c>
      <c r="L13">
        <v>122242055</v>
      </c>
      <c r="M13">
        <v>21046680</v>
      </c>
      <c r="N13">
        <v>1849840</v>
      </c>
      <c r="O13">
        <v>7941078</v>
      </c>
      <c r="P13">
        <v>331727</v>
      </c>
      <c r="Q13">
        <v>3557948</v>
      </c>
    </row>
    <row r="14" spans="1:17" hidden="1" x14ac:dyDescent="0.2">
      <c r="A14" t="s">
        <v>355</v>
      </c>
      <c r="B14" t="s">
        <v>356</v>
      </c>
      <c r="C14" t="s">
        <v>351</v>
      </c>
      <c r="D14" t="s">
        <v>352</v>
      </c>
      <c r="E14" t="s">
        <v>343</v>
      </c>
      <c r="F14" t="s">
        <v>344</v>
      </c>
      <c r="G14" t="s">
        <v>345</v>
      </c>
      <c r="I14" t="s">
        <v>156</v>
      </c>
      <c r="J14" t="s">
        <v>346</v>
      </c>
      <c r="K14">
        <v>25619601</v>
      </c>
      <c r="L14">
        <v>22682009</v>
      </c>
      <c r="M14">
        <v>1136190</v>
      </c>
      <c r="N14">
        <v>773950</v>
      </c>
      <c r="O14">
        <v>248658</v>
      </c>
      <c r="P14">
        <v>92208</v>
      </c>
      <c r="Q14">
        <v>686586</v>
      </c>
    </row>
    <row r="15" spans="1:17" hidden="1" x14ac:dyDescent="0.2">
      <c r="A15" t="s">
        <v>355</v>
      </c>
      <c r="B15" t="s">
        <v>356</v>
      </c>
      <c r="C15" t="s">
        <v>351</v>
      </c>
      <c r="D15" t="s">
        <v>352</v>
      </c>
      <c r="E15" t="s">
        <v>347</v>
      </c>
      <c r="F15" t="s">
        <v>348</v>
      </c>
      <c r="G15" t="s">
        <v>345</v>
      </c>
      <c r="I15" t="s">
        <v>156</v>
      </c>
      <c r="J15" t="s">
        <v>346</v>
      </c>
      <c r="K15">
        <v>126169176</v>
      </c>
      <c r="L15">
        <v>97021367</v>
      </c>
      <c r="M15">
        <v>18071580</v>
      </c>
      <c r="N15">
        <v>1115817</v>
      </c>
      <c r="O15">
        <v>6969907</v>
      </c>
      <c r="P15">
        <v>250709</v>
      </c>
      <c r="Q15">
        <v>2739796</v>
      </c>
    </row>
    <row r="16" spans="1:17" hidden="1" x14ac:dyDescent="0.2">
      <c r="A16" t="s">
        <v>355</v>
      </c>
      <c r="B16" t="s">
        <v>356</v>
      </c>
      <c r="C16" t="s">
        <v>351</v>
      </c>
      <c r="D16" t="s">
        <v>352</v>
      </c>
      <c r="E16" t="s">
        <v>349</v>
      </c>
      <c r="F16" t="s">
        <v>350</v>
      </c>
      <c r="G16" t="s">
        <v>345</v>
      </c>
      <c r="I16" t="s">
        <v>156</v>
      </c>
      <c r="J16" t="s">
        <v>346</v>
      </c>
      <c r="K16">
        <v>151788777</v>
      </c>
      <c r="L16">
        <v>119703376</v>
      </c>
      <c r="M16">
        <v>19207770</v>
      </c>
      <c r="N16">
        <v>1889767</v>
      </c>
      <c r="O16">
        <v>7218565</v>
      </c>
      <c r="P16">
        <v>342917</v>
      </c>
      <c r="Q16">
        <v>3426382</v>
      </c>
    </row>
    <row r="17" spans="1:17" hidden="1" x14ac:dyDescent="0.2">
      <c r="A17" t="s">
        <v>355</v>
      </c>
      <c r="B17" t="s">
        <v>356</v>
      </c>
      <c r="C17" t="s">
        <v>353</v>
      </c>
      <c r="D17" t="s">
        <v>354</v>
      </c>
      <c r="E17" t="s">
        <v>343</v>
      </c>
      <c r="F17" t="s">
        <v>344</v>
      </c>
      <c r="G17" t="s">
        <v>345</v>
      </c>
      <c r="I17" t="s">
        <v>156</v>
      </c>
      <c r="J17" t="s">
        <v>346</v>
      </c>
      <c r="K17">
        <v>50478611</v>
      </c>
      <c r="L17">
        <v>44618997</v>
      </c>
      <c r="M17">
        <v>2328196</v>
      </c>
      <c r="N17">
        <v>1476265</v>
      </c>
      <c r="O17">
        <v>498004</v>
      </c>
      <c r="P17">
        <v>177411</v>
      </c>
      <c r="Q17">
        <v>1379738</v>
      </c>
    </row>
    <row r="18" spans="1:17" hidden="1" x14ac:dyDescent="0.2">
      <c r="A18" t="s">
        <v>355</v>
      </c>
      <c r="B18" t="s">
        <v>356</v>
      </c>
      <c r="C18" t="s">
        <v>353</v>
      </c>
      <c r="D18" t="s">
        <v>354</v>
      </c>
      <c r="E18" t="s">
        <v>347</v>
      </c>
      <c r="F18" t="s">
        <v>348</v>
      </c>
      <c r="G18" t="s">
        <v>345</v>
      </c>
      <c r="I18" t="s">
        <v>156</v>
      </c>
      <c r="J18" t="s">
        <v>346</v>
      </c>
      <c r="K18">
        <v>258279494</v>
      </c>
      <c r="L18">
        <v>197326434</v>
      </c>
      <c r="M18">
        <v>37926254</v>
      </c>
      <c r="N18">
        <v>2263342</v>
      </c>
      <c r="O18">
        <v>14661639</v>
      </c>
      <c r="P18">
        <v>497233</v>
      </c>
      <c r="Q18">
        <v>5604592</v>
      </c>
    </row>
    <row r="19" spans="1:17" hidden="1" x14ac:dyDescent="0.2">
      <c r="A19" t="s">
        <v>355</v>
      </c>
      <c r="B19" t="s">
        <v>356</v>
      </c>
      <c r="C19" t="s">
        <v>353</v>
      </c>
      <c r="D19" t="s">
        <v>354</v>
      </c>
      <c r="E19" t="s">
        <v>349</v>
      </c>
      <c r="F19" t="s">
        <v>350</v>
      </c>
      <c r="G19" t="s">
        <v>345</v>
      </c>
      <c r="I19" t="s">
        <v>156</v>
      </c>
      <c r="J19" t="s">
        <v>346</v>
      </c>
      <c r="K19">
        <v>308758105</v>
      </c>
      <c r="L19">
        <v>241945431</v>
      </c>
      <c r="M19">
        <v>40254450</v>
      </c>
      <c r="N19">
        <v>3739607</v>
      </c>
      <c r="O19">
        <v>15159643</v>
      </c>
      <c r="P19">
        <v>674644</v>
      </c>
      <c r="Q19">
        <v>6984330</v>
      </c>
    </row>
    <row r="20" spans="1:17" hidden="1" x14ac:dyDescent="0.2">
      <c r="A20" t="s">
        <v>357</v>
      </c>
      <c r="B20" s="2">
        <v>40360</v>
      </c>
      <c r="C20" t="s">
        <v>341</v>
      </c>
      <c r="D20" t="s">
        <v>342</v>
      </c>
      <c r="E20" t="s">
        <v>343</v>
      </c>
      <c r="F20" t="s">
        <v>344</v>
      </c>
      <c r="G20" t="s">
        <v>345</v>
      </c>
      <c r="I20" t="s">
        <v>156</v>
      </c>
      <c r="J20" t="s">
        <v>346</v>
      </c>
      <c r="K20">
        <v>25000565</v>
      </c>
      <c r="L20">
        <v>22059599</v>
      </c>
      <c r="M20">
        <v>1199204</v>
      </c>
      <c r="N20">
        <v>705953</v>
      </c>
      <c r="O20">
        <v>250719</v>
      </c>
      <c r="P20">
        <v>85646</v>
      </c>
      <c r="Q20">
        <v>699444</v>
      </c>
    </row>
    <row r="21" spans="1:17" hidden="1" x14ac:dyDescent="0.2">
      <c r="A21" t="s">
        <v>357</v>
      </c>
      <c r="B21" s="2">
        <v>40360</v>
      </c>
      <c r="C21" t="s">
        <v>341</v>
      </c>
      <c r="D21" t="s">
        <v>342</v>
      </c>
      <c r="E21" t="s">
        <v>347</v>
      </c>
      <c r="F21" t="s">
        <v>348</v>
      </c>
      <c r="G21" t="s">
        <v>345</v>
      </c>
      <c r="I21" t="s">
        <v>156</v>
      </c>
      <c r="J21" t="s">
        <v>346</v>
      </c>
      <c r="K21">
        <v>132248502</v>
      </c>
      <c r="L21">
        <v>100322803</v>
      </c>
      <c r="M21">
        <v>19897522</v>
      </c>
      <c r="N21">
        <v>1150332</v>
      </c>
      <c r="O21">
        <v>7744259</v>
      </c>
      <c r="P21">
        <v>247821</v>
      </c>
      <c r="Q21">
        <v>2885765</v>
      </c>
    </row>
    <row r="22" spans="1:17" hidden="1" x14ac:dyDescent="0.2">
      <c r="A22" t="s">
        <v>357</v>
      </c>
      <c r="B22" s="2">
        <v>40360</v>
      </c>
      <c r="C22" t="s">
        <v>341</v>
      </c>
      <c r="D22" t="s">
        <v>342</v>
      </c>
      <c r="E22" t="s">
        <v>349</v>
      </c>
      <c r="F22" t="s">
        <v>350</v>
      </c>
      <c r="G22" t="s">
        <v>345</v>
      </c>
      <c r="I22" t="s">
        <v>156</v>
      </c>
      <c r="J22" t="s">
        <v>346</v>
      </c>
      <c r="K22">
        <v>157249067</v>
      </c>
      <c r="L22">
        <v>122382402</v>
      </c>
      <c r="M22">
        <v>21096726</v>
      </c>
      <c r="N22">
        <v>1856285</v>
      </c>
      <c r="O22">
        <v>7994978</v>
      </c>
      <c r="P22">
        <v>333467</v>
      </c>
      <c r="Q22">
        <v>3585209</v>
      </c>
    </row>
    <row r="23" spans="1:17" hidden="1" x14ac:dyDescent="0.2">
      <c r="A23" t="s">
        <v>357</v>
      </c>
      <c r="B23" s="2">
        <v>40360</v>
      </c>
      <c r="C23" t="s">
        <v>351</v>
      </c>
      <c r="D23" t="s">
        <v>352</v>
      </c>
      <c r="E23" t="s">
        <v>343</v>
      </c>
      <c r="F23" t="s">
        <v>344</v>
      </c>
      <c r="G23" t="s">
        <v>345</v>
      </c>
      <c r="I23" t="s">
        <v>156</v>
      </c>
      <c r="J23" t="s">
        <v>346</v>
      </c>
      <c r="K23">
        <v>25746906</v>
      </c>
      <c r="L23">
        <v>22790195</v>
      </c>
      <c r="M23">
        <v>1143433</v>
      </c>
      <c r="N23">
        <v>777621</v>
      </c>
      <c r="O23">
        <v>250028</v>
      </c>
      <c r="P23">
        <v>92667</v>
      </c>
      <c r="Q23">
        <v>692962</v>
      </c>
    </row>
    <row r="24" spans="1:17" hidden="1" x14ac:dyDescent="0.2">
      <c r="A24" t="s">
        <v>357</v>
      </c>
      <c r="B24" s="2">
        <v>40360</v>
      </c>
      <c r="C24" t="s">
        <v>351</v>
      </c>
      <c r="D24" t="s">
        <v>352</v>
      </c>
      <c r="E24" t="s">
        <v>347</v>
      </c>
      <c r="F24" t="s">
        <v>348</v>
      </c>
      <c r="G24" t="s">
        <v>345</v>
      </c>
      <c r="I24" t="s">
        <v>156</v>
      </c>
      <c r="J24" t="s">
        <v>346</v>
      </c>
      <c r="K24">
        <v>126330112</v>
      </c>
      <c r="L24">
        <v>97063824</v>
      </c>
      <c r="M24">
        <v>18116412</v>
      </c>
      <c r="N24">
        <v>1118365</v>
      </c>
      <c r="O24">
        <v>7017970</v>
      </c>
      <c r="P24">
        <v>252068</v>
      </c>
      <c r="Q24">
        <v>2761473</v>
      </c>
    </row>
    <row r="25" spans="1:17" hidden="1" x14ac:dyDescent="0.2">
      <c r="A25" t="s">
        <v>357</v>
      </c>
      <c r="B25" s="2">
        <v>40360</v>
      </c>
      <c r="C25" t="s">
        <v>351</v>
      </c>
      <c r="D25" t="s">
        <v>352</v>
      </c>
      <c r="E25" t="s">
        <v>349</v>
      </c>
      <c r="F25" t="s">
        <v>350</v>
      </c>
      <c r="G25" t="s">
        <v>345</v>
      </c>
      <c r="I25" t="s">
        <v>156</v>
      </c>
      <c r="J25" t="s">
        <v>346</v>
      </c>
      <c r="K25">
        <v>152077018</v>
      </c>
      <c r="L25">
        <v>119854019</v>
      </c>
      <c r="M25">
        <v>19259845</v>
      </c>
      <c r="N25">
        <v>1895986</v>
      </c>
      <c r="O25">
        <v>7267998</v>
      </c>
      <c r="P25">
        <v>344735</v>
      </c>
      <c r="Q25">
        <v>3454435</v>
      </c>
    </row>
    <row r="26" spans="1:17" hidden="1" x14ac:dyDescent="0.2">
      <c r="A26" t="s">
        <v>357</v>
      </c>
      <c r="B26" s="2">
        <v>40360</v>
      </c>
      <c r="C26" t="s">
        <v>353</v>
      </c>
      <c r="D26" t="s">
        <v>354</v>
      </c>
      <c r="E26" t="s">
        <v>343</v>
      </c>
      <c r="F26" t="s">
        <v>344</v>
      </c>
      <c r="G26" t="s">
        <v>345</v>
      </c>
      <c r="I26" t="s">
        <v>156</v>
      </c>
      <c r="J26" t="s">
        <v>346</v>
      </c>
      <c r="K26">
        <v>50747471</v>
      </c>
      <c r="L26">
        <v>44849794</v>
      </c>
      <c r="M26">
        <v>2342637</v>
      </c>
      <c r="N26">
        <v>1483574</v>
      </c>
      <c r="O26">
        <v>500747</v>
      </c>
      <c r="P26">
        <v>178313</v>
      </c>
      <c r="Q26">
        <v>1392406</v>
      </c>
    </row>
    <row r="27" spans="1:17" hidden="1" x14ac:dyDescent="0.2">
      <c r="A27" t="s">
        <v>357</v>
      </c>
      <c r="B27" s="2">
        <v>40360</v>
      </c>
      <c r="C27" t="s">
        <v>353</v>
      </c>
      <c r="D27" t="s">
        <v>354</v>
      </c>
      <c r="E27" t="s">
        <v>347</v>
      </c>
      <c r="F27" t="s">
        <v>348</v>
      </c>
      <c r="G27" t="s">
        <v>345</v>
      </c>
      <c r="I27" t="s">
        <v>156</v>
      </c>
      <c r="J27" t="s">
        <v>346</v>
      </c>
      <c r="K27">
        <v>258578614</v>
      </c>
      <c r="L27">
        <v>197386627</v>
      </c>
      <c r="M27">
        <v>38013934</v>
      </c>
      <c r="N27">
        <v>2268697</v>
      </c>
      <c r="O27">
        <v>14762229</v>
      </c>
      <c r="P27">
        <v>499889</v>
      </c>
      <c r="Q27">
        <v>5647238</v>
      </c>
    </row>
    <row r="28" spans="1:17" hidden="1" x14ac:dyDescent="0.2">
      <c r="A28" t="s">
        <v>357</v>
      </c>
      <c r="B28" s="2">
        <v>40360</v>
      </c>
      <c r="C28" t="s">
        <v>353</v>
      </c>
      <c r="D28" t="s">
        <v>354</v>
      </c>
      <c r="E28" t="s">
        <v>349</v>
      </c>
      <c r="F28" t="s">
        <v>350</v>
      </c>
      <c r="G28" t="s">
        <v>345</v>
      </c>
      <c r="I28" t="s">
        <v>156</v>
      </c>
      <c r="J28" t="s">
        <v>346</v>
      </c>
      <c r="K28">
        <v>309326085</v>
      </c>
      <c r="L28">
        <v>242236421</v>
      </c>
      <c r="M28">
        <v>40356571</v>
      </c>
      <c r="N28">
        <v>3752271</v>
      </c>
      <c r="O28">
        <v>15262976</v>
      </c>
      <c r="P28">
        <v>678202</v>
      </c>
      <c r="Q28">
        <v>7039644</v>
      </c>
    </row>
    <row r="29" spans="1:17" hidden="1" x14ac:dyDescent="0.2">
      <c r="A29" t="s">
        <v>358</v>
      </c>
      <c r="B29" s="2">
        <v>40725</v>
      </c>
      <c r="C29" t="s">
        <v>341</v>
      </c>
      <c r="D29" t="s">
        <v>342</v>
      </c>
      <c r="E29" t="s">
        <v>343</v>
      </c>
      <c r="F29" t="s">
        <v>344</v>
      </c>
      <c r="G29" t="s">
        <v>345</v>
      </c>
      <c r="I29" t="s">
        <v>156</v>
      </c>
      <c r="J29" t="s">
        <v>346</v>
      </c>
      <c r="K29">
        <v>25594999</v>
      </c>
      <c r="L29">
        <v>22572603</v>
      </c>
      <c r="M29">
        <v>1231802</v>
      </c>
      <c r="N29">
        <v>720733</v>
      </c>
      <c r="O29">
        <v>256603</v>
      </c>
      <c r="P29">
        <v>87587</v>
      </c>
      <c r="Q29">
        <v>725671</v>
      </c>
    </row>
    <row r="30" spans="1:17" hidden="1" x14ac:dyDescent="0.2">
      <c r="A30" t="s">
        <v>358</v>
      </c>
      <c r="B30" s="2">
        <v>40725</v>
      </c>
      <c r="C30" t="s">
        <v>341</v>
      </c>
      <c r="D30" t="s">
        <v>342</v>
      </c>
      <c r="E30" t="s">
        <v>347</v>
      </c>
      <c r="F30" t="s">
        <v>348</v>
      </c>
      <c r="G30" t="s">
        <v>345</v>
      </c>
      <c r="I30" t="s">
        <v>156</v>
      </c>
      <c r="J30" t="s">
        <v>346</v>
      </c>
      <c r="K30">
        <v>132773185</v>
      </c>
      <c r="L30">
        <v>100323218</v>
      </c>
      <c r="M30">
        <v>20079686</v>
      </c>
      <c r="N30">
        <v>1160925</v>
      </c>
      <c r="O30">
        <v>7983922</v>
      </c>
      <c r="P30">
        <v>253231</v>
      </c>
      <c r="Q30">
        <v>2972203</v>
      </c>
    </row>
    <row r="31" spans="1:17" hidden="1" x14ac:dyDescent="0.2">
      <c r="A31" t="s">
        <v>358</v>
      </c>
      <c r="B31" s="2">
        <v>40725</v>
      </c>
      <c r="C31" t="s">
        <v>341</v>
      </c>
      <c r="D31" t="s">
        <v>342</v>
      </c>
      <c r="E31" t="s">
        <v>349</v>
      </c>
      <c r="F31" t="s">
        <v>350</v>
      </c>
      <c r="G31" t="s">
        <v>345</v>
      </c>
      <c r="I31" t="s">
        <v>156</v>
      </c>
      <c r="J31" t="s">
        <v>346</v>
      </c>
      <c r="K31">
        <v>158368184</v>
      </c>
      <c r="L31">
        <v>122895821</v>
      </c>
      <c r="M31">
        <v>21311488</v>
      </c>
      <c r="N31">
        <v>1881658</v>
      </c>
      <c r="O31">
        <v>8240525</v>
      </c>
      <c r="P31">
        <v>340818</v>
      </c>
      <c r="Q31">
        <v>3697874</v>
      </c>
    </row>
    <row r="32" spans="1:17" hidden="1" x14ac:dyDescent="0.2">
      <c r="A32" t="s">
        <v>358</v>
      </c>
      <c r="B32" s="2">
        <v>40725</v>
      </c>
      <c r="C32" t="s">
        <v>351</v>
      </c>
      <c r="D32" t="s">
        <v>352</v>
      </c>
      <c r="E32" t="s">
        <v>343</v>
      </c>
      <c r="F32" t="s">
        <v>344</v>
      </c>
      <c r="G32" t="s">
        <v>345</v>
      </c>
      <c r="I32" t="s">
        <v>156</v>
      </c>
      <c r="J32" t="s">
        <v>346</v>
      </c>
      <c r="K32">
        <v>26286076</v>
      </c>
      <c r="L32">
        <v>23248734</v>
      </c>
      <c r="M32">
        <v>1176346</v>
      </c>
      <c r="N32">
        <v>791580</v>
      </c>
      <c r="O32">
        <v>255742</v>
      </c>
      <c r="P32">
        <v>94688</v>
      </c>
      <c r="Q32">
        <v>718986</v>
      </c>
    </row>
    <row r="33" spans="1:17" hidden="1" x14ac:dyDescent="0.2">
      <c r="A33" t="s">
        <v>358</v>
      </c>
      <c r="B33" s="2">
        <v>40725</v>
      </c>
      <c r="C33" t="s">
        <v>351</v>
      </c>
      <c r="D33" t="s">
        <v>352</v>
      </c>
      <c r="E33" t="s">
        <v>347</v>
      </c>
      <c r="F33" t="s">
        <v>348</v>
      </c>
      <c r="G33" t="s">
        <v>345</v>
      </c>
      <c r="I33" t="s">
        <v>156</v>
      </c>
      <c r="J33" t="s">
        <v>346</v>
      </c>
      <c r="K33">
        <v>126925749</v>
      </c>
      <c r="L33">
        <v>97153104</v>
      </c>
      <c r="M33">
        <v>18302159</v>
      </c>
      <c r="N33">
        <v>1128252</v>
      </c>
      <c r="O33">
        <v>7232834</v>
      </c>
      <c r="P33">
        <v>257590</v>
      </c>
      <c r="Q33">
        <v>2851810</v>
      </c>
    </row>
    <row r="34" spans="1:17" hidden="1" x14ac:dyDescent="0.2">
      <c r="A34" t="s">
        <v>358</v>
      </c>
      <c r="B34" s="2">
        <v>40725</v>
      </c>
      <c r="C34" t="s">
        <v>351</v>
      </c>
      <c r="D34" t="s">
        <v>352</v>
      </c>
      <c r="E34" t="s">
        <v>349</v>
      </c>
      <c r="F34" t="s">
        <v>350</v>
      </c>
      <c r="G34" t="s">
        <v>345</v>
      </c>
      <c r="I34" t="s">
        <v>156</v>
      </c>
      <c r="J34" t="s">
        <v>346</v>
      </c>
      <c r="K34">
        <v>153211825</v>
      </c>
      <c r="L34">
        <v>120401838</v>
      </c>
      <c r="M34">
        <v>19478505</v>
      </c>
      <c r="N34">
        <v>1919832</v>
      </c>
      <c r="O34">
        <v>7488576</v>
      </c>
      <c r="P34">
        <v>352278</v>
      </c>
      <c r="Q34">
        <v>3570796</v>
      </c>
    </row>
    <row r="35" spans="1:17" hidden="1" x14ac:dyDescent="0.2">
      <c r="A35" t="s">
        <v>358</v>
      </c>
      <c r="B35" s="2">
        <v>40725</v>
      </c>
      <c r="C35" t="s">
        <v>353</v>
      </c>
      <c r="D35" t="s">
        <v>354</v>
      </c>
      <c r="E35" t="s">
        <v>343</v>
      </c>
      <c r="F35" t="s">
        <v>344</v>
      </c>
      <c r="G35" t="s">
        <v>345</v>
      </c>
      <c r="I35" t="s">
        <v>156</v>
      </c>
      <c r="J35" t="s">
        <v>346</v>
      </c>
      <c r="K35">
        <v>51881075</v>
      </c>
      <c r="L35">
        <v>45821337</v>
      </c>
      <c r="M35">
        <v>2408148</v>
      </c>
      <c r="N35">
        <v>1512313</v>
      </c>
      <c r="O35">
        <v>512345</v>
      </c>
      <c r="P35">
        <v>182275</v>
      </c>
      <c r="Q35">
        <v>1444657</v>
      </c>
    </row>
    <row r="36" spans="1:17" hidden="1" x14ac:dyDescent="0.2">
      <c r="A36" t="s">
        <v>358</v>
      </c>
      <c r="B36" s="2">
        <v>40725</v>
      </c>
      <c r="C36" t="s">
        <v>353</v>
      </c>
      <c r="D36" t="s">
        <v>354</v>
      </c>
      <c r="E36" t="s">
        <v>347</v>
      </c>
      <c r="F36" t="s">
        <v>348</v>
      </c>
      <c r="G36" t="s">
        <v>345</v>
      </c>
      <c r="I36" t="s">
        <v>156</v>
      </c>
      <c r="J36" t="s">
        <v>346</v>
      </c>
      <c r="K36">
        <v>259698934</v>
      </c>
      <c r="L36">
        <v>197476322</v>
      </c>
      <c r="M36">
        <v>38381845</v>
      </c>
      <c r="N36">
        <v>2289177</v>
      </c>
      <c r="O36">
        <v>15216756</v>
      </c>
      <c r="P36">
        <v>510821</v>
      </c>
      <c r="Q36">
        <v>5824013</v>
      </c>
    </row>
    <row r="37" spans="1:17" hidden="1" x14ac:dyDescent="0.2">
      <c r="A37" t="s">
        <v>358</v>
      </c>
      <c r="B37" s="2">
        <v>40725</v>
      </c>
      <c r="C37" t="s">
        <v>353</v>
      </c>
      <c r="D37" t="s">
        <v>354</v>
      </c>
      <c r="E37" t="s">
        <v>349</v>
      </c>
      <c r="F37" t="s">
        <v>350</v>
      </c>
      <c r="G37" t="s">
        <v>345</v>
      </c>
      <c r="I37" t="s">
        <v>156</v>
      </c>
      <c r="J37" t="s">
        <v>346</v>
      </c>
      <c r="K37">
        <v>311580009</v>
      </c>
      <c r="L37">
        <v>243297659</v>
      </c>
      <c r="M37">
        <v>40789993</v>
      </c>
      <c r="N37">
        <v>3801490</v>
      </c>
      <c r="O37">
        <v>15729101</v>
      </c>
      <c r="P37">
        <v>693096</v>
      </c>
      <c r="Q37">
        <v>7268670</v>
      </c>
    </row>
    <row r="38" spans="1:17" hidden="1" x14ac:dyDescent="0.2">
      <c r="A38" t="s">
        <v>359</v>
      </c>
      <c r="B38" s="2">
        <v>41091</v>
      </c>
      <c r="C38" t="s">
        <v>341</v>
      </c>
      <c r="D38" t="s">
        <v>342</v>
      </c>
      <c r="E38" t="s">
        <v>343</v>
      </c>
      <c r="F38" t="s">
        <v>344</v>
      </c>
      <c r="G38" t="s">
        <v>345</v>
      </c>
      <c r="I38" t="s">
        <v>156</v>
      </c>
      <c r="J38" t="s">
        <v>346</v>
      </c>
      <c r="K38">
        <v>26157940</v>
      </c>
      <c r="L38">
        <v>23053075</v>
      </c>
      <c r="M38">
        <v>1265323</v>
      </c>
      <c r="N38">
        <v>735921</v>
      </c>
      <c r="O38">
        <v>262651</v>
      </c>
      <c r="P38">
        <v>89607</v>
      </c>
      <c r="Q38">
        <v>751363</v>
      </c>
    </row>
    <row r="39" spans="1:17" hidden="1" x14ac:dyDescent="0.2">
      <c r="A39" t="s">
        <v>359</v>
      </c>
      <c r="B39" s="2">
        <v>41091</v>
      </c>
      <c r="C39" t="s">
        <v>341</v>
      </c>
      <c r="D39" t="s">
        <v>342</v>
      </c>
      <c r="E39" t="s">
        <v>347</v>
      </c>
      <c r="F39" t="s">
        <v>348</v>
      </c>
      <c r="G39" t="s">
        <v>345</v>
      </c>
      <c r="I39" t="s">
        <v>156</v>
      </c>
      <c r="J39" t="s">
        <v>346</v>
      </c>
      <c r="K39">
        <v>133319995</v>
      </c>
      <c r="L39">
        <v>100335114</v>
      </c>
      <c r="M39">
        <v>20265853</v>
      </c>
      <c r="N39">
        <v>1171692</v>
      </c>
      <c r="O39">
        <v>8228323</v>
      </c>
      <c r="P39">
        <v>258904</v>
      </c>
      <c r="Q39">
        <v>3060109</v>
      </c>
    </row>
    <row r="40" spans="1:17" hidden="1" x14ac:dyDescent="0.2">
      <c r="A40" t="s">
        <v>359</v>
      </c>
      <c r="B40" s="2">
        <v>41091</v>
      </c>
      <c r="C40" t="s">
        <v>341</v>
      </c>
      <c r="D40" t="s">
        <v>342</v>
      </c>
      <c r="E40" t="s">
        <v>349</v>
      </c>
      <c r="F40" t="s">
        <v>350</v>
      </c>
      <c r="G40" t="s">
        <v>345</v>
      </c>
      <c r="I40" t="s">
        <v>156</v>
      </c>
      <c r="J40" t="s">
        <v>346</v>
      </c>
      <c r="K40">
        <v>159477935</v>
      </c>
      <c r="L40">
        <v>123388189</v>
      </c>
      <c r="M40">
        <v>21531176</v>
      </c>
      <c r="N40">
        <v>1907613</v>
      </c>
      <c r="O40">
        <v>8490974</v>
      </c>
      <c r="P40">
        <v>348511</v>
      </c>
      <c r="Q40">
        <v>3811472</v>
      </c>
    </row>
    <row r="41" spans="1:17" hidden="1" x14ac:dyDescent="0.2">
      <c r="A41" t="s">
        <v>359</v>
      </c>
      <c r="B41" s="2">
        <v>41091</v>
      </c>
      <c r="C41" t="s">
        <v>351</v>
      </c>
      <c r="D41" t="s">
        <v>352</v>
      </c>
      <c r="E41" t="s">
        <v>343</v>
      </c>
      <c r="F41" t="s">
        <v>344</v>
      </c>
      <c r="G41" t="s">
        <v>345</v>
      </c>
      <c r="I41" t="s">
        <v>156</v>
      </c>
      <c r="J41" t="s">
        <v>346</v>
      </c>
      <c r="K41">
        <v>26812978</v>
      </c>
      <c r="L41">
        <v>23691323</v>
      </c>
      <c r="M41">
        <v>1211202</v>
      </c>
      <c r="N41">
        <v>806729</v>
      </c>
      <c r="O41">
        <v>261696</v>
      </c>
      <c r="P41">
        <v>96873</v>
      </c>
      <c r="Q41">
        <v>745155</v>
      </c>
    </row>
    <row r="42" spans="1:17" hidden="1" x14ac:dyDescent="0.2">
      <c r="A42" t="s">
        <v>359</v>
      </c>
      <c r="B42" s="2">
        <v>41091</v>
      </c>
      <c r="C42" t="s">
        <v>351</v>
      </c>
      <c r="D42" t="s">
        <v>352</v>
      </c>
      <c r="E42" t="s">
        <v>347</v>
      </c>
      <c r="F42" t="s">
        <v>348</v>
      </c>
      <c r="G42" t="s">
        <v>345</v>
      </c>
      <c r="I42" t="s">
        <v>156</v>
      </c>
      <c r="J42" t="s">
        <v>346</v>
      </c>
      <c r="K42">
        <v>127583305</v>
      </c>
      <c r="L42">
        <v>97286314</v>
      </c>
      <c r="M42">
        <v>18494776</v>
      </c>
      <c r="N42">
        <v>1138852</v>
      </c>
      <c r="O42">
        <v>7457161</v>
      </c>
      <c r="P42">
        <v>262885</v>
      </c>
      <c r="Q42">
        <v>2943317</v>
      </c>
    </row>
    <row r="43" spans="1:17" hidden="1" x14ac:dyDescent="0.2">
      <c r="A43" t="s">
        <v>359</v>
      </c>
      <c r="B43" s="2">
        <v>41091</v>
      </c>
      <c r="C43" t="s">
        <v>351</v>
      </c>
      <c r="D43" t="s">
        <v>352</v>
      </c>
      <c r="E43" t="s">
        <v>349</v>
      </c>
      <c r="F43" t="s">
        <v>350</v>
      </c>
      <c r="G43" t="s">
        <v>345</v>
      </c>
      <c r="I43" t="s">
        <v>156</v>
      </c>
      <c r="J43" t="s">
        <v>346</v>
      </c>
      <c r="K43">
        <v>154396283</v>
      </c>
      <c r="L43">
        <v>120977637</v>
      </c>
      <c r="M43">
        <v>19705978</v>
      </c>
      <c r="N43">
        <v>1945581</v>
      </c>
      <c r="O43">
        <v>7718857</v>
      </c>
      <c r="P43">
        <v>359758</v>
      </c>
      <c r="Q43">
        <v>3688472</v>
      </c>
    </row>
    <row r="44" spans="1:17" hidden="1" x14ac:dyDescent="0.2">
      <c r="A44" t="s">
        <v>359</v>
      </c>
      <c r="B44" s="2">
        <v>41091</v>
      </c>
      <c r="C44" t="s">
        <v>353</v>
      </c>
      <c r="D44" t="s">
        <v>354</v>
      </c>
      <c r="E44" t="s">
        <v>343</v>
      </c>
      <c r="F44" t="s">
        <v>344</v>
      </c>
      <c r="G44" t="s">
        <v>345</v>
      </c>
      <c r="I44" t="s">
        <v>156</v>
      </c>
      <c r="J44" t="s">
        <v>346</v>
      </c>
      <c r="K44">
        <v>52970918</v>
      </c>
      <c r="L44">
        <v>46744398</v>
      </c>
      <c r="M44">
        <v>2476525</v>
      </c>
      <c r="N44">
        <v>1542650</v>
      </c>
      <c r="O44">
        <v>524347</v>
      </c>
      <c r="P44">
        <v>186480</v>
      </c>
      <c r="Q44">
        <v>1496518</v>
      </c>
    </row>
    <row r="45" spans="1:17" hidden="1" x14ac:dyDescent="0.2">
      <c r="A45" t="s">
        <v>359</v>
      </c>
      <c r="B45" s="2">
        <v>41091</v>
      </c>
      <c r="C45" t="s">
        <v>353</v>
      </c>
      <c r="D45" t="s">
        <v>354</v>
      </c>
      <c r="E45" t="s">
        <v>347</v>
      </c>
      <c r="F45" t="s">
        <v>348</v>
      </c>
      <c r="G45" t="s">
        <v>345</v>
      </c>
      <c r="I45" t="s">
        <v>156</v>
      </c>
      <c r="J45" t="s">
        <v>346</v>
      </c>
      <c r="K45">
        <v>260903300</v>
      </c>
      <c r="L45">
        <v>197621428</v>
      </c>
      <c r="M45">
        <v>38760629</v>
      </c>
      <c r="N45">
        <v>2310544</v>
      </c>
      <c r="O45">
        <v>15685484</v>
      </c>
      <c r="P45">
        <v>521789</v>
      </c>
      <c r="Q45">
        <v>6003426</v>
      </c>
    </row>
    <row r="46" spans="1:17" hidden="1" x14ac:dyDescent="0.2">
      <c r="A46" t="s">
        <v>359</v>
      </c>
      <c r="B46" s="2">
        <v>41091</v>
      </c>
      <c r="C46" t="s">
        <v>353</v>
      </c>
      <c r="D46" t="s">
        <v>354</v>
      </c>
      <c r="E46" t="s">
        <v>349</v>
      </c>
      <c r="F46" t="s">
        <v>350</v>
      </c>
      <c r="G46" t="s">
        <v>345</v>
      </c>
      <c r="I46" t="s">
        <v>156</v>
      </c>
      <c r="J46" t="s">
        <v>346</v>
      </c>
      <c r="K46">
        <v>313874218</v>
      </c>
      <c r="L46">
        <v>244365826</v>
      </c>
      <c r="M46">
        <v>41237154</v>
      </c>
      <c r="N46">
        <v>3853194</v>
      </c>
      <c r="O46">
        <v>16209831</v>
      </c>
      <c r="P46">
        <v>708269</v>
      </c>
      <c r="Q46">
        <v>7499944</v>
      </c>
    </row>
    <row r="47" spans="1:17" hidden="1" x14ac:dyDescent="0.2">
      <c r="A47" t="s">
        <v>360</v>
      </c>
      <c r="B47" s="2">
        <v>41456</v>
      </c>
      <c r="C47" t="s">
        <v>341</v>
      </c>
      <c r="D47" t="s">
        <v>342</v>
      </c>
      <c r="E47" t="s">
        <v>343</v>
      </c>
      <c r="F47" t="s">
        <v>344</v>
      </c>
      <c r="G47" t="s">
        <v>345</v>
      </c>
      <c r="I47" t="s">
        <v>156</v>
      </c>
      <c r="J47" t="s">
        <v>346</v>
      </c>
      <c r="K47">
        <v>26716173</v>
      </c>
      <c r="L47">
        <v>23528108</v>
      </c>
      <c r="M47">
        <v>1299233</v>
      </c>
      <c r="N47">
        <v>750697</v>
      </c>
      <c r="O47">
        <v>268948</v>
      </c>
      <c r="P47">
        <v>91688</v>
      </c>
      <c r="Q47">
        <v>777499</v>
      </c>
    </row>
    <row r="48" spans="1:17" hidden="1" x14ac:dyDescent="0.2">
      <c r="A48" t="s">
        <v>360</v>
      </c>
      <c r="B48" s="2">
        <v>41456</v>
      </c>
      <c r="C48" t="s">
        <v>341</v>
      </c>
      <c r="D48" t="s">
        <v>342</v>
      </c>
      <c r="E48" t="s">
        <v>347</v>
      </c>
      <c r="F48" t="s">
        <v>348</v>
      </c>
      <c r="G48" t="s">
        <v>345</v>
      </c>
      <c r="I48" t="s">
        <v>156</v>
      </c>
      <c r="J48" t="s">
        <v>346</v>
      </c>
      <c r="K48">
        <v>133827207</v>
      </c>
      <c r="L48">
        <v>100308012</v>
      </c>
      <c r="M48">
        <v>20446373</v>
      </c>
      <c r="N48">
        <v>1181956</v>
      </c>
      <c r="O48">
        <v>8477687</v>
      </c>
      <c r="P48">
        <v>264381</v>
      </c>
      <c r="Q48">
        <v>3148798</v>
      </c>
    </row>
    <row r="49" spans="1:17" hidden="1" x14ac:dyDescent="0.2">
      <c r="A49" t="s">
        <v>360</v>
      </c>
      <c r="B49" s="2">
        <v>41456</v>
      </c>
      <c r="C49" t="s">
        <v>341</v>
      </c>
      <c r="D49" t="s">
        <v>342</v>
      </c>
      <c r="E49" t="s">
        <v>349</v>
      </c>
      <c r="F49" t="s">
        <v>350</v>
      </c>
      <c r="G49" t="s">
        <v>345</v>
      </c>
      <c r="I49" t="s">
        <v>156</v>
      </c>
      <c r="J49" t="s">
        <v>346</v>
      </c>
      <c r="K49">
        <v>160543380</v>
      </c>
      <c r="L49">
        <v>123836120</v>
      </c>
      <c r="M49">
        <v>21745606</v>
      </c>
      <c r="N49">
        <v>1932653</v>
      </c>
      <c r="O49">
        <v>8746635</v>
      </c>
      <c r="P49">
        <v>356069</v>
      </c>
      <c r="Q49">
        <v>3926297</v>
      </c>
    </row>
    <row r="50" spans="1:17" hidden="1" x14ac:dyDescent="0.2">
      <c r="A50" t="s">
        <v>360</v>
      </c>
      <c r="B50" s="2">
        <v>41456</v>
      </c>
      <c r="C50" t="s">
        <v>351</v>
      </c>
      <c r="D50" t="s">
        <v>352</v>
      </c>
      <c r="E50" t="s">
        <v>343</v>
      </c>
      <c r="F50" t="s">
        <v>344</v>
      </c>
      <c r="G50" t="s">
        <v>345</v>
      </c>
      <c r="I50" t="s">
        <v>156</v>
      </c>
      <c r="J50" t="s">
        <v>346</v>
      </c>
      <c r="K50">
        <v>27339342</v>
      </c>
      <c r="L50">
        <v>24133518</v>
      </c>
      <c r="M50">
        <v>1246040</v>
      </c>
      <c r="N50">
        <v>821177</v>
      </c>
      <c r="O50">
        <v>267673</v>
      </c>
      <c r="P50">
        <v>98933</v>
      </c>
      <c r="Q50">
        <v>772001</v>
      </c>
    </row>
    <row r="51" spans="1:17" hidden="1" x14ac:dyDescent="0.2">
      <c r="A51" t="s">
        <v>360</v>
      </c>
      <c r="B51" s="2">
        <v>41456</v>
      </c>
      <c r="C51" t="s">
        <v>351</v>
      </c>
      <c r="D51" t="s">
        <v>352</v>
      </c>
      <c r="E51" t="s">
        <v>347</v>
      </c>
      <c r="F51" t="s">
        <v>348</v>
      </c>
      <c r="G51" t="s">
        <v>345</v>
      </c>
      <c r="I51" t="s">
        <v>156</v>
      </c>
      <c r="J51" t="s">
        <v>346</v>
      </c>
      <c r="K51">
        <v>128175005</v>
      </c>
      <c r="L51">
        <v>97356040</v>
      </c>
      <c r="M51">
        <v>18677418</v>
      </c>
      <c r="N51">
        <v>1148962</v>
      </c>
      <c r="O51">
        <v>7687233</v>
      </c>
      <c r="P51">
        <v>268901</v>
      </c>
      <c r="Q51">
        <v>3036451</v>
      </c>
    </row>
    <row r="52" spans="1:17" hidden="1" x14ac:dyDescent="0.2">
      <c r="A52" t="s">
        <v>360</v>
      </c>
      <c r="B52" s="2">
        <v>41456</v>
      </c>
      <c r="C52" t="s">
        <v>351</v>
      </c>
      <c r="D52" t="s">
        <v>352</v>
      </c>
      <c r="E52" t="s">
        <v>349</v>
      </c>
      <c r="F52" t="s">
        <v>350</v>
      </c>
      <c r="G52" t="s">
        <v>345</v>
      </c>
      <c r="I52" t="s">
        <v>156</v>
      </c>
      <c r="J52" t="s">
        <v>346</v>
      </c>
      <c r="K52">
        <v>155514347</v>
      </c>
      <c r="L52">
        <v>121489558</v>
      </c>
      <c r="M52">
        <v>19923458</v>
      </c>
      <c r="N52">
        <v>1970139</v>
      </c>
      <c r="O52">
        <v>7954906</v>
      </c>
      <c r="P52">
        <v>367834</v>
      </c>
      <c r="Q52">
        <v>3808452</v>
      </c>
    </row>
    <row r="53" spans="1:17" hidden="1" x14ac:dyDescent="0.2">
      <c r="A53" t="s">
        <v>360</v>
      </c>
      <c r="B53" s="2">
        <v>41456</v>
      </c>
      <c r="C53" t="s">
        <v>353</v>
      </c>
      <c r="D53" t="s">
        <v>354</v>
      </c>
      <c r="E53" t="s">
        <v>343</v>
      </c>
      <c r="F53" t="s">
        <v>344</v>
      </c>
      <c r="G53" t="s">
        <v>345</v>
      </c>
      <c r="I53" t="s">
        <v>156</v>
      </c>
      <c r="J53" t="s">
        <v>346</v>
      </c>
      <c r="K53">
        <v>54055515</v>
      </c>
      <c r="L53">
        <v>47661626</v>
      </c>
      <c r="M53">
        <v>2545273</v>
      </c>
      <c r="N53">
        <v>1571874</v>
      </c>
      <c r="O53">
        <v>536621</v>
      </c>
      <c r="P53">
        <v>190621</v>
      </c>
      <c r="Q53">
        <v>1549500</v>
      </c>
    </row>
    <row r="54" spans="1:17" hidden="1" x14ac:dyDescent="0.2">
      <c r="A54" t="s">
        <v>360</v>
      </c>
      <c r="B54" s="2">
        <v>41456</v>
      </c>
      <c r="C54" t="s">
        <v>353</v>
      </c>
      <c r="D54" t="s">
        <v>354</v>
      </c>
      <c r="E54" t="s">
        <v>347</v>
      </c>
      <c r="F54" t="s">
        <v>348</v>
      </c>
      <c r="G54" t="s">
        <v>345</v>
      </c>
      <c r="I54" t="s">
        <v>156</v>
      </c>
      <c r="J54" t="s">
        <v>346</v>
      </c>
      <c r="K54">
        <v>262002212</v>
      </c>
      <c r="L54">
        <v>197664052</v>
      </c>
      <c r="M54">
        <v>39123791</v>
      </c>
      <c r="N54">
        <v>2330918</v>
      </c>
      <c r="O54">
        <v>16164920</v>
      </c>
      <c r="P54">
        <v>533282</v>
      </c>
      <c r="Q54">
        <v>6185249</v>
      </c>
    </row>
    <row r="55" spans="1:17" hidden="1" x14ac:dyDescent="0.2">
      <c r="A55" t="s">
        <v>360</v>
      </c>
      <c r="B55" s="2">
        <v>41456</v>
      </c>
      <c r="C55" t="s">
        <v>353</v>
      </c>
      <c r="D55" t="s">
        <v>354</v>
      </c>
      <c r="E55" t="s">
        <v>349</v>
      </c>
      <c r="F55" t="s">
        <v>350</v>
      </c>
      <c r="G55" t="s">
        <v>345</v>
      </c>
      <c r="I55" t="s">
        <v>156</v>
      </c>
      <c r="J55" t="s">
        <v>346</v>
      </c>
      <c r="K55">
        <v>316057727</v>
      </c>
      <c r="L55">
        <v>245325678</v>
      </c>
      <c r="M55">
        <v>41669064</v>
      </c>
      <c r="N55">
        <v>3902792</v>
      </c>
      <c r="O55">
        <v>16701541</v>
      </c>
      <c r="P55">
        <v>723903</v>
      </c>
      <c r="Q55">
        <v>7734749</v>
      </c>
    </row>
    <row r="56" spans="1:17" x14ac:dyDescent="0.2">
      <c r="A56" t="s">
        <v>361</v>
      </c>
      <c r="B56" s="2">
        <v>41821</v>
      </c>
      <c r="C56" t="s">
        <v>341</v>
      </c>
      <c r="D56" t="s">
        <v>342</v>
      </c>
      <c r="E56" t="s">
        <v>343</v>
      </c>
      <c r="F56" t="s">
        <v>344</v>
      </c>
      <c r="G56" t="s">
        <v>345</v>
      </c>
      <c r="I56" t="s">
        <v>156</v>
      </c>
      <c r="J56" t="s">
        <v>346</v>
      </c>
      <c r="K56">
        <v>27284006</v>
      </c>
      <c r="L56">
        <v>24009944</v>
      </c>
      <c r="M56">
        <v>1334064</v>
      </c>
      <c r="N56">
        <v>766306</v>
      </c>
      <c r="O56">
        <v>275323</v>
      </c>
      <c r="P56">
        <v>93771</v>
      </c>
      <c r="Q56">
        <v>804598</v>
      </c>
    </row>
    <row r="57" spans="1:17" x14ac:dyDescent="0.2">
      <c r="A57" t="s">
        <v>361</v>
      </c>
      <c r="B57" s="2">
        <v>41821</v>
      </c>
      <c r="C57" t="s">
        <v>341</v>
      </c>
      <c r="D57" t="s">
        <v>342</v>
      </c>
      <c r="E57" t="s">
        <v>347</v>
      </c>
      <c r="F57" t="s">
        <v>348</v>
      </c>
      <c r="G57" t="s">
        <v>345</v>
      </c>
      <c r="I57" t="s">
        <v>156</v>
      </c>
      <c r="J57" t="s">
        <v>346</v>
      </c>
      <c r="K57">
        <v>134404773</v>
      </c>
      <c r="L57">
        <v>100322874</v>
      </c>
      <c r="M57">
        <v>20632934</v>
      </c>
      <c r="N57">
        <v>1192216</v>
      </c>
      <c r="O57">
        <v>8747300</v>
      </c>
      <c r="P57">
        <v>269703</v>
      </c>
      <c r="Q57">
        <v>3239746</v>
      </c>
    </row>
    <row r="58" spans="1:17" x14ac:dyDescent="0.2">
      <c r="A58" t="s">
        <v>361</v>
      </c>
      <c r="B58" s="2">
        <v>41821</v>
      </c>
      <c r="C58" t="s">
        <v>341</v>
      </c>
      <c r="D58" t="s">
        <v>342</v>
      </c>
      <c r="E58" t="s">
        <v>349</v>
      </c>
      <c r="F58" t="s">
        <v>350</v>
      </c>
      <c r="G58" t="s">
        <v>345</v>
      </c>
      <c r="I58" t="s">
        <v>156</v>
      </c>
      <c r="J58" t="s">
        <v>346</v>
      </c>
      <c r="K58">
        <v>161688779</v>
      </c>
      <c r="L58">
        <v>124332818</v>
      </c>
      <c r="M58">
        <v>21966998</v>
      </c>
      <c r="N58">
        <v>1958522</v>
      </c>
      <c r="O58">
        <v>9022623</v>
      </c>
      <c r="P58">
        <v>363474</v>
      </c>
      <c r="Q58">
        <v>4044344</v>
      </c>
    </row>
    <row r="59" spans="1:17" x14ac:dyDescent="0.2">
      <c r="A59" t="s">
        <v>361</v>
      </c>
      <c r="B59" s="2">
        <v>41821</v>
      </c>
      <c r="C59" t="s">
        <v>351</v>
      </c>
      <c r="D59" t="s">
        <v>352</v>
      </c>
      <c r="E59" t="s">
        <v>343</v>
      </c>
      <c r="F59" t="s">
        <v>344</v>
      </c>
      <c r="G59" t="s">
        <v>345</v>
      </c>
      <c r="I59" t="s">
        <v>156</v>
      </c>
      <c r="J59" t="s">
        <v>346</v>
      </c>
      <c r="K59">
        <v>27891023</v>
      </c>
      <c r="L59">
        <v>24598581</v>
      </c>
      <c r="M59">
        <v>1281554</v>
      </c>
      <c r="N59">
        <v>836323</v>
      </c>
      <c r="O59">
        <v>273725</v>
      </c>
      <c r="P59">
        <v>101020</v>
      </c>
      <c r="Q59">
        <v>799820</v>
      </c>
    </row>
    <row r="60" spans="1:17" x14ac:dyDescent="0.2">
      <c r="A60" t="s">
        <v>361</v>
      </c>
      <c r="B60" s="2">
        <v>41821</v>
      </c>
      <c r="C60" t="s">
        <v>351</v>
      </c>
      <c r="D60" t="s">
        <v>352</v>
      </c>
      <c r="E60" t="s">
        <v>347</v>
      </c>
      <c r="F60" t="s">
        <v>348</v>
      </c>
      <c r="G60" t="s">
        <v>345</v>
      </c>
      <c r="I60" t="s">
        <v>156</v>
      </c>
      <c r="J60" t="s">
        <v>346</v>
      </c>
      <c r="K60">
        <v>128806619</v>
      </c>
      <c r="L60">
        <v>97441991</v>
      </c>
      <c r="M60">
        <v>18864320</v>
      </c>
      <c r="N60">
        <v>1158643</v>
      </c>
      <c r="O60">
        <v>7936111</v>
      </c>
      <c r="P60">
        <v>273849</v>
      </c>
      <c r="Q60">
        <v>3131705</v>
      </c>
    </row>
    <row r="61" spans="1:17" x14ac:dyDescent="0.2">
      <c r="A61" t="s">
        <v>361</v>
      </c>
      <c r="B61" s="2">
        <v>41821</v>
      </c>
      <c r="C61" t="s">
        <v>351</v>
      </c>
      <c r="D61" t="s">
        <v>352</v>
      </c>
      <c r="E61" t="s">
        <v>349</v>
      </c>
      <c r="F61" t="s">
        <v>350</v>
      </c>
      <c r="G61" t="s">
        <v>345</v>
      </c>
      <c r="I61" t="s">
        <v>156</v>
      </c>
      <c r="J61" t="s">
        <v>346</v>
      </c>
      <c r="K61">
        <v>156697642</v>
      </c>
      <c r="L61">
        <v>122040572</v>
      </c>
      <c r="M61">
        <v>20145874</v>
      </c>
      <c r="N61">
        <v>1994966</v>
      </c>
      <c r="O61">
        <v>8209836</v>
      </c>
      <c r="P61">
        <v>374869</v>
      </c>
      <c r="Q61">
        <v>3931525</v>
      </c>
    </row>
    <row r="62" spans="1:17" x14ac:dyDescent="0.2">
      <c r="A62" t="s">
        <v>361</v>
      </c>
      <c r="B62" s="2">
        <v>41821</v>
      </c>
      <c r="C62" t="s">
        <v>353</v>
      </c>
      <c r="D62" t="s">
        <v>354</v>
      </c>
      <c r="E62" t="s">
        <v>343</v>
      </c>
      <c r="F62" t="s">
        <v>344</v>
      </c>
      <c r="G62" t="s">
        <v>345</v>
      </c>
      <c r="I62" t="s">
        <v>156</v>
      </c>
      <c r="J62" t="s">
        <v>346</v>
      </c>
      <c r="K62">
        <v>55175029</v>
      </c>
      <c r="L62">
        <v>48608525</v>
      </c>
      <c r="M62">
        <v>2615618</v>
      </c>
      <c r="N62">
        <v>1602629</v>
      </c>
      <c r="O62">
        <v>549048</v>
      </c>
      <c r="P62">
        <v>194791</v>
      </c>
      <c r="Q62">
        <v>1604418</v>
      </c>
    </row>
    <row r="63" spans="1:17" x14ac:dyDescent="0.2">
      <c r="A63" t="s">
        <v>361</v>
      </c>
      <c r="B63" s="2">
        <v>41821</v>
      </c>
      <c r="C63" t="s">
        <v>353</v>
      </c>
      <c r="D63" t="s">
        <v>354</v>
      </c>
      <c r="E63" t="s">
        <v>347</v>
      </c>
      <c r="F63" t="s">
        <v>348</v>
      </c>
      <c r="G63" t="s">
        <v>345</v>
      </c>
      <c r="I63" t="s">
        <v>156</v>
      </c>
      <c r="J63" t="s">
        <v>346</v>
      </c>
      <c r="K63">
        <v>263211392</v>
      </c>
      <c r="L63">
        <v>197764865</v>
      </c>
      <c r="M63">
        <v>39497254</v>
      </c>
      <c r="N63">
        <v>2350859</v>
      </c>
      <c r="O63">
        <v>16683411</v>
      </c>
      <c r="P63">
        <v>543552</v>
      </c>
      <c r="Q63">
        <v>6371451</v>
      </c>
    </row>
    <row r="64" spans="1:17" x14ac:dyDescent="0.2">
      <c r="A64" t="s">
        <v>361</v>
      </c>
      <c r="B64" s="2">
        <v>41821</v>
      </c>
      <c r="C64" t="s">
        <v>353</v>
      </c>
      <c r="D64" t="s">
        <v>354</v>
      </c>
      <c r="E64" t="s">
        <v>349</v>
      </c>
      <c r="F64" t="s">
        <v>350</v>
      </c>
      <c r="G64" t="s">
        <v>345</v>
      </c>
      <c r="I64" t="s">
        <v>156</v>
      </c>
      <c r="J64" t="s">
        <v>346</v>
      </c>
      <c r="K64">
        <v>318386421</v>
      </c>
      <c r="L64">
        <v>246373390</v>
      </c>
      <c r="M64">
        <v>42112872</v>
      </c>
      <c r="N64">
        <v>3953488</v>
      </c>
      <c r="O64">
        <v>17232459</v>
      </c>
      <c r="P64">
        <v>738343</v>
      </c>
      <c r="Q64">
        <v>7975869</v>
      </c>
    </row>
    <row r="65" spans="1:17" hidden="1" x14ac:dyDescent="0.2">
      <c r="A65" t="s">
        <v>362</v>
      </c>
      <c r="B65" s="2">
        <v>42186</v>
      </c>
      <c r="C65" t="s">
        <v>341</v>
      </c>
      <c r="D65" t="s">
        <v>342</v>
      </c>
      <c r="E65" t="s">
        <v>343</v>
      </c>
      <c r="F65" t="s">
        <v>344</v>
      </c>
      <c r="G65" t="s">
        <v>345</v>
      </c>
      <c r="I65" t="s">
        <v>156</v>
      </c>
      <c r="J65" t="s">
        <v>346</v>
      </c>
      <c r="K65">
        <v>27878509</v>
      </c>
      <c r="L65">
        <v>24515559</v>
      </c>
      <c r="M65">
        <v>1369671</v>
      </c>
      <c r="N65">
        <v>782762</v>
      </c>
      <c r="O65">
        <v>282035</v>
      </c>
      <c r="P65">
        <v>96062</v>
      </c>
      <c r="Q65">
        <v>832420</v>
      </c>
    </row>
    <row r="66" spans="1:17" hidden="1" x14ac:dyDescent="0.2">
      <c r="A66" t="s">
        <v>362</v>
      </c>
      <c r="B66" s="2">
        <v>42186</v>
      </c>
      <c r="C66" t="s">
        <v>341</v>
      </c>
      <c r="D66" t="s">
        <v>342</v>
      </c>
      <c r="E66" t="s">
        <v>347</v>
      </c>
      <c r="F66" t="s">
        <v>348</v>
      </c>
      <c r="G66" t="s">
        <v>345</v>
      </c>
      <c r="I66" t="s">
        <v>156</v>
      </c>
      <c r="J66" t="s">
        <v>346</v>
      </c>
      <c r="K66">
        <v>134953389</v>
      </c>
      <c r="L66">
        <v>100295878</v>
      </c>
      <c r="M66">
        <v>20819713</v>
      </c>
      <c r="N66">
        <v>1201672</v>
      </c>
      <c r="O66">
        <v>9028827</v>
      </c>
      <c r="P66">
        <v>275182</v>
      </c>
      <c r="Q66">
        <v>3332117</v>
      </c>
    </row>
    <row r="67" spans="1:17" hidden="1" x14ac:dyDescent="0.2">
      <c r="A67" t="s">
        <v>362</v>
      </c>
      <c r="B67" s="2">
        <v>42186</v>
      </c>
      <c r="C67" t="s">
        <v>341</v>
      </c>
      <c r="D67" t="s">
        <v>342</v>
      </c>
      <c r="E67" t="s">
        <v>349</v>
      </c>
      <c r="F67" t="s">
        <v>350</v>
      </c>
      <c r="G67" t="s">
        <v>345</v>
      </c>
      <c r="I67" t="s">
        <v>156</v>
      </c>
      <c r="J67" t="s">
        <v>346</v>
      </c>
      <c r="K67">
        <v>162831898</v>
      </c>
      <c r="L67">
        <v>124811437</v>
      </c>
      <c r="M67">
        <v>22189384</v>
      </c>
      <c r="N67">
        <v>1984434</v>
      </c>
      <c r="O67">
        <v>9310862</v>
      </c>
      <c r="P67">
        <v>371244</v>
      </c>
      <c r="Q67">
        <v>4164537</v>
      </c>
    </row>
    <row r="68" spans="1:17" hidden="1" x14ac:dyDescent="0.2">
      <c r="A68" t="s">
        <v>362</v>
      </c>
      <c r="B68" s="2">
        <v>42186</v>
      </c>
      <c r="C68" t="s">
        <v>351</v>
      </c>
      <c r="D68" t="s">
        <v>352</v>
      </c>
      <c r="E68" t="s">
        <v>343</v>
      </c>
      <c r="F68" t="s">
        <v>344</v>
      </c>
      <c r="G68" t="s">
        <v>345</v>
      </c>
      <c r="I68" t="s">
        <v>156</v>
      </c>
      <c r="J68" t="s">
        <v>346</v>
      </c>
      <c r="K68">
        <v>28485378</v>
      </c>
      <c r="L68">
        <v>25102391</v>
      </c>
      <c r="M68">
        <v>1318078</v>
      </c>
      <c r="N68">
        <v>852613</v>
      </c>
      <c r="O68">
        <v>280375</v>
      </c>
      <c r="P68">
        <v>103307</v>
      </c>
      <c r="Q68">
        <v>828614</v>
      </c>
    </row>
    <row r="69" spans="1:17" hidden="1" x14ac:dyDescent="0.2">
      <c r="A69" t="s">
        <v>362</v>
      </c>
      <c r="B69" s="2">
        <v>42186</v>
      </c>
      <c r="C69" t="s">
        <v>351</v>
      </c>
      <c r="D69" t="s">
        <v>352</v>
      </c>
      <c r="E69" t="s">
        <v>347</v>
      </c>
      <c r="F69" t="s">
        <v>348</v>
      </c>
      <c r="G69" t="s">
        <v>345</v>
      </c>
      <c r="I69" t="s">
        <v>156</v>
      </c>
      <c r="J69" t="s">
        <v>346</v>
      </c>
      <c r="K69">
        <v>129425397</v>
      </c>
      <c r="L69">
        <v>97497676</v>
      </c>
      <c r="M69">
        <v>19053550</v>
      </c>
      <c r="N69">
        <v>1167525</v>
      </c>
      <c r="O69">
        <v>8197916</v>
      </c>
      <c r="P69">
        <v>279523</v>
      </c>
      <c r="Q69">
        <v>3229207</v>
      </c>
    </row>
    <row r="70" spans="1:17" hidden="1" x14ac:dyDescent="0.2">
      <c r="A70" t="s">
        <v>362</v>
      </c>
      <c r="B70" s="2">
        <v>42186</v>
      </c>
      <c r="C70" t="s">
        <v>351</v>
      </c>
      <c r="D70" t="s">
        <v>352</v>
      </c>
      <c r="E70" t="s">
        <v>349</v>
      </c>
      <c r="F70" t="s">
        <v>350</v>
      </c>
      <c r="G70" t="s">
        <v>345</v>
      </c>
      <c r="I70" t="s">
        <v>156</v>
      </c>
      <c r="J70" t="s">
        <v>346</v>
      </c>
      <c r="K70">
        <v>157910775</v>
      </c>
      <c r="L70">
        <v>122600067</v>
      </c>
      <c r="M70">
        <v>20371628</v>
      </c>
      <c r="N70">
        <v>2020138</v>
      </c>
      <c r="O70">
        <v>8478291</v>
      </c>
      <c r="P70">
        <v>382830</v>
      </c>
      <c r="Q70">
        <v>4057821</v>
      </c>
    </row>
    <row r="71" spans="1:17" hidden="1" x14ac:dyDescent="0.2">
      <c r="A71" t="s">
        <v>362</v>
      </c>
      <c r="B71" s="2">
        <v>42186</v>
      </c>
      <c r="C71" t="s">
        <v>353</v>
      </c>
      <c r="D71" t="s">
        <v>354</v>
      </c>
      <c r="E71" t="s">
        <v>343</v>
      </c>
      <c r="F71" t="s">
        <v>344</v>
      </c>
      <c r="G71" t="s">
        <v>345</v>
      </c>
      <c r="I71" t="s">
        <v>156</v>
      </c>
      <c r="J71" t="s">
        <v>346</v>
      </c>
      <c r="K71">
        <v>56363887</v>
      </c>
      <c r="L71">
        <v>49617950</v>
      </c>
      <c r="M71">
        <v>2687749</v>
      </c>
      <c r="N71">
        <v>1635375</v>
      </c>
      <c r="O71">
        <v>562410</v>
      </c>
      <c r="P71">
        <v>199369</v>
      </c>
      <c r="Q71">
        <v>1661034</v>
      </c>
    </row>
    <row r="72" spans="1:17" hidden="1" x14ac:dyDescent="0.2">
      <c r="A72" t="s">
        <v>362</v>
      </c>
      <c r="B72" s="2">
        <v>42186</v>
      </c>
      <c r="C72" t="s">
        <v>353</v>
      </c>
      <c r="D72" t="s">
        <v>354</v>
      </c>
      <c r="E72" t="s">
        <v>347</v>
      </c>
      <c r="F72" t="s">
        <v>348</v>
      </c>
      <c r="G72" t="s">
        <v>345</v>
      </c>
      <c r="I72" t="s">
        <v>156</v>
      </c>
      <c r="J72" t="s">
        <v>346</v>
      </c>
      <c r="K72">
        <v>264378786</v>
      </c>
      <c r="L72">
        <v>197793554</v>
      </c>
      <c r="M72">
        <v>39873263</v>
      </c>
      <c r="N72">
        <v>2369197</v>
      </c>
      <c r="O72">
        <v>17226743</v>
      </c>
      <c r="P72">
        <v>554705</v>
      </c>
      <c r="Q72">
        <v>6561324</v>
      </c>
    </row>
    <row r="73" spans="1:17" hidden="1" x14ac:dyDescent="0.2">
      <c r="A73" t="s">
        <v>362</v>
      </c>
      <c r="B73" s="2">
        <v>42186</v>
      </c>
      <c r="C73" t="s">
        <v>353</v>
      </c>
      <c r="D73" t="s">
        <v>354</v>
      </c>
      <c r="E73" t="s">
        <v>349</v>
      </c>
      <c r="F73" t="s">
        <v>350</v>
      </c>
      <c r="G73" t="s">
        <v>345</v>
      </c>
      <c r="I73" t="s">
        <v>156</v>
      </c>
      <c r="J73" t="s">
        <v>346</v>
      </c>
      <c r="K73">
        <v>320742673</v>
      </c>
      <c r="L73">
        <v>247411504</v>
      </c>
      <c r="M73">
        <v>42561012</v>
      </c>
      <c r="N73">
        <v>4004572</v>
      </c>
      <c r="O73">
        <v>17789153</v>
      </c>
      <c r="P73">
        <v>754074</v>
      </c>
      <c r="Q73">
        <v>8222358</v>
      </c>
    </row>
    <row r="74" spans="1:17" hidden="1" x14ac:dyDescent="0.2">
      <c r="A74" t="s">
        <v>363</v>
      </c>
      <c r="B74" s="2">
        <v>42552</v>
      </c>
      <c r="C74" t="s">
        <v>341</v>
      </c>
      <c r="D74" t="s">
        <v>342</v>
      </c>
      <c r="E74" t="s">
        <v>343</v>
      </c>
      <c r="F74" t="s">
        <v>344</v>
      </c>
      <c r="G74" t="s">
        <v>345</v>
      </c>
      <c r="I74" t="s">
        <v>156</v>
      </c>
      <c r="J74" t="s">
        <v>346</v>
      </c>
      <c r="K74">
        <v>28483485</v>
      </c>
      <c r="L74">
        <v>25030636</v>
      </c>
      <c r="M74">
        <v>1405437</v>
      </c>
      <c r="N74">
        <v>799396</v>
      </c>
      <c r="O74">
        <v>288885</v>
      </c>
      <c r="P74">
        <v>98398</v>
      </c>
      <c r="Q74">
        <v>860733</v>
      </c>
    </row>
    <row r="75" spans="1:17" hidden="1" x14ac:dyDescent="0.2">
      <c r="A75" t="s">
        <v>363</v>
      </c>
      <c r="B75" s="2">
        <v>42552</v>
      </c>
      <c r="C75" t="s">
        <v>341</v>
      </c>
      <c r="D75" t="s">
        <v>342</v>
      </c>
      <c r="E75" t="s">
        <v>347</v>
      </c>
      <c r="F75" t="s">
        <v>348</v>
      </c>
      <c r="G75" t="s">
        <v>345</v>
      </c>
      <c r="I75" t="s">
        <v>156</v>
      </c>
      <c r="J75" t="s">
        <v>346</v>
      </c>
      <c r="K75">
        <v>135499755</v>
      </c>
      <c r="L75">
        <v>100272139</v>
      </c>
      <c r="M75">
        <v>21006706</v>
      </c>
      <c r="N75">
        <v>1210927</v>
      </c>
      <c r="O75">
        <v>9305038</v>
      </c>
      <c r="P75">
        <v>280886</v>
      </c>
      <c r="Q75">
        <v>3424059</v>
      </c>
    </row>
    <row r="76" spans="1:17" hidden="1" x14ac:dyDescent="0.2">
      <c r="A76" t="s">
        <v>363</v>
      </c>
      <c r="B76" s="2">
        <v>42552</v>
      </c>
      <c r="C76" t="s">
        <v>341</v>
      </c>
      <c r="D76" t="s">
        <v>342</v>
      </c>
      <c r="E76" t="s">
        <v>349</v>
      </c>
      <c r="F76" t="s">
        <v>350</v>
      </c>
      <c r="G76" t="s">
        <v>345</v>
      </c>
      <c r="I76" t="s">
        <v>156</v>
      </c>
      <c r="J76" t="s">
        <v>346</v>
      </c>
      <c r="K76">
        <v>163983240</v>
      </c>
      <c r="L76">
        <v>125302775</v>
      </c>
      <c r="M76">
        <v>22412143</v>
      </c>
      <c r="N76">
        <v>2010323</v>
      </c>
      <c r="O76">
        <v>9593923</v>
      </c>
      <c r="P76">
        <v>379284</v>
      </c>
      <c r="Q76">
        <v>4284792</v>
      </c>
    </row>
    <row r="77" spans="1:17" hidden="1" x14ac:dyDescent="0.2">
      <c r="A77" t="s">
        <v>363</v>
      </c>
      <c r="B77" s="2">
        <v>42552</v>
      </c>
      <c r="C77" t="s">
        <v>351</v>
      </c>
      <c r="D77" t="s">
        <v>352</v>
      </c>
      <c r="E77" t="s">
        <v>343</v>
      </c>
      <c r="F77" t="s">
        <v>344</v>
      </c>
      <c r="G77" t="s">
        <v>345</v>
      </c>
      <c r="I77" t="s">
        <v>156</v>
      </c>
      <c r="J77" t="s">
        <v>346</v>
      </c>
      <c r="K77">
        <v>29089289</v>
      </c>
      <c r="L77">
        <v>25614788</v>
      </c>
      <c r="M77">
        <v>1354611</v>
      </c>
      <c r="N77">
        <v>869027</v>
      </c>
      <c r="O77">
        <v>287243</v>
      </c>
      <c r="P77">
        <v>105677</v>
      </c>
      <c r="Q77">
        <v>857943</v>
      </c>
    </row>
    <row r="78" spans="1:17" hidden="1" x14ac:dyDescent="0.2">
      <c r="A78" t="s">
        <v>363</v>
      </c>
      <c r="B78" s="2">
        <v>42552</v>
      </c>
      <c r="C78" t="s">
        <v>351</v>
      </c>
      <c r="D78" t="s">
        <v>352</v>
      </c>
      <c r="E78" t="s">
        <v>347</v>
      </c>
      <c r="F78" t="s">
        <v>348</v>
      </c>
      <c r="G78" t="s">
        <v>345</v>
      </c>
      <c r="I78" t="s">
        <v>156</v>
      </c>
      <c r="J78" t="s">
        <v>346</v>
      </c>
      <c r="K78">
        <v>129998813</v>
      </c>
      <c r="L78">
        <v>97521804</v>
      </c>
      <c r="M78">
        <v>19236512</v>
      </c>
      <c r="N78">
        <v>1175665</v>
      </c>
      <c r="O78">
        <v>8453612</v>
      </c>
      <c r="P78">
        <v>285101</v>
      </c>
      <c r="Q78">
        <v>3326119</v>
      </c>
    </row>
    <row r="79" spans="1:17" hidden="1" x14ac:dyDescent="0.2">
      <c r="A79" t="s">
        <v>363</v>
      </c>
      <c r="B79" s="2">
        <v>42552</v>
      </c>
      <c r="C79" t="s">
        <v>351</v>
      </c>
      <c r="D79" t="s">
        <v>352</v>
      </c>
      <c r="E79" t="s">
        <v>349</v>
      </c>
      <c r="F79" t="s">
        <v>350</v>
      </c>
      <c r="G79" t="s">
        <v>345</v>
      </c>
      <c r="I79" t="s">
        <v>156</v>
      </c>
      <c r="J79" t="s">
        <v>346</v>
      </c>
      <c r="K79">
        <v>159088102</v>
      </c>
      <c r="L79">
        <v>123136592</v>
      </c>
      <c r="M79">
        <v>20591123</v>
      </c>
      <c r="N79">
        <v>2044692</v>
      </c>
      <c r="O79">
        <v>8740855</v>
      </c>
      <c r="P79">
        <v>390778</v>
      </c>
      <c r="Q79">
        <v>4184062</v>
      </c>
    </row>
    <row r="80" spans="1:17" hidden="1" x14ac:dyDescent="0.2">
      <c r="A80" t="s">
        <v>363</v>
      </c>
      <c r="B80" s="2">
        <v>42552</v>
      </c>
      <c r="C80" t="s">
        <v>353</v>
      </c>
      <c r="D80" t="s">
        <v>354</v>
      </c>
      <c r="E80" t="s">
        <v>343</v>
      </c>
      <c r="F80" t="s">
        <v>344</v>
      </c>
      <c r="G80" t="s">
        <v>345</v>
      </c>
      <c r="I80" t="s">
        <v>156</v>
      </c>
      <c r="J80" t="s">
        <v>346</v>
      </c>
      <c r="K80">
        <v>57572774</v>
      </c>
      <c r="L80">
        <v>50645424</v>
      </c>
      <c r="M80">
        <v>2760048</v>
      </c>
      <c r="N80">
        <v>1668423</v>
      </c>
      <c r="O80">
        <v>576128</v>
      </c>
      <c r="P80">
        <v>204075</v>
      </c>
      <c r="Q80">
        <v>1718676</v>
      </c>
    </row>
    <row r="81" spans="1:17" hidden="1" x14ac:dyDescent="0.2">
      <c r="A81" t="s">
        <v>363</v>
      </c>
      <c r="B81" s="2">
        <v>42552</v>
      </c>
      <c r="C81" t="s">
        <v>353</v>
      </c>
      <c r="D81" t="s">
        <v>354</v>
      </c>
      <c r="E81" t="s">
        <v>347</v>
      </c>
      <c r="F81" t="s">
        <v>348</v>
      </c>
      <c r="G81" t="s">
        <v>345</v>
      </c>
      <c r="I81" t="s">
        <v>156</v>
      </c>
      <c r="J81" t="s">
        <v>346</v>
      </c>
      <c r="K81">
        <v>265498568</v>
      </c>
      <c r="L81">
        <v>197793943</v>
      </c>
      <c r="M81">
        <v>40243218</v>
      </c>
      <c r="N81">
        <v>2386592</v>
      </c>
      <c r="O81">
        <v>17758650</v>
      </c>
      <c r="P81">
        <v>565987</v>
      </c>
      <c r="Q81">
        <v>6750178</v>
      </c>
    </row>
    <row r="82" spans="1:17" hidden="1" x14ac:dyDescent="0.2">
      <c r="A82" t="s">
        <v>363</v>
      </c>
      <c r="B82" s="2">
        <v>42552</v>
      </c>
      <c r="C82" t="s">
        <v>353</v>
      </c>
      <c r="D82" t="s">
        <v>354</v>
      </c>
      <c r="E82" t="s">
        <v>349</v>
      </c>
      <c r="F82" t="s">
        <v>350</v>
      </c>
      <c r="G82" t="s">
        <v>345</v>
      </c>
      <c r="I82" t="s">
        <v>156</v>
      </c>
      <c r="J82" t="s">
        <v>346</v>
      </c>
      <c r="K82">
        <v>323071342</v>
      </c>
      <c r="L82">
        <v>248439367</v>
      </c>
      <c r="M82">
        <v>43003266</v>
      </c>
      <c r="N82">
        <v>4055015</v>
      </c>
      <c r="O82">
        <v>18334778</v>
      </c>
      <c r="P82">
        <v>770062</v>
      </c>
      <c r="Q82">
        <v>8468854</v>
      </c>
    </row>
    <row r="83" spans="1:17" hidden="1" x14ac:dyDescent="0.2">
      <c r="A83" t="s">
        <v>364</v>
      </c>
      <c r="B83" s="2">
        <v>42917</v>
      </c>
      <c r="C83" t="s">
        <v>341</v>
      </c>
      <c r="D83" t="s">
        <v>342</v>
      </c>
      <c r="E83" t="s">
        <v>343</v>
      </c>
      <c r="F83" t="s">
        <v>344</v>
      </c>
      <c r="G83" t="s">
        <v>345</v>
      </c>
      <c r="I83" t="s">
        <v>156</v>
      </c>
      <c r="J83" t="s">
        <v>346</v>
      </c>
      <c r="K83">
        <v>29053376</v>
      </c>
      <c r="L83">
        <v>25513814</v>
      </c>
      <c r="M83">
        <v>1440289</v>
      </c>
      <c r="N83">
        <v>814989</v>
      </c>
      <c r="O83">
        <v>295389</v>
      </c>
      <c r="P83">
        <v>100654</v>
      </c>
      <c r="Q83">
        <v>888241</v>
      </c>
    </row>
    <row r="84" spans="1:17" hidden="1" x14ac:dyDescent="0.2">
      <c r="A84" t="s">
        <v>364</v>
      </c>
      <c r="B84" s="2">
        <v>42917</v>
      </c>
      <c r="C84" t="s">
        <v>341</v>
      </c>
      <c r="D84" t="s">
        <v>342</v>
      </c>
      <c r="E84" t="s">
        <v>347</v>
      </c>
      <c r="F84" t="s">
        <v>348</v>
      </c>
      <c r="G84" t="s">
        <v>345</v>
      </c>
      <c r="I84" t="s">
        <v>156</v>
      </c>
      <c r="J84" t="s">
        <v>346</v>
      </c>
      <c r="K84">
        <v>135968115</v>
      </c>
      <c r="L84">
        <v>100210561</v>
      </c>
      <c r="M84">
        <v>21178571</v>
      </c>
      <c r="N84">
        <v>1219531</v>
      </c>
      <c r="O84">
        <v>9559824</v>
      </c>
      <c r="P84">
        <v>286169</v>
      </c>
      <c r="Q84">
        <v>3513459</v>
      </c>
    </row>
    <row r="85" spans="1:17" hidden="1" x14ac:dyDescent="0.2">
      <c r="A85" t="s">
        <v>364</v>
      </c>
      <c r="B85" s="2">
        <v>42917</v>
      </c>
      <c r="C85" t="s">
        <v>341</v>
      </c>
      <c r="D85" t="s">
        <v>342</v>
      </c>
      <c r="E85" t="s">
        <v>349</v>
      </c>
      <c r="F85" t="s">
        <v>350</v>
      </c>
      <c r="G85" t="s">
        <v>345</v>
      </c>
      <c r="I85" t="s">
        <v>156</v>
      </c>
      <c r="J85" t="s">
        <v>346</v>
      </c>
      <c r="K85">
        <v>165021491</v>
      </c>
      <c r="L85">
        <v>125724375</v>
      </c>
      <c r="M85">
        <v>22618860</v>
      </c>
      <c r="N85">
        <v>2034520</v>
      </c>
      <c r="O85">
        <v>9855213</v>
      </c>
      <c r="P85">
        <v>386823</v>
      </c>
      <c r="Q85">
        <v>4401700</v>
      </c>
    </row>
    <row r="86" spans="1:17" hidden="1" x14ac:dyDescent="0.2">
      <c r="A86" t="s">
        <v>364</v>
      </c>
      <c r="B86" s="2">
        <v>42917</v>
      </c>
      <c r="C86" t="s">
        <v>351</v>
      </c>
      <c r="D86" t="s">
        <v>352</v>
      </c>
      <c r="E86" t="s">
        <v>343</v>
      </c>
      <c r="F86" t="s">
        <v>344</v>
      </c>
      <c r="G86" t="s">
        <v>345</v>
      </c>
      <c r="I86" t="s">
        <v>156</v>
      </c>
      <c r="J86" t="s">
        <v>346</v>
      </c>
      <c r="K86">
        <v>29654081</v>
      </c>
      <c r="L86">
        <v>26092225</v>
      </c>
      <c r="M86">
        <v>1389810</v>
      </c>
      <c r="N86">
        <v>884255</v>
      </c>
      <c r="O86">
        <v>293705</v>
      </c>
      <c r="P86">
        <v>107910</v>
      </c>
      <c r="Q86">
        <v>886176</v>
      </c>
    </row>
    <row r="87" spans="1:17" hidden="1" x14ac:dyDescent="0.2">
      <c r="A87" t="s">
        <v>364</v>
      </c>
      <c r="B87" s="2">
        <v>42917</v>
      </c>
      <c r="C87" t="s">
        <v>351</v>
      </c>
      <c r="D87" t="s">
        <v>352</v>
      </c>
      <c r="E87" t="s">
        <v>347</v>
      </c>
      <c r="F87" t="s">
        <v>348</v>
      </c>
      <c r="G87" t="s">
        <v>345</v>
      </c>
      <c r="I87" t="s">
        <v>156</v>
      </c>
      <c r="J87" t="s">
        <v>346</v>
      </c>
      <c r="K87">
        <v>130471549</v>
      </c>
      <c r="L87">
        <v>97488232</v>
      </c>
      <c r="M87">
        <v>19401697</v>
      </c>
      <c r="N87">
        <v>1183000</v>
      </c>
      <c r="O87">
        <v>8689096</v>
      </c>
      <c r="P87">
        <v>290138</v>
      </c>
      <c r="Q87">
        <v>3419386</v>
      </c>
    </row>
    <row r="88" spans="1:17" hidden="1" x14ac:dyDescent="0.2">
      <c r="A88" t="s">
        <v>364</v>
      </c>
      <c r="B88" s="2">
        <v>42917</v>
      </c>
      <c r="C88" t="s">
        <v>351</v>
      </c>
      <c r="D88" t="s">
        <v>352</v>
      </c>
      <c r="E88" t="s">
        <v>349</v>
      </c>
      <c r="F88" t="s">
        <v>350</v>
      </c>
      <c r="G88" t="s">
        <v>345</v>
      </c>
      <c r="I88" t="s">
        <v>156</v>
      </c>
      <c r="J88" t="s">
        <v>346</v>
      </c>
      <c r="K88">
        <v>160125630</v>
      </c>
      <c r="L88">
        <v>123580457</v>
      </c>
      <c r="M88">
        <v>20791507</v>
      </c>
      <c r="N88">
        <v>2067255</v>
      </c>
      <c r="O88">
        <v>8982801</v>
      </c>
      <c r="P88">
        <v>398048</v>
      </c>
      <c r="Q88">
        <v>4305562</v>
      </c>
    </row>
    <row r="89" spans="1:17" hidden="1" x14ac:dyDescent="0.2">
      <c r="A89" t="s">
        <v>364</v>
      </c>
      <c r="B89" s="2">
        <v>42917</v>
      </c>
      <c r="C89" t="s">
        <v>353</v>
      </c>
      <c r="D89" t="s">
        <v>354</v>
      </c>
      <c r="E89" t="s">
        <v>343</v>
      </c>
      <c r="F89" t="s">
        <v>344</v>
      </c>
      <c r="G89" t="s">
        <v>345</v>
      </c>
      <c r="I89" t="s">
        <v>156</v>
      </c>
      <c r="J89" t="s">
        <v>346</v>
      </c>
      <c r="K89">
        <v>58707457</v>
      </c>
      <c r="L89">
        <v>51606039</v>
      </c>
      <c r="M89">
        <v>2830099</v>
      </c>
      <c r="N89">
        <v>1699244</v>
      </c>
      <c r="O89">
        <v>589094</v>
      </c>
      <c r="P89">
        <v>208564</v>
      </c>
      <c r="Q89">
        <v>1774417</v>
      </c>
    </row>
    <row r="90" spans="1:17" hidden="1" x14ac:dyDescent="0.2">
      <c r="A90" t="s">
        <v>364</v>
      </c>
      <c r="B90" s="2">
        <v>42917</v>
      </c>
      <c r="C90" t="s">
        <v>353</v>
      </c>
      <c r="D90" t="s">
        <v>354</v>
      </c>
      <c r="E90" t="s">
        <v>347</v>
      </c>
      <c r="F90" t="s">
        <v>348</v>
      </c>
      <c r="G90" t="s">
        <v>345</v>
      </c>
      <c r="I90" t="s">
        <v>156</v>
      </c>
      <c r="J90" t="s">
        <v>346</v>
      </c>
      <c r="K90">
        <v>266439664</v>
      </c>
      <c r="L90">
        <v>197698793</v>
      </c>
      <c r="M90">
        <v>40580268</v>
      </c>
      <c r="N90">
        <v>2402531</v>
      </c>
      <c r="O90">
        <v>18248920</v>
      </c>
      <c r="P90">
        <v>576307</v>
      </c>
      <c r="Q90">
        <v>6932845</v>
      </c>
    </row>
    <row r="91" spans="1:17" hidden="1" x14ac:dyDescent="0.2">
      <c r="A91" t="s">
        <v>364</v>
      </c>
      <c r="B91" s="2">
        <v>42917</v>
      </c>
      <c r="C91" t="s">
        <v>353</v>
      </c>
      <c r="D91" t="s">
        <v>354</v>
      </c>
      <c r="E91" t="s">
        <v>349</v>
      </c>
      <c r="F91" t="s">
        <v>350</v>
      </c>
      <c r="G91" t="s">
        <v>345</v>
      </c>
      <c r="I91" t="s">
        <v>156</v>
      </c>
      <c r="J91" t="s">
        <v>346</v>
      </c>
      <c r="K91">
        <v>325147121</v>
      </c>
      <c r="L91">
        <v>249304832</v>
      </c>
      <c r="M91">
        <v>43410367</v>
      </c>
      <c r="N91">
        <v>4101775</v>
      </c>
      <c r="O91">
        <v>18838014</v>
      </c>
      <c r="P91">
        <v>784871</v>
      </c>
      <c r="Q91">
        <v>8707262</v>
      </c>
    </row>
    <row r="92" spans="1:17" hidden="1" x14ac:dyDescent="0.2">
      <c r="A92" t="s">
        <v>365</v>
      </c>
      <c r="B92" s="2">
        <v>43282</v>
      </c>
      <c r="C92" t="s">
        <v>341</v>
      </c>
      <c r="D92" t="s">
        <v>342</v>
      </c>
      <c r="E92" t="s">
        <v>343</v>
      </c>
      <c r="F92" t="s">
        <v>344</v>
      </c>
      <c r="G92" t="s">
        <v>345</v>
      </c>
      <c r="I92" t="s">
        <v>156</v>
      </c>
      <c r="J92" t="s">
        <v>346</v>
      </c>
      <c r="K92">
        <v>29637561</v>
      </c>
      <c r="L92">
        <v>26009701</v>
      </c>
      <c r="M92">
        <v>1476044</v>
      </c>
      <c r="N92">
        <v>830555</v>
      </c>
      <c r="O92">
        <v>301843</v>
      </c>
      <c r="P92">
        <v>102905</v>
      </c>
      <c r="Q92">
        <v>916513</v>
      </c>
    </row>
    <row r="93" spans="1:17" hidden="1" x14ac:dyDescent="0.2">
      <c r="A93" t="s">
        <v>365</v>
      </c>
      <c r="B93" s="2">
        <v>43282</v>
      </c>
      <c r="C93" t="s">
        <v>341</v>
      </c>
      <c r="D93" t="s">
        <v>342</v>
      </c>
      <c r="E93" t="s">
        <v>347</v>
      </c>
      <c r="F93" t="s">
        <v>348</v>
      </c>
      <c r="G93" t="s">
        <v>345</v>
      </c>
      <c r="I93" t="s">
        <v>156</v>
      </c>
      <c r="J93" t="s">
        <v>346</v>
      </c>
      <c r="K93">
        <v>136401194</v>
      </c>
      <c r="L93">
        <v>100127799</v>
      </c>
      <c r="M93">
        <v>21342200</v>
      </c>
      <c r="N93">
        <v>1227668</v>
      </c>
      <c r="O93">
        <v>9809751</v>
      </c>
      <c r="P93">
        <v>291352</v>
      </c>
      <c r="Q93">
        <v>3602424</v>
      </c>
    </row>
    <row r="94" spans="1:17" hidden="1" x14ac:dyDescent="0.2">
      <c r="A94" t="s">
        <v>365</v>
      </c>
      <c r="B94" s="2">
        <v>43282</v>
      </c>
      <c r="C94" t="s">
        <v>341</v>
      </c>
      <c r="D94" t="s">
        <v>342</v>
      </c>
      <c r="E94" t="s">
        <v>349</v>
      </c>
      <c r="F94" t="s">
        <v>350</v>
      </c>
      <c r="G94" t="s">
        <v>345</v>
      </c>
      <c r="I94" t="s">
        <v>156</v>
      </c>
      <c r="J94" t="s">
        <v>346</v>
      </c>
      <c r="K94">
        <v>166038755</v>
      </c>
      <c r="L94">
        <v>126137500</v>
      </c>
      <c r="M94">
        <v>22818244</v>
      </c>
      <c r="N94">
        <v>2058223</v>
      </c>
      <c r="O94">
        <v>10111594</v>
      </c>
      <c r="P94">
        <v>394257</v>
      </c>
      <c r="Q94">
        <v>4518937</v>
      </c>
    </row>
    <row r="95" spans="1:17" hidden="1" x14ac:dyDescent="0.2">
      <c r="A95" t="s">
        <v>365</v>
      </c>
      <c r="B95" s="2">
        <v>43282</v>
      </c>
      <c r="C95" t="s">
        <v>351</v>
      </c>
      <c r="D95" t="s">
        <v>352</v>
      </c>
      <c r="E95" t="s">
        <v>343</v>
      </c>
      <c r="F95" t="s">
        <v>344</v>
      </c>
      <c r="G95" t="s">
        <v>345</v>
      </c>
      <c r="I95" t="s">
        <v>156</v>
      </c>
      <c r="J95" t="s">
        <v>346</v>
      </c>
      <c r="K95">
        <v>30234185</v>
      </c>
      <c r="L95">
        <v>26582988</v>
      </c>
      <c r="M95">
        <v>1426052</v>
      </c>
      <c r="N95">
        <v>899595</v>
      </c>
      <c r="O95">
        <v>300082</v>
      </c>
      <c r="P95">
        <v>110167</v>
      </c>
      <c r="Q95">
        <v>915301</v>
      </c>
    </row>
    <row r="96" spans="1:17" hidden="1" x14ac:dyDescent="0.2">
      <c r="A96" t="s">
        <v>365</v>
      </c>
      <c r="B96" s="2">
        <v>43282</v>
      </c>
      <c r="C96" t="s">
        <v>351</v>
      </c>
      <c r="D96" t="s">
        <v>352</v>
      </c>
      <c r="E96" t="s">
        <v>347</v>
      </c>
      <c r="F96" t="s">
        <v>348</v>
      </c>
      <c r="G96" t="s">
        <v>345</v>
      </c>
      <c r="I96" t="s">
        <v>156</v>
      </c>
      <c r="J96" t="s">
        <v>346</v>
      </c>
      <c r="K96">
        <v>130894494</v>
      </c>
      <c r="L96">
        <v>97418608</v>
      </c>
      <c r="M96">
        <v>19560023</v>
      </c>
      <c r="N96">
        <v>1189703</v>
      </c>
      <c r="O96">
        <v>8918924</v>
      </c>
      <c r="P96">
        <v>294994</v>
      </c>
      <c r="Q96">
        <v>3512242</v>
      </c>
    </row>
    <row r="97" spans="1:17" hidden="1" x14ac:dyDescent="0.2">
      <c r="A97" t="s">
        <v>365</v>
      </c>
      <c r="B97" s="2">
        <v>43282</v>
      </c>
      <c r="C97" t="s">
        <v>351</v>
      </c>
      <c r="D97" t="s">
        <v>352</v>
      </c>
      <c r="E97" t="s">
        <v>349</v>
      </c>
      <c r="F97" t="s">
        <v>350</v>
      </c>
      <c r="G97" t="s">
        <v>345</v>
      </c>
      <c r="I97" t="s">
        <v>156</v>
      </c>
      <c r="J97" t="s">
        <v>346</v>
      </c>
      <c r="K97">
        <v>161128679</v>
      </c>
      <c r="L97">
        <v>124001596</v>
      </c>
      <c r="M97">
        <v>20986075</v>
      </c>
      <c r="N97">
        <v>2089298</v>
      </c>
      <c r="O97">
        <v>9219006</v>
      </c>
      <c r="P97">
        <v>405161</v>
      </c>
      <c r="Q97">
        <v>4427543</v>
      </c>
    </row>
    <row r="98" spans="1:17" hidden="1" x14ac:dyDescent="0.2">
      <c r="A98" t="s">
        <v>365</v>
      </c>
      <c r="B98" s="2">
        <v>43282</v>
      </c>
      <c r="C98" t="s">
        <v>353</v>
      </c>
      <c r="D98" t="s">
        <v>354</v>
      </c>
      <c r="E98" t="s">
        <v>343</v>
      </c>
      <c r="F98" t="s">
        <v>344</v>
      </c>
      <c r="G98" t="s">
        <v>345</v>
      </c>
      <c r="I98" t="s">
        <v>156</v>
      </c>
      <c r="J98" t="s">
        <v>346</v>
      </c>
      <c r="K98">
        <v>59871746</v>
      </c>
      <c r="L98">
        <v>52592689</v>
      </c>
      <c r="M98">
        <v>2902096</v>
      </c>
      <c r="N98">
        <v>1730150</v>
      </c>
      <c r="O98">
        <v>601925</v>
      </c>
      <c r="P98">
        <v>213072</v>
      </c>
      <c r="Q98">
        <v>1831814</v>
      </c>
    </row>
    <row r="99" spans="1:17" hidden="1" x14ac:dyDescent="0.2">
      <c r="A99" t="s">
        <v>365</v>
      </c>
      <c r="B99" s="2">
        <v>43282</v>
      </c>
      <c r="C99" t="s">
        <v>353</v>
      </c>
      <c r="D99" t="s">
        <v>354</v>
      </c>
      <c r="E99" t="s">
        <v>347</v>
      </c>
      <c r="F99" t="s">
        <v>348</v>
      </c>
      <c r="G99" t="s">
        <v>345</v>
      </c>
      <c r="I99" t="s">
        <v>156</v>
      </c>
      <c r="J99" t="s">
        <v>346</v>
      </c>
      <c r="K99">
        <v>267295688</v>
      </c>
      <c r="L99">
        <v>197546407</v>
      </c>
      <c r="M99">
        <v>40902223</v>
      </c>
      <c r="N99">
        <v>2417371</v>
      </c>
      <c r="O99">
        <v>18728675</v>
      </c>
      <c r="P99">
        <v>586346</v>
      </c>
      <c r="Q99">
        <v>7114666</v>
      </c>
    </row>
    <row r="100" spans="1:17" hidden="1" x14ac:dyDescent="0.2">
      <c r="A100" t="s">
        <v>365</v>
      </c>
      <c r="B100" s="2">
        <v>43282</v>
      </c>
      <c r="C100" t="s">
        <v>353</v>
      </c>
      <c r="D100" t="s">
        <v>354</v>
      </c>
      <c r="E100" t="s">
        <v>349</v>
      </c>
      <c r="F100" t="s">
        <v>350</v>
      </c>
      <c r="G100" t="s">
        <v>345</v>
      </c>
      <c r="I100" t="s">
        <v>156</v>
      </c>
      <c r="J100" t="s">
        <v>346</v>
      </c>
      <c r="K100">
        <v>327167434</v>
      </c>
      <c r="L100">
        <v>250139096</v>
      </c>
      <c r="M100">
        <v>43804319</v>
      </c>
      <c r="N100">
        <v>4147521</v>
      </c>
      <c r="O100">
        <v>19330600</v>
      </c>
      <c r="P100">
        <v>799418</v>
      </c>
      <c r="Q100">
        <v>8946480</v>
      </c>
    </row>
    <row r="101" spans="1:17" hidden="1" x14ac:dyDescent="0.2">
      <c r="A101" t="s">
        <v>339</v>
      </c>
      <c r="B101" t="s">
        <v>340</v>
      </c>
      <c r="C101" t="s">
        <v>341</v>
      </c>
      <c r="D101" t="s">
        <v>342</v>
      </c>
      <c r="E101" t="s">
        <v>343</v>
      </c>
      <c r="F101" t="s">
        <v>344</v>
      </c>
      <c r="G101" t="s">
        <v>366</v>
      </c>
      <c r="H101">
        <v>1</v>
      </c>
      <c r="I101" t="s">
        <v>167</v>
      </c>
      <c r="J101" t="s">
        <v>166</v>
      </c>
      <c r="K101">
        <v>81819</v>
      </c>
      <c r="L101">
        <v>68103</v>
      </c>
      <c r="M101">
        <v>6076</v>
      </c>
      <c r="N101">
        <v>2881</v>
      </c>
      <c r="O101">
        <v>720</v>
      </c>
      <c r="P101">
        <v>1269</v>
      </c>
      <c r="Q101">
        <v>2770</v>
      </c>
    </row>
    <row r="102" spans="1:17" hidden="1" x14ac:dyDescent="0.2">
      <c r="A102" t="s">
        <v>339</v>
      </c>
      <c r="B102" t="s">
        <v>340</v>
      </c>
      <c r="C102" t="s">
        <v>341</v>
      </c>
      <c r="D102" t="s">
        <v>342</v>
      </c>
      <c r="E102" t="s">
        <v>347</v>
      </c>
      <c r="F102" t="s">
        <v>348</v>
      </c>
      <c r="G102" t="s">
        <v>366</v>
      </c>
      <c r="H102">
        <v>1</v>
      </c>
      <c r="I102" t="s">
        <v>167</v>
      </c>
      <c r="J102" t="s">
        <v>166</v>
      </c>
      <c r="K102">
        <v>2377729</v>
      </c>
      <c r="L102">
        <v>1638923</v>
      </c>
      <c r="M102">
        <v>666284</v>
      </c>
      <c r="N102">
        <v>13229</v>
      </c>
      <c r="O102">
        <v>28279</v>
      </c>
      <c r="P102">
        <v>970</v>
      </c>
      <c r="Q102">
        <v>30044</v>
      </c>
    </row>
    <row r="103" spans="1:17" hidden="1" x14ac:dyDescent="0.2">
      <c r="A103" t="s">
        <v>339</v>
      </c>
      <c r="B103" t="s">
        <v>340</v>
      </c>
      <c r="C103" t="s">
        <v>341</v>
      </c>
      <c r="D103" t="s">
        <v>342</v>
      </c>
      <c r="E103" t="s">
        <v>349</v>
      </c>
      <c r="F103" t="s">
        <v>350</v>
      </c>
      <c r="G103" t="s">
        <v>366</v>
      </c>
      <c r="H103">
        <v>1</v>
      </c>
      <c r="I103" t="s">
        <v>167</v>
      </c>
      <c r="J103" t="s">
        <v>166</v>
      </c>
      <c r="K103">
        <v>2459548</v>
      </c>
      <c r="L103">
        <v>1707026</v>
      </c>
      <c r="M103">
        <v>672360</v>
      </c>
      <c r="N103">
        <v>16110</v>
      </c>
      <c r="O103">
        <v>28999</v>
      </c>
      <c r="P103">
        <v>2239</v>
      </c>
      <c r="Q103">
        <v>32814</v>
      </c>
    </row>
    <row r="104" spans="1:17" hidden="1" x14ac:dyDescent="0.2">
      <c r="A104" t="s">
        <v>339</v>
      </c>
      <c r="B104" t="s">
        <v>340</v>
      </c>
      <c r="C104" t="s">
        <v>351</v>
      </c>
      <c r="D104" t="s">
        <v>352</v>
      </c>
      <c r="E104" t="s">
        <v>343</v>
      </c>
      <c r="F104" t="s">
        <v>344</v>
      </c>
      <c r="G104" t="s">
        <v>366</v>
      </c>
      <c r="H104">
        <v>1</v>
      </c>
      <c r="I104" t="s">
        <v>167</v>
      </c>
      <c r="J104" t="s">
        <v>166</v>
      </c>
      <c r="K104">
        <v>103783</v>
      </c>
      <c r="L104">
        <v>86809</v>
      </c>
      <c r="M104">
        <v>6897</v>
      </c>
      <c r="N104">
        <v>3983</v>
      </c>
      <c r="O104">
        <v>945</v>
      </c>
      <c r="P104">
        <v>1916</v>
      </c>
      <c r="Q104">
        <v>3233</v>
      </c>
    </row>
    <row r="105" spans="1:17" hidden="1" x14ac:dyDescent="0.2">
      <c r="A105" t="s">
        <v>339</v>
      </c>
      <c r="B105" t="s">
        <v>340</v>
      </c>
      <c r="C105" t="s">
        <v>351</v>
      </c>
      <c r="D105" t="s">
        <v>352</v>
      </c>
      <c r="E105" t="s">
        <v>347</v>
      </c>
      <c r="F105" t="s">
        <v>348</v>
      </c>
      <c r="G105" t="s">
        <v>366</v>
      </c>
      <c r="H105">
        <v>1</v>
      </c>
      <c r="I105" t="s">
        <v>167</v>
      </c>
      <c r="J105" t="s">
        <v>166</v>
      </c>
      <c r="K105">
        <v>2216405</v>
      </c>
      <c r="L105">
        <v>1569042</v>
      </c>
      <c r="M105">
        <v>579967</v>
      </c>
      <c r="N105">
        <v>12810</v>
      </c>
      <c r="O105">
        <v>25296</v>
      </c>
      <c r="P105">
        <v>1053</v>
      </c>
      <c r="Q105">
        <v>28237</v>
      </c>
    </row>
    <row r="106" spans="1:17" hidden="1" x14ac:dyDescent="0.2">
      <c r="A106" t="s">
        <v>339</v>
      </c>
      <c r="B106" t="s">
        <v>340</v>
      </c>
      <c r="C106" t="s">
        <v>351</v>
      </c>
      <c r="D106" t="s">
        <v>352</v>
      </c>
      <c r="E106" t="s">
        <v>349</v>
      </c>
      <c r="F106" t="s">
        <v>350</v>
      </c>
      <c r="G106" t="s">
        <v>366</v>
      </c>
      <c r="H106">
        <v>1</v>
      </c>
      <c r="I106" t="s">
        <v>167</v>
      </c>
      <c r="J106" t="s">
        <v>166</v>
      </c>
      <c r="K106">
        <v>2320188</v>
      </c>
      <c r="L106">
        <v>1655851</v>
      </c>
      <c r="M106">
        <v>586864</v>
      </c>
      <c r="N106">
        <v>16793</v>
      </c>
      <c r="O106">
        <v>26241</v>
      </c>
      <c r="P106">
        <v>2969</v>
      </c>
      <c r="Q106">
        <v>31470</v>
      </c>
    </row>
    <row r="107" spans="1:17" hidden="1" x14ac:dyDescent="0.2">
      <c r="A107" t="s">
        <v>339</v>
      </c>
      <c r="B107" t="s">
        <v>340</v>
      </c>
      <c r="C107" t="s">
        <v>353</v>
      </c>
      <c r="D107" t="s">
        <v>354</v>
      </c>
      <c r="E107" t="s">
        <v>343</v>
      </c>
      <c r="F107" t="s">
        <v>344</v>
      </c>
      <c r="G107" t="s">
        <v>366</v>
      </c>
      <c r="H107">
        <v>1</v>
      </c>
      <c r="I107" t="s">
        <v>167</v>
      </c>
      <c r="J107" t="s">
        <v>166</v>
      </c>
      <c r="K107">
        <v>185602</v>
      </c>
      <c r="L107">
        <v>154912</v>
      </c>
      <c r="M107">
        <v>12973</v>
      </c>
      <c r="N107">
        <v>6864</v>
      </c>
      <c r="O107">
        <v>1665</v>
      </c>
      <c r="P107">
        <v>3185</v>
      </c>
      <c r="Q107">
        <v>6003</v>
      </c>
    </row>
    <row r="108" spans="1:17" hidden="1" x14ac:dyDescent="0.2">
      <c r="A108" t="s">
        <v>339</v>
      </c>
      <c r="B108" t="s">
        <v>340</v>
      </c>
      <c r="C108" t="s">
        <v>353</v>
      </c>
      <c r="D108" t="s">
        <v>354</v>
      </c>
      <c r="E108" t="s">
        <v>347</v>
      </c>
      <c r="F108" t="s">
        <v>348</v>
      </c>
      <c r="G108" t="s">
        <v>366</v>
      </c>
      <c r="H108">
        <v>1</v>
      </c>
      <c r="I108" t="s">
        <v>167</v>
      </c>
      <c r="J108" t="s">
        <v>166</v>
      </c>
      <c r="K108">
        <v>4594134</v>
      </c>
      <c r="L108">
        <v>3207965</v>
      </c>
      <c r="M108">
        <v>1246251</v>
      </c>
      <c r="N108">
        <v>26039</v>
      </c>
      <c r="O108">
        <v>53575</v>
      </c>
      <c r="P108">
        <v>2023</v>
      </c>
      <c r="Q108">
        <v>58281</v>
      </c>
    </row>
    <row r="109" spans="1:17" hidden="1" x14ac:dyDescent="0.2">
      <c r="A109" t="s">
        <v>339</v>
      </c>
      <c r="B109" t="s">
        <v>340</v>
      </c>
      <c r="C109" t="s">
        <v>353</v>
      </c>
      <c r="D109" t="s">
        <v>354</v>
      </c>
      <c r="E109" t="s">
        <v>349</v>
      </c>
      <c r="F109" t="s">
        <v>350</v>
      </c>
      <c r="G109" t="s">
        <v>366</v>
      </c>
      <c r="H109">
        <v>1</v>
      </c>
      <c r="I109" t="s">
        <v>167</v>
      </c>
      <c r="J109" t="s">
        <v>166</v>
      </c>
      <c r="K109">
        <v>4779736</v>
      </c>
      <c r="L109">
        <v>3362877</v>
      </c>
      <c r="M109">
        <v>1259224</v>
      </c>
      <c r="N109">
        <v>32903</v>
      </c>
      <c r="O109">
        <v>55240</v>
      </c>
      <c r="P109">
        <v>5208</v>
      </c>
      <c r="Q109">
        <v>64284</v>
      </c>
    </row>
    <row r="110" spans="1:17" hidden="1" x14ac:dyDescent="0.2">
      <c r="A110" t="s">
        <v>355</v>
      </c>
      <c r="B110" t="s">
        <v>356</v>
      </c>
      <c r="C110" t="s">
        <v>341</v>
      </c>
      <c r="D110" t="s">
        <v>342</v>
      </c>
      <c r="E110" t="s">
        <v>343</v>
      </c>
      <c r="F110" t="s">
        <v>344</v>
      </c>
      <c r="G110" t="s">
        <v>366</v>
      </c>
      <c r="H110">
        <v>1</v>
      </c>
      <c r="I110" t="s">
        <v>167</v>
      </c>
      <c r="J110" t="s">
        <v>166</v>
      </c>
      <c r="K110">
        <v>81820</v>
      </c>
      <c r="L110">
        <v>68104</v>
      </c>
      <c r="M110">
        <v>6076</v>
      </c>
      <c r="N110">
        <v>2881</v>
      </c>
      <c r="O110">
        <v>720</v>
      </c>
      <c r="P110">
        <v>1269</v>
      </c>
      <c r="Q110">
        <v>2770</v>
      </c>
    </row>
    <row r="111" spans="1:17" hidden="1" x14ac:dyDescent="0.2">
      <c r="A111" t="s">
        <v>355</v>
      </c>
      <c r="B111" t="s">
        <v>356</v>
      </c>
      <c r="C111" t="s">
        <v>341</v>
      </c>
      <c r="D111" t="s">
        <v>342</v>
      </c>
      <c r="E111" t="s">
        <v>347</v>
      </c>
      <c r="F111" t="s">
        <v>348</v>
      </c>
      <c r="G111" t="s">
        <v>366</v>
      </c>
      <c r="H111">
        <v>1</v>
      </c>
      <c r="I111" t="s">
        <v>167</v>
      </c>
      <c r="J111" t="s">
        <v>166</v>
      </c>
      <c r="K111">
        <v>2377834</v>
      </c>
      <c r="L111">
        <v>1639005</v>
      </c>
      <c r="M111">
        <v>666307</v>
      </c>
      <c r="N111">
        <v>13229</v>
      </c>
      <c r="O111">
        <v>28279</v>
      </c>
      <c r="P111">
        <v>970</v>
      </c>
      <c r="Q111">
        <v>30044</v>
      </c>
    </row>
    <row r="112" spans="1:17" hidden="1" x14ac:dyDescent="0.2">
      <c r="A112" t="s">
        <v>355</v>
      </c>
      <c r="B112" t="s">
        <v>356</v>
      </c>
      <c r="C112" t="s">
        <v>341</v>
      </c>
      <c r="D112" t="s">
        <v>342</v>
      </c>
      <c r="E112" t="s">
        <v>349</v>
      </c>
      <c r="F112" t="s">
        <v>350</v>
      </c>
      <c r="G112" t="s">
        <v>366</v>
      </c>
      <c r="H112">
        <v>1</v>
      </c>
      <c r="I112" t="s">
        <v>167</v>
      </c>
      <c r="J112" t="s">
        <v>166</v>
      </c>
      <c r="K112">
        <v>2459654</v>
      </c>
      <c r="L112">
        <v>1707109</v>
      </c>
      <c r="M112">
        <v>672383</v>
      </c>
      <c r="N112">
        <v>16110</v>
      </c>
      <c r="O112">
        <v>28999</v>
      </c>
      <c r="P112">
        <v>2239</v>
      </c>
      <c r="Q112">
        <v>32814</v>
      </c>
    </row>
    <row r="113" spans="1:17" hidden="1" x14ac:dyDescent="0.2">
      <c r="A113" t="s">
        <v>355</v>
      </c>
      <c r="B113" t="s">
        <v>356</v>
      </c>
      <c r="C113" t="s">
        <v>351</v>
      </c>
      <c r="D113" t="s">
        <v>352</v>
      </c>
      <c r="E113" t="s">
        <v>343</v>
      </c>
      <c r="F113" t="s">
        <v>344</v>
      </c>
      <c r="G113" t="s">
        <v>366</v>
      </c>
      <c r="H113">
        <v>1</v>
      </c>
      <c r="I113" t="s">
        <v>167</v>
      </c>
      <c r="J113" t="s">
        <v>166</v>
      </c>
      <c r="K113">
        <v>103788</v>
      </c>
      <c r="L113">
        <v>86812</v>
      </c>
      <c r="M113">
        <v>6899</v>
      </c>
      <c r="N113">
        <v>3983</v>
      </c>
      <c r="O113">
        <v>945</v>
      </c>
      <c r="P113">
        <v>1916</v>
      </c>
      <c r="Q113">
        <v>3233</v>
      </c>
    </row>
    <row r="114" spans="1:17" hidden="1" x14ac:dyDescent="0.2">
      <c r="A114" t="s">
        <v>355</v>
      </c>
      <c r="B114" t="s">
        <v>356</v>
      </c>
      <c r="C114" t="s">
        <v>351</v>
      </c>
      <c r="D114" t="s">
        <v>352</v>
      </c>
      <c r="E114" t="s">
        <v>347</v>
      </c>
      <c r="F114" t="s">
        <v>348</v>
      </c>
      <c r="G114" t="s">
        <v>366</v>
      </c>
      <c r="H114">
        <v>1</v>
      </c>
      <c r="I114" t="s">
        <v>167</v>
      </c>
      <c r="J114" t="s">
        <v>166</v>
      </c>
      <c r="K114">
        <v>2216696</v>
      </c>
      <c r="L114">
        <v>1569179</v>
      </c>
      <c r="M114">
        <v>580121</v>
      </c>
      <c r="N114">
        <v>12810</v>
      </c>
      <c r="O114">
        <v>25296</v>
      </c>
      <c r="P114">
        <v>1053</v>
      </c>
      <c r="Q114">
        <v>28237</v>
      </c>
    </row>
    <row r="115" spans="1:17" hidden="1" x14ac:dyDescent="0.2">
      <c r="A115" t="s">
        <v>355</v>
      </c>
      <c r="B115" t="s">
        <v>356</v>
      </c>
      <c r="C115" t="s">
        <v>351</v>
      </c>
      <c r="D115" t="s">
        <v>352</v>
      </c>
      <c r="E115" t="s">
        <v>349</v>
      </c>
      <c r="F115" t="s">
        <v>350</v>
      </c>
      <c r="G115" t="s">
        <v>366</v>
      </c>
      <c r="H115">
        <v>1</v>
      </c>
      <c r="I115" t="s">
        <v>167</v>
      </c>
      <c r="J115" t="s">
        <v>166</v>
      </c>
      <c r="K115">
        <v>2320484</v>
      </c>
      <c r="L115">
        <v>1655991</v>
      </c>
      <c r="M115">
        <v>587020</v>
      </c>
      <c r="N115">
        <v>16793</v>
      </c>
      <c r="O115">
        <v>26241</v>
      </c>
      <c r="P115">
        <v>2969</v>
      </c>
      <c r="Q115">
        <v>31470</v>
      </c>
    </row>
    <row r="116" spans="1:17" hidden="1" x14ac:dyDescent="0.2">
      <c r="A116" t="s">
        <v>355</v>
      </c>
      <c r="B116" t="s">
        <v>356</v>
      </c>
      <c r="C116" t="s">
        <v>353</v>
      </c>
      <c r="D116" t="s">
        <v>354</v>
      </c>
      <c r="E116" t="s">
        <v>343</v>
      </c>
      <c r="F116" t="s">
        <v>344</v>
      </c>
      <c r="G116" t="s">
        <v>366</v>
      </c>
      <c r="H116">
        <v>1</v>
      </c>
      <c r="I116" t="s">
        <v>167</v>
      </c>
      <c r="J116" t="s">
        <v>166</v>
      </c>
      <c r="K116">
        <v>185608</v>
      </c>
      <c r="L116">
        <v>154916</v>
      </c>
      <c r="M116">
        <v>12975</v>
      </c>
      <c r="N116">
        <v>6864</v>
      </c>
      <c r="O116">
        <v>1665</v>
      </c>
      <c r="P116">
        <v>3185</v>
      </c>
      <c r="Q116">
        <v>6003</v>
      </c>
    </row>
    <row r="117" spans="1:17" hidden="1" x14ac:dyDescent="0.2">
      <c r="A117" t="s">
        <v>355</v>
      </c>
      <c r="B117" t="s">
        <v>356</v>
      </c>
      <c r="C117" t="s">
        <v>353</v>
      </c>
      <c r="D117" t="s">
        <v>354</v>
      </c>
      <c r="E117" t="s">
        <v>347</v>
      </c>
      <c r="F117" t="s">
        <v>348</v>
      </c>
      <c r="G117" t="s">
        <v>366</v>
      </c>
      <c r="H117">
        <v>1</v>
      </c>
      <c r="I117" t="s">
        <v>167</v>
      </c>
      <c r="J117" t="s">
        <v>166</v>
      </c>
      <c r="K117">
        <v>4594530</v>
      </c>
      <c r="L117">
        <v>3208184</v>
      </c>
      <c r="M117">
        <v>1246428</v>
      </c>
      <c r="N117">
        <v>26039</v>
      </c>
      <c r="O117">
        <v>53575</v>
      </c>
      <c r="P117">
        <v>2023</v>
      </c>
      <c r="Q117">
        <v>58281</v>
      </c>
    </row>
    <row r="118" spans="1:17" hidden="1" x14ac:dyDescent="0.2">
      <c r="A118" t="s">
        <v>355</v>
      </c>
      <c r="B118" t="s">
        <v>356</v>
      </c>
      <c r="C118" t="s">
        <v>353</v>
      </c>
      <c r="D118" t="s">
        <v>354</v>
      </c>
      <c r="E118" t="s">
        <v>349</v>
      </c>
      <c r="F118" t="s">
        <v>350</v>
      </c>
      <c r="G118" t="s">
        <v>366</v>
      </c>
      <c r="H118">
        <v>1</v>
      </c>
      <c r="I118" t="s">
        <v>167</v>
      </c>
      <c r="J118" t="s">
        <v>166</v>
      </c>
      <c r="K118">
        <v>4780138</v>
      </c>
      <c r="L118">
        <v>3363100</v>
      </c>
      <c r="M118">
        <v>1259403</v>
      </c>
      <c r="N118">
        <v>32903</v>
      </c>
      <c r="O118">
        <v>55240</v>
      </c>
      <c r="P118">
        <v>5208</v>
      </c>
      <c r="Q118">
        <v>64284</v>
      </c>
    </row>
    <row r="119" spans="1:17" hidden="1" x14ac:dyDescent="0.2">
      <c r="A119" t="s">
        <v>357</v>
      </c>
      <c r="B119" s="2">
        <v>40360</v>
      </c>
      <c r="C119" t="s">
        <v>341</v>
      </c>
      <c r="D119" t="s">
        <v>342</v>
      </c>
      <c r="E119" t="s">
        <v>343</v>
      </c>
      <c r="F119" t="s">
        <v>344</v>
      </c>
      <c r="G119" t="s">
        <v>366</v>
      </c>
      <c r="H119">
        <v>1</v>
      </c>
      <c r="I119" t="s">
        <v>167</v>
      </c>
      <c r="J119" t="s">
        <v>166</v>
      </c>
      <c r="K119">
        <v>82417</v>
      </c>
      <c r="L119">
        <v>68744</v>
      </c>
      <c r="M119">
        <v>6087</v>
      </c>
      <c r="N119">
        <v>2826</v>
      </c>
      <c r="O119">
        <v>706</v>
      </c>
      <c r="P119">
        <v>1256</v>
      </c>
      <c r="Q119">
        <v>2798</v>
      </c>
    </row>
    <row r="120" spans="1:17" hidden="1" x14ac:dyDescent="0.2">
      <c r="A120" t="s">
        <v>357</v>
      </c>
      <c r="B120" s="2">
        <v>40360</v>
      </c>
      <c r="C120" t="s">
        <v>341</v>
      </c>
      <c r="D120" t="s">
        <v>342</v>
      </c>
      <c r="E120" t="s">
        <v>347</v>
      </c>
      <c r="F120" t="s">
        <v>348</v>
      </c>
      <c r="G120" t="s">
        <v>366</v>
      </c>
      <c r="H120">
        <v>1</v>
      </c>
      <c r="I120" t="s">
        <v>167</v>
      </c>
      <c r="J120" t="s">
        <v>166</v>
      </c>
      <c r="K120">
        <v>2380034</v>
      </c>
      <c r="L120">
        <v>1639741</v>
      </c>
      <c r="M120">
        <v>667201</v>
      </c>
      <c r="N120">
        <v>13272</v>
      </c>
      <c r="O120">
        <v>28542</v>
      </c>
      <c r="P120">
        <v>978</v>
      </c>
      <c r="Q120">
        <v>30300</v>
      </c>
    </row>
    <row r="121" spans="1:17" hidden="1" x14ac:dyDescent="0.2">
      <c r="A121" t="s">
        <v>357</v>
      </c>
      <c r="B121" s="2">
        <v>40360</v>
      </c>
      <c r="C121" t="s">
        <v>341</v>
      </c>
      <c r="D121" t="s">
        <v>342</v>
      </c>
      <c r="E121" t="s">
        <v>349</v>
      </c>
      <c r="F121" t="s">
        <v>350</v>
      </c>
      <c r="G121" t="s">
        <v>366</v>
      </c>
      <c r="H121">
        <v>1</v>
      </c>
      <c r="I121" t="s">
        <v>167</v>
      </c>
      <c r="J121" t="s">
        <v>166</v>
      </c>
      <c r="K121">
        <v>2462451</v>
      </c>
      <c r="L121">
        <v>1708485</v>
      </c>
      <c r="M121">
        <v>673288</v>
      </c>
      <c r="N121">
        <v>16098</v>
      </c>
      <c r="O121">
        <v>29248</v>
      </c>
      <c r="P121">
        <v>2234</v>
      </c>
      <c r="Q121">
        <v>33098</v>
      </c>
    </row>
    <row r="122" spans="1:17" hidden="1" x14ac:dyDescent="0.2">
      <c r="A122" t="s">
        <v>357</v>
      </c>
      <c r="B122" s="2">
        <v>40360</v>
      </c>
      <c r="C122" t="s">
        <v>351</v>
      </c>
      <c r="D122" t="s">
        <v>352</v>
      </c>
      <c r="E122" t="s">
        <v>343</v>
      </c>
      <c r="F122" t="s">
        <v>344</v>
      </c>
      <c r="G122" t="s">
        <v>366</v>
      </c>
      <c r="H122">
        <v>1</v>
      </c>
      <c r="I122" t="s">
        <v>167</v>
      </c>
      <c r="J122" t="s">
        <v>166</v>
      </c>
      <c r="K122">
        <v>103789</v>
      </c>
      <c r="L122">
        <v>86936</v>
      </c>
      <c r="M122">
        <v>6862</v>
      </c>
      <c r="N122">
        <v>3918</v>
      </c>
      <c r="O122">
        <v>929</v>
      </c>
      <c r="P122">
        <v>1887</v>
      </c>
      <c r="Q122">
        <v>3257</v>
      </c>
    </row>
    <row r="123" spans="1:17" hidden="1" x14ac:dyDescent="0.2">
      <c r="A123" t="s">
        <v>357</v>
      </c>
      <c r="B123" s="2">
        <v>40360</v>
      </c>
      <c r="C123" t="s">
        <v>351</v>
      </c>
      <c r="D123" t="s">
        <v>352</v>
      </c>
      <c r="E123" t="s">
        <v>347</v>
      </c>
      <c r="F123" t="s">
        <v>348</v>
      </c>
      <c r="G123" t="s">
        <v>366</v>
      </c>
      <c r="H123">
        <v>1</v>
      </c>
      <c r="I123" t="s">
        <v>167</v>
      </c>
      <c r="J123" t="s">
        <v>166</v>
      </c>
      <c r="K123">
        <v>2219208</v>
      </c>
      <c r="L123">
        <v>1570104</v>
      </c>
      <c r="M123">
        <v>581121</v>
      </c>
      <c r="N123">
        <v>12870</v>
      </c>
      <c r="O123">
        <v>25548</v>
      </c>
      <c r="P123">
        <v>1044</v>
      </c>
      <c r="Q123">
        <v>28521</v>
      </c>
    </row>
    <row r="124" spans="1:17" hidden="1" x14ac:dyDescent="0.2">
      <c r="A124" t="s">
        <v>357</v>
      </c>
      <c r="B124" s="2">
        <v>40360</v>
      </c>
      <c r="C124" t="s">
        <v>351</v>
      </c>
      <c r="D124" t="s">
        <v>352</v>
      </c>
      <c r="E124" t="s">
        <v>349</v>
      </c>
      <c r="F124" t="s">
        <v>350</v>
      </c>
      <c r="G124" t="s">
        <v>366</v>
      </c>
      <c r="H124">
        <v>1</v>
      </c>
      <c r="I124" t="s">
        <v>167</v>
      </c>
      <c r="J124" t="s">
        <v>166</v>
      </c>
      <c r="K124">
        <v>2322997</v>
      </c>
      <c r="L124">
        <v>1657040</v>
      </c>
      <c r="M124">
        <v>587983</v>
      </c>
      <c r="N124">
        <v>16788</v>
      </c>
      <c r="O124">
        <v>26477</v>
      </c>
      <c r="P124">
        <v>2931</v>
      </c>
      <c r="Q124">
        <v>31778</v>
      </c>
    </row>
    <row r="125" spans="1:17" hidden="1" x14ac:dyDescent="0.2">
      <c r="A125" t="s">
        <v>357</v>
      </c>
      <c r="B125" s="2">
        <v>40360</v>
      </c>
      <c r="C125" t="s">
        <v>353</v>
      </c>
      <c r="D125" t="s">
        <v>354</v>
      </c>
      <c r="E125" t="s">
        <v>343</v>
      </c>
      <c r="F125" t="s">
        <v>344</v>
      </c>
      <c r="G125" t="s">
        <v>366</v>
      </c>
      <c r="H125">
        <v>1</v>
      </c>
      <c r="I125" t="s">
        <v>167</v>
      </c>
      <c r="J125" t="s">
        <v>166</v>
      </c>
      <c r="K125">
        <v>186206</v>
      </c>
      <c r="L125">
        <v>155680</v>
      </c>
      <c r="M125">
        <v>12949</v>
      </c>
      <c r="N125">
        <v>6744</v>
      </c>
      <c r="O125">
        <v>1635</v>
      </c>
      <c r="P125">
        <v>3143</v>
      </c>
      <c r="Q125">
        <v>6055</v>
      </c>
    </row>
    <row r="126" spans="1:17" hidden="1" x14ac:dyDescent="0.2">
      <c r="A126" t="s">
        <v>357</v>
      </c>
      <c r="B126" s="2">
        <v>40360</v>
      </c>
      <c r="C126" t="s">
        <v>353</v>
      </c>
      <c r="D126" t="s">
        <v>354</v>
      </c>
      <c r="E126" t="s">
        <v>347</v>
      </c>
      <c r="F126" t="s">
        <v>348</v>
      </c>
      <c r="G126" t="s">
        <v>366</v>
      </c>
      <c r="H126">
        <v>1</v>
      </c>
      <c r="I126" t="s">
        <v>167</v>
      </c>
      <c r="J126" t="s">
        <v>166</v>
      </c>
      <c r="K126">
        <v>4599242</v>
      </c>
      <c r="L126">
        <v>3209845</v>
      </c>
      <c r="M126">
        <v>1248322</v>
      </c>
      <c r="N126">
        <v>26142</v>
      </c>
      <c r="O126">
        <v>54090</v>
      </c>
      <c r="P126">
        <v>2022</v>
      </c>
      <c r="Q126">
        <v>58821</v>
      </c>
    </row>
    <row r="127" spans="1:17" hidden="1" x14ac:dyDescent="0.2">
      <c r="A127" t="s">
        <v>357</v>
      </c>
      <c r="B127" s="2">
        <v>40360</v>
      </c>
      <c r="C127" t="s">
        <v>353</v>
      </c>
      <c r="D127" t="s">
        <v>354</v>
      </c>
      <c r="E127" t="s">
        <v>349</v>
      </c>
      <c r="F127" t="s">
        <v>350</v>
      </c>
      <c r="G127" t="s">
        <v>366</v>
      </c>
      <c r="H127">
        <v>1</v>
      </c>
      <c r="I127" t="s">
        <v>167</v>
      </c>
      <c r="J127" t="s">
        <v>166</v>
      </c>
      <c r="K127">
        <v>4785448</v>
      </c>
      <c r="L127">
        <v>3365525</v>
      </c>
      <c r="M127">
        <v>1261271</v>
      </c>
      <c r="N127">
        <v>32886</v>
      </c>
      <c r="O127">
        <v>55725</v>
      </c>
      <c r="P127">
        <v>5165</v>
      </c>
      <c r="Q127">
        <v>64876</v>
      </c>
    </row>
    <row r="128" spans="1:17" hidden="1" x14ac:dyDescent="0.2">
      <c r="A128" t="s">
        <v>358</v>
      </c>
      <c r="B128" s="2">
        <v>40725</v>
      </c>
      <c r="C128" t="s">
        <v>341</v>
      </c>
      <c r="D128" t="s">
        <v>342</v>
      </c>
      <c r="E128" t="s">
        <v>343</v>
      </c>
      <c r="F128" t="s">
        <v>344</v>
      </c>
      <c r="G128" t="s">
        <v>366</v>
      </c>
      <c r="H128">
        <v>1</v>
      </c>
      <c r="I128" t="s">
        <v>167</v>
      </c>
      <c r="J128" t="s">
        <v>166</v>
      </c>
      <c r="K128">
        <v>85314</v>
      </c>
      <c r="L128">
        <v>71584</v>
      </c>
      <c r="M128">
        <v>6184</v>
      </c>
      <c r="N128">
        <v>2800</v>
      </c>
      <c r="O128">
        <v>692</v>
      </c>
      <c r="P128">
        <v>1225</v>
      </c>
      <c r="Q128">
        <v>2829</v>
      </c>
    </row>
    <row r="129" spans="1:17" hidden="1" x14ac:dyDescent="0.2">
      <c r="A129" t="s">
        <v>358</v>
      </c>
      <c r="B129" s="2">
        <v>40725</v>
      </c>
      <c r="C129" t="s">
        <v>341</v>
      </c>
      <c r="D129" t="s">
        <v>342</v>
      </c>
      <c r="E129" t="s">
        <v>347</v>
      </c>
      <c r="F129" t="s">
        <v>348</v>
      </c>
      <c r="G129" t="s">
        <v>366</v>
      </c>
      <c r="H129">
        <v>1</v>
      </c>
      <c r="I129" t="s">
        <v>167</v>
      </c>
      <c r="J129" t="s">
        <v>166</v>
      </c>
      <c r="K129">
        <v>2385342</v>
      </c>
      <c r="L129">
        <v>1639287</v>
      </c>
      <c r="M129">
        <v>670497</v>
      </c>
      <c r="N129">
        <v>13318</v>
      </c>
      <c r="O129">
        <v>29722</v>
      </c>
      <c r="P129">
        <v>980</v>
      </c>
      <c r="Q129">
        <v>31538</v>
      </c>
    </row>
    <row r="130" spans="1:17" hidden="1" x14ac:dyDescent="0.2">
      <c r="A130" t="s">
        <v>358</v>
      </c>
      <c r="B130" s="2">
        <v>40725</v>
      </c>
      <c r="C130" t="s">
        <v>341</v>
      </c>
      <c r="D130" t="s">
        <v>342</v>
      </c>
      <c r="E130" t="s">
        <v>349</v>
      </c>
      <c r="F130" t="s">
        <v>350</v>
      </c>
      <c r="G130" t="s">
        <v>366</v>
      </c>
      <c r="H130">
        <v>1</v>
      </c>
      <c r="I130" t="s">
        <v>167</v>
      </c>
      <c r="J130" t="s">
        <v>166</v>
      </c>
      <c r="K130">
        <v>2470656</v>
      </c>
      <c r="L130">
        <v>1710871</v>
      </c>
      <c r="M130">
        <v>676681</v>
      </c>
      <c r="N130">
        <v>16118</v>
      </c>
      <c r="O130">
        <v>30414</v>
      </c>
      <c r="P130">
        <v>2205</v>
      </c>
      <c r="Q130">
        <v>34367</v>
      </c>
    </row>
    <row r="131" spans="1:17" hidden="1" x14ac:dyDescent="0.2">
      <c r="A131" t="s">
        <v>358</v>
      </c>
      <c r="B131" s="2">
        <v>40725</v>
      </c>
      <c r="C131" t="s">
        <v>351</v>
      </c>
      <c r="D131" t="s">
        <v>352</v>
      </c>
      <c r="E131" t="s">
        <v>343</v>
      </c>
      <c r="F131" t="s">
        <v>344</v>
      </c>
      <c r="G131" t="s">
        <v>366</v>
      </c>
      <c r="H131">
        <v>1</v>
      </c>
      <c r="I131" t="s">
        <v>167</v>
      </c>
      <c r="J131" t="s">
        <v>166</v>
      </c>
      <c r="K131">
        <v>104561</v>
      </c>
      <c r="L131">
        <v>87832</v>
      </c>
      <c r="M131">
        <v>6953</v>
      </c>
      <c r="N131">
        <v>3775</v>
      </c>
      <c r="O131">
        <v>902</v>
      </c>
      <c r="P131">
        <v>1770</v>
      </c>
      <c r="Q131">
        <v>3329</v>
      </c>
    </row>
    <row r="132" spans="1:17" hidden="1" x14ac:dyDescent="0.2">
      <c r="A132" t="s">
        <v>358</v>
      </c>
      <c r="B132" s="2">
        <v>40725</v>
      </c>
      <c r="C132" t="s">
        <v>351</v>
      </c>
      <c r="D132" t="s">
        <v>352</v>
      </c>
      <c r="E132" t="s">
        <v>347</v>
      </c>
      <c r="F132" t="s">
        <v>348</v>
      </c>
      <c r="G132" t="s">
        <v>366</v>
      </c>
      <c r="H132">
        <v>1</v>
      </c>
      <c r="I132" t="s">
        <v>167</v>
      </c>
      <c r="J132" t="s">
        <v>166</v>
      </c>
      <c r="K132">
        <v>2223617</v>
      </c>
      <c r="L132">
        <v>1570243</v>
      </c>
      <c r="M132">
        <v>583346</v>
      </c>
      <c r="N132">
        <v>12906</v>
      </c>
      <c r="O132">
        <v>26244</v>
      </c>
      <c r="P132">
        <v>1065</v>
      </c>
      <c r="Q132">
        <v>29813</v>
      </c>
    </row>
    <row r="133" spans="1:17" hidden="1" x14ac:dyDescent="0.2">
      <c r="A133" t="s">
        <v>358</v>
      </c>
      <c r="B133" s="2">
        <v>40725</v>
      </c>
      <c r="C133" t="s">
        <v>351</v>
      </c>
      <c r="D133" t="s">
        <v>352</v>
      </c>
      <c r="E133" t="s">
        <v>349</v>
      </c>
      <c r="F133" t="s">
        <v>350</v>
      </c>
      <c r="G133" t="s">
        <v>366</v>
      </c>
      <c r="H133">
        <v>1</v>
      </c>
      <c r="I133" t="s">
        <v>167</v>
      </c>
      <c r="J133" t="s">
        <v>166</v>
      </c>
      <c r="K133">
        <v>2328178</v>
      </c>
      <c r="L133">
        <v>1658075</v>
      </c>
      <c r="M133">
        <v>590299</v>
      </c>
      <c r="N133">
        <v>16681</v>
      </c>
      <c r="O133">
        <v>27146</v>
      </c>
      <c r="P133">
        <v>2835</v>
      </c>
      <c r="Q133">
        <v>33142</v>
      </c>
    </row>
    <row r="134" spans="1:17" hidden="1" x14ac:dyDescent="0.2">
      <c r="A134" t="s">
        <v>358</v>
      </c>
      <c r="B134" s="2">
        <v>40725</v>
      </c>
      <c r="C134" t="s">
        <v>353</v>
      </c>
      <c r="D134" t="s">
        <v>354</v>
      </c>
      <c r="E134" t="s">
        <v>343</v>
      </c>
      <c r="F134" t="s">
        <v>344</v>
      </c>
      <c r="G134" t="s">
        <v>366</v>
      </c>
      <c r="H134">
        <v>1</v>
      </c>
      <c r="I134" t="s">
        <v>167</v>
      </c>
      <c r="J134" t="s">
        <v>166</v>
      </c>
      <c r="K134">
        <v>189875</v>
      </c>
      <c r="L134">
        <v>159416</v>
      </c>
      <c r="M134">
        <v>13137</v>
      </c>
      <c r="N134">
        <v>6575</v>
      </c>
      <c r="O134">
        <v>1594</v>
      </c>
      <c r="P134">
        <v>2995</v>
      </c>
      <c r="Q134">
        <v>6158</v>
      </c>
    </row>
    <row r="135" spans="1:17" hidden="1" x14ac:dyDescent="0.2">
      <c r="A135" t="s">
        <v>358</v>
      </c>
      <c r="B135" s="2">
        <v>40725</v>
      </c>
      <c r="C135" t="s">
        <v>353</v>
      </c>
      <c r="D135" t="s">
        <v>354</v>
      </c>
      <c r="E135" t="s">
        <v>347</v>
      </c>
      <c r="F135" t="s">
        <v>348</v>
      </c>
      <c r="G135" t="s">
        <v>366</v>
      </c>
      <c r="H135">
        <v>1</v>
      </c>
      <c r="I135" t="s">
        <v>167</v>
      </c>
      <c r="J135" t="s">
        <v>166</v>
      </c>
      <c r="K135">
        <v>4608959</v>
      </c>
      <c r="L135">
        <v>3209530</v>
      </c>
      <c r="M135">
        <v>1253843</v>
      </c>
      <c r="N135">
        <v>26224</v>
      </c>
      <c r="O135">
        <v>55966</v>
      </c>
      <c r="P135">
        <v>2045</v>
      </c>
      <c r="Q135">
        <v>61351</v>
      </c>
    </row>
    <row r="136" spans="1:17" hidden="1" x14ac:dyDescent="0.2">
      <c r="A136" t="s">
        <v>358</v>
      </c>
      <c r="B136" s="2">
        <v>40725</v>
      </c>
      <c r="C136" t="s">
        <v>353</v>
      </c>
      <c r="D136" t="s">
        <v>354</v>
      </c>
      <c r="E136" t="s">
        <v>349</v>
      </c>
      <c r="F136" t="s">
        <v>350</v>
      </c>
      <c r="G136" t="s">
        <v>366</v>
      </c>
      <c r="H136">
        <v>1</v>
      </c>
      <c r="I136" t="s">
        <v>167</v>
      </c>
      <c r="J136" t="s">
        <v>166</v>
      </c>
      <c r="K136">
        <v>4798834</v>
      </c>
      <c r="L136">
        <v>3368946</v>
      </c>
      <c r="M136">
        <v>1266980</v>
      </c>
      <c r="N136">
        <v>32799</v>
      </c>
      <c r="O136">
        <v>57560</v>
      </c>
      <c r="P136">
        <v>5040</v>
      </c>
      <c r="Q136">
        <v>67509</v>
      </c>
    </row>
    <row r="137" spans="1:17" hidden="1" x14ac:dyDescent="0.2">
      <c r="A137" t="s">
        <v>359</v>
      </c>
      <c r="B137" s="2">
        <v>41091</v>
      </c>
      <c r="C137" t="s">
        <v>341</v>
      </c>
      <c r="D137" t="s">
        <v>342</v>
      </c>
      <c r="E137" t="s">
        <v>343</v>
      </c>
      <c r="F137" t="s">
        <v>344</v>
      </c>
      <c r="G137" t="s">
        <v>366</v>
      </c>
      <c r="H137">
        <v>1</v>
      </c>
      <c r="I137" t="s">
        <v>167</v>
      </c>
      <c r="J137" t="s">
        <v>166</v>
      </c>
      <c r="K137">
        <v>86645</v>
      </c>
      <c r="L137">
        <v>72783</v>
      </c>
      <c r="M137">
        <v>6382</v>
      </c>
      <c r="N137">
        <v>2794</v>
      </c>
      <c r="O137">
        <v>632</v>
      </c>
      <c r="P137">
        <v>1155</v>
      </c>
      <c r="Q137">
        <v>2899</v>
      </c>
    </row>
    <row r="138" spans="1:17" hidden="1" x14ac:dyDescent="0.2">
      <c r="A138" t="s">
        <v>359</v>
      </c>
      <c r="B138" s="2">
        <v>41091</v>
      </c>
      <c r="C138" t="s">
        <v>341</v>
      </c>
      <c r="D138" t="s">
        <v>342</v>
      </c>
      <c r="E138" t="s">
        <v>347</v>
      </c>
      <c r="F138" t="s">
        <v>348</v>
      </c>
      <c r="G138" t="s">
        <v>366</v>
      </c>
      <c r="H138">
        <v>1</v>
      </c>
      <c r="I138" t="s">
        <v>167</v>
      </c>
      <c r="J138" t="s">
        <v>166</v>
      </c>
      <c r="K138">
        <v>2393142</v>
      </c>
      <c r="L138">
        <v>1639685</v>
      </c>
      <c r="M138">
        <v>674648</v>
      </c>
      <c r="N138">
        <v>13400</v>
      </c>
      <c r="O138">
        <v>31555</v>
      </c>
      <c r="P138">
        <v>1049</v>
      </c>
      <c r="Q138">
        <v>32805</v>
      </c>
    </row>
    <row r="139" spans="1:17" hidden="1" x14ac:dyDescent="0.2">
      <c r="A139" t="s">
        <v>359</v>
      </c>
      <c r="B139" s="2">
        <v>41091</v>
      </c>
      <c r="C139" t="s">
        <v>341</v>
      </c>
      <c r="D139" t="s">
        <v>342</v>
      </c>
      <c r="E139" t="s">
        <v>349</v>
      </c>
      <c r="F139" t="s">
        <v>350</v>
      </c>
      <c r="G139" t="s">
        <v>366</v>
      </c>
      <c r="H139">
        <v>1</v>
      </c>
      <c r="I139" t="s">
        <v>167</v>
      </c>
      <c r="J139" t="s">
        <v>166</v>
      </c>
      <c r="K139">
        <v>2479787</v>
      </c>
      <c r="L139">
        <v>1712468</v>
      </c>
      <c r="M139">
        <v>681030</v>
      </c>
      <c r="N139">
        <v>16194</v>
      </c>
      <c r="O139">
        <v>32187</v>
      </c>
      <c r="P139">
        <v>2204</v>
      </c>
      <c r="Q139">
        <v>35704</v>
      </c>
    </row>
    <row r="140" spans="1:17" hidden="1" x14ac:dyDescent="0.2">
      <c r="A140" t="s">
        <v>359</v>
      </c>
      <c r="B140" s="2">
        <v>41091</v>
      </c>
      <c r="C140" t="s">
        <v>351</v>
      </c>
      <c r="D140" t="s">
        <v>352</v>
      </c>
      <c r="E140" t="s">
        <v>343</v>
      </c>
      <c r="F140" t="s">
        <v>344</v>
      </c>
      <c r="G140" t="s">
        <v>366</v>
      </c>
      <c r="H140">
        <v>1</v>
      </c>
      <c r="I140" t="s">
        <v>167</v>
      </c>
      <c r="J140" t="s">
        <v>166</v>
      </c>
      <c r="K140">
        <v>104157</v>
      </c>
      <c r="L140">
        <v>87435</v>
      </c>
      <c r="M140">
        <v>7177</v>
      </c>
      <c r="N140">
        <v>3715</v>
      </c>
      <c r="O140">
        <v>794</v>
      </c>
      <c r="P140">
        <v>1675</v>
      </c>
      <c r="Q140">
        <v>3361</v>
      </c>
    </row>
    <row r="141" spans="1:17" hidden="1" x14ac:dyDescent="0.2">
      <c r="A141" t="s">
        <v>359</v>
      </c>
      <c r="B141" s="2">
        <v>41091</v>
      </c>
      <c r="C141" t="s">
        <v>351</v>
      </c>
      <c r="D141" t="s">
        <v>352</v>
      </c>
      <c r="E141" t="s">
        <v>347</v>
      </c>
      <c r="F141" t="s">
        <v>348</v>
      </c>
      <c r="G141" t="s">
        <v>366</v>
      </c>
      <c r="H141">
        <v>1</v>
      </c>
      <c r="I141" t="s">
        <v>167</v>
      </c>
      <c r="J141" t="s">
        <v>166</v>
      </c>
      <c r="K141">
        <v>2231620</v>
      </c>
      <c r="L141">
        <v>1570845</v>
      </c>
      <c r="M141">
        <v>587623</v>
      </c>
      <c r="N141">
        <v>12950</v>
      </c>
      <c r="O141">
        <v>27836</v>
      </c>
      <c r="P141">
        <v>1114</v>
      </c>
      <c r="Q141">
        <v>31252</v>
      </c>
    </row>
    <row r="142" spans="1:17" hidden="1" x14ac:dyDescent="0.2">
      <c r="A142" t="s">
        <v>359</v>
      </c>
      <c r="B142" s="2">
        <v>41091</v>
      </c>
      <c r="C142" t="s">
        <v>351</v>
      </c>
      <c r="D142" t="s">
        <v>352</v>
      </c>
      <c r="E142" t="s">
        <v>349</v>
      </c>
      <c r="F142" t="s">
        <v>350</v>
      </c>
      <c r="G142" t="s">
        <v>366</v>
      </c>
      <c r="H142">
        <v>1</v>
      </c>
      <c r="I142" t="s">
        <v>167</v>
      </c>
      <c r="J142" t="s">
        <v>166</v>
      </c>
      <c r="K142">
        <v>2335777</v>
      </c>
      <c r="L142">
        <v>1658280</v>
      </c>
      <c r="M142">
        <v>594800</v>
      </c>
      <c r="N142">
        <v>16665</v>
      </c>
      <c r="O142">
        <v>28630</v>
      </c>
      <c r="P142">
        <v>2789</v>
      </c>
      <c r="Q142">
        <v>34613</v>
      </c>
    </row>
    <row r="143" spans="1:17" hidden="1" x14ac:dyDescent="0.2">
      <c r="A143" t="s">
        <v>359</v>
      </c>
      <c r="B143" s="2">
        <v>41091</v>
      </c>
      <c r="C143" t="s">
        <v>353</v>
      </c>
      <c r="D143" t="s">
        <v>354</v>
      </c>
      <c r="E143" t="s">
        <v>343</v>
      </c>
      <c r="F143" t="s">
        <v>344</v>
      </c>
      <c r="G143" t="s">
        <v>366</v>
      </c>
      <c r="H143">
        <v>1</v>
      </c>
      <c r="I143" t="s">
        <v>167</v>
      </c>
      <c r="J143" t="s">
        <v>166</v>
      </c>
      <c r="K143">
        <v>190802</v>
      </c>
      <c r="L143">
        <v>160218</v>
      </c>
      <c r="M143">
        <v>13559</v>
      </c>
      <c r="N143">
        <v>6509</v>
      </c>
      <c r="O143">
        <v>1426</v>
      </c>
      <c r="P143">
        <v>2830</v>
      </c>
      <c r="Q143">
        <v>6260</v>
      </c>
    </row>
    <row r="144" spans="1:17" hidden="1" x14ac:dyDescent="0.2">
      <c r="A144" t="s">
        <v>359</v>
      </c>
      <c r="B144" s="2">
        <v>41091</v>
      </c>
      <c r="C144" t="s">
        <v>353</v>
      </c>
      <c r="D144" t="s">
        <v>354</v>
      </c>
      <c r="E144" t="s">
        <v>347</v>
      </c>
      <c r="F144" t="s">
        <v>348</v>
      </c>
      <c r="G144" t="s">
        <v>366</v>
      </c>
      <c r="H144">
        <v>1</v>
      </c>
      <c r="I144" t="s">
        <v>167</v>
      </c>
      <c r="J144" t="s">
        <v>166</v>
      </c>
      <c r="K144">
        <v>4624762</v>
      </c>
      <c r="L144">
        <v>3210530</v>
      </c>
      <c r="M144">
        <v>1262271</v>
      </c>
      <c r="N144">
        <v>26350</v>
      </c>
      <c r="O144">
        <v>59391</v>
      </c>
      <c r="P144">
        <v>2163</v>
      </c>
      <c r="Q144">
        <v>64057</v>
      </c>
    </row>
    <row r="145" spans="1:17" hidden="1" x14ac:dyDescent="0.2">
      <c r="A145" t="s">
        <v>359</v>
      </c>
      <c r="B145" s="2">
        <v>41091</v>
      </c>
      <c r="C145" t="s">
        <v>353</v>
      </c>
      <c r="D145" t="s">
        <v>354</v>
      </c>
      <c r="E145" t="s">
        <v>349</v>
      </c>
      <c r="F145" t="s">
        <v>350</v>
      </c>
      <c r="G145" t="s">
        <v>366</v>
      </c>
      <c r="H145">
        <v>1</v>
      </c>
      <c r="I145" t="s">
        <v>167</v>
      </c>
      <c r="J145" t="s">
        <v>166</v>
      </c>
      <c r="K145">
        <v>4815564</v>
      </c>
      <c r="L145">
        <v>3370748</v>
      </c>
      <c r="M145">
        <v>1275830</v>
      </c>
      <c r="N145">
        <v>32859</v>
      </c>
      <c r="O145">
        <v>60817</v>
      </c>
      <c r="P145">
        <v>4993</v>
      </c>
      <c r="Q145">
        <v>70317</v>
      </c>
    </row>
    <row r="146" spans="1:17" hidden="1" x14ac:dyDescent="0.2">
      <c r="A146" t="s">
        <v>360</v>
      </c>
      <c r="B146" s="2">
        <v>41456</v>
      </c>
      <c r="C146" t="s">
        <v>341</v>
      </c>
      <c r="D146" t="s">
        <v>342</v>
      </c>
      <c r="E146" t="s">
        <v>343</v>
      </c>
      <c r="F146" t="s">
        <v>344</v>
      </c>
      <c r="G146" t="s">
        <v>366</v>
      </c>
      <c r="H146">
        <v>1</v>
      </c>
      <c r="I146" t="s">
        <v>167</v>
      </c>
      <c r="J146" t="s">
        <v>166</v>
      </c>
      <c r="K146">
        <v>88710</v>
      </c>
      <c r="L146">
        <v>74605</v>
      </c>
      <c r="M146">
        <v>6548</v>
      </c>
      <c r="N146">
        <v>2768</v>
      </c>
      <c r="O146">
        <v>635</v>
      </c>
      <c r="P146">
        <v>1110</v>
      </c>
      <c r="Q146">
        <v>3044</v>
      </c>
    </row>
    <row r="147" spans="1:17" hidden="1" x14ac:dyDescent="0.2">
      <c r="A147" t="s">
        <v>360</v>
      </c>
      <c r="B147" s="2">
        <v>41456</v>
      </c>
      <c r="C147" t="s">
        <v>341</v>
      </c>
      <c r="D147" t="s">
        <v>342</v>
      </c>
      <c r="E147" t="s">
        <v>347</v>
      </c>
      <c r="F147" t="s">
        <v>348</v>
      </c>
      <c r="G147" t="s">
        <v>366</v>
      </c>
      <c r="H147">
        <v>1</v>
      </c>
      <c r="I147" t="s">
        <v>167</v>
      </c>
      <c r="J147" t="s">
        <v>166</v>
      </c>
      <c r="K147">
        <v>2399100</v>
      </c>
      <c r="L147">
        <v>1638984</v>
      </c>
      <c r="M147">
        <v>678638</v>
      </c>
      <c r="N147">
        <v>13497</v>
      </c>
      <c r="O147">
        <v>32853</v>
      </c>
      <c r="P147">
        <v>1109</v>
      </c>
      <c r="Q147">
        <v>34019</v>
      </c>
    </row>
    <row r="148" spans="1:17" hidden="1" x14ac:dyDescent="0.2">
      <c r="A148" t="s">
        <v>360</v>
      </c>
      <c r="B148" s="2">
        <v>41456</v>
      </c>
      <c r="C148" t="s">
        <v>341</v>
      </c>
      <c r="D148" t="s">
        <v>342</v>
      </c>
      <c r="E148" t="s">
        <v>349</v>
      </c>
      <c r="F148" t="s">
        <v>350</v>
      </c>
      <c r="G148" t="s">
        <v>366</v>
      </c>
      <c r="H148">
        <v>1</v>
      </c>
      <c r="I148" t="s">
        <v>167</v>
      </c>
      <c r="J148" t="s">
        <v>166</v>
      </c>
      <c r="K148">
        <v>2487810</v>
      </c>
      <c r="L148">
        <v>1713589</v>
      </c>
      <c r="M148">
        <v>685186</v>
      </c>
      <c r="N148">
        <v>16265</v>
      </c>
      <c r="O148">
        <v>33488</v>
      </c>
      <c r="P148">
        <v>2219</v>
      </c>
      <c r="Q148">
        <v>37063</v>
      </c>
    </row>
    <row r="149" spans="1:17" hidden="1" x14ac:dyDescent="0.2">
      <c r="A149" t="s">
        <v>360</v>
      </c>
      <c r="B149" s="2">
        <v>41456</v>
      </c>
      <c r="C149" t="s">
        <v>351</v>
      </c>
      <c r="D149" t="s">
        <v>352</v>
      </c>
      <c r="E149" t="s">
        <v>343</v>
      </c>
      <c r="F149" t="s">
        <v>344</v>
      </c>
      <c r="G149" t="s">
        <v>366</v>
      </c>
      <c r="H149">
        <v>1</v>
      </c>
      <c r="I149" t="s">
        <v>167</v>
      </c>
      <c r="J149" t="s">
        <v>166</v>
      </c>
      <c r="K149">
        <v>104667</v>
      </c>
      <c r="L149">
        <v>87927</v>
      </c>
      <c r="M149">
        <v>7321</v>
      </c>
      <c r="N149">
        <v>3579</v>
      </c>
      <c r="O149">
        <v>801</v>
      </c>
      <c r="P149">
        <v>1562</v>
      </c>
      <c r="Q149">
        <v>3477</v>
      </c>
    </row>
    <row r="150" spans="1:17" hidden="1" x14ac:dyDescent="0.2">
      <c r="A150" t="s">
        <v>360</v>
      </c>
      <c r="B150" s="2">
        <v>41456</v>
      </c>
      <c r="C150" t="s">
        <v>351</v>
      </c>
      <c r="D150" t="s">
        <v>352</v>
      </c>
      <c r="E150" t="s">
        <v>347</v>
      </c>
      <c r="F150" t="s">
        <v>348</v>
      </c>
      <c r="G150" t="s">
        <v>366</v>
      </c>
      <c r="H150">
        <v>1</v>
      </c>
      <c r="I150" t="s">
        <v>167</v>
      </c>
      <c r="J150" t="s">
        <v>166</v>
      </c>
      <c r="K150">
        <v>2237983</v>
      </c>
      <c r="L150">
        <v>1570542</v>
      </c>
      <c r="M150">
        <v>592213</v>
      </c>
      <c r="N150">
        <v>13043</v>
      </c>
      <c r="O150">
        <v>28794</v>
      </c>
      <c r="P150">
        <v>1135</v>
      </c>
      <c r="Q150">
        <v>32256</v>
      </c>
    </row>
    <row r="151" spans="1:17" hidden="1" x14ac:dyDescent="0.2">
      <c r="A151" t="s">
        <v>360</v>
      </c>
      <c r="B151" s="2">
        <v>41456</v>
      </c>
      <c r="C151" t="s">
        <v>351</v>
      </c>
      <c r="D151" t="s">
        <v>352</v>
      </c>
      <c r="E151" t="s">
        <v>349</v>
      </c>
      <c r="F151" t="s">
        <v>350</v>
      </c>
      <c r="G151" t="s">
        <v>366</v>
      </c>
      <c r="H151">
        <v>1</v>
      </c>
      <c r="I151" t="s">
        <v>167</v>
      </c>
      <c r="J151" t="s">
        <v>166</v>
      </c>
      <c r="K151">
        <v>2342650</v>
      </c>
      <c r="L151">
        <v>1658469</v>
      </c>
      <c r="M151">
        <v>599534</v>
      </c>
      <c r="N151">
        <v>16622</v>
      </c>
      <c r="O151">
        <v>29595</v>
      </c>
      <c r="P151">
        <v>2697</v>
      </c>
      <c r="Q151">
        <v>35733</v>
      </c>
    </row>
    <row r="152" spans="1:17" hidden="1" x14ac:dyDescent="0.2">
      <c r="A152" t="s">
        <v>360</v>
      </c>
      <c r="B152" s="2">
        <v>41456</v>
      </c>
      <c r="C152" t="s">
        <v>353</v>
      </c>
      <c r="D152" t="s">
        <v>354</v>
      </c>
      <c r="E152" t="s">
        <v>343</v>
      </c>
      <c r="F152" t="s">
        <v>344</v>
      </c>
      <c r="G152" t="s">
        <v>366</v>
      </c>
      <c r="H152">
        <v>1</v>
      </c>
      <c r="I152" t="s">
        <v>167</v>
      </c>
      <c r="J152" t="s">
        <v>166</v>
      </c>
      <c r="K152">
        <v>193377</v>
      </c>
      <c r="L152">
        <v>162532</v>
      </c>
      <c r="M152">
        <v>13869</v>
      </c>
      <c r="N152">
        <v>6347</v>
      </c>
      <c r="O152">
        <v>1436</v>
      </c>
      <c r="P152">
        <v>2672</v>
      </c>
      <c r="Q152">
        <v>6521</v>
      </c>
    </row>
    <row r="153" spans="1:17" hidden="1" x14ac:dyDescent="0.2">
      <c r="A153" t="s">
        <v>360</v>
      </c>
      <c r="B153" s="2">
        <v>41456</v>
      </c>
      <c r="C153" t="s">
        <v>353</v>
      </c>
      <c r="D153" t="s">
        <v>354</v>
      </c>
      <c r="E153" t="s">
        <v>347</v>
      </c>
      <c r="F153" t="s">
        <v>348</v>
      </c>
      <c r="G153" t="s">
        <v>366</v>
      </c>
      <c r="H153">
        <v>1</v>
      </c>
      <c r="I153" t="s">
        <v>167</v>
      </c>
      <c r="J153" t="s">
        <v>166</v>
      </c>
      <c r="K153">
        <v>4637083</v>
      </c>
      <c r="L153">
        <v>3209526</v>
      </c>
      <c r="M153">
        <v>1270851</v>
      </c>
      <c r="N153">
        <v>26540</v>
      </c>
      <c r="O153">
        <v>61647</v>
      </c>
      <c r="P153">
        <v>2244</v>
      </c>
      <c r="Q153">
        <v>66275</v>
      </c>
    </row>
    <row r="154" spans="1:17" hidden="1" x14ac:dyDescent="0.2">
      <c r="A154" t="s">
        <v>360</v>
      </c>
      <c r="B154" s="2">
        <v>41456</v>
      </c>
      <c r="C154" t="s">
        <v>353</v>
      </c>
      <c r="D154" t="s">
        <v>354</v>
      </c>
      <c r="E154" t="s">
        <v>349</v>
      </c>
      <c r="F154" t="s">
        <v>350</v>
      </c>
      <c r="G154" t="s">
        <v>366</v>
      </c>
      <c r="H154">
        <v>1</v>
      </c>
      <c r="I154" t="s">
        <v>167</v>
      </c>
      <c r="J154" t="s">
        <v>166</v>
      </c>
      <c r="K154">
        <v>4830460</v>
      </c>
      <c r="L154">
        <v>3372058</v>
      </c>
      <c r="M154">
        <v>1284720</v>
      </c>
      <c r="N154">
        <v>32887</v>
      </c>
      <c r="O154">
        <v>63083</v>
      </c>
      <c r="P154">
        <v>4916</v>
      </c>
      <c r="Q154">
        <v>72796</v>
      </c>
    </row>
    <row r="155" spans="1:17" x14ac:dyDescent="0.2">
      <c r="A155" t="s">
        <v>361</v>
      </c>
      <c r="B155" s="2">
        <v>41821</v>
      </c>
      <c r="C155" t="s">
        <v>341</v>
      </c>
      <c r="D155" t="s">
        <v>342</v>
      </c>
      <c r="E155" t="s">
        <v>343</v>
      </c>
      <c r="F155" t="s">
        <v>344</v>
      </c>
      <c r="G155" t="s">
        <v>366</v>
      </c>
      <c r="H155">
        <v>1</v>
      </c>
      <c r="I155" t="s">
        <v>167</v>
      </c>
      <c r="J155" t="s">
        <v>166</v>
      </c>
      <c r="K155">
        <v>90529</v>
      </c>
      <c r="L155">
        <v>76255</v>
      </c>
      <c r="M155">
        <v>6680</v>
      </c>
      <c r="N155">
        <v>2733</v>
      </c>
      <c r="O155">
        <v>666</v>
      </c>
      <c r="P155">
        <v>1107</v>
      </c>
      <c r="Q155">
        <v>3088</v>
      </c>
    </row>
    <row r="156" spans="1:17" x14ac:dyDescent="0.2">
      <c r="A156" t="s">
        <v>361</v>
      </c>
      <c r="B156" s="2">
        <v>41821</v>
      </c>
      <c r="C156" t="s">
        <v>341</v>
      </c>
      <c r="D156" t="s">
        <v>342</v>
      </c>
      <c r="E156" t="s">
        <v>347</v>
      </c>
      <c r="F156" t="s">
        <v>348</v>
      </c>
      <c r="G156" t="s">
        <v>366</v>
      </c>
      <c r="H156">
        <v>1</v>
      </c>
      <c r="I156" t="s">
        <v>167</v>
      </c>
      <c r="J156" t="s">
        <v>166</v>
      </c>
      <c r="K156">
        <v>2404477</v>
      </c>
      <c r="L156">
        <v>1638540</v>
      </c>
      <c r="M156">
        <v>682064</v>
      </c>
      <c r="N156">
        <v>13622</v>
      </c>
      <c r="O156">
        <v>33959</v>
      </c>
      <c r="P156">
        <v>1148</v>
      </c>
      <c r="Q156">
        <v>35144</v>
      </c>
    </row>
    <row r="157" spans="1:17" x14ac:dyDescent="0.2">
      <c r="A157" t="s">
        <v>361</v>
      </c>
      <c r="B157" s="2">
        <v>41821</v>
      </c>
      <c r="C157" t="s">
        <v>341</v>
      </c>
      <c r="D157" t="s">
        <v>342</v>
      </c>
      <c r="E157" t="s">
        <v>349</v>
      </c>
      <c r="F157" t="s">
        <v>350</v>
      </c>
      <c r="G157" t="s">
        <v>366</v>
      </c>
      <c r="H157">
        <v>1</v>
      </c>
      <c r="I157" t="s">
        <v>167</v>
      </c>
      <c r="J157" t="s">
        <v>166</v>
      </c>
      <c r="K157">
        <v>2495006</v>
      </c>
      <c r="L157">
        <v>1714795</v>
      </c>
      <c r="M157">
        <v>688744</v>
      </c>
      <c r="N157">
        <v>16355</v>
      </c>
      <c r="O157">
        <v>34625</v>
      </c>
      <c r="P157">
        <v>2255</v>
      </c>
      <c r="Q157">
        <v>38232</v>
      </c>
    </row>
    <row r="158" spans="1:17" x14ac:dyDescent="0.2">
      <c r="A158" t="s">
        <v>361</v>
      </c>
      <c r="B158" s="2">
        <v>41821</v>
      </c>
      <c r="C158" t="s">
        <v>351</v>
      </c>
      <c r="D158" t="s">
        <v>352</v>
      </c>
      <c r="E158" t="s">
        <v>343</v>
      </c>
      <c r="F158" t="s">
        <v>344</v>
      </c>
      <c r="G158" t="s">
        <v>366</v>
      </c>
      <c r="H158">
        <v>1</v>
      </c>
      <c r="I158" t="s">
        <v>167</v>
      </c>
      <c r="J158" t="s">
        <v>166</v>
      </c>
      <c r="K158">
        <v>105485</v>
      </c>
      <c r="L158">
        <v>88726</v>
      </c>
      <c r="M158">
        <v>7413</v>
      </c>
      <c r="N158">
        <v>3553</v>
      </c>
      <c r="O158">
        <v>800</v>
      </c>
      <c r="P158">
        <v>1529</v>
      </c>
      <c r="Q158">
        <v>3464</v>
      </c>
    </row>
    <row r="159" spans="1:17" x14ac:dyDescent="0.2">
      <c r="A159" t="s">
        <v>361</v>
      </c>
      <c r="B159" s="2">
        <v>41821</v>
      </c>
      <c r="C159" t="s">
        <v>351</v>
      </c>
      <c r="D159" t="s">
        <v>352</v>
      </c>
      <c r="E159" t="s">
        <v>347</v>
      </c>
      <c r="F159" t="s">
        <v>348</v>
      </c>
      <c r="G159" t="s">
        <v>366</v>
      </c>
      <c r="H159">
        <v>1</v>
      </c>
      <c r="I159" t="s">
        <v>167</v>
      </c>
      <c r="J159" t="s">
        <v>166</v>
      </c>
      <c r="K159">
        <v>2241990</v>
      </c>
      <c r="L159">
        <v>1569777</v>
      </c>
      <c r="M159">
        <v>594953</v>
      </c>
      <c r="N159">
        <v>13176</v>
      </c>
      <c r="O159">
        <v>29632</v>
      </c>
      <c r="P159">
        <v>1139</v>
      </c>
      <c r="Q159">
        <v>33313</v>
      </c>
    </row>
    <row r="160" spans="1:17" x14ac:dyDescent="0.2">
      <c r="A160" t="s">
        <v>361</v>
      </c>
      <c r="B160" s="2">
        <v>41821</v>
      </c>
      <c r="C160" t="s">
        <v>351</v>
      </c>
      <c r="D160" t="s">
        <v>352</v>
      </c>
      <c r="E160" t="s">
        <v>349</v>
      </c>
      <c r="F160" t="s">
        <v>350</v>
      </c>
      <c r="G160" t="s">
        <v>366</v>
      </c>
      <c r="H160">
        <v>1</v>
      </c>
      <c r="I160" t="s">
        <v>167</v>
      </c>
      <c r="J160" t="s">
        <v>166</v>
      </c>
      <c r="K160">
        <v>2347475</v>
      </c>
      <c r="L160">
        <v>1658503</v>
      </c>
      <c r="M160">
        <v>602366</v>
      </c>
      <c r="N160">
        <v>16729</v>
      </c>
      <c r="O160">
        <v>30432</v>
      </c>
      <c r="P160">
        <v>2668</v>
      </c>
      <c r="Q160">
        <v>36777</v>
      </c>
    </row>
    <row r="161" spans="1:17" x14ac:dyDescent="0.2">
      <c r="A161" t="s">
        <v>361</v>
      </c>
      <c r="B161" s="2">
        <v>41821</v>
      </c>
      <c r="C161" t="s">
        <v>353</v>
      </c>
      <c r="D161" t="s">
        <v>354</v>
      </c>
      <c r="E161" t="s">
        <v>343</v>
      </c>
      <c r="F161" t="s">
        <v>344</v>
      </c>
      <c r="G161" t="s">
        <v>366</v>
      </c>
      <c r="H161">
        <v>1</v>
      </c>
      <c r="I161" t="s">
        <v>167</v>
      </c>
      <c r="J161" t="s">
        <v>166</v>
      </c>
      <c r="K161">
        <v>196014</v>
      </c>
      <c r="L161">
        <v>164981</v>
      </c>
      <c r="M161">
        <v>14093</v>
      </c>
      <c r="N161">
        <v>6286</v>
      </c>
      <c r="O161">
        <v>1466</v>
      </c>
      <c r="P161">
        <v>2636</v>
      </c>
      <c r="Q161">
        <v>6552</v>
      </c>
    </row>
    <row r="162" spans="1:17" x14ac:dyDescent="0.2">
      <c r="A162" t="s">
        <v>361</v>
      </c>
      <c r="B162" s="2">
        <v>41821</v>
      </c>
      <c r="C162" t="s">
        <v>353</v>
      </c>
      <c r="D162" t="s">
        <v>354</v>
      </c>
      <c r="E162" t="s">
        <v>347</v>
      </c>
      <c r="F162" t="s">
        <v>348</v>
      </c>
      <c r="G162" t="s">
        <v>366</v>
      </c>
      <c r="H162">
        <v>1</v>
      </c>
      <c r="I162" t="s">
        <v>167</v>
      </c>
      <c r="J162" t="s">
        <v>166</v>
      </c>
      <c r="K162">
        <v>4646467</v>
      </c>
      <c r="L162">
        <v>3208317</v>
      </c>
      <c r="M162">
        <v>1277017</v>
      </c>
      <c r="N162">
        <v>26798</v>
      </c>
      <c r="O162">
        <v>63591</v>
      </c>
      <c r="P162">
        <v>2287</v>
      </c>
      <c r="Q162">
        <v>68457</v>
      </c>
    </row>
    <row r="163" spans="1:17" x14ac:dyDescent="0.2">
      <c r="A163" t="s">
        <v>361</v>
      </c>
      <c r="B163" s="2">
        <v>41821</v>
      </c>
      <c r="C163" t="s">
        <v>353</v>
      </c>
      <c r="D163" t="s">
        <v>354</v>
      </c>
      <c r="E163" t="s">
        <v>349</v>
      </c>
      <c r="F163" t="s">
        <v>350</v>
      </c>
      <c r="G163" t="s">
        <v>366</v>
      </c>
      <c r="H163">
        <v>1</v>
      </c>
      <c r="I163" t="s">
        <v>167</v>
      </c>
      <c r="J163" t="s">
        <v>166</v>
      </c>
      <c r="K163">
        <v>4842481</v>
      </c>
      <c r="L163">
        <v>3373298</v>
      </c>
      <c r="M163">
        <v>1291110</v>
      </c>
      <c r="N163">
        <v>33084</v>
      </c>
      <c r="O163">
        <v>65057</v>
      </c>
      <c r="P163">
        <v>4923</v>
      </c>
      <c r="Q163">
        <v>75009</v>
      </c>
    </row>
    <row r="164" spans="1:17" hidden="1" x14ac:dyDescent="0.2">
      <c r="A164" t="s">
        <v>362</v>
      </c>
      <c r="B164" s="2">
        <v>42186</v>
      </c>
      <c r="C164" t="s">
        <v>341</v>
      </c>
      <c r="D164" t="s">
        <v>342</v>
      </c>
      <c r="E164" t="s">
        <v>343</v>
      </c>
      <c r="F164" t="s">
        <v>344</v>
      </c>
      <c r="G164" t="s">
        <v>366</v>
      </c>
      <c r="H164">
        <v>1</v>
      </c>
      <c r="I164" t="s">
        <v>167</v>
      </c>
      <c r="J164" t="s">
        <v>166</v>
      </c>
      <c r="K164">
        <v>92917</v>
      </c>
      <c r="L164">
        <v>78191</v>
      </c>
      <c r="M164">
        <v>6904</v>
      </c>
      <c r="N164">
        <v>2771</v>
      </c>
      <c r="O164">
        <v>746</v>
      </c>
      <c r="P164">
        <v>1097</v>
      </c>
      <c r="Q164">
        <v>3208</v>
      </c>
    </row>
    <row r="165" spans="1:17" hidden="1" x14ac:dyDescent="0.2">
      <c r="A165" t="s">
        <v>362</v>
      </c>
      <c r="B165" s="2">
        <v>42186</v>
      </c>
      <c r="C165" t="s">
        <v>341</v>
      </c>
      <c r="D165" t="s">
        <v>342</v>
      </c>
      <c r="E165" t="s">
        <v>347</v>
      </c>
      <c r="F165" t="s">
        <v>348</v>
      </c>
      <c r="G165" t="s">
        <v>366</v>
      </c>
      <c r="H165">
        <v>1</v>
      </c>
      <c r="I165" t="s">
        <v>167</v>
      </c>
      <c r="J165" t="s">
        <v>166</v>
      </c>
      <c r="K165">
        <v>2408164</v>
      </c>
      <c r="L165">
        <v>1636564</v>
      </c>
      <c r="M165">
        <v>685365</v>
      </c>
      <c r="N165">
        <v>13698</v>
      </c>
      <c r="O165">
        <v>35061</v>
      </c>
      <c r="P165">
        <v>1201</v>
      </c>
      <c r="Q165">
        <v>36275</v>
      </c>
    </row>
    <row r="166" spans="1:17" hidden="1" x14ac:dyDescent="0.2">
      <c r="A166" t="s">
        <v>362</v>
      </c>
      <c r="B166" s="2">
        <v>42186</v>
      </c>
      <c r="C166" t="s">
        <v>341</v>
      </c>
      <c r="D166" t="s">
        <v>342</v>
      </c>
      <c r="E166" t="s">
        <v>349</v>
      </c>
      <c r="F166" t="s">
        <v>350</v>
      </c>
      <c r="G166" t="s">
        <v>366</v>
      </c>
      <c r="H166">
        <v>1</v>
      </c>
      <c r="I166" t="s">
        <v>167</v>
      </c>
      <c r="J166" t="s">
        <v>166</v>
      </c>
      <c r="K166">
        <v>2501081</v>
      </c>
      <c r="L166">
        <v>1714755</v>
      </c>
      <c r="M166">
        <v>692269</v>
      </c>
      <c r="N166">
        <v>16469</v>
      </c>
      <c r="O166">
        <v>35807</v>
      </c>
      <c r="P166">
        <v>2298</v>
      </c>
      <c r="Q166">
        <v>39483</v>
      </c>
    </row>
    <row r="167" spans="1:17" hidden="1" x14ac:dyDescent="0.2">
      <c r="A167" t="s">
        <v>362</v>
      </c>
      <c r="B167" s="2">
        <v>42186</v>
      </c>
      <c r="C167" t="s">
        <v>351</v>
      </c>
      <c r="D167" t="s">
        <v>352</v>
      </c>
      <c r="E167" t="s">
        <v>343</v>
      </c>
      <c r="F167" t="s">
        <v>344</v>
      </c>
      <c r="G167" t="s">
        <v>366</v>
      </c>
      <c r="H167">
        <v>1</v>
      </c>
      <c r="I167" t="s">
        <v>167</v>
      </c>
      <c r="J167" t="s">
        <v>166</v>
      </c>
      <c r="K167">
        <v>107231</v>
      </c>
      <c r="L167">
        <v>90211</v>
      </c>
      <c r="M167">
        <v>7593</v>
      </c>
      <c r="N167">
        <v>3572</v>
      </c>
      <c r="O167">
        <v>866</v>
      </c>
      <c r="P167">
        <v>1478</v>
      </c>
      <c r="Q167">
        <v>3511</v>
      </c>
    </row>
    <row r="168" spans="1:17" hidden="1" x14ac:dyDescent="0.2">
      <c r="A168" t="s">
        <v>362</v>
      </c>
      <c r="B168" s="2">
        <v>42186</v>
      </c>
      <c r="C168" t="s">
        <v>351</v>
      </c>
      <c r="D168" t="s">
        <v>352</v>
      </c>
      <c r="E168" t="s">
        <v>347</v>
      </c>
      <c r="F168" t="s">
        <v>348</v>
      </c>
      <c r="G168" t="s">
        <v>366</v>
      </c>
      <c r="H168">
        <v>1</v>
      </c>
      <c r="I168" t="s">
        <v>167</v>
      </c>
      <c r="J168" t="s">
        <v>166</v>
      </c>
      <c r="K168">
        <v>2244848</v>
      </c>
      <c r="L168">
        <v>1567304</v>
      </c>
      <c r="M168">
        <v>598062</v>
      </c>
      <c r="N168">
        <v>13279</v>
      </c>
      <c r="O168">
        <v>30633</v>
      </c>
      <c r="P168">
        <v>1156</v>
      </c>
      <c r="Q168">
        <v>34414</v>
      </c>
    </row>
    <row r="169" spans="1:17" hidden="1" x14ac:dyDescent="0.2">
      <c r="A169" t="s">
        <v>362</v>
      </c>
      <c r="B169" s="2">
        <v>42186</v>
      </c>
      <c r="C169" t="s">
        <v>351</v>
      </c>
      <c r="D169" t="s">
        <v>352</v>
      </c>
      <c r="E169" t="s">
        <v>349</v>
      </c>
      <c r="F169" t="s">
        <v>350</v>
      </c>
      <c r="G169" t="s">
        <v>366</v>
      </c>
      <c r="H169">
        <v>1</v>
      </c>
      <c r="I169" t="s">
        <v>167</v>
      </c>
      <c r="J169" t="s">
        <v>166</v>
      </c>
      <c r="K169">
        <v>2352079</v>
      </c>
      <c r="L169">
        <v>1657515</v>
      </c>
      <c r="M169">
        <v>605655</v>
      </c>
      <c r="N169">
        <v>16851</v>
      </c>
      <c r="O169">
        <v>31499</v>
      </c>
      <c r="P169">
        <v>2634</v>
      </c>
      <c r="Q169">
        <v>37925</v>
      </c>
    </row>
    <row r="170" spans="1:17" hidden="1" x14ac:dyDescent="0.2">
      <c r="A170" t="s">
        <v>362</v>
      </c>
      <c r="B170" s="2">
        <v>42186</v>
      </c>
      <c r="C170" t="s">
        <v>353</v>
      </c>
      <c r="D170" t="s">
        <v>354</v>
      </c>
      <c r="E170" t="s">
        <v>343</v>
      </c>
      <c r="F170" t="s">
        <v>344</v>
      </c>
      <c r="G170" t="s">
        <v>366</v>
      </c>
      <c r="H170">
        <v>1</v>
      </c>
      <c r="I170" t="s">
        <v>167</v>
      </c>
      <c r="J170" t="s">
        <v>166</v>
      </c>
      <c r="K170">
        <v>200148</v>
      </c>
      <c r="L170">
        <v>168402</v>
      </c>
      <c r="M170">
        <v>14497</v>
      </c>
      <c r="N170">
        <v>6343</v>
      </c>
      <c r="O170">
        <v>1612</v>
      </c>
      <c r="P170">
        <v>2575</v>
      </c>
      <c r="Q170">
        <v>6719</v>
      </c>
    </row>
    <row r="171" spans="1:17" hidden="1" x14ac:dyDescent="0.2">
      <c r="A171" t="s">
        <v>362</v>
      </c>
      <c r="B171" s="2">
        <v>42186</v>
      </c>
      <c r="C171" t="s">
        <v>353</v>
      </c>
      <c r="D171" t="s">
        <v>354</v>
      </c>
      <c r="E171" t="s">
        <v>347</v>
      </c>
      <c r="F171" t="s">
        <v>348</v>
      </c>
      <c r="G171" t="s">
        <v>366</v>
      </c>
      <c r="H171">
        <v>1</v>
      </c>
      <c r="I171" t="s">
        <v>167</v>
      </c>
      <c r="J171" t="s">
        <v>166</v>
      </c>
      <c r="K171">
        <v>4653012</v>
      </c>
      <c r="L171">
        <v>3203868</v>
      </c>
      <c r="M171">
        <v>1283427</v>
      </c>
      <c r="N171">
        <v>26977</v>
      </c>
      <c r="O171">
        <v>65694</v>
      </c>
      <c r="P171">
        <v>2357</v>
      </c>
      <c r="Q171">
        <v>70689</v>
      </c>
    </row>
    <row r="172" spans="1:17" hidden="1" x14ac:dyDescent="0.2">
      <c r="A172" t="s">
        <v>362</v>
      </c>
      <c r="B172" s="2">
        <v>42186</v>
      </c>
      <c r="C172" t="s">
        <v>353</v>
      </c>
      <c r="D172" t="s">
        <v>354</v>
      </c>
      <c r="E172" t="s">
        <v>349</v>
      </c>
      <c r="F172" t="s">
        <v>350</v>
      </c>
      <c r="G172" t="s">
        <v>366</v>
      </c>
      <c r="H172">
        <v>1</v>
      </c>
      <c r="I172" t="s">
        <v>167</v>
      </c>
      <c r="J172" t="s">
        <v>166</v>
      </c>
      <c r="K172">
        <v>4853160</v>
      </c>
      <c r="L172">
        <v>3372270</v>
      </c>
      <c r="M172">
        <v>1297924</v>
      </c>
      <c r="N172">
        <v>33320</v>
      </c>
      <c r="O172">
        <v>67306</v>
      </c>
      <c r="P172">
        <v>4932</v>
      </c>
      <c r="Q172">
        <v>77408</v>
      </c>
    </row>
    <row r="173" spans="1:17" hidden="1" x14ac:dyDescent="0.2">
      <c r="A173" t="s">
        <v>363</v>
      </c>
      <c r="B173" s="2">
        <v>42552</v>
      </c>
      <c r="C173" t="s">
        <v>341</v>
      </c>
      <c r="D173" t="s">
        <v>342</v>
      </c>
      <c r="E173" t="s">
        <v>343</v>
      </c>
      <c r="F173" t="s">
        <v>344</v>
      </c>
      <c r="G173" t="s">
        <v>366</v>
      </c>
      <c r="H173">
        <v>1</v>
      </c>
      <c r="I173" t="s">
        <v>167</v>
      </c>
      <c r="J173" t="s">
        <v>166</v>
      </c>
      <c r="K173">
        <v>96100</v>
      </c>
      <c r="L173">
        <v>80936</v>
      </c>
      <c r="M173">
        <v>7090</v>
      </c>
      <c r="N173">
        <v>2844</v>
      </c>
      <c r="O173">
        <v>780</v>
      </c>
      <c r="P173">
        <v>1102</v>
      </c>
      <c r="Q173">
        <v>3348</v>
      </c>
    </row>
    <row r="174" spans="1:17" hidden="1" x14ac:dyDescent="0.2">
      <c r="A174" t="s">
        <v>363</v>
      </c>
      <c r="B174" s="2">
        <v>42552</v>
      </c>
      <c r="C174" t="s">
        <v>341</v>
      </c>
      <c r="D174" t="s">
        <v>342</v>
      </c>
      <c r="E174" t="s">
        <v>347</v>
      </c>
      <c r="F174" t="s">
        <v>348</v>
      </c>
      <c r="G174" t="s">
        <v>366</v>
      </c>
      <c r="H174">
        <v>1</v>
      </c>
      <c r="I174" t="s">
        <v>167</v>
      </c>
      <c r="J174" t="s">
        <v>166</v>
      </c>
      <c r="K174">
        <v>2412392</v>
      </c>
      <c r="L174">
        <v>1635558</v>
      </c>
      <c r="M174">
        <v>688103</v>
      </c>
      <c r="N174">
        <v>13731</v>
      </c>
      <c r="O174">
        <v>36399</v>
      </c>
      <c r="P174">
        <v>1228</v>
      </c>
      <c r="Q174">
        <v>37373</v>
      </c>
    </row>
    <row r="175" spans="1:17" hidden="1" x14ac:dyDescent="0.2">
      <c r="A175" t="s">
        <v>363</v>
      </c>
      <c r="B175" s="2">
        <v>42552</v>
      </c>
      <c r="C175" t="s">
        <v>341</v>
      </c>
      <c r="D175" t="s">
        <v>342</v>
      </c>
      <c r="E175" t="s">
        <v>349</v>
      </c>
      <c r="F175" t="s">
        <v>350</v>
      </c>
      <c r="G175" t="s">
        <v>366</v>
      </c>
      <c r="H175">
        <v>1</v>
      </c>
      <c r="I175" t="s">
        <v>167</v>
      </c>
      <c r="J175" t="s">
        <v>166</v>
      </c>
      <c r="K175">
        <v>2508492</v>
      </c>
      <c r="L175">
        <v>1716494</v>
      </c>
      <c r="M175">
        <v>695193</v>
      </c>
      <c r="N175">
        <v>16575</v>
      </c>
      <c r="O175">
        <v>37179</v>
      </c>
      <c r="P175">
        <v>2330</v>
      </c>
      <c r="Q175">
        <v>40721</v>
      </c>
    </row>
    <row r="176" spans="1:17" hidden="1" x14ac:dyDescent="0.2">
      <c r="A176" t="s">
        <v>363</v>
      </c>
      <c r="B176" s="2">
        <v>42552</v>
      </c>
      <c r="C176" t="s">
        <v>351</v>
      </c>
      <c r="D176" t="s">
        <v>352</v>
      </c>
      <c r="E176" t="s">
        <v>343</v>
      </c>
      <c r="F176" t="s">
        <v>344</v>
      </c>
      <c r="G176" t="s">
        <v>366</v>
      </c>
      <c r="H176">
        <v>1</v>
      </c>
      <c r="I176" t="s">
        <v>167</v>
      </c>
      <c r="J176" t="s">
        <v>166</v>
      </c>
      <c r="K176">
        <v>109722</v>
      </c>
      <c r="L176">
        <v>92372</v>
      </c>
      <c r="M176">
        <v>7719</v>
      </c>
      <c r="N176">
        <v>3646</v>
      </c>
      <c r="O176">
        <v>870</v>
      </c>
      <c r="P176">
        <v>1454</v>
      </c>
      <c r="Q176">
        <v>3661</v>
      </c>
    </row>
    <row r="177" spans="1:17" hidden="1" x14ac:dyDescent="0.2">
      <c r="A177" t="s">
        <v>363</v>
      </c>
      <c r="B177" s="2">
        <v>42552</v>
      </c>
      <c r="C177" t="s">
        <v>351</v>
      </c>
      <c r="D177" t="s">
        <v>352</v>
      </c>
      <c r="E177" t="s">
        <v>347</v>
      </c>
      <c r="F177" t="s">
        <v>348</v>
      </c>
      <c r="G177" t="s">
        <v>366</v>
      </c>
      <c r="H177">
        <v>1</v>
      </c>
      <c r="I177" t="s">
        <v>167</v>
      </c>
      <c r="J177" t="s">
        <v>166</v>
      </c>
      <c r="K177">
        <v>2246531</v>
      </c>
      <c r="L177">
        <v>1565056</v>
      </c>
      <c r="M177">
        <v>599655</v>
      </c>
      <c r="N177">
        <v>13344</v>
      </c>
      <c r="O177">
        <v>31774</v>
      </c>
      <c r="P177">
        <v>1156</v>
      </c>
      <c r="Q177">
        <v>35546</v>
      </c>
    </row>
    <row r="178" spans="1:17" hidden="1" x14ac:dyDescent="0.2">
      <c r="A178" t="s">
        <v>363</v>
      </c>
      <c r="B178" s="2">
        <v>42552</v>
      </c>
      <c r="C178" t="s">
        <v>351</v>
      </c>
      <c r="D178" t="s">
        <v>352</v>
      </c>
      <c r="E178" t="s">
        <v>349</v>
      </c>
      <c r="F178" t="s">
        <v>350</v>
      </c>
      <c r="G178" t="s">
        <v>366</v>
      </c>
      <c r="H178">
        <v>1</v>
      </c>
      <c r="I178" t="s">
        <v>167</v>
      </c>
      <c r="J178" t="s">
        <v>166</v>
      </c>
      <c r="K178">
        <v>2356253</v>
      </c>
      <c r="L178">
        <v>1657428</v>
      </c>
      <c r="M178">
        <v>607374</v>
      </c>
      <c r="N178">
        <v>16990</v>
      </c>
      <c r="O178">
        <v>32644</v>
      </c>
      <c r="P178">
        <v>2610</v>
      </c>
      <c r="Q178">
        <v>39207</v>
      </c>
    </row>
    <row r="179" spans="1:17" hidden="1" x14ac:dyDescent="0.2">
      <c r="A179" t="s">
        <v>363</v>
      </c>
      <c r="B179" s="2">
        <v>42552</v>
      </c>
      <c r="C179" t="s">
        <v>353</v>
      </c>
      <c r="D179" t="s">
        <v>354</v>
      </c>
      <c r="E179" t="s">
        <v>343</v>
      </c>
      <c r="F179" t="s">
        <v>344</v>
      </c>
      <c r="G179" t="s">
        <v>366</v>
      </c>
      <c r="H179">
        <v>1</v>
      </c>
      <c r="I179" t="s">
        <v>167</v>
      </c>
      <c r="J179" t="s">
        <v>166</v>
      </c>
      <c r="K179">
        <v>205822</v>
      </c>
      <c r="L179">
        <v>173308</v>
      </c>
      <c r="M179">
        <v>14809</v>
      </c>
      <c r="N179">
        <v>6490</v>
      </c>
      <c r="O179">
        <v>1650</v>
      </c>
      <c r="P179">
        <v>2556</v>
      </c>
      <c r="Q179">
        <v>7009</v>
      </c>
    </row>
    <row r="180" spans="1:17" hidden="1" x14ac:dyDescent="0.2">
      <c r="A180" t="s">
        <v>363</v>
      </c>
      <c r="B180" s="2">
        <v>42552</v>
      </c>
      <c r="C180" t="s">
        <v>353</v>
      </c>
      <c r="D180" t="s">
        <v>354</v>
      </c>
      <c r="E180" t="s">
        <v>347</v>
      </c>
      <c r="F180" t="s">
        <v>348</v>
      </c>
      <c r="G180" t="s">
        <v>366</v>
      </c>
      <c r="H180">
        <v>1</v>
      </c>
      <c r="I180" t="s">
        <v>167</v>
      </c>
      <c r="J180" t="s">
        <v>166</v>
      </c>
      <c r="K180">
        <v>4658923</v>
      </c>
      <c r="L180">
        <v>3200614</v>
      </c>
      <c r="M180">
        <v>1287758</v>
      </c>
      <c r="N180">
        <v>27075</v>
      </c>
      <c r="O180">
        <v>68173</v>
      </c>
      <c r="P180">
        <v>2384</v>
      </c>
      <c r="Q180">
        <v>72919</v>
      </c>
    </row>
    <row r="181" spans="1:17" hidden="1" x14ac:dyDescent="0.2">
      <c r="A181" t="s">
        <v>363</v>
      </c>
      <c r="B181" s="2">
        <v>42552</v>
      </c>
      <c r="C181" t="s">
        <v>353</v>
      </c>
      <c r="D181" t="s">
        <v>354</v>
      </c>
      <c r="E181" t="s">
        <v>349</v>
      </c>
      <c r="F181" t="s">
        <v>350</v>
      </c>
      <c r="G181" t="s">
        <v>366</v>
      </c>
      <c r="H181">
        <v>1</v>
      </c>
      <c r="I181" t="s">
        <v>167</v>
      </c>
      <c r="J181" t="s">
        <v>166</v>
      </c>
      <c r="K181">
        <v>4864745</v>
      </c>
      <c r="L181">
        <v>3373922</v>
      </c>
      <c r="M181">
        <v>1302567</v>
      </c>
      <c r="N181">
        <v>33565</v>
      </c>
      <c r="O181">
        <v>69823</v>
      </c>
      <c r="P181">
        <v>4940</v>
      </c>
      <c r="Q181">
        <v>79928</v>
      </c>
    </row>
    <row r="182" spans="1:17" hidden="1" x14ac:dyDescent="0.2">
      <c r="A182" t="s">
        <v>364</v>
      </c>
      <c r="B182" s="2">
        <v>42917</v>
      </c>
      <c r="C182" t="s">
        <v>341</v>
      </c>
      <c r="D182" t="s">
        <v>342</v>
      </c>
      <c r="E182" t="s">
        <v>343</v>
      </c>
      <c r="F182" t="s">
        <v>344</v>
      </c>
      <c r="G182" t="s">
        <v>366</v>
      </c>
      <c r="H182">
        <v>1</v>
      </c>
      <c r="I182" t="s">
        <v>167</v>
      </c>
      <c r="J182" t="s">
        <v>166</v>
      </c>
      <c r="K182">
        <v>98890</v>
      </c>
      <c r="L182">
        <v>83250</v>
      </c>
      <c r="M182">
        <v>7280</v>
      </c>
      <c r="N182">
        <v>2963</v>
      </c>
      <c r="O182">
        <v>793</v>
      </c>
      <c r="P182">
        <v>1122</v>
      </c>
      <c r="Q182">
        <v>3482</v>
      </c>
    </row>
    <row r="183" spans="1:17" hidden="1" x14ac:dyDescent="0.2">
      <c r="A183" t="s">
        <v>364</v>
      </c>
      <c r="B183" s="2">
        <v>42917</v>
      </c>
      <c r="C183" t="s">
        <v>341</v>
      </c>
      <c r="D183" t="s">
        <v>342</v>
      </c>
      <c r="E183" t="s">
        <v>347</v>
      </c>
      <c r="F183" t="s">
        <v>348</v>
      </c>
      <c r="G183" t="s">
        <v>366</v>
      </c>
      <c r="H183">
        <v>1</v>
      </c>
      <c r="I183" t="s">
        <v>167</v>
      </c>
      <c r="J183" t="s">
        <v>166</v>
      </c>
      <c r="K183">
        <v>2417153</v>
      </c>
      <c r="L183">
        <v>1634951</v>
      </c>
      <c r="M183">
        <v>691219</v>
      </c>
      <c r="N183">
        <v>13828</v>
      </c>
      <c r="O183">
        <v>37405</v>
      </c>
      <c r="P183">
        <v>1297</v>
      </c>
      <c r="Q183">
        <v>38453</v>
      </c>
    </row>
    <row r="184" spans="1:17" hidden="1" x14ac:dyDescent="0.2">
      <c r="A184" t="s">
        <v>364</v>
      </c>
      <c r="B184" s="2">
        <v>42917</v>
      </c>
      <c r="C184" t="s">
        <v>341</v>
      </c>
      <c r="D184" t="s">
        <v>342</v>
      </c>
      <c r="E184" t="s">
        <v>349</v>
      </c>
      <c r="F184" t="s">
        <v>350</v>
      </c>
      <c r="G184" t="s">
        <v>366</v>
      </c>
      <c r="H184">
        <v>1</v>
      </c>
      <c r="I184" t="s">
        <v>167</v>
      </c>
      <c r="J184" t="s">
        <v>166</v>
      </c>
      <c r="K184">
        <v>2516043</v>
      </c>
      <c r="L184">
        <v>1718201</v>
      </c>
      <c r="M184">
        <v>698499</v>
      </c>
      <c r="N184">
        <v>16791</v>
      </c>
      <c r="O184">
        <v>38198</v>
      </c>
      <c r="P184">
        <v>2419</v>
      </c>
      <c r="Q184">
        <v>41935</v>
      </c>
    </row>
    <row r="185" spans="1:17" hidden="1" x14ac:dyDescent="0.2">
      <c r="A185" t="s">
        <v>364</v>
      </c>
      <c r="B185" s="2">
        <v>42917</v>
      </c>
      <c r="C185" t="s">
        <v>351</v>
      </c>
      <c r="D185" t="s">
        <v>352</v>
      </c>
      <c r="E185" t="s">
        <v>343</v>
      </c>
      <c r="F185" t="s">
        <v>344</v>
      </c>
      <c r="G185" t="s">
        <v>366</v>
      </c>
      <c r="H185">
        <v>1</v>
      </c>
      <c r="I185" t="s">
        <v>167</v>
      </c>
      <c r="J185" t="s">
        <v>166</v>
      </c>
      <c r="K185">
        <v>112022</v>
      </c>
      <c r="L185">
        <v>94269</v>
      </c>
      <c r="M185">
        <v>7897</v>
      </c>
      <c r="N185">
        <v>3720</v>
      </c>
      <c r="O185">
        <v>902</v>
      </c>
      <c r="P185">
        <v>1471</v>
      </c>
      <c r="Q185">
        <v>3763</v>
      </c>
    </row>
    <row r="186" spans="1:17" hidden="1" x14ac:dyDescent="0.2">
      <c r="A186" t="s">
        <v>364</v>
      </c>
      <c r="B186" s="2">
        <v>42917</v>
      </c>
      <c r="C186" t="s">
        <v>351</v>
      </c>
      <c r="D186" t="s">
        <v>352</v>
      </c>
      <c r="E186" t="s">
        <v>347</v>
      </c>
      <c r="F186" t="s">
        <v>348</v>
      </c>
      <c r="G186" t="s">
        <v>366</v>
      </c>
      <c r="H186">
        <v>1</v>
      </c>
      <c r="I186" t="s">
        <v>167</v>
      </c>
      <c r="J186" t="s">
        <v>166</v>
      </c>
      <c r="K186">
        <v>2247055</v>
      </c>
      <c r="L186">
        <v>1562672</v>
      </c>
      <c r="M186">
        <v>600405</v>
      </c>
      <c r="N186">
        <v>13439</v>
      </c>
      <c r="O186">
        <v>32759</v>
      </c>
      <c r="P186">
        <v>1179</v>
      </c>
      <c r="Q186">
        <v>36601</v>
      </c>
    </row>
    <row r="187" spans="1:17" hidden="1" x14ac:dyDescent="0.2">
      <c r="A187" t="s">
        <v>364</v>
      </c>
      <c r="B187" s="2">
        <v>42917</v>
      </c>
      <c r="C187" t="s">
        <v>351</v>
      </c>
      <c r="D187" t="s">
        <v>352</v>
      </c>
      <c r="E187" t="s">
        <v>349</v>
      </c>
      <c r="F187" t="s">
        <v>350</v>
      </c>
      <c r="G187" t="s">
        <v>366</v>
      </c>
      <c r="H187">
        <v>1</v>
      </c>
      <c r="I187" t="s">
        <v>167</v>
      </c>
      <c r="J187" t="s">
        <v>166</v>
      </c>
      <c r="K187">
        <v>2359077</v>
      </c>
      <c r="L187">
        <v>1656941</v>
      </c>
      <c r="M187">
        <v>608302</v>
      </c>
      <c r="N187">
        <v>17159</v>
      </c>
      <c r="O187">
        <v>33661</v>
      </c>
      <c r="P187">
        <v>2650</v>
      </c>
      <c r="Q187">
        <v>40364</v>
      </c>
    </row>
    <row r="188" spans="1:17" hidden="1" x14ac:dyDescent="0.2">
      <c r="A188" t="s">
        <v>364</v>
      </c>
      <c r="B188" s="2">
        <v>42917</v>
      </c>
      <c r="C188" t="s">
        <v>353</v>
      </c>
      <c r="D188" t="s">
        <v>354</v>
      </c>
      <c r="E188" t="s">
        <v>343</v>
      </c>
      <c r="F188" t="s">
        <v>344</v>
      </c>
      <c r="G188" t="s">
        <v>366</v>
      </c>
      <c r="H188">
        <v>1</v>
      </c>
      <c r="I188" t="s">
        <v>167</v>
      </c>
      <c r="J188" t="s">
        <v>166</v>
      </c>
      <c r="K188">
        <v>210912</v>
      </c>
      <c r="L188">
        <v>177519</v>
      </c>
      <c r="M188">
        <v>15177</v>
      </c>
      <c r="N188">
        <v>6683</v>
      </c>
      <c r="O188">
        <v>1695</v>
      </c>
      <c r="P188">
        <v>2593</v>
      </c>
      <c r="Q188">
        <v>7245</v>
      </c>
    </row>
    <row r="189" spans="1:17" hidden="1" x14ac:dyDescent="0.2">
      <c r="A189" t="s">
        <v>364</v>
      </c>
      <c r="B189" s="2">
        <v>42917</v>
      </c>
      <c r="C189" t="s">
        <v>353</v>
      </c>
      <c r="D189" t="s">
        <v>354</v>
      </c>
      <c r="E189" t="s">
        <v>347</v>
      </c>
      <c r="F189" t="s">
        <v>348</v>
      </c>
      <c r="G189" t="s">
        <v>366</v>
      </c>
      <c r="H189">
        <v>1</v>
      </c>
      <c r="I189" t="s">
        <v>167</v>
      </c>
      <c r="J189" t="s">
        <v>166</v>
      </c>
      <c r="K189">
        <v>4664208</v>
      </c>
      <c r="L189">
        <v>3197623</v>
      </c>
      <c r="M189">
        <v>1291624</v>
      </c>
      <c r="N189">
        <v>27267</v>
      </c>
      <c r="O189">
        <v>70164</v>
      </c>
      <c r="P189">
        <v>2476</v>
      </c>
      <c r="Q189">
        <v>75054</v>
      </c>
    </row>
    <row r="190" spans="1:17" hidden="1" x14ac:dyDescent="0.2">
      <c r="A190" t="s">
        <v>364</v>
      </c>
      <c r="B190" s="2">
        <v>42917</v>
      </c>
      <c r="C190" t="s">
        <v>353</v>
      </c>
      <c r="D190" t="s">
        <v>354</v>
      </c>
      <c r="E190" t="s">
        <v>349</v>
      </c>
      <c r="F190" t="s">
        <v>350</v>
      </c>
      <c r="G190" t="s">
        <v>366</v>
      </c>
      <c r="H190">
        <v>1</v>
      </c>
      <c r="I190" t="s">
        <v>167</v>
      </c>
      <c r="J190" t="s">
        <v>166</v>
      </c>
      <c r="K190">
        <v>4875120</v>
      </c>
      <c r="L190">
        <v>3375142</v>
      </c>
      <c r="M190">
        <v>1306801</v>
      </c>
      <c r="N190">
        <v>33950</v>
      </c>
      <c r="O190">
        <v>71859</v>
      </c>
      <c r="P190">
        <v>5069</v>
      </c>
      <c r="Q190">
        <v>82299</v>
      </c>
    </row>
    <row r="191" spans="1:17" hidden="1" x14ac:dyDescent="0.2">
      <c r="A191" t="s">
        <v>365</v>
      </c>
      <c r="B191" s="2">
        <v>43282</v>
      </c>
      <c r="C191" t="s">
        <v>341</v>
      </c>
      <c r="D191" t="s">
        <v>342</v>
      </c>
      <c r="E191" t="s">
        <v>343</v>
      </c>
      <c r="F191" t="s">
        <v>344</v>
      </c>
      <c r="G191" t="s">
        <v>366</v>
      </c>
      <c r="H191">
        <v>1</v>
      </c>
      <c r="I191" t="s">
        <v>167</v>
      </c>
      <c r="J191" t="s">
        <v>166</v>
      </c>
      <c r="K191">
        <v>102145</v>
      </c>
      <c r="L191">
        <v>85914</v>
      </c>
      <c r="M191">
        <v>7514</v>
      </c>
      <c r="N191">
        <v>3072</v>
      </c>
      <c r="O191">
        <v>843</v>
      </c>
      <c r="P191">
        <v>1161</v>
      </c>
      <c r="Q191">
        <v>3641</v>
      </c>
    </row>
    <row r="192" spans="1:17" hidden="1" x14ac:dyDescent="0.2">
      <c r="A192" t="s">
        <v>365</v>
      </c>
      <c r="B192" s="2">
        <v>43282</v>
      </c>
      <c r="C192" t="s">
        <v>341</v>
      </c>
      <c r="D192" t="s">
        <v>342</v>
      </c>
      <c r="E192" t="s">
        <v>347</v>
      </c>
      <c r="F192" t="s">
        <v>348</v>
      </c>
      <c r="G192" t="s">
        <v>366</v>
      </c>
      <c r="H192">
        <v>1</v>
      </c>
      <c r="I192" t="s">
        <v>167</v>
      </c>
      <c r="J192" t="s">
        <v>166</v>
      </c>
      <c r="K192">
        <v>2421611</v>
      </c>
      <c r="L192">
        <v>1635511</v>
      </c>
      <c r="M192">
        <v>693540</v>
      </c>
      <c r="N192">
        <v>13929</v>
      </c>
      <c r="O192">
        <v>38044</v>
      </c>
      <c r="P192">
        <v>1345</v>
      </c>
      <c r="Q192">
        <v>39242</v>
      </c>
    </row>
    <row r="193" spans="1:17" hidden="1" x14ac:dyDescent="0.2">
      <c r="A193" t="s">
        <v>365</v>
      </c>
      <c r="B193" s="2">
        <v>43282</v>
      </c>
      <c r="C193" t="s">
        <v>341</v>
      </c>
      <c r="D193" t="s">
        <v>342</v>
      </c>
      <c r="E193" t="s">
        <v>349</v>
      </c>
      <c r="F193" t="s">
        <v>350</v>
      </c>
      <c r="G193" t="s">
        <v>366</v>
      </c>
      <c r="H193">
        <v>1</v>
      </c>
      <c r="I193" t="s">
        <v>167</v>
      </c>
      <c r="J193" t="s">
        <v>166</v>
      </c>
      <c r="K193">
        <v>2523756</v>
      </c>
      <c r="L193">
        <v>1721425</v>
      </c>
      <c r="M193">
        <v>701054</v>
      </c>
      <c r="N193">
        <v>17001</v>
      </c>
      <c r="O193">
        <v>38887</v>
      </c>
      <c r="P193">
        <v>2506</v>
      </c>
      <c r="Q193">
        <v>42883</v>
      </c>
    </row>
    <row r="194" spans="1:17" hidden="1" x14ac:dyDescent="0.2">
      <c r="A194" t="s">
        <v>365</v>
      </c>
      <c r="B194" s="2">
        <v>43282</v>
      </c>
      <c r="C194" t="s">
        <v>351</v>
      </c>
      <c r="D194" t="s">
        <v>352</v>
      </c>
      <c r="E194" t="s">
        <v>343</v>
      </c>
      <c r="F194" t="s">
        <v>344</v>
      </c>
      <c r="G194" t="s">
        <v>366</v>
      </c>
      <c r="H194">
        <v>1</v>
      </c>
      <c r="I194" t="s">
        <v>167</v>
      </c>
      <c r="J194" t="s">
        <v>166</v>
      </c>
      <c r="K194">
        <v>115036</v>
      </c>
      <c r="L194">
        <v>96717</v>
      </c>
      <c r="M194">
        <v>8113</v>
      </c>
      <c r="N194">
        <v>3839</v>
      </c>
      <c r="O194">
        <v>936</v>
      </c>
      <c r="P194">
        <v>1488</v>
      </c>
      <c r="Q194">
        <v>3943</v>
      </c>
    </row>
    <row r="195" spans="1:17" hidden="1" x14ac:dyDescent="0.2">
      <c r="A195" t="s">
        <v>365</v>
      </c>
      <c r="B195" s="2">
        <v>43282</v>
      </c>
      <c r="C195" t="s">
        <v>351</v>
      </c>
      <c r="D195" t="s">
        <v>352</v>
      </c>
      <c r="E195" t="s">
        <v>347</v>
      </c>
      <c r="F195" t="s">
        <v>348</v>
      </c>
      <c r="G195" t="s">
        <v>366</v>
      </c>
      <c r="H195">
        <v>1</v>
      </c>
      <c r="I195" t="s">
        <v>167</v>
      </c>
      <c r="J195" t="s">
        <v>166</v>
      </c>
      <c r="K195">
        <v>2249079</v>
      </c>
      <c r="L195">
        <v>1561813</v>
      </c>
      <c r="M195">
        <v>601635</v>
      </c>
      <c r="N195">
        <v>13535</v>
      </c>
      <c r="O195">
        <v>33344</v>
      </c>
      <c r="P195">
        <v>1213</v>
      </c>
      <c r="Q195">
        <v>37539</v>
      </c>
    </row>
    <row r="196" spans="1:17" hidden="1" x14ac:dyDescent="0.2">
      <c r="A196" t="s">
        <v>365</v>
      </c>
      <c r="B196" s="2">
        <v>43282</v>
      </c>
      <c r="C196" t="s">
        <v>351</v>
      </c>
      <c r="D196" t="s">
        <v>352</v>
      </c>
      <c r="E196" t="s">
        <v>349</v>
      </c>
      <c r="F196" t="s">
        <v>350</v>
      </c>
      <c r="G196" t="s">
        <v>366</v>
      </c>
      <c r="H196">
        <v>1</v>
      </c>
      <c r="I196" t="s">
        <v>167</v>
      </c>
      <c r="J196" t="s">
        <v>166</v>
      </c>
      <c r="K196">
        <v>2364115</v>
      </c>
      <c r="L196">
        <v>1658530</v>
      </c>
      <c r="M196">
        <v>609748</v>
      </c>
      <c r="N196">
        <v>17374</v>
      </c>
      <c r="O196">
        <v>34280</v>
      </c>
      <c r="P196">
        <v>2701</v>
      </c>
      <c r="Q196">
        <v>41482</v>
      </c>
    </row>
    <row r="197" spans="1:17" hidden="1" x14ac:dyDescent="0.2">
      <c r="A197" t="s">
        <v>365</v>
      </c>
      <c r="B197" s="2">
        <v>43282</v>
      </c>
      <c r="C197" t="s">
        <v>353</v>
      </c>
      <c r="D197" t="s">
        <v>354</v>
      </c>
      <c r="E197" t="s">
        <v>343</v>
      </c>
      <c r="F197" t="s">
        <v>344</v>
      </c>
      <c r="G197" t="s">
        <v>366</v>
      </c>
      <c r="H197">
        <v>1</v>
      </c>
      <c r="I197" t="s">
        <v>167</v>
      </c>
      <c r="J197" t="s">
        <v>166</v>
      </c>
      <c r="K197">
        <v>217181</v>
      </c>
      <c r="L197">
        <v>182631</v>
      </c>
      <c r="M197">
        <v>15627</v>
      </c>
      <c r="N197">
        <v>6911</v>
      </c>
      <c r="O197">
        <v>1779</v>
      </c>
      <c r="P197">
        <v>2649</v>
      </c>
      <c r="Q197">
        <v>7584</v>
      </c>
    </row>
    <row r="198" spans="1:17" hidden="1" x14ac:dyDescent="0.2">
      <c r="A198" t="s">
        <v>365</v>
      </c>
      <c r="B198" s="2">
        <v>43282</v>
      </c>
      <c r="C198" t="s">
        <v>353</v>
      </c>
      <c r="D198" t="s">
        <v>354</v>
      </c>
      <c r="E198" t="s">
        <v>347</v>
      </c>
      <c r="F198" t="s">
        <v>348</v>
      </c>
      <c r="G198" t="s">
        <v>366</v>
      </c>
      <c r="H198">
        <v>1</v>
      </c>
      <c r="I198" t="s">
        <v>167</v>
      </c>
      <c r="J198" t="s">
        <v>166</v>
      </c>
      <c r="K198">
        <v>4670690</v>
      </c>
      <c r="L198">
        <v>3197324</v>
      </c>
      <c r="M198">
        <v>1295175</v>
      </c>
      <c r="N198">
        <v>27464</v>
      </c>
      <c r="O198">
        <v>71388</v>
      </c>
      <c r="P198">
        <v>2558</v>
      </c>
      <c r="Q198">
        <v>76781</v>
      </c>
    </row>
    <row r="199" spans="1:17" hidden="1" x14ac:dyDescent="0.2">
      <c r="A199" t="s">
        <v>365</v>
      </c>
      <c r="B199" s="2">
        <v>43282</v>
      </c>
      <c r="C199" t="s">
        <v>353</v>
      </c>
      <c r="D199" t="s">
        <v>354</v>
      </c>
      <c r="E199" t="s">
        <v>349</v>
      </c>
      <c r="F199" t="s">
        <v>350</v>
      </c>
      <c r="G199" t="s">
        <v>366</v>
      </c>
      <c r="H199">
        <v>1</v>
      </c>
      <c r="I199" t="s">
        <v>167</v>
      </c>
      <c r="J199" t="s">
        <v>166</v>
      </c>
      <c r="K199">
        <v>4887871</v>
      </c>
      <c r="L199">
        <v>3379955</v>
      </c>
      <c r="M199">
        <v>1310802</v>
      </c>
      <c r="N199">
        <v>34375</v>
      </c>
      <c r="O199">
        <v>73167</v>
      </c>
      <c r="P199">
        <v>5207</v>
      </c>
      <c r="Q199">
        <v>84365</v>
      </c>
    </row>
    <row r="200" spans="1:17" hidden="1" x14ac:dyDescent="0.2">
      <c r="A200" t="s">
        <v>339</v>
      </c>
      <c r="B200" t="s">
        <v>340</v>
      </c>
      <c r="C200" t="s">
        <v>341</v>
      </c>
      <c r="D200" t="s">
        <v>342</v>
      </c>
      <c r="E200" t="s">
        <v>343</v>
      </c>
      <c r="F200" t="s">
        <v>344</v>
      </c>
      <c r="G200" t="s">
        <v>367</v>
      </c>
      <c r="H200">
        <v>2</v>
      </c>
      <c r="I200" t="s">
        <v>170</v>
      </c>
      <c r="J200" t="s">
        <v>169</v>
      </c>
      <c r="K200">
        <v>19121</v>
      </c>
      <c r="L200">
        <v>13423</v>
      </c>
      <c r="M200">
        <v>1161</v>
      </c>
      <c r="N200">
        <v>1658</v>
      </c>
      <c r="O200">
        <v>511</v>
      </c>
      <c r="P200">
        <v>209</v>
      </c>
      <c r="Q200">
        <v>2159</v>
      </c>
    </row>
    <row r="201" spans="1:17" hidden="1" x14ac:dyDescent="0.2">
      <c r="A201" t="s">
        <v>339</v>
      </c>
      <c r="B201" t="s">
        <v>340</v>
      </c>
      <c r="C201" t="s">
        <v>341</v>
      </c>
      <c r="D201" t="s">
        <v>342</v>
      </c>
      <c r="E201" t="s">
        <v>347</v>
      </c>
      <c r="F201" t="s">
        <v>348</v>
      </c>
      <c r="G201" t="s">
        <v>367</v>
      </c>
      <c r="H201">
        <v>2</v>
      </c>
      <c r="I201" t="s">
        <v>170</v>
      </c>
      <c r="J201" t="s">
        <v>169</v>
      </c>
      <c r="K201">
        <v>321482</v>
      </c>
      <c r="L201">
        <v>214865</v>
      </c>
      <c r="M201">
        <v>9811</v>
      </c>
      <c r="N201">
        <v>50882</v>
      </c>
      <c r="O201">
        <v>20114</v>
      </c>
      <c r="P201">
        <v>3543</v>
      </c>
      <c r="Q201">
        <v>22267</v>
      </c>
    </row>
    <row r="202" spans="1:17" hidden="1" x14ac:dyDescent="0.2">
      <c r="A202" t="s">
        <v>339</v>
      </c>
      <c r="B202" t="s">
        <v>340</v>
      </c>
      <c r="C202" t="s">
        <v>341</v>
      </c>
      <c r="D202" t="s">
        <v>342</v>
      </c>
      <c r="E202" t="s">
        <v>349</v>
      </c>
      <c r="F202" t="s">
        <v>350</v>
      </c>
      <c r="G202" t="s">
        <v>367</v>
      </c>
      <c r="H202">
        <v>2</v>
      </c>
      <c r="I202" t="s">
        <v>170</v>
      </c>
      <c r="J202" t="s">
        <v>169</v>
      </c>
      <c r="K202">
        <v>340603</v>
      </c>
      <c r="L202">
        <v>228288</v>
      </c>
      <c r="M202">
        <v>10972</v>
      </c>
      <c r="N202">
        <v>52540</v>
      </c>
      <c r="O202">
        <v>20625</v>
      </c>
      <c r="P202">
        <v>3752</v>
      </c>
      <c r="Q202">
        <v>24426</v>
      </c>
    </row>
    <row r="203" spans="1:17" hidden="1" x14ac:dyDescent="0.2">
      <c r="A203" t="s">
        <v>339</v>
      </c>
      <c r="B203" t="s">
        <v>340</v>
      </c>
      <c r="C203" t="s">
        <v>351</v>
      </c>
      <c r="D203" t="s">
        <v>352</v>
      </c>
      <c r="E203" t="s">
        <v>343</v>
      </c>
      <c r="F203" t="s">
        <v>344</v>
      </c>
      <c r="G203" t="s">
        <v>367</v>
      </c>
      <c r="H203">
        <v>2</v>
      </c>
      <c r="I203" t="s">
        <v>170</v>
      </c>
      <c r="J203" t="s">
        <v>169</v>
      </c>
      <c r="K203">
        <v>20128</v>
      </c>
      <c r="L203">
        <v>14056</v>
      </c>
      <c r="M203">
        <v>1123</v>
      </c>
      <c r="N203">
        <v>1863</v>
      </c>
      <c r="O203">
        <v>624</v>
      </c>
      <c r="P203">
        <v>180</v>
      </c>
      <c r="Q203">
        <v>2282</v>
      </c>
    </row>
    <row r="204" spans="1:17" hidden="1" x14ac:dyDescent="0.2">
      <c r="A204" t="s">
        <v>339</v>
      </c>
      <c r="B204" t="s">
        <v>340</v>
      </c>
      <c r="C204" t="s">
        <v>351</v>
      </c>
      <c r="D204" t="s">
        <v>352</v>
      </c>
      <c r="E204" t="s">
        <v>347</v>
      </c>
      <c r="F204" t="s">
        <v>348</v>
      </c>
      <c r="G204" t="s">
        <v>367</v>
      </c>
      <c r="H204">
        <v>2</v>
      </c>
      <c r="I204" t="s">
        <v>170</v>
      </c>
      <c r="J204" t="s">
        <v>169</v>
      </c>
      <c r="K204">
        <v>349500</v>
      </c>
      <c r="L204">
        <v>241529</v>
      </c>
      <c r="M204">
        <v>12346</v>
      </c>
      <c r="N204">
        <v>51865</v>
      </c>
      <c r="O204">
        <v>17633</v>
      </c>
      <c r="P204">
        <v>3730</v>
      </c>
      <c r="Q204">
        <v>22397</v>
      </c>
    </row>
    <row r="205" spans="1:17" hidden="1" x14ac:dyDescent="0.2">
      <c r="A205" t="s">
        <v>339</v>
      </c>
      <c r="B205" t="s">
        <v>340</v>
      </c>
      <c r="C205" t="s">
        <v>351</v>
      </c>
      <c r="D205" t="s">
        <v>352</v>
      </c>
      <c r="E205" t="s">
        <v>349</v>
      </c>
      <c r="F205" t="s">
        <v>350</v>
      </c>
      <c r="G205" t="s">
        <v>367</v>
      </c>
      <c r="H205">
        <v>2</v>
      </c>
      <c r="I205" t="s">
        <v>170</v>
      </c>
      <c r="J205" t="s">
        <v>169</v>
      </c>
      <c r="K205">
        <v>369628</v>
      </c>
      <c r="L205">
        <v>255585</v>
      </c>
      <c r="M205">
        <v>13469</v>
      </c>
      <c r="N205">
        <v>53728</v>
      </c>
      <c r="O205">
        <v>18257</v>
      </c>
      <c r="P205">
        <v>3910</v>
      </c>
      <c r="Q205">
        <v>24679</v>
      </c>
    </row>
    <row r="206" spans="1:17" hidden="1" x14ac:dyDescent="0.2">
      <c r="A206" t="s">
        <v>339</v>
      </c>
      <c r="B206" t="s">
        <v>340</v>
      </c>
      <c r="C206" t="s">
        <v>353</v>
      </c>
      <c r="D206" t="s">
        <v>354</v>
      </c>
      <c r="E206" t="s">
        <v>343</v>
      </c>
      <c r="F206" t="s">
        <v>344</v>
      </c>
      <c r="G206" t="s">
        <v>367</v>
      </c>
      <c r="H206">
        <v>2</v>
      </c>
      <c r="I206" t="s">
        <v>170</v>
      </c>
      <c r="J206" t="s">
        <v>169</v>
      </c>
      <c r="K206">
        <v>39249</v>
      </c>
      <c r="L206">
        <v>27479</v>
      </c>
      <c r="M206">
        <v>2284</v>
      </c>
      <c r="N206">
        <v>3521</v>
      </c>
      <c r="O206">
        <v>1135</v>
      </c>
      <c r="P206">
        <v>389</v>
      </c>
      <c r="Q206">
        <v>4441</v>
      </c>
    </row>
    <row r="207" spans="1:17" hidden="1" x14ac:dyDescent="0.2">
      <c r="A207" t="s">
        <v>339</v>
      </c>
      <c r="B207" t="s">
        <v>340</v>
      </c>
      <c r="C207" t="s">
        <v>353</v>
      </c>
      <c r="D207" t="s">
        <v>354</v>
      </c>
      <c r="E207" t="s">
        <v>347</v>
      </c>
      <c r="F207" t="s">
        <v>348</v>
      </c>
      <c r="G207" t="s">
        <v>367</v>
      </c>
      <c r="H207">
        <v>2</v>
      </c>
      <c r="I207" t="s">
        <v>170</v>
      </c>
      <c r="J207" t="s">
        <v>169</v>
      </c>
      <c r="K207">
        <v>670982</v>
      </c>
      <c r="L207">
        <v>456394</v>
      </c>
      <c r="M207">
        <v>22157</v>
      </c>
      <c r="N207">
        <v>102747</v>
      </c>
      <c r="O207">
        <v>37747</v>
      </c>
      <c r="P207">
        <v>7273</v>
      </c>
      <c r="Q207">
        <v>44664</v>
      </c>
    </row>
    <row r="208" spans="1:17" hidden="1" x14ac:dyDescent="0.2">
      <c r="A208" t="s">
        <v>339</v>
      </c>
      <c r="B208" t="s">
        <v>340</v>
      </c>
      <c r="C208" t="s">
        <v>353</v>
      </c>
      <c r="D208" t="s">
        <v>354</v>
      </c>
      <c r="E208" t="s">
        <v>349</v>
      </c>
      <c r="F208" t="s">
        <v>350</v>
      </c>
      <c r="G208" t="s">
        <v>367</v>
      </c>
      <c r="H208">
        <v>2</v>
      </c>
      <c r="I208" t="s">
        <v>170</v>
      </c>
      <c r="J208" t="s">
        <v>169</v>
      </c>
      <c r="K208">
        <v>710231</v>
      </c>
      <c r="L208">
        <v>483873</v>
      </c>
      <c r="M208">
        <v>24441</v>
      </c>
      <c r="N208">
        <v>106268</v>
      </c>
      <c r="O208">
        <v>38882</v>
      </c>
      <c r="P208">
        <v>7662</v>
      </c>
      <c r="Q208">
        <v>49105</v>
      </c>
    </row>
    <row r="209" spans="1:17" hidden="1" x14ac:dyDescent="0.2">
      <c r="A209" t="s">
        <v>355</v>
      </c>
      <c r="B209" t="s">
        <v>356</v>
      </c>
      <c r="C209" t="s">
        <v>341</v>
      </c>
      <c r="D209" t="s">
        <v>342</v>
      </c>
      <c r="E209" t="s">
        <v>343</v>
      </c>
      <c r="F209" t="s">
        <v>344</v>
      </c>
      <c r="G209" t="s">
        <v>367</v>
      </c>
      <c r="H209">
        <v>2</v>
      </c>
      <c r="I209" t="s">
        <v>170</v>
      </c>
      <c r="J209" t="s">
        <v>169</v>
      </c>
      <c r="K209">
        <v>19121</v>
      </c>
      <c r="L209">
        <v>13423</v>
      </c>
      <c r="M209">
        <v>1161</v>
      </c>
      <c r="N209">
        <v>1658</v>
      </c>
      <c r="O209">
        <v>511</v>
      </c>
      <c r="P209">
        <v>209</v>
      </c>
      <c r="Q209">
        <v>2159</v>
      </c>
    </row>
    <row r="210" spans="1:17" hidden="1" x14ac:dyDescent="0.2">
      <c r="A210" t="s">
        <v>355</v>
      </c>
      <c r="B210" t="s">
        <v>356</v>
      </c>
      <c r="C210" t="s">
        <v>341</v>
      </c>
      <c r="D210" t="s">
        <v>342</v>
      </c>
      <c r="E210" t="s">
        <v>347</v>
      </c>
      <c r="F210" t="s">
        <v>348</v>
      </c>
      <c r="G210" t="s">
        <v>367</v>
      </c>
      <c r="H210">
        <v>2</v>
      </c>
      <c r="I210" t="s">
        <v>170</v>
      </c>
      <c r="J210" t="s">
        <v>169</v>
      </c>
      <c r="K210">
        <v>321486</v>
      </c>
      <c r="L210">
        <v>214866</v>
      </c>
      <c r="M210">
        <v>9811</v>
      </c>
      <c r="N210">
        <v>50884</v>
      </c>
      <c r="O210">
        <v>20115</v>
      </c>
      <c r="P210">
        <v>3543</v>
      </c>
      <c r="Q210">
        <v>22267</v>
      </c>
    </row>
    <row r="211" spans="1:17" hidden="1" x14ac:dyDescent="0.2">
      <c r="A211" t="s">
        <v>355</v>
      </c>
      <c r="B211" t="s">
        <v>356</v>
      </c>
      <c r="C211" t="s">
        <v>341</v>
      </c>
      <c r="D211" t="s">
        <v>342</v>
      </c>
      <c r="E211" t="s">
        <v>349</v>
      </c>
      <c r="F211" t="s">
        <v>350</v>
      </c>
      <c r="G211" t="s">
        <v>367</v>
      </c>
      <c r="H211">
        <v>2</v>
      </c>
      <c r="I211" t="s">
        <v>170</v>
      </c>
      <c r="J211" t="s">
        <v>169</v>
      </c>
      <c r="K211">
        <v>340607</v>
      </c>
      <c r="L211">
        <v>228289</v>
      </c>
      <c r="M211">
        <v>10972</v>
      </c>
      <c r="N211">
        <v>52542</v>
      </c>
      <c r="O211">
        <v>20626</v>
      </c>
      <c r="P211">
        <v>3752</v>
      </c>
      <c r="Q211">
        <v>24426</v>
      </c>
    </row>
    <row r="212" spans="1:17" hidden="1" x14ac:dyDescent="0.2">
      <c r="A212" t="s">
        <v>355</v>
      </c>
      <c r="B212" t="s">
        <v>356</v>
      </c>
      <c r="C212" t="s">
        <v>351</v>
      </c>
      <c r="D212" t="s">
        <v>352</v>
      </c>
      <c r="E212" t="s">
        <v>343</v>
      </c>
      <c r="F212" t="s">
        <v>344</v>
      </c>
      <c r="G212" t="s">
        <v>367</v>
      </c>
      <c r="H212">
        <v>2</v>
      </c>
      <c r="I212" t="s">
        <v>170</v>
      </c>
      <c r="J212" t="s">
        <v>169</v>
      </c>
      <c r="K212">
        <v>20131</v>
      </c>
      <c r="L212">
        <v>14059</v>
      </c>
      <c r="M212">
        <v>1123</v>
      </c>
      <c r="N212">
        <v>1863</v>
      </c>
      <c r="O212">
        <v>624</v>
      </c>
      <c r="P212">
        <v>180</v>
      </c>
      <c r="Q212">
        <v>2282</v>
      </c>
    </row>
    <row r="213" spans="1:17" hidden="1" x14ac:dyDescent="0.2">
      <c r="A213" t="s">
        <v>355</v>
      </c>
      <c r="B213" t="s">
        <v>356</v>
      </c>
      <c r="C213" t="s">
        <v>351</v>
      </c>
      <c r="D213" t="s">
        <v>352</v>
      </c>
      <c r="E213" t="s">
        <v>347</v>
      </c>
      <c r="F213" t="s">
        <v>348</v>
      </c>
      <c r="G213" t="s">
        <v>367</v>
      </c>
      <c r="H213">
        <v>2</v>
      </c>
      <c r="I213" t="s">
        <v>170</v>
      </c>
      <c r="J213" t="s">
        <v>169</v>
      </c>
      <c r="K213">
        <v>349511</v>
      </c>
      <c r="L213">
        <v>241535</v>
      </c>
      <c r="M213">
        <v>12347</v>
      </c>
      <c r="N213">
        <v>51866</v>
      </c>
      <c r="O213">
        <v>17635</v>
      </c>
      <c r="P213">
        <v>3730</v>
      </c>
      <c r="Q213">
        <v>22398</v>
      </c>
    </row>
    <row r="214" spans="1:17" hidden="1" x14ac:dyDescent="0.2">
      <c r="A214" t="s">
        <v>355</v>
      </c>
      <c r="B214" t="s">
        <v>356</v>
      </c>
      <c r="C214" t="s">
        <v>351</v>
      </c>
      <c r="D214" t="s">
        <v>352</v>
      </c>
      <c r="E214" t="s">
        <v>349</v>
      </c>
      <c r="F214" t="s">
        <v>350</v>
      </c>
      <c r="G214" t="s">
        <v>367</v>
      </c>
      <c r="H214">
        <v>2</v>
      </c>
      <c r="I214" t="s">
        <v>170</v>
      </c>
      <c r="J214" t="s">
        <v>169</v>
      </c>
      <c r="K214">
        <v>369642</v>
      </c>
      <c r="L214">
        <v>255594</v>
      </c>
      <c r="M214">
        <v>13470</v>
      </c>
      <c r="N214">
        <v>53729</v>
      </c>
      <c r="O214">
        <v>18259</v>
      </c>
      <c r="P214">
        <v>3910</v>
      </c>
      <c r="Q214">
        <v>24680</v>
      </c>
    </row>
    <row r="215" spans="1:17" hidden="1" x14ac:dyDescent="0.2">
      <c r="A215" t="s">
        <v>355</v>
      </c>
      <c r="B215" t="s">
        <v>356</v>
      </c>
      <c r="C215" t="s">
        <v>353</v>
      </c>
      <c r="D215" t="s">
        <v>354</v>
      </c>
      <c r="E215" t="s">
        <v>343</v>
      </c>
      <c r="F215" t="s">
        <v>344</v>
      </c>
      <c r="G215" t="s">
        <v>367</v>
      </c>
      <c r="H215">
        <v>2</v>
      </c>
      <c r="I215" t="s">
        <v>170</v>
      </c>
      <c r="J215" t="s">
        <v>169</v>
      </c>
      <c r="K215">
        <v>39252</v>
      </c>
      <c r="L215">
        <v>27482</v>
      </c>
      <c r="M215">
        <v>2284</v>
      </c>
      <c r="N215">
        <v>3521</v>
      </c>
      <c r="O215">
        <v>1135</v>
      </c>
      <c r="P215">
        <v>389</v>
      </c>
      <c r="Q215">
        <v>4441</v>
      </c>
    </row>
    <row r="216" spans="1:17" hidden="1" x14ac:dyDescent="0.2">
      <c r="A216" t="s">
        <v>355</v>
      </c>
      <c r="B216" t="s">
        <v>356</v>
      </c>
      <c r="C216" t="s">
        <v>353</v>
      </c>
      <c r="D216" t="s">
        <v>354</v>
      </c>
      <c r="E216" t="s">
        <v>347</v>
      </c>
      <c r="F216" t="s">
        <v>348</v>
      </c>
      <c r="G216" t="s">
        <v>367</v>
      </c>
      <c r="H216">
        <v>2</v>
      </c>
      <c r="I216" t="s">
        <v>170</v>
      </c>
      <c r="J216" t="s">
        <v>169</v>
      </c>
      <c r="K216">
        <v>670997</v>
      </c>
      <c r="L216">
        <v>456401</v>
      </c>
      <c r="M216">
        <v>22158</v>
      </c>
      <c r="N216">
        <v>102750</v>
      </c>
      <c r="O216">
        <v>37750</v>
      </c>
      <c r="P216">
        <v>7273</v>
      </c>
      <c r="Q216">
        <v>44665</v>
      </c>
    </row>
    <row r="217" spans="1:17" hidden="1" x14ac:dyDescent="0.2">
      <c r="A217" t="s">
        <v>355</v>
      </c>
      <c r="B217" t="s">
        <v>356</v>
      </c>
      <c r="C217" t="s">
        <v>353</v>
      </c>
      <c r="D217" t="s">
        <v>354</v>
      </c>
      <c r="E217" t="s">
        <v>349</v>
      </c>
      <c r="F217" t="s">
        <v>350</v>
      </c>
      <c r="G217" t="s">
        <v>367</v>
      </c>
      <c r="H217">
        <v>2</v>
      </c>
      <c r="I217" t="s">
        <v>170</v>
      </c>
      <c r="J217" t="s">
        <v>169</v>
      </c>
      <c r="K217">
        <v>710249</v>
      </c>
      <c r="L217">
        <v>483883</v>
      </c>
      <c r="M217">
        <v>24442</v>
      </c>
      <c r="N217">
        <v>106271</v>
      </c>
      <c r="O217">
        <v>38885</v>
      </c>
      <c r="P217">
        <v>7662</v>
      </c>
      <c r="Q217">
        <v>49106</v>
      </c>
    </row>
    <row r="218" spans="1:17" hidden="1" x14ac:dyDescent="0.2">
      <c r="A218" t="s">
        <v>357</v>
      </c>
      <c r="B218" s="2">
        <v>40360</v>
      </c>
      <c r="C218" t="s">
        <v>341</v>
      </c>
      <c r="D218" t="s">
        <v>342</v>
      </c>
      <c r="E218" t="s">
        <v>343</v>
      </c>
      <c r="F218" t="s">
        <v>344</v>
      </c>
      <c r="G218" t="s">
        <v>367</v>
      </c>
      <c r="H218">
        <v>2</v>
      </c>
      <c r="I218" t="s">
        <v>170</v>
      </c>
      <c r="J218" t="s">
        <v>169</v>
      </c>
      <c r="K218">
        <v>19460</v>
      </c>
      <c r="L218">
        <v>13638</v>
      </c>
      <c r="M218">
        <v>1175</v>
      </c>
      <c r="N218">
        <v>1715</v>
      </c>
      <c r="O218">
        <v>522</v>
      </c>
      <c r="P218">
        <v>207</v>
      </c>
      <c r="Q218">
        <v>2203</v>
      </c>
    </row>
    <row r="219" spans="1:17" hidden="1" x14ac:dyDescent="0.2">
      <c r="A219" t="s">
        <v>357</v>
      </c>
      <c r="B219" s="2">
        <v>40360</v>
      </c>
      <c r="C219" t="s">
        <v>341</v>
      </c>
      <c r="D219" t="s">
        <v>342</v>
      </c>
      <c r="E219" t="s">
        <v>347</v>
      </c>
      <c r="F219" t="s">
        <v>348</v>
      </c>
      <c r="G219" t="s">
        <v>367</v>
      </c>
      <c r="H219">
        <v>2</v>
      </c>
      <c r="I219" t="s">
        <v>170</v>
      </c>
      <c r="J219" t="s">
        <v>169</v>
      </c>
      <c r="K219">
        <v>322858</v>
      </c>
      <c r="L219">
        <v>215621</v>
      </c>
      <c r="M219">
        <v>9850</v>
      </c>
      <c r="N219">
        <v>51056</v>
      </c>
      <c r="O219">
        <v>20287</v>
      </c>
      <c r="P219">
        <v>3591</v>
      </c>
      <c r="Q219">
        <v>22453</v>
      </c>
    </row>
    <row r="220" spans="1:17" hidden="1" x14ac:dyDescent="0.2">
      <c r="A220" t="s">
        <v>357</v>
      </c>
      <c r="B220" s="2">
        <v>40360</v>
      </c>
      <c r="C220" t="s">
        <v>341</v>
      </c>
      <c r="D220" t="s">
        <v>342</v>
      </c>
      <c r="E220" t="s">
        <v>349</v>
      </c>
      <c r="F220" t="s">
        <v>350</v>
      </c>
      <c r="G220" t="s">
        <v>367</v>
      </c>
      <c r="H220">
        <v>2</v>
      </c>
      <c r="I220" t="s">
        <v>170</v>
      </c>
      <c r="J220" t="s">
        <v>169</v>
      </c>
      <c r="K220">
        <v>342318</v>
      </c>
      <c r="L220">
        <v>229259</v>
      </c>
      <c r="M220">
        <v>11025</v>
      </c>
      <c r="N220">
        <v>52771</v>
      </c>
      <c r="O220">
        <v>20809</v>
      </c>
      <c r="P220">
        <v>3798</v>
      </c>
      <c r="Q220">
        <v>24656</v>
      </c>
    </row>
    <row r="221" spans="1:17" hidden="1" x14ac:dyDescent="0.2">
      <c r="A221" t="s">
        <v>357</v>
      </c>
      <c r="B221" s="2">
        <v>40360</v>
      </c>
      <c r="C221" t="s">
        <v>351</v>
      </c>
      <c r="D221" t="s">
        <v>352</v>
      </c>
      <c r="E221" t="s">
        <v>343</v>
      </c>
      <c r="F221" t="s">
        <v>344</v>
      </c>
      <c r="G221" t="s">
        <v>367</v>
      </c>
      <c r="H221">
        <v>2</v>
      </c>
      <c r="I221" t="s">
        <v>170</v>
      </c>
      <c r="J221" t="s">
        <v>169</v>
      </c>
      <c r="K221">
        <v>20559</v>
      </c>
      <c r="L221">
        <v>14356</v>
      </c>
      <c r="M221">
        <v>1144</v>
      </c>
      <c r="N221">
        <v>1933</v>
      </c>
      <c r="O221">
        <v>637</v>
      </c>
      <c r="P221">
        <v>184</v>
      </c>
      <c r="Q221">
        <v>2305</v>
      </c>
    </row>
    <row r="222" spans="1:17" hidden="1" x14ac:dyDescent="0.2">
      <c r="A222" t="s">
        <v>357</v>
      </c>
      <c r="B222" s="2">
        <v>40360</v>
      </c>
      <c r="C222" t="s">
        <v>351</v>
      </c>
      <c r="D222" t="s">
        <v>352</v>
      </c>
      <c r="E222" t="s">
        <v>347</v>
      </c>
      <c r="F222" t="s">
        <v>348</v>
      </c>
      <c r="G222" t="s">
        <v>367</v>
      </c>
      <c r="H222">
        <v>2</v>
      </c>
      <c r="I222" t="s">
        <v>170</v>
      </c>
      <c r="J222" t="s">
        <v>169</v>
      </c>
      <c r="K222">
        <v>351029</v>
      </c>
      <c r="L222">
        <v>242341</v>
      </c>
      <c r="M222">
        <v>12462</v>
      </c>
      <c r="N222">
        <v>52008</v>
      </c>
      <c r="O222">
        <v>17842</v>
      </c>
      <c r="P222">
        <v>3780</v>
      </c>
      <c r="Q222">
        <v>22596</v>
      </c>
    </row>
    <row r="223" spans="1:17" hidden="1" x14ac:dyDescent="0.2">
      <c r="A223" t="s">
        <v>357</v>
      </c>
      <c r="B223" s="2">
        <v>40360</v>
      </c>
      <c r="C223" t="s">
        <v>351</v>
      </c>
      <c r="D223" t="s">
        <v>352</v>
      </c>
      <c r="E223" t="s">
        <v>349</v>
      </c>
      <c r="F223" t="s">
        <v>350</v>
      </c>
      <c r="G223" t="s">
        <v>367</v>
      </c>
      <c r="H223">
        <v>2</v>
      </c>
      <c r="I223" t="s">
        <v>170</v>
      </c>
      <c r="J223" t="s">
        <v>169</v>
      </c>
      <c r="K223">
        <v>371588</v>
      </c>
      <c r="L223">
        <v>256697</v>
      </c>
      <c r="M223">
        <v>13606</v>
      </c>
      <c r="N223">
        <v>53941</v>
      </c>
      <c r="O223">
        <v>18479</v>
      </c>
      <c r="P223">
        <v>3964</v>
      </c>
      <c r="Q223">
        <v>24901</v>
      </c>
    </row>
    <row r="224" spans="1:17" hidden="1" x14ac:dyDescent="0.2">
      <c r="A224" t="s">
        <v>357</v>
      </c>
      <c r="B224" s="2">
        <v>40360</v>
      </c>
      <c r="C224" t="s">
        <v>353</v>
      </c>
      <c r="D224" t="s">
        <v>354</v>
      </c>
      <c r="E224" t="s">
        <v>343</v>
      </c>
      <c r="F224" t="s">
        <v>344</v>
      </c>
      <c r="G224" t="s">
        <v>367</v>
      </c>
      <c r="H224">
        <v>2</v>
      </c>
      <c r="I224" t="s">
        <v>170</v>
      </c>
      <c r="J224" t="s">
        <v>169</v>
      </c>
      <c r="K224">
        <v>40019</v>
      </c>
      <c r="L224">
        <v>27994</v>
      </c>
      <c r="M224">
        <v>2319</v>
      </c>
      <c r="N224">
        <v>3648</v>
      </c>
      <c r="O224">
        <v>1159</v>
      </c>
      <c r="P224">
        <v>391</v>
      </c>
      <c r="Q224">
        <v>4508</v>
      </c>
    </row>
    <row r="225" spans="1:17" hidden="1" x14ac:dyDescent="0.2">
      <c r="A225" t="s">
        <v>357</v>
      </c>
      <c r="B225" s="2">
        <v>40360</v>
      </c>
      <c r="C225" t="s">
        <v>353</v>
      </c>
      <c r="D225" t="s">
        <v>354</v>
      </c>
      <c r="E225" t="s">
        <v>347</v>
      </c>
      <c r="F225" t="s">
        <v>348</v>
      </c>
      <c r="G225" t="s">
        <v>367</v>
      </c>
      <c r="H225">
        <v>2</v>
      </c>
      <c r="I225" t="s">
        <v>170</v>
      </c>
      <c r="J225" t="s">
        <v>169</v>
      </c>
      <c r="K225">
        <v>673887</v>
      </c>
      <c r="L225">
        <v>457962</v>
      </c>
      <c r="M225">
        <v>22312</v>
      </c>
      <c r="N225">
        <v>103064</v>
      </c>
      <c r="O225">
        <v>38129</v>
      </c>
      <c r="P225">
        <v>7371</v>
      </c>
      <c r="Q225">
        <v>45049</v>
      </c>
    </row>
    <row r="226" spans="1:17" hidden="1" x14ac:dyDescent="0.2">
      <c r="A226" t="s">
        <v>357</v>
      </c>
      <c r="B226" s="2">
        <v>40360</v>
      </c>
      <c r="C226" t="s">
        <v>353</v>
      </c>
      <c r="D226" t="s">
        <v>354</v>
      </c>
      <c r="E226" t="s">
        <v>349</v>
      </c>
      <c r="F226" t="s">
        <v>350</v>
      </c>
      <c r="G226" t="s">
        <v>367</v>
      </c>
      <c r="H226">
        <v>2</v>
      </c>
      <c r="I226" t="s">
        <v>170</v>
      </c>
      <c r="J226" t="s">
        <v>169</v>
      </c>
      <c r="K226">
        <v>713906</v>
      </c>
      <c r="L226">
        <v>485956</v>
      </c>
      <c r="M226">
        <v>24631</v>
      </c>
      <c r="N226">
        <v>106712</v>
      </c>
      <c r="O226">
        <v>39288</v>
      </c>
      <c r="P226">
        <v>7762</v>
      </c>
      <c r="Q226">
        <v>49557</v>
      </c>
    </row>
    <row r="227" spans="1:17" hidden="1" x14ac:dyDescent="0.2">
      <c r="A227" t="s">
        <v>358</v>
      </c>
      <c r="B227" s="2">
        <v>40725</v>
      </c>
      <c r="C227" t="s">
        <v>341</v>
      </c>
      <c r="D227" t="s">
        <v>342</v>
      </c>
      <c r="E227" t="s">
        <v>343</v>
      </c>
      <c r="F227" t="s">
        <v>344</v>
      </c>
      <c r="G227" t="s">
        <v>367</v>
      </c>
      <c r="H227">
        <v>2</v>
      </c>
      <c r="I227" t="s">
        <v>170</v>
      </c>
      <c r="J227" t="s">
        <v>169</v>
      </c>
      <c r="K227">
        <v>20382</v>
      </c>
      <c r="L227">
        <v>14323</v>
      </c>
      <c r="M227">
        <v>1196</v>
      </c>
      <c r="N227">
        <v>1844</v>
      </c>
      <c r="O227">
        <v>547</v>
      </c>
      <c r="P227">
        <v>218</v>
      </c>
      <c r="Q227">
        <v>2254</v>
      </c>
    </row>
    <row r="228" spans="1:17" hidden="1" x14ac:dyDescent="0.2">
      <c r="A228" t="s">
        <v>358</v>
      </c>
      <c r="B228" s="2">
        <v>40725</v>
      </c>
      <c r="C228" t="s">
        <v>341</v>
      </c>
      <c r="D228" t="s">
        <v>342</v>
      </c>
      <c r="E228" t="s">
        <v>347</v>
      </c>
      <c r="F228" t="s">
        <v>348</v>
      </c>
      <c r="G228" t="s">
        <v>367</v>
      </c>
      <c r="H228">
        <v>2</v>
      </c>
      <c r="I228" t="s">
        <v>170</v>
      </c>
      <c r="J228" t="s">
        <v>169</v>
      </c>
      <c r="K228">
        <v>325909</v>
      </c>
      <c r="L228">
        <v>216755</v>
      </c>
      <c r="M228">
        <v>10091</v>
      </c>
      <c r="N228">
        <v>51600</v>
      </c>
      <c r="O228">
        <v>20898</v>
      </c>
      <c r="P228">
        <v>3762</v>
      </c>
      <c r="Q228">
        <v>22803</v>
      </c>
    </row>
    <row r="229" spans="1:17" hidden="1" x14ac:dyDescent="0.2">
      <c r="A229" t="s">
        <v>358</v>
      </c>
      <c r="B229" s="2">
        <v>40725</v>
      </c>
      <c r="C229" t="s">
        <v>341</v>
      </c>
      <c r="D229" t="s">
        <v>342</v>
      </c>
      <c r="E229" t="s">
        <v>349</v>
      </c>
      <c r="F229" t="s">
        <v>350</v>
      </c>
      <c r="G229" t="s">
        <v>367</v>
      </c>
      <c r="H229">
        <v>2</v>
      </c>
      <c r="I229" t="s">
        <v>170</v>
      </c>
      <c r="J229" t="s">
        <v>169</v>
      </c>
      <c r="K229">
        <v>346291</v>
      </c>
      <c r="L229">
        <v>231078</v>
      </c>
      <c r="M229">
        <v>11287</v>
      </c>
      <c r="N229">
        <v>53444</v>
      </c>
      <c r="O229">
        <v>21445</v>
      </c>
      <c r="P229">
        <v>3980</v>
      </c>
      <c r="Q229">
        <v>25057</v>
      </c>
    </row>
    <row r="230" spans="1:17" hidden="1" x14ac:dyDescent="0.2">
      <c r="A230" t="s">
        <v>358</v>
      </c>
      <c r="B230" s="2">
        <v>40725</v>
      </c>
      <c r="C230" t="s">
        <v>351</v>
      </c>
      <c r="D230" t="s">
        <v>352</v>
      </c>
      <c r="E230" t="s">
        <v>343</v>
      </c>
      <c r="F230" t="s">
        <v>344</v>
      </c>
      <c r="G230" t="s">
        <v>367</v>
      </c>
      <c r="H230">
        <v>2</v>
      </c>
      <c r="I230" t="s">
        <v>170</v>
      </c>
      <c r="J230" t="s">
        <v>169</v>
      </c>
      <c r="K230">
        <v>21761</v>
      </c>
      <c r="L230">
        <v>15182</v>
      </c>
      <c r="M230">
        <v>1198</v>
      </c>
      <c r="N230">
        <v>2100</v>
      </c>
      <c r="O230">
        <v>663</v>
      </c>
      <c r="P230">
        <v>201</v>
      </c>
      <c r="Q230">
        <v>2417</v>
      </c>
    </row>
    <row r="231" spans="1:17" hidden="1" x14ac:dyDescent="0.2">
      <c r="A231" t="s">
        <v>358</v>
      </c>
      <c r="B231" s="2">
        <v>40725</v>
      </c>
      <c r="C231" t="s">
        <v>351</v>
      </c>
      <c r="D231" t="s">
        <v>352</v>
      </c>
      <c r="E231" t="s">
        <v>347</v>
      </c>
      <c r="F231" t="s">
        <v>348</v>
      </c>
      <c r="G231" t="s">
        <v>367</v>
      </c>
      <c r="H231">
        <v>2</v>
      </c>
      <c r="I231" t="s">
        <v>170</v>
      </c>
      <c r="J231" t="s">
        <v>169</v>
      </c>
      <c r="K231">
        <v>353986</v>
      </c>
      <c r="L231">
        <v>243109</v>
      </c>
      <c r="M231">
        <v>12882</v>
      </c>
      <c r="N231">
        <v>52521</v>
      </c>
      <c r="O231">
        <v>18547</v>
      </c>
      <c r="P231">
        <v>3941</v>
      </c>
      <c r="Q231">
        <v>22986</v>
      </c>
    </row>
    <row r="232" spans="1:17" hidden="1" x14ac:dyDescent="0.2">
      <c r="A232" t="s">
        <v>358</v>
      </c>
      <c r="B232" s="2">
        <v>40725</v>
      </c>
      <c r="C232" t="s">
        <v>351</v>
      </c>
      <c r="D232" t="s">
        <v>352</v>
      </c>
      <c r="E232" t="s">
        <v>349</v>
      </c>
      <c r="F232" t="s">
        <v>350</v>
      </c>
      <c r="G232" t="s">
        <v>367</v>
      </c>
      <c r="H232">
        <v>2</v>
      </c>
      <c r="I232" t="s">
        <v>170</v>
      </c>
      <c r="J232" t="s">
        <v>169</v>
      </c>
      <c r="K232">
        <v>375747</v>
      </c>
      <c r="L232">
        <v>258291</v>
      </c>
      <c r="M232">
        <v>14080</v>
      </c>
      <c r="N232">
        <v>54621</v>
      </c>
      <c r="O232">
        <v>19210</v>
      </c>
      <c r="P232">
        <v>4142</v>
      </c>
      <c r="Q232">
        <v>25403</v>
      </c>
    </row>
    <row r="233" spans="1:17" hidden="1" x14ac:dyDescent="0.2">
      <c r="A233" t="s">
        <v>358</v>
      </c>
      <c r="B233" s="2">
        <v>40725</v>
      </c>
      <c r="C233" t="s">
        <v>353</v>
      </c>
      <c r="D233" t="s">
        <v>354</v>
      </c>
      <c r="E233" t="s">
        <v>343</v>
      </c>
      <c r="F233" t="s">
        <v>344</v>
      </c>
      <c r="G233" t="s">
        <v>367</v>
      </c>
      <c r="H233">
        <v>2</v>
      </c>
      <c r="I233" t="s">
        <v>170</v>
      </c>
      <c r="J233" t="s">
        <v>169</v>
      </c>
      <c r="K233">
        <v>42143</v>
      </c>
      <c r="L233">
        <v>29505</v>
      </c>
      <c r="M233">
        <v>2394</v>
      </c>
      <c r="N233">
        <v>3944</v>
      </c>
      <c r="O233">
        <v>1210</v>
      </c>
      <c r="P233">
        <v>419</v>
      </c>
      <c r="Q233">
        <v>4671</v>
      </c>
    </row>
    <row r="234" spans="1:17" hidden="1" x14ac:dyDescent="0.2">
      <c r="A234" t="s">
        <v>358</v>
      </c>
      <c r="B234" s="2">
        <v>40725</v>
      </c>
      <c r="C234" t="s">
        <v>353</v>
      </c>
      <c r="D234" t="s">
        <v>354</v>
      </c>
      <c r="E234" t="s">
        <v>347</v>
      </c>
      <c r="F234" t="s">
        <v>348</v>
      </c>
      <c r="G234" t="s">
        <v>367</v>
      </c>
      <c r="H234">
        <v>2</v>
      </c>
      <c r="I234" t="s">
        <v>170</v>
      </c>
      <c r="J234" t="s">
        <v>169</v>
      </c>
      <c r="K234">
        <v>679895</v>
      </c>
      <c r="L234">
        <v>459864</v>
      </c>
      <c r="M234">
        <v>22973</v>
      </c>
      <c r="N234">
        <v>104121</v>
      </c>
      <c r="O234">
        <v>39445</v>
      </c>
      <c r="P234">
        <v>7703</v>
      </c>
      <c r="Q234">
        <v>45789</v>
      </c>
    </row>
    <row r="235" spans="1:17" hidden="1" x14ac:dyDescent="0.2">
      <c r="A235" t="s">
        <v>358</v>
      </c>
      <c r="B235" s="2">
        <v>40725</v>
      </c>
      <c r="C235" t="s">
        <v>353</v>
      </c>
      <c r="D235" t="s">
        <v>354</v>
      </c>
      <c r="E235" t="s">
        <v>349</v>
      </c>
      <c r="F235" t="s">
        <v>350</v>
      </c>
      <c r="G235" t="s">
        <v>367</v>
      </c>
      <c r="H235">
        <v>2</v>
      </c>
      <c r="I235" t="s">
        <v>170</v>
      </c>
      <c r="J235" t="s">
        <v>169</v>
      </c>
      <c r="K235">
        <v>722038</v>
      </c>
      <c r="L235">
        <v>489369</v>
      </c>
      <c r="M235">
        <v>25367</v>
      </c>
      <c r="N235">
        <v>108065</v>
      </c>
      <c r="O235">
        <v>40655</v>
      </c>
      <c r="P235">
        <v>8122</v>
      </c>
      <c r="Q235">
        <v>50460</v>
      </c>
    </row>
    <row r="236" spans="1:17" hidden="1" x14ac:dyDescent="0.2">
      <c r="A236" t="s">
        <v>359</v>
      </c>
      <c r="B236" s="2">
        <v>41091</v>
      </c>
      <c r="C236" t="s">
        <v>341</v>
      </c>
      <c r="D236" t="s">
        <v>342</v>
      </c>
      <c r="E236" t="s">
        <v>343</v>
      </c>
      <c r="F236" t="s">
        <v>344</v>
      </c>
      <c r="G236" t="s">
        <v>367</v>
      </c>
      <c r="H236">
        <v>2</v>
      </c>
      <c r="I236" t="s">
        <v>170</v>
      </c>
      <c r="J236" t="s">
        <v>169</v>
      </c>
      <c r="K236">
        <v>21681</v>
      </c>
      <c r="L236">
        <v>15235</v>
      </c>
      <c r="M236">
        <v>1268</v>
      </c>
      <c r="N236">
        <v>2059</v>
      </c>
      <c r="O236">
        <v>571</v>
      </c>
      <c r="P236">
        <v>210</v>
      </c>
      <c r="Q236">
        <v>2338</v>
      </c>
    </row>
    <row r="237" spans="1:17" hidden="1" x14ac:dyDescent="0.2">
      <c r="A237" t="s">
        <v>359</v>
      </c>
      <c r="B237" s="2">
        <v>41091</v>
      </c>
      <c r="C237" t="s">
        <v>341</v>
      </c>
      <c r="D237" t="s">
        <v>342</v>
      </c>
      <c r="E237" t="s">
        <v>347</v>
      </c>
      <c r="F237" t="s">
        <v>348</v>
      </c>
      <c r="G237" t="s">
        <v>367</v>
      </c>
      <c r="H237">
        <v>2</v>
      </c>
      <c r="I237" t="s">
        <v>170</v>
      </c>
      <c r="J237" t="s">
        <v>169</v>
      </c>
      <c r="K237">
        <v>327909</v>
      </c>
      <c r="L237">
        <v>216850</v>
      </c>
      <c r="M237">
        <v>10392</v>
      </c>
      <c r="N237">
        <v>51970</v>
      </c>
      <c r="O237">
        <v>21552</v>
      </c>
      <c r="P237">
        <v>4050</v>
      </c>
      <c r="Q237">
        <v>23095</v>
      </c>
    </row>
    <row r="238" spans="1:17" hidden="1" x14ac:dyDescent="0.2">
      <c r="A238" t="s">
        <v>359</v>
      </c>
      <c r="B238" s="2">
        <v>41091</v>
      </c>
      <c r="C238" t="s">
        <v>341</v>
      </c>
      <c r="D238" t="s">
        <v>342</v>
      </c>
      <c r="E238" t="s">
        <v>349</v>
      </c>
      <c r="F238" t="s">
        <v>350</v>
      </c>
      <c r="G238" t="s">
        <v>367</v>
      </c>
      <c r="H238">
        <v>2</v>
      </c>
      <c r="I238" t="s">
        <v>170</v>
      </c>
      <c r="J238" t="s">
        <v>169</v>
      </c>
      <c r="K238">
        <v>349590</v>
      </c>
      <c r="L238">
        <v>232085</v>
      </c>
      <c r="M238">
        <v>11660</v>
      </c>
      <c r="N238">
        <v>54029</v>
      </c>
      <c r="O238">
        <v>22123</v>
      </c>
      <c r="P238">
        <v>4260</v>
      </c>
      <c r="Q238">
        <v>25433</v>
      </c>
    </row>
    <row r="239" spans="1:17" hidden="1" x14ac:dyDescent="0.2">
      <c r="A239" t="s">
        <v>359</v>
      </c>
      <c r="B239" s="2">
        <v>41091</v>
      </c>
      <c r="C239" t="s">
        <v>351</v>
      </c>
      <c r="D239" t="s">
        <v>352</v>
      </c>
      <c r="E239" t="s">
        <v>343</v>
      </c>
      <c r="F239" t="s">
        <v>344</v>
      </c>
      <c r="G239" t="s">
        <v>367</v>
      </c>
      <c r="H239">
        <v>2</v>
      </c>
      <c r="I239" t="s">
        <v>170</v>
      </c>
      <c r="J239" t="s">
        <v>169</v>
      </c>
      <c r="K239">
        <v>23521</v>
      </c>
      <c r="L239">
        <v>16569</v>
      </c>
      <c r="M239">
        <v>1271</v>
      </c>
      <c r="N239">
        <v>2268</v>
      </c>
      <c r="O239">
        <v>697</v>
      </c>
      <c r="P239">
        <v>206</v>
      </c>
      <c r="Q239">
        <v>2510</v>
      </c>
    </row>
    <row r="240" spans="1:17" hidden="1" x14ac:dyDescent="0.2">
      <c r="A240" t="s">
        <v>359</v>
      </c>
      <c r="B240" s="2">
        <v>41091</v>
      </c>
      <c r="C240" t="s">
        <v>351</v>
      </c>
      <c r="D240" t="s">
        <v>352</v>
      </c>
      <c r="E240" t="s">
        <v>347</v>
      </c>
      <c r="F240" t="s">
        <v>348</v>
      </c>
      <c r="G240" t="s">
        <v>367</v>
      </c>
      <c r="H240">
        <v>2</v>
      </c>
      <c r="I240" t="s">
        <v>170</v>
      </c>
      <c r="J240" t="s">
        <v>169</v>
      </c>
      <c r="K240">
        <v>357288</v>
      </c>
      <c r="L240">
        <v>244124</v>
      </c>
      <c r="M240">
        <v>13581</v>
      </c>
      <c r="N240">
        <v>52945</v>
      </c>
      <c r="O240">
        <v>19296</v>
      </c>
      <c r="P240">
        <v>4179</v>
      </c>
      <c r="Q240">
        <v>23163</v>
      </c>
    </row>
    <row r="241" spans="1:17" hidden="1" x14ac:dyDescent="0.2">
      <c r="A241" t="s">
        <v>359</v>
      </c>
      <c r="B241" s="2">
        <v>41091</v>
      </c>
      <c r="C241" t="s">
        <v>351</v>
      </c>
      <c r="D241" t="s">
        <v>352</v>
      </c>
      <c r="E241" t="s">
        <v>349</v>
      </c>
      <c r="F241" t="s">
        <v>350</v>
      </c>
      <c r="G241" t="s">
        <v>367</v>
      </c>
      <c r="H241">
        <v>2</v>
      </c>
      <c r="I241" t="s">
        <v>170</v>
      </c>
      <c r="J241" t="s">
        <v>169</v>
      </c>
      <c r="K241">
        <v>380809</v>
      </c>
      <c r="L241">
        <v>260693</v>
      </c>
      <c r="M241">
        <v>14852</v>
      </c>
      <c r="N241">
        <v>55213</v>
      </c>
      <c r="O241">
        <v>19993</v>
      </c>
      <c r="P241">
        <v>4385</v>
      </c>
      <c r="Q241">
        <v>25673</v>
      </c>
    </row>
    <row r="242" spans="1:17" hidden="1" x14ac:dyDescent="0.2">
      <c r="A242" t="s">
        <v>359</v>
      </c>
      <c r="B242" s="2">
        <v>41091</v>
      </c>
      <c r="C242" t="s">
        <v>353</v>
      </c>
      <c r="D242" t="s">
        <v>354</v>
      </c>
      <c r="E242" t="s">
        <v>343</v>
      </c>
      <c r="F242" t="s">
        <v>344</v>
      </c>
      <c r="G242" t="s">
        <v>367</v>
      </c>
      <c r="H242">
        <v>2</v>
      </c>
      <c r="I242" t="s">
        <v>170</v>
      </c>
      <c r="J242" t="s">
        <v>169</v>
      </c>
      <c r="K242">
        <v>45202</v>
      </c>
      <c r="L242">
        <v>31804</v>
      </c>
      <c r="M242">
        <v>2539</v>
      </c>
      <c r="N242">
        <v>4327</v>
      </c>
      <c r="O242">
        <v>1268</v>
      </c>
      <c r="P242">
        <v>416</v>
      </c>
      <c r="Q242">
        <v>4848</v>
      </c>
    </row>
    <row r="243" spans="1:17" hidden="1" x14ac:dyDescent="0.2">
      <c r="A243" t="s">
        <v>359</v>
      </c>
      <c r="B243" s="2">
        <v>41091</v>
      </c>
      <c r="C243" t="s">
        <v>353</v>
      </c>
      <c r="D243" t="s">
        <v>354</v>
      </c>
      <c r="E243" t="s">
        <v>347</v>
      </c>
      <c r="F243" t="s">
        <v>348</v>
      </c>
      <c r="G243" t="s">
        <v>367</v>
      </c>
      <c r="H243">
        <v>2</v>
      </c>
      <c r="I243" t="s">
        <v>170</v>
      </c>
      <c r="J243" t="s">
        <v>169</v>
      </c>
      <c r="K243">
        <v>685197</v>
      </c>
      <c r="L243">
        <v>460974</v>
      </c>
      <c r="M243">
        <v>23973</v>
      </c>
      <c r="N243">
        <v>104915</v>
      </c>
      <c r="O243">
        <v>40848</v>
      </c>
      <c r="P243">
        <v>8229</v>
      </c>
      <c r="Q243">
        <v>46258</v>
      </c>
    </row>
    <row r="244" spans="1:17" hidden="1" x14ac:dyDescent="0.2">
      <c r="A244" t="s">
        <v>359</v>
      </c>
      <c r="B244" s="2">
        <v>41091</v>
      </c>
      <c r="C244" t="s">
        <v>353</v>
      </c>
      <c r="D244" t="s">
        <v>354</v>
      </c>
      <c r="E244" t="s">
        <v>349</v>
      </c>
      <c r="F244" t="s">
        <v>350</v>
      </c>
      <c r="G244" t="s">
        <v>367</v>
      </c>
      <c r="H244">
        <v>2</v>
      </c>
      <c r="I244" t="s">
        <v>170</v>
      </c>
      <c r="J244" t="s">
        <v>169</v>
      </c>
      <c r="K244">
        <v>730399</v>
      </c>
      <c r="L244">
        <v>492778</v>
      </c>
      <c r="M244">
        <v>26512</v>
      </c>
      <c r="N244">
        <v>109242</v>
      </c>
      <c r="O244">
        <v>42116</v>
      </c>
      <c r="P244">
        <v>8645</v>
      </c>
      <c r="Q244">
        <v>51106</v>
      </c>
    </row>
    <row r="245" spans="1:17" hidden="1" x14ac:dyDescent="0.2">
      <c r="A245" t="s">
        <v>360</v>
      </c>
      <c r="B245" s="2">
        <v>41456</v>
      </c>
      <c r="C245" t="s">
        <v>341</v>
      </c>
      <c r="D245" t="s">
        <v>342</v>
      </c>
      <c r="E245" t="s">
        <v>343</v>
      </c>
      <c r="F245" t="s">
        <v>344</v>
      </c>
      <c r="G245" t="s">
        <v>367</v>
      </c>
      <c r="H245">
        <v>2</v>
      </c>
      <c r="I245" t="s">
        <v>170</v>
      </c>
      <c r="J245" t="s">
        <v>169</v>
      </c>
      <c r="K245">
        <v>22527</v>
      </c>
      <c r="L245">
        <v>15875</v>
      </c>
      <c r="M245">
        <v>1297</v>
      </c>
      <c r="N245">
        <v>2222</v>
      </c>
      <c r="O245">
        <v>558</v>
      </c>
      <c r="P245">
        <v>243</v>
      </c>
      <c r="Q245">
        <v>2332</v>
      </c>
    </row>
    <row r="246" spans="1:17" hidden="1" x14ac:dyDescent="0.2">
      <c r="A246" t="s">
        <v>360</v>
      </c>
      <c r="B246" s="2">
        <v>41456</v>
      </c>
      <c r="C246" t="s">
        <v>341</v>
      </c>
      <c r="D246" t="s">
        <v>342</v>
      </c>
      <c r="E246" t="s">
        <v>347</v>
      </c>
      <c r="F246" t="s">
        <v>348</v>
      </c>
      <c r="G246" t="s">
        <v>367</v>
      </c>
      <c r="H246">
        <v>2</v>
      </c>
      <c r="I246" t="s">
        <v>170</v>
      </c>
      <c r="J246" t="s">
        <v>169</v>
      </c>
      <c r="K246">
        <v>328908</v>
      </c>
      <c r="L246">
        <v>216109</v>
      </c>
      <c r="M246">
        <v>10550</v>
      </c>
      <c r="N246">
        <v>52226</v>
      </c>
      <c r="O246">
        <v>22367</v>
      </c>
      <c r="P246">
        <v>4257</v>
      </c>
      <c r="Q246">
        <v>23399</v>
      </c>
    </row>
    <row r="247" spans="1:17" hidden="1" x14ac:dyDescent="0.2">
      <c r="A247" t="s">
        <v>360</v>
      </c>
      <c r="B247" s="2">
        <v>41456</v>
      </c>
      <c r="C247" t="s">
        <v>341</v>
      </c>
      <c r="D247" t="s">
        <v>342</v>
      </c>
      <c r="E247" t="s">
        <v>349</v>
      </c>
      <c r="F247" t="s">
        <v>350</v>
      </c>
      <c r="G247" t="s">
        <v>367</v>
      </c>
      <c r="H247">
        <v>2</v>
      </c>
      <c r="I247" t="s">
        <v>170</v>
      </c>
      <c r="J247" t="s">
        <v>169</v>
      </c>
      <c r="K247">
        <v>351435</v>
      </c>
      <c r="L247">
        <v>231984</v>
      </c>
      <c r="M247">
        <v>11847</v>
      </c>
      <c r="N247">
        <v>54448</v>
      </c>
      <c r="O247">
        <v>22925</v>
      </c>
      <c r="P247">
        <v>4500</v>
      </c>
      <c r="Q247">
        <v>25731</v>
      </c>
    </row>
    <row r="248" spans="1:17" hidden="1" x14ac:dyDescent="0.2">
      <c r="A248" t="s">
        <v>360</v>
      </c>
      <c r="B248" s="2">
        <v>41456</v>
      </c>
      <c r="C248" t="s">
        <v>351</v>
      </c>
      <c r="D248" t="s">
        <v>352</v>
      </c>
      <c r="E248" t="s">
        <v>343</v>
      </c>
      <c r="F248" t="s">
        <v>344</v>
      </c>
      <c r="G248" t="s">
        <v>367</v>
      </c>
      <c r="H248">
        <v>2</v>
      </c>
      <c r="I248" t="s">
        <v>170</v>
      </c>
      <c r="J248" t="s">
        <v>169</v>
      </c>
      <c r="K248">
        <v>25143</v>
      </c>
      <c r="L248">
        <v>17902</v>
      </c>
      <c r="M248">
        <v>1337</v>
      </c>
      <c r="N248">
        <v>2461</v>
      </c>
      <c r="O248">
        <v>698</v>
      </c>
      <c r="P248">
        <v>231</v>
      </c>
      <c r="Q248">
        <v>2514</v>
      </c>
    </row>
    <row r="249" spans="1:17" hidden="1" x14ac:dyDescent="0.2">
      <c r="A249" t="s">
        <v>360</v>
      </c>
      <c r="B249" s="2">
        <v>41456</v>
      </c>
      <c r="C249" t="s">
        <v>351</v>
      </c>
      <c r="D249" t="s">
        <v>352</v>
      </c>
      <c r="E249" t="s">
        <v>347</v>
      </c>
      <c r="F249" t="s">
        <v>348</v>
      </c>
      <c r="G249" t="s">
        <v>367</v>
      </c>
      <c r="H249">
        <v>2</v>
      </c>
      <c r="I249" t="s">
        <v>170</v>
      </c>
      <c r="J249" t="s">
        <v>169</v>
      </c>
      <c r="K249">
        <v>360467</v>
      </c>
      <c r="L249">
        <v>244838</v>
      </c>
      <c r="M249">
        <v>14013</v>
      </c>
      <c r="N249">
        <v>53571</v>
      </c>
      <c r="O249">
        <v>20166</v>
      </c>
      <c r="P249">
        <v>4364</v>
      </c>
      <c r="Q249">
        <v>23515</v>
      </c>
    </row>
    <row r="250" spans="1:17" hidden="1" x14ac:dyDescent="0.2">
      <c r="A250" t="s">
        <v>360</v>
      </c>
      <c r="B250" s="2">
        <v>41456</v>
      </c>
      <c r="C250" t="s">
        <v>351</v>
      </c>
      <c r="D250" t="s">
        <v>352</v>
      </c>
      <c r="E250" t="s">
        <v>349</v>
      </c>
      <c r="F250" t="s">
        <v>350</v>
      </c>
      <c r="G250" t="s">
        <v>367</v>
      </c>
      <c r="H250">
        <v>2</v>
      </c>
      <c r="I250" t="s">
        <v>170</v>
      </c>
      <c r="J250" t="s">
        <v>169</v>
      </c>
      <c r="K250">
        <v>385610</v>
      </c>
      <c r="L250">
        <v>262740</v>
      </c>
      <c r="M250">
        <v>15350</v>
      </c>
      <c r="N250">
        <v>56032</v>
      </c>
      <c r="O250">
        <v>20864</v>
      </c>
      <c r="P250">
        <v>4595</v>
      </c>
      <c r="Q250">
        <v>26029</v>
      </c>
    </row>
    <row r="251" spans="1:17" hidden="1" x14ac:dyDescent="0.2">
      <c r="A251" t="s">
        <v>360</v>
      </c>
      <c r="B251" s="2">
        <v>41456</v>
      </c>
      <c r="C251" t="s">
        <v>353</v>
      </c>
      <c r="D251" t="s">
        <v>354</v>
      </c>
      <c r="E251" t="s">
        <v>343</v>
      </c>
      <c r="F251" t="s">
        <v>344</v>
      </c>
      <c r="G251" t="s">
        <v>367</v>
      </c>
      <c r="H251">
        <v>2</v>
      </c>
      <c r="I251" t="s">
        <v>170</v>
      </c>
      <c r="J251" t="s">
        <v>169</v>
      </c>
      <c r="K251">
        <v>47670</v>
      </c>
      <c r="L251">
        <v>33777</v>
      </c>
      <c r="M251">
        <v>2634</v>
      </c>
      <c r="N251">
        <v>4683</v>
      </c>
      <c r="O251">
        <v>1256</v>
      </c>
      <c r="P251">
        <v>474</v>
      </c>
      <c r="Q251">
        <v>4846</v>
      </c>
    </row>
    <row r="252" spans="1:17" hidden="1" x14ac:dyDescent="0.2">
      <c r="A252" t="s">
        <v>360</v>
      </c>
      <c r="B252" s="2">
        <v>41456</v>
      </c>
      <c r="C252" t="s">
        <v>353</v>
      </c>
      <c r="D252" t="s">
        <v>354</v>
      </c>
      <c r="E252" t="s">
        <v>347</v>
      </c>
      <c r="F252" t="s">
        <v>348</v>
      </c>
      <c r="G252" t="s">
        <v>367</v>
      </c>
      <c r="H252">
        <v>2</v>
      </c>
      <c r="I252" t="s">
        <v>170</v>
      </c>
      <c r="J252" t="s">
        <v>169</v>
      </c>
      <c r="K252">
        <v>689375</v>
      </c>
      <c r="L252">
        <v>460947</v>
      </c>
      <c r="M252">
        <v>24563</v>
      </c>
      <c r="N252">
        <v>105797</v>
      </c>
      <c r="O252">
        <v>42533</v>
      </c>
      <c r="P252">
        <v>8621</v>
      </c>
      <c r="Q252">
        <v>46914</v>
      </c>
    </row>
    <row r="253" spans="1:17" hidden="1" x14ac:dyDescent="0.2">
      <c r="A253" t="s">
        <v>360</v>
      </c>
      <c r="B253" s="2">
        <v>41456</v>
      </c>
      <c r="C253" t="s">
        <v>353</v>
      </c>
      <c r="D253" t="s">
        <v>354</v>
      </c>
      <c r="E253" t="s">
        <v>349</v>
      </c>
      <c r="F253" t="s">
        <v>350</v>
      </c>
      <c r="G253" t="s">
        <v>367</v>
      </c>
      <c r="H253">
        <v>2</v>
      </c>
      <c r="I253" t="s">
        <v>170</v>
      </c>
      <c r="J253" t="s">
        <v>169</v>
      </c>
      <c r="K253">
        <v>737045</v>
      </c>
      <c r="L253">
        <v>494724</v>
      </c>
      <c r="M253">
        <v>27197</v>
      </c>
      <c r="N253">
        <v>110480</v>
      </c>
      <c r="O253">
        <v>43789</v>
      </c>
      <c r="P253">
        <v>9095</v>
      </c>
      <c r="Q253">
        <v>51760</v>
      </c>
    </row>
    <row r="254" spans="1:17" x14ac:dyDescent="0.2">
      <c r="A254" t="s">
        <v>361</v>
      </c>
      <c r="B254" s="2">
        <v>41821</v>
      </c>
      <c r="C254" t="s">
        <v>341</v>
      </c>
      <c r="D254" t="s">
        <v>342</v>
      </c>
      <c r="E254" t="s">
        <v>343</v>
      </c>
      <c r="F254" t="s">
        <v>344</v>
      </c>
      <c r="G254" t="s">
        <v>367</v>
      </c>
      <c r="H254">
        <v>2</v>
      </c>
      <c r="I254" t="s">
        <v>170</v>
      </c>
      <c r="J254" t="s">
        <v>169</v>
      </c>
      <c r="K254">
        <v>23318</v>
      </c>
      <c r="L254">
        <v>16430</v>
      </c>
      <c r="M254">
        <v>1328</v>
      </c>
      <c r="N254">
        <v>2418</v>
      </c>
      <c r="O254">
        <v>568</v>
      </c>
      <c r="P254">
        <v>234</v>
      </c>
      <c r="Q254">
        <v>2340</v>
      </c>
    </row>
    <row r="255" spans="1:17" x14ac:dyDescent="0.2">
      <c r="A255" t="s">
        <v>361</v>
      </c>
      <c r="B255" s="2">
        <v>41821</v>
      </c>
      <c r="C255" t="s">
        <v>341</v>
      </c>
      <c r="D255" t="s">
        <v>342</v>
      </c>
      <c r="E255" t="s">
        <v>347</v>
      </c>
      <c r="F255" t="s">
        <v>348</v>
      </c>
      <c r="G255" t="s">
        <v>367</v>
      </c>
      <c r="H255">
        <v>2</v>
      </c>
      <c r="I255" t="s">
        <v>170</v>
      </c>
      <c r="J255" t="s">
        <v>169</v>
      </c>
      <c r="K255">
        <v>327398</v>
      </c>
      <c r="L255">
        <v>214138</v>
      </c>
      <c r="M255">
        <v>10360</v>
      </c>
      <c r="N255">
        <v>52436</v>
      </c>
      <c r="O255">
        <v>22639</v>
      </c>
      <c r="P255">
        <v>4294</v>
      </c>
      <c r="Q255">
        <v>23531</v>
      </c>
    </row>
    <row r="256" spans="1:17" x14ac:dyDescent="0.2">
      <c r="A256" t="s">
        <v>361</v>
      </c>
      <c r="B256" s="2">
        <v>41821</v>
      </c>
      <c r="C256" t="s">
        <v>341</v>
      </c>
      <c r="D256" t="s">
        <v>342</v>
      </c>
      <c r="E256" t="s">
        <v>349</v>
      </c>
      <c r="F256" t="s">
        <v>350</v>
      </c>
      <c r="G256" t="s">
        <v>367</v>
      </c>
      <c r="H256">
        <v>2</v>
      </c>
      <c r="I256" t="s">
        <v>170</v>
      </c>
      <c r="J256" t="s">
        <v>169</v>
      </c>
      <c r="K256">
        <v>350716</v>
      </c>
      <c r="L256">
        <v>230568</v>
      </c>
      <c r="M256">
        <v>11688</v>
      </c>
      <c r="N256">
        <v>54854</v>
      </c>
      <c r="O256">
        <v>23207</v>
      </c>
      <c r="P256">
        <v>4528</v>
      </c>
      <c r="Q256">
        <v>25871</v>
      </c>
    </row>
    <row r="257" spans="1:17" x14ac:dyDescent="0.2">
      <c r="A257" t="s">
        <v>361</v>
      </c>
      <c r="B257" s="2">
        <v>41821</v>
      </c>
      <c r="C257" t="s">
        <v>351</v>
      </c>
      <c r="D257" t="s">
        <v>352</v>
      </c>
      <c r="E257" t="s">
        <v>343</v>
      </c>
      <c r="F257" t="s">
        <v>344</v>
      </c>
      <c r="G257" t="s">
        <v>367</v>
      </c>
      <c r="H257">
        <v>2</v>
      </c>
      <c r="I257" t="s">
        <v>170</v>
      </c>
      <c r="J257" t="s">
        <v>169</v>
      </c>
      <c r="K257">
        <v>25940</v>
      </c>
      <c r="L257">
        <v>18378</v>
      </c>
      <c r="M257">
        <v>1363</v>
      </c>
      <c r="N257">
        <v>2682</v>
      </c>
      <c r="O257">
        <v>698</v>
      </c>
      <c r="P257">
        <v>229</v>
      </c>
      <c r="Q257">
        <v>2590</v>
      </c>
    </row>
    <row r="258" spans="1:17" x14ac:dyDescent="0.2">
      <c r="A258" t="s">
        <v>361</v>
      </c>
      <c r="B258" s="2">
        <v>41821</v>
      </c>
      <c r="C258" t="s">
        <v>351</v>
      </c>
      <c r="D258" t="s">
        <v>352</v>
      </c>
      <c r="E258" t="s">
        <v>347</v>
      </c>
      <c r="F258" t="s">
        <v>348</v>
      </c>
      <c r="G258" t="s">
        <v>367</v>
      </c>
      <c r="H258">
        <v>2</v>
      </c>
      <c r="I258" t="s">
        <v>170</v>
      </c>
      <c r="J258" t="s">
        <v>169</v>
      </c>
      <c r="K258">
        <v>359651</v>
      </c>
      <c r="L258">
        <v>243184</v>
      </c>
      <c r="M258">
        <v>13945</v>
      </c>
      <c r="N258">
        <v>53849</v>
      </c>
      <c r="O258">
        <v>20504</v>
      </c>
      <c r="P258">
        <v>4432</v>
      </c>
      <c r="Q258">
        <v>23737</v>
      </c>
    </row>
    <row r="259" spans="1:17" x14ac:dyDescent="0.2">
      <c r="A259" t="s">
        <v>361</v>
      </c>
      <c r="B259" s="2">
        <v>41821</v>
      </c>
      <c r="C259" t="s">
        <v>351</v>
      </c>
      <c r="D259" t="s">
        <v>352</v>
      </c>
      <c r="E259" t="s">
        <v>349</v>
      </c>
      <c r="F259" t="s">
        <v>350</v>
      </c>
      <c r="G259" t="s">
        <v>367</v>
      </c>
      <c r="H259">
        <v>2</v>
      </c>
      <c r="I259" t="s">
        <v>170</v>
      </c>
      <c r="J259" t="s">
        <v>169</v>
      </c>
      <c r="K259">
        <v>385591</v>
      </c>
      <c r="L259">
        <v>261562</v>
      </c>
      <c r="M259">
        <v>15308</v>
      </c>
      <c r="N259">
        <v>56531</v>
      </c>
      <c r="O259">
        <v>21202</v>
      </c>
      <c r="P259">
        <v>4661</v>
      </c>
      <c r="Q259">
        <v>26327</v>
      </c>
    </row>
    <row r="260" spans="1:17" x14ac:dyDescent="0.2">
      <c r="A260" t="s">
        <v>361</v>
      </c>
      <c r="B260" s="2">
        <v>41821</v>
      </c>
      <c r="C260" t="s">
        <v>353</v>
      </c>
      <c r="D260" t="s">
        <v>354</v>
      </c>
      <c r="E260" t="s">
        <v>343</v>
      </c>
      <c r="F260" t="s">
        <v>344</v>
      </c>
      <c r="G260" t="s">
        <v>367</v>
      </c>
      <c r="H260">
        <v>2</v>
      </c>
      <c r="I260" t="s">
        <v>170</v>
      </c>
      <c r="J260" t="s">
        <v>169</v>
      </c>
      <c r="K260">
        <v>49258</v>
      </c>
      <c r="L260">
        <v>34808</v>
      </c>
      <c r="M260">
        <v>2691</v>
      </c>
      <c r="N260">
        <v>5100</v>
      </c>
      <c r="O260">
        <v>1266</v>
      </c>
      <c r="P260">
        <v>463</v>
      </c>
      <c r="Q260">
        <v>4930</v>
      </c>
    </row>
    <row r="261" spans="1:17" x14ac:dyDescent="0.2">
      <c r="A261" t="s">
        <v>361</v>
      </c>
      <c r="B261" s="2">
        <v>41821</v>
      </c>
      <c r="C261" t="s">
        <v>353</v>
      </c>
      <c r="D261" t="s">
        <v>354</v>
      </c>
      <c r="E261" t="s">
        <v>347</v>
      </c>
      <c r="F261" t="s">
        <v>348</v>
      </c>
      <c r="G261" t="s">
        <v>367</v>
      </c>
      <c r="H261">
        <v>2</v>
      </c>
      <c r="I261" t="s">
        <v>170</v>
      </c>
      <c r="J261" t="s">
        <v>169</v>
      </c>
      <c r="K261">
        <v>687049</v>
      </c>
      <c r="L261">
        <v>457322</v>
      </c>
      <c r="M261">
        <v>24305</v>
      </c>
      <c r="N261">
        <v>106285</v>
      </c>
      <c r="O261">
        <v>43143</v>
      </c>
      <c r="P261">
        <v>8726</v>
      </c>
      <c r="Q261">
        <v>47268</v>
      </c>
    </row>
    <row r="262" spans="1:17" x14ac:dyDescent="0.2">
      <c r="A262" t="s">
        <v>361</v>
      </c>
      <c r="B262" s="2">
        <v>41821</v>
      </c>
      <c r="C262" t="s">
        <v>353</v>
      </c>
      <c r="D262" t="s">
        <v>354</v>
      </c>
      <c r="E262" t="s">
        <v>349</v>
      </c>
      <c r="F262" t="s">
        <v>350</v>
      </c>
      <c r="G262" t="s">
        <v>367</v>
      </c>
      <c r="H262">
        <v>2</v>
      </c>
      <c r="I262" t="s">
        <v>170</v>
      </c>
      <c r="J262" t="s">
        <v>169</v>
      </c>
      <c r="K262">
        <v>736307</v>
      </c>
      <c r="L262">
        <v>492130</v>
      </c>
      <c r="M262">
        <v>26996</v>
      </c>
      <c r="N262">
        <v>111385</v>
      </c>
      <c r="O262">
        <v>44409</v>
      </c>
      <c r="P262">
        <v>9189</v>
      </c>
      <c r="Q262">
        <v>52198</v>
      </c>
    </row>
    <row r="263" spans="1:17" hidden="1" x14ac:dyDescent="0.2">
      <c r="A263" t="s">
        <v>362</v>
      </c>
      <c r="B263" s="2">
        <v>42186</v>
      </c>
      <c r="C263" t="s">
        <v>341</v>
      </c>
      <c r="D263" t="s">
        <v>342</v>
      </c>
      <c r="E263" t="s">
        <v>343</v>
      </c>
      <c r="F263" t="s">
        <v>344</v>
      </c>
      <c r="G263" t="s">
        <v>367</v>
      </c>
      <c r="H263">
        <v>2</v>
      </c>
      <c r="I263" t="s">
        <v>170</v>
      </c>
      <c r="J263" t="s">
        <v>169</v>
      </c>
      <c r="K263">
        <v>23910</v>
      </c>
      <c r="L263">
        <v>16670</v>
      </c>
      <c r="M263">
        <v>1398</v>
      </c>
      <c r="N263">
        <v>2649</v>
      </c>
      <c r="O263">
        <v>565</v>
      </c>
      <c r="P263">
        <v>246</v>
      </c>
      <c r="Q263">
        <v>2382</v>
      </c>
    </row>
    <row r="264" spans="1:17" hidden="1" x14ac:dyDescent="0.2">
      <c r="A264" t="s">
        <v>362</v>
      </c>
      <c r="B264" s="2">
        <v>42186</v>
      </c>
      <c r="C264" t="s">
        <v>341</v>
      </c>
      <c r="D264" t="s">
        <v>342</v>
      </c>
      <c r="E264" t="s">
        <v>347</v>
      </c>
      <c r="F264" t="s">
        <v>348</v>
      </c>
      <c r="G264" t="s">
        <v>367</v>
      </c>
      <c r="H264">
        <v>2</v>
      </c>
      <c r="I264" t="s">
        <v>170</v>
      </c>
      <c r="J264" t="s">
        <v>169</v>
      </c>
      <c r="K264">
        <v>327385</v>
      </c>
      <c r="L264">
        <v>213139</v>
      </c>
      <c r="M264">
        <v>10281</v>
      </c>
      <c r="N264">
        <v>52706</v>
      </c>
      <c r="O264">
        <v>23206</v>
      </c>
      <c r="P264">
        <v>4408</v>
      </c>
      <c r="Q264">
        <v>23645</v>
      </c>
    </row>
    <row r="265" spans="1:17" hidden="1" x14ac:dyDescent="0.2">
      <c r="A265" t="s">
        <v>362</v>
      </c>
      <c r="B265" s="2">
        <v>42186</v>
      </c>
      <c r="C265" t="s">
        <v>341</v>
      </c>
      <c r="D265" t="s">
        <v>342</v>
      </c>
      <c r="E265" t="s">
        <v>349</v>
      </c>
      <c r="F265" t="s">
        <v>350</v>
      </c>
      <c r="G265" t="s">
        <v>367</v>
      </c>
      <c r="H265">
        <v>2</v>
      </c>
      <c r="I265" t="s">
        <v>170</v>
      </c>
      <c r="J265" t="s">
        <v>169</v>
      </c>
      <c r="K265">
        <v>351295</v>
      </c>
      <c r="L265">
        <v>229809</v>
      </c>
      <c r="M265">
        <v>11679</v>
      </c>
      <c r="N265">
        <v>55355</v>
      </c>
      <c r="O265">
        <v>23771</v>
      </c>
      <c r="P265">
        <v>4654</v>
      </c>
      <c r="Q265">
        <v>26027</v>
      </c>
    </row>
    <row r="266" spans="1:17" hidden="1" x14ac:dyDescent="0.2">
      <c r="A266" t="s">
        <v>362</v>
      </c>
      <c r="B266" s="2">
        <v>42186</v>
      </c>
      <c r="C266" t="s">
        <v>351</v>
      </c>
      <c r="D266" t="s">
        <v>352</v>
      </c>
      <c r="E266" t="s">
        <v>343</v>
      </c>
      <c r="F266" t="s">
        <v>344</v>
      </c>
      <c r="G266" t="s">
        <v>367</v>
      </c>
      <c r="H266">
        <v>2</v>
      </c>
      <c r="I266" t="s">
        <v>170</v>
      </c>
      <c r="J266" t="s">
        <v>169</v>
      </c>
      <c r="K266">
        <v>26639</v>
      </c>
      <c r="L266">
        <v>18770</v>
      </c>
      <c r="M266">
        <v>1457</v>
      </c>
      <c r="N266">
        <v>2899</v>
      </c>
      <c r="O266">
        <v>700</v>
      </c>
      <c r="P266">
        <v>236</v>
      </c>
      <c r="Q266">
        <v>2577</v>
      </c>
    </row>
    <row r="267" spans="1:17" hidden="1" x14ac:dyDescent="0.2">
      <c r="A267" t="s">
        <v>362</v>
      </c>
      <c r="B267" s="2">
        <v>42186</v>
      </c>
      <c r="C267" t="s">
        <v>351</v>
      </c>
      <c r="D267" t="s">
        <v>352</v>
      </c>
      <c r="E267" t="s">
        <v>347</v>
      </c>
      <c r="F267" t="s">
        <v>348</v>
      </c>
      <c r="G267" t="s">
        <v>367</v>
      </c>
      <c r="H267">
        <v>2</v>
      </c>
      <c r="I267" t="s">
        <v>170</v>
      </c>
      <c r="J267" t="s">
        <v>169</v>
      </c>
      <c r="K267">
        <v>359613</v>
      </c>
      <c r="L267">
        <v>242176</v>
      </c>
      <c r="M267">
        <v>13919</v>
      </c>
      <c r="N267">
        <v>54072</v>
      </c>
      <c r="O267">
        <v>20891</v>
      </c>
      <c r="P267">
        <v>4555</v>
      </c>
      <c r="Q267">
        <v>24000</v>
      </c>
    </row>
    <row r="268" spans="1:17" hidden="1" x14ac:dyDescent="0.2">
      <c r="A268" t="s">
        <v>362</v>
      </c>
      <c r="B268" s="2">
        <v>42186</v>
      </c>
      <c r="C268" t="s">
        <v>351</v>
      </c>
      <c r="D268" t="s">
        <v>352</v>
      </c>
      <c r="E268" t="s">
        <v>349</v>
      </c>
      <c r="F268" t="s">
        <v>350</v>
      </c>
      <c r="G268" t="s">
        <v>367</v>
      </c>
      <c r="H268">
        <v>2</v>
      </c>
      <c r="I268" t="s">
        <v>170</v>
      </c>
      <c r="J268" t="s">
        <v>169</v>
      </c>
      <c r="K268">
        <v>386252</v>
      </c>
      <c r="L268">
        <v>260946</v>
      </c>
      <c r="M268">
        <v>15376</v>
      </c>
      <c r="N268">
        <v>56971</v>
      </c>
      <c r="O268">
        <v>21591</v>
      </c>
      <c r="P268">
        <v>4791</v>
      </c>
      <c r="Q268">
        <v>26577</v>
      </c>
    </row>
    <row r="269" spans="1:17" hidden="1" x14ac:dyDescent="0.2">
      <c r="A269" t="s">
        <v>362</v>
      </c>
      <c r="B269" s="2">
        <v>42186</v>
      </c>
      <c r="C269" t="s">
        <v>353</v>
      </c>
      <c r="D269" t="s">
        <v>354</v>
      </c>
      <c r="E269" t="s">
        <v>343</v>
      </c>
      <c r="F269" t="s">
        <v>344</v>
      </c>
      <c r="G269" t="s">
        <v>367</v>
      </c>
      <c r="H269">
        <v>2</v>
      </c>
      <c r="I269" t="s">
        <v>170</v>
      </c>
      <c r="J269" t="s">
        <v>169</v>
      </c>
      <c r="K269">
        <v>50549</v>
      </c>
      <c r="L269">
        <v>35440</v>
      </c>
      <c r="M269">
        <v>2855</v>
      </c>
      <c r="N269">
        <v>5548</v>
      </c>
      <c r="O269">
        <v>1265</v>
      </c>
      <c r="P269">
        <v>482</v>
      </c>
      <c r="Q269">
        <v>4959</v>
      </c>
    </row>
    <row r="270" spans="1:17" hidden="1" x14ac:dyDescent="0.2">
      <c r="A270" t="s">
        <v>362</v>
      </c>
      <c r="B270" s="2">
        <v>42186</v>
      </c>
      <c r="C270" t="s">
        <v>353</v>
      </c>
      <c r="D270" t="s">
        <v>354</v>
      </c>
      <c r="E270" t="s">
        <v>347</v>
      </c>
      <c r="F270" t="s">
        <v>348</v>
      </c>
      <c r="G270" t="s">
        <v>367</v>
      </c>
      <c r="H270">
        <v>2</v>
      </c>
      <c r="I270" t="s">
        <v>170</v>
      </c>
      <c r="J270" t="s">
        <v>169</v>
      </c>
      <c r="K270">
        <v>686998</v>
      </c>
      <c r="L270">
        <v>455315</v>
      </c>
      <c r="M270">
        <v>24200</v>
      </c>
      <c r="N270">
        <v>106778</v>
      </c>
      <c r="O270">
        <v>44097</v>
      </c>
      <c r="P270">
        <v>8963</v>
      </c>
      <c r="Q270">
        <v>47645</v>
      </c>
    </row>
    <row r="271" spans="1:17" hidden="1" x14ac:dyDescent="0.2">
      <c r="A271" t="s">
        <v>362</v>
      </c>
      <c r="B271" s="2">
        <v>42186</v>
      </c>
      <c r="C271" t="s">
        <v>353</v>
      </c>
      <c r="D271" t="s">
        <v>354</v>
      </c>
      <c r="E271" t="s">
        <v>349</v>
      </c>
      <c r="F271" t="s">
        <v>350</v>
      </c>
      <c r="G271" t="s">
        <v>367</v>
      </c>
      <c r="H271">
        <v>2</v>
      </c>
      <c r="I271" t="s">
        <v>170</v>
      </c>
      <c r="J271" t="s">
        <v>169</v>
      </c>
      <c r="K271">
        <v>737547</v>
      </c>
      <c r="L271">
        <v>490755</v>
      </c>
      <c r="M271">
        <v>27055</v>
      </c>
      <c r="N271">
        <v>112326</v>
      </c>
      <c r="O271">
        <v>45362</v>
      </c>
      <c r="P271">
        <v>9445</v>
      </c>
      <c r="Q271">
        <v>52604</v>
      </c>
    </row>
    <row r="272" spans="1:17" hidden="1" x14ac:dyDescent="0.2">
      <c r="A272" t="s">
        <v>363</v>
      </c>
      <c r="B272" s="2">
        <v>42552</v>
      </c>
      <c r="C272" t="s">
        <v>341</v>
      </c>
      <c r="D272" t="s">
        <v>342</v>
      </c>
      <c r="E272" t="s">
        <v>343</v>
      </c>
      <c r="F272" t="s">
        <v>344</v>
      </c>
      <c r="G272" t="s">
        <v>367</v>
      </c>
      <c r="H272">
        <v>2</v>
      </c>
      <c r="I272" t="s">
        <v>170</v>
      </c>
      <c r="J272" t="s">
        <v>169</v>
      </c>
      <c r="K272">
        <v>24717</v>
      </c>
      <c r="L272">
        <v>17186</v>
      </c>
      <c r="M272">
        <v>1437</v>
      </c>
      <c r="N272">
        <v>2782</v>
      </c>
      <c r="O272">
        <v>557</v>
      </c>
      <c r="P272">
        <v>266</v>
      </c>
      <c r="Q272">
        <v>2489</v>
      </c>
    </row>
    <row r="273" spans="1:17" hidden="1" x14ac:dyDescent="0.2">
      <c r="A273" t="s">
        <v>363</v>
      </c>
      <c r="B273" s="2">
        <v>42552</v>
      </c>
      <c r="C273" t="s">
        <v>341</v>
      </c>
      <c r="D273" t="s">
        <v>342</v>
      </c>
      <c r="E273" t="s">
        <v>347</v>
      </c>
      <c r="F273" t="s">
        <v>348</v>
      </c>
      <c r="G273" t="s">
        <v>367</v>
      </c>
      <c r="H273">
        <v>2</v>
      </c>
      <c r="I273" t="s">
        <v>170</v>
      </c>
      <c r="J273" t="s">
        <v>169</v>
      </c>
      <c r="K273">
        <v>328699</v>
      </c>
      <c r="L273">
        <v>212707</v>
      </c>
      <c r="M273">
        <v>10564</v>
      </c>
      <c r="N273">
        <v>52980</v>
      </c>
      <c r="O273">
        <v>23944</v>
      </c>
      <c r="P273">
        <v>4555</v>
      </c>
      <c r="Q273">
        <v>23949</v>
      </c>
    </row>
    <row r="274" spans="1:17" hidden="1" x14ac:dyDescent="0.2">
      <c r="A274" t="s">
        <v>363</v>
      </c>
      <c r="B274" s="2">
        <v>42552</v>
      </c>
      <c r="C274" t="s">
        <v>341</v>
      </c>
      <c r="D274" t="s">
        <v>342</v>
      </c>
      <c r="E274" t="s">
        <v>349</v>
      </c>
      <c r="F274" t="s">
        <v>350</v>
      </c>
      <c r="G274" t="s">
        <v>367</v>
      </c>
      <c r="H274">
        <v>2</v>
      </c>
      <c r="I274" t="s">
        <v>170</v>
      </c>
      <c r="J274" t="s">
        <v>169</v>
      </c>
      <c r="K274">
        <v>353416</v>
      </c>
      <c r="L274">
        <v>229893</v>
      </c>
      <c r="M274">
        <v>12001</v>
      </c>
      <c r="N274">
        <v>55762</v>
      </c>
      <c r="O274">
        <v>24501</v>
      </c>
      <c r="P274">
        <v>4821</v>
      </c>
      <c r="Q274">
        <v>26438</v>
      </c>
    </row>
    <row r="275" spans="1:17" hidden="1" x14ac:dyDescent="0.2">
      <c r="A275" t="s">
        <v>363</v>
      </c>
      <c r="B275" s="2">
        <v>42552</v>
      </c>
      <c r="C275" t="s">
        <v>351</v>
      </c>
      <c r="D275" t="s">
        <v>352</v>
      </c>
      <c r="E275" t="s">
        <v>343</v>
      </c>
      <c r="F275" t="s">
        <v>344</v>
      </c>
      <c r="G275" t="s">
        <v>367</v>
      </c>
      <c r="H275">
        <v>2</v>
      </c>
      <c r="I275" t="s">
        <v>170</v>
      </c>
      <c r="J275" t="s">
        <v>169</v>
      </c>
      <c r="K275">
        <v>27420</v>
      </c>
      <c r="L275">
        <v>19209</v>
      </c>
      <c r="M275">
        <v>1495</v>
      </c>
      <c r="N275">
        <v>3133</v>
      </c>
      <c r="O275">
        <v>684</v>
      </c>
      <c r="P275">
        <v>242</v>
      </c>
      <c r="Q275">
        <v>2657</v>
      </c>
    </row>
    <row r="276" spans="1:17" hidden="1" x14ac:dyDescent="0.2">
      <c r="A276" t="s">
        <v>363</v>
      </c>
      <c r="B276" s="2">
        <v>42552</v>
      </c>
      <c r="C276" t="s">
        <v>351</v>
      </c>
      <c r="D276" t="s">
        <v>352</v>
      </c>
      <c r="E276" t="s">
        <v>347</v>
      </c>
      <c r="F276" t="s">
        <v>348</v>
      </c>
      <c r="G276" t="s">
        <v>367</v>
      </c>
      <c r="H276">
        <v>2</v>
      </c>
      <c r="I276" t="s">
        <v>170</v>
      </c>
      <c r="J276" t="s">
        <v>169</v>
      </c>
      <c r="K276">
        <v>360668</v>
      </c>
      <c r="L276">
        <v>241639</v>
      </c>
      <c r="M276">
        <v>14133</v>
      </c>
      <c r="N276">
        <v>54271</v>
      </c>
      <c r="O276">
        <v>21594</v>
      </c>
      <c r="P276">
        <v>4725</v>
      </c>
      <c r="Q276">
        <v>24306</v>
      </c>
    </row>
    <row r="277" spans="1:17" hidden="1" x14ac:dyDescent="0.2">
      <c r="A277" t="s">
        <v>363</v>
      </c>
      <c r="B277" s="2">
        <v>42552</v>
      </c>
      <c r="C277" t="s">
        <v>351</v>
      </c>
      <c r="D277" t="s">
        <v>352</v>
      </c>
      <c r="E277" t="s">
        <v>349</v>
      </c>
      <c r="F277" t="s">
        <v>350</v>
      </c>
      <c r="G277" t="s">
        <v>367</v>
      </c>
      <c r="H277">
        <v>2</v>
      </c>
      <c r="I277" t="s">
        <v>170</v>
      </c>
      <c r="J277" t="s">
        <v>169</v>
      </c>
      <c r="K277">
        <v>388088</v>
      </c>
      <c r="L277">
        <v>260848</v>
      </c>
      <c r="M277">
        <v>15628</v>
      </c>
      <c r="N277">
        <v>57404</v>
      </c>
      <c r="O277">
        <v>22278</v>
      </c>
      <c r="P277">
        <v>4967</v>
      </c>
      <c r="Q277">
        <v>26963</v>
      </c>
    </row>
    <row r="278" spans="1:17" hidden="1" x14ac:dyDescent="0.2">
      <c r="A278" t="s">
        <v>363</v>
      </c>
      <c r="B278" s="2">
        <v>42552</v>
      </c>
      <c r="C278" t="s">
        <v>353</v>
      </c>
      <c r="D278" t="s">
        <v>354</v>
      </c>
      <c r="E278" t="s">
        <v>343</v>
      </c>
      <c r="F278" t="s">
        <v>344</v>
      </c>
      <c r="G278" t="s">
        <v>367</v>
      </c>
      <c r="H278">
        <v>2</v>
      </c>
      <c r="I278" t="s">
        <v>170</v>
      </c>
      <c r="J278" t="s">
        <v>169</v>
      </c>
      <c r="K278">
        <v>52137</v>
      </c>
      <c r="L278">
        <v>36395</v>
      </c>
      <c r="M278">
        <v>2932</v>
      </c>
      <c r="N278">
        <v>5915</v>
      </c>
      <c r="O278">
        <v>1241</v>
      </c>
      <c r="P278">
        <v>508</v>
      </c>
      <c r="Q278">
        <v>5146</v>
      </c>
    </row>
    <row r="279" spans="1:17" hidden="1" x14ac:dyDescent="0.2">
      <c r="A279" t="s">
        <v>363</v>
      </c>
      <c r="B279" s="2">
        <v>42552</v>
      </c>
      <c r="C279" t="s">
        <v>353</v>
      </c>
      <c r="D279" t="s">
        <v>354</v>
      </c>
      <c r="E279" t="s">
        <v>347</v>
      </c>
      <c r="F279" t="s">
        <v>348</v>
      </c>
      <c r="G279" t="s">
        <v>367</v>
      </c>
      <c r="H279">
        <v>2</v>
      </c>
      <c r="I279" t="s">
        <v>170</v>
      </c>
      <c r="J279" t="s">
        <v>169</v>
      </c>
      <c r="K279">
        <v>689367</v>
      </c>
      <c r="L279">
        <v>454346</v>
      </c>
      <c r="M279">
        <v>24697</v>
      </c>
      <c r="N279">
        <v>107251</v>
      </c>
      <c r="O279">
        <v>45538</v>
      </c>
      <c r="P279">
        <v>9280</v>
      </c>
      <c r="Q279">
        <v>48255</v>
      </c>
    </row>
    <row r="280" spans="1:17" hidden="1" x14ac:dyDescent="0.2">
      <c r="A280" t="s">
        <v>363</v>
      </c>
      <c r="B280" s="2">
        <v>42552</v>
      </c>
      <c r="C280" t="s">
        <v>353</v>
      </c>
      <c r="D280" t="s">
        <v>354</v>
      </c>
      <c r="E280" t="s">
        <v>349</v>
      </c>
      <c r="F280" t="s">
        <v>350</v>
      </c>
      <c r="G280" t="s">
        <v>367</v>
      </c>
      <c r="H280">
        <v>2</v>
      </c>
      <c r="I280" t="s">
        <v>170</v>
      </c>
      <c r="J280" t="s">
        <v>169</v>
      </c>
      <c r="K280">
        <v>741504</v>
      </c>
      <c r="L280">
        <v>490741</v>
      </c>
      <c r="M280">
        <v>27629</v>
      </c>
      <c r="N280">
        <v>113166</v>
      </c>
      <c r="O280">
        <v>46779</v>
      </c>
      <c r="P280">
        <v>9788</v>
      </c>
      <c r="Q280">
        <v>53401</v>
      </c>
    </row>
    <row r="281" spans="1:17" hidden="1" x14ac:dyDescent="0.2">
      <c r="A281" t="s">
        <v>364</v>
      </c>
      <c r="B281" s="2">
        <v>42917</v>
      </c>
      <c r="C281" t="s">
        <v>341</v>
      </c>
      <c r="D281" t="s">
        <v>342</v>
      </c>
      <c r="E281" t="s">
        <v>343</v>
      </c>
      <c r="F281" t="s">
        <v>344</v>
      </c>
      <c r="G281" t="s">
        <v>367</v>
      </c>
      <c r="H281">
        <v>2</v>
      </c>
      <c r="I281" t="s">
        <v>170</v>
      </c>
      <c r="J281" t="s">
        <v>169</v>
      </c>
      <c r="K281">
        <v>25145</v>
      </c>
      <c r="L281">
        <v>17603</v>
      </c>
      <c r="M281">
        <v>1453</v>
      </c>
      <c r="N281">
        <v>2764</v>
      </c>
      <c r="O281">
        <v>556</v>
      </c>
      <c r="P281">
        <v>267</v>
      </c>
      <c r="Q281">
        <v>2502</v>
      </c>
    </row>
    <row r="282" spans="1:17" hidden="1" x14ac:dyDescent="0.2">
      <c r="A282" t="s">
        <v>364</v>
      </c>
      <c r="B282" s="2">
        <v>42917</v>
      </c>
      <c r="C282" t="s">
        <v>341</v>
      </c>
      <c r="D282" t="s">
        <v>342</v>
      </c>
      <c r="E282" t="s">
        <v>347</v>
      </c>
      <c r="F282" t="s">
        <v>348</v>
      </c>
      <c r="G282" t="s">
        <v>367</v>
      </c>
      <c r="H282">
        <v>2</v>
      </c>
      <c r="I282" t="s">
        <v>170</v>
      </c>
      <c r="J282" t="s">
        <v>169</v>
      </c>
      <c r="K282">
        <v>328218</v>
      </c>
      <c r="L282">
        <v>210651</v>
      </c>
      <c r="M282">
        <v>10665</v>
      </c>
      <c r="N282">
        <v>53178</v>
      </c>
      <c r="O282">
        <v>24754</v>
      </c>
      <c r="P282">
        <v>4740</v>
      </c>
      <c r="Q282">
        <v>24230</v>
      </c>
    </row>
    <row r="283" spans="1:17" hidden="1" x14ac:dyDescent="0.2">
      <c r="A283" t="s">
        <v>364</v>
      </c>
      <c r="B283" s="2">
        <v>42917</v>
      </c>
      <c r="C283" t="s">
        <v>341</v>
      </c>
      <c r="D283" t="s">
        <v>342</v>
      </c>
      <c r="E283" t="s">
        <v>349</v>
      </c>
      <c r="F283" t="s">
        <v>350</v>
      </c>
      <c r="G283" t="s">
        <v>367</v>
      </c>
      <c r="H283">
        <v>2</v>
      </c>
      <c r="I283" t="s">
        <v>170</v>
      </c>
      <c r="J283" t="s">
        <v>169</v>
      </c>
      <c r="K283">
        <v>353363</v>
      </c>
      <c r="L283">
        <v>228254</v>
      </c>
      <c r="M283">
        <v>12118</v>
      </c>
      <c r="N283">
        <v>55942</v>
      </c>
      <c r="O283">
        <v>25310</v>
      </c>
      <c r="P283">
        <v>5007</v>
      </c>
      <c r="Q283">
        <v>26732</v>
      </c>
    </row>
    <row r="284" spans="1:17" hidden="1" x14ac:dyDescent="0.2">
      <c r="A284" t="s">
        <v>364</v>
      </c>
      <c r="B284" s="2">
        <v>42917</v>
      </c>
      <c r="C284" t="s">
        <v>351</v>
      </c>
      <c r="D284" t="s">
        <v>352</v>
      </c>
      <c r="E284" t="s">
        <v>343</v>
      </c>
      <c r="F284" t="s">
        <v>344</v>
      </c>
      <c r="G284" t="s">
        <v>367</v>
      </c>
      <c r="H284">
        <v>2</v>
      </c>
      <c r="I284" t="s">
        <v>170</v>
      </c>
      <c r="J284" t="s">
        <v>169</v>
      </c>
      <c r="K284">
        <v>27930</v>
      </c>
      <c r="L284">
        <v>19617</v>
      </c>
      <c r="M284">
        <v>1533</v>
      </c>
      <c r="N284">
        <v>3146</v>
      </c>
      <c r="O284">
        <v>665</v>
      </c>
      <c r="P284">
        <v>243</v>
      </c>
      <c r="Q284">
        <v>2726</v>
      </c>
    </row>
    <row r="285" spans="1:17" hidden="1" x14ac:dyDescent="0.2">
      <c r="A285" t="s">
        <v>364</v>
      </c>
      <c r="B285" s="2">
        <v>42917</v>
      </c>
      <c r="C285" t="s">
        <v>351</v>
      </c>
      <c r="D285" t="s">
        <v>352</v>
      </c>
      <c r="E285" t="s">
        <v>347</v>
      </c>
      <c r="F285" t="s">
        <v>348</v>
      </c>
      <c r="G285" t="s">
        <v>367</v>
      </c>
      <c r="H285">
        <v>2</v>
      </c>
      <c r="I285" t="s">
        <v>170</v>
      </c>
      <c r="J285" t="s">
        <v>169</v>
      </c>
      <c r="K285">
        <v>358493</v>
      </c>
      <c r="L285">
        <v>238477</v>
      </c>
      <c r="M285">
        <v>14182</v>
      </c>
      <c r="N285">
        <v>54204</v>
      </c>
      <c r="O285">
        <v>22128</v>
      </c>
      <c r="P285">
        <v>4877</v>
      </c>
      <c r="Q285">
        <v>24625</v>
      </c>
    </row>
    <row r="286" spans="1:17" hidden="1" x14ac:dyDescent="0.2">
      <c r="A286" t="s">
        <v>364</v>
      </c>
      <c r="B286" s="2">
        <v>42917</v>
      </c>
      <c r="C286" t="s">
        <v>351</v>
      </c>
      <c r="D286" t="s">
        <v>352</v>
      </c>
      <c r="E286" t="s">
        <v>349</v>
      </c>
      <c r="F286" t="s">
        <v>350</v>
      </c>
      <c r="G286" t="s">
        <v>367</v>
      </c>
      <c r="H286">
        <v>2</v>
      </c>
      <c r="I286" t="s">
        <v>170</v>
      </c>
      <c r="J286" t="s">
        <v>169</v>
      </c>
      <c r="K286">
        <v>386423</v>
      </c>
      <c r="L286">
        <v>258094</v>
      </c>
      <c r="M286">
        <v>15715</v>
      </c>
      <c r="N286">
        <v>57350</v>
      </c>
      <c r="O286">
        <v>22793</v>
      </c>
      <c r="P286">
        <v>5120</v>
      </c>
      <c r="Q286">
        <v>27351</v>
      </c>
    </row>
    <row r="287" spans="1:17" hidden="1" x14ac:dyDescent="0.2">
      <c r="A287" t="s">
        <v>364</v>
      </c>
      <c r="B287" s="2">
        <v>42917</v>
      </c>
      <c r="C287" t="s">
        <v>353</v>
      </c>
      <c r="D287" t="s">
        <v>354</v>
      </c>
      <c r="E287" t="s">
        <v>343</v>
      </c>
      <c r="F287" t="s">
        <v>344</v>
      </c>
      <c r="G287" t="s">
        <v>367</v>
      </c>
      <c r="H287">
        <v>2</v>
      </c>
      <c r="I287" t="s">
        <v>170</v>
      </c>
      <c r="J287" t="s">
        <v>169</v>
      </c>
      <c r="K287">
        <v>53075</v>
      </c>
      <c r="L287">
        <v>37220</v>
      </c>
      <c r="M287">
        <v>2986</v>
      </c>
      <c r="N287">
        <v>5910</v>
      </c>
      <c r="O287">
        <v>1221</v>
      </c>
      <c r="P287">
        <v>510</v>
      </c>
      <c r="Q287">
        <v>5228</v>
      </c>
    </row>
    <row r="288" spans="1:17" hidden="1" x14ac:dyDescent="0.2">
      <c r="A288" t="s">
        <v>364</v>
      </c>
      <c r="B288" s="2">
        <v>42917</v>
      </c>
      <c r="C288" t="s">
        <v>353</v>
      </c>
      <c r="D288" t="s">
        <v>354</v>
      </c>
      <c r="E288" t="s">
        <v>347</v>
      </c>
      <c r="F288" t="s">
        <v>348</v>
      </c>
      <c r="G288" t="s">
        <v>367</v>
      </c>
      <c r="H288">
        <v>2</v>
      </c>
      <c r="I288" t="s">
        <v>170</v>
      </c>
      <c r="J288" t="s">
        <v>169</v>
      </c>
      <c r="K288">
        <v>686711</v>
      </c>
      <c r="L288">
        <v>449128</v>
      </c>
      <c r="M288">
        <v>24847</v>
      </c>
      <c r="N288">
        <v>107382</v>
      </c>
      <c r="O288">
        <v>46882</v>
      </c>
      <c r="P288">
        <v>9617</v>
      </c>
      <c r="Q288">
        <v>48855</v>
      </c>
    </row>
    <row r="289" spans="1:17" hidden="1" x14ac:dyDescent="0.2">
      <c r="A289" t="s">
        <v>364</v>
      </c>
      <c r="B289" s="2">
        <v>42917</v>
      </c>
      <c r="C289" t="s">
        <v>353</v>
      </c>
      <c r="D289" t="s">
        <v>354</v>
      </c>
      <c r="E289" t="s">
        <v>349</v>
      </c>
      <c r="F289" t="s">
        <v>350</v>
      </c>
      <c r="G289" t="s">
        <v>367</v>
      </c>
      <c r="H289">
        <v>2</v>
      </c>
      <c r="I289" t="s">
        <v>170</v>
      </c>
      <c r="J289" t="s">
        <v>169</v>
      </c>
      <c r="K289">
        <v>739786</v>
      </c>
      <c r="L289">
        <v>486348</v>
      </c>
      <c r="M289">
        <v>27833</v>
      </c>
      <c r="N289">
        <v>113292</v>
      </c>
      <c r="O289">
        <v>48103</v>
      </c>
      <c r="P289">
        <v>10127</v>
      </c>
      <c r="Q289">
        <v>54083</v>
      </c>
    </row>
    <row r="290" spans="1:17" hidden="1" x14ac:dyDescent="0.2">
      <c r="A290" t="s">
        <v>365</v>
      </c>
      <c r="B290" s="2">
        <v>43282</v>
      </c>
      <c r="C290" t="s">
        <v>341</v>
      </c>
      <c r="D290" t="s">
        <v>342</v>
      </c>
      <c r="E290" t="s">
        <v>343</v>
      </c>
      <c r="F290" t="s">
        <v>344</v>
      </c>
      <c r="G290" t="s">
        <v>367</v>
      </c>
      <c r="H290">
        <v>2</v>
      </c>
      <c r="I290" t="s">
        <v>170</v>
      </c>
      <c r="J290" t="s">
        <v>169</v>
      </c>
      <c r="K290">
        <v>25267</v>
      </c>
      <c r="L290">
        <v>17741</v>
      </c>
      <c r="M290">
        <v>1511</v>
      </c>
      <c r="N290">
        <v>2745</v>
      </c>
      <c r="O290">
        <v>547</v>
      </c>
      <c r="P290">
        <v>272</v>
      </c>
      <c r="Q290">
        <v>2451</v>
      </c>
    </row>
    <row r="291" spans="1:17" hidden="1" x14ac:dyDescent="0.2">
      <c r="A291" t="s">
        <v>365</v>
      </c>
      <c r="B291" s="2">
        <v>43282</v>
      </c>
      <c r="C291" t="s">
        <v>341</v>
      </c>
      <c r="D291" t="s">
        <v>342</v>
      </c>
      <c r="E291" t="s">
        <v>347</v>
      </c>
      <c r="F291" t="s">
        <v>348</v>
      </c>
      <c r="G291" t="s">
        <v>367</v>
      </c>
      <c r="H291">
        <v>2</v>
      </c>
      <c r="I291" t="s">
        <v>170</v>
      </c>
      <c r="J291" t="s">
        <v>169</v>
      </c>
      <c r="K291">
        <v>327598</v>
      </c>
      <c r="L291">
        <v>208817</v>
      </c>
      <c r="M291">
        <v>10647</v>
      </c>
      <c r="N291">
        <v>53373</v>
      </c>
      <c r="O291">
        <v>25313</v>
      </c>
      <c r="P291">
        <v>4785</v>
      </c>
      <c r="Q291">
        <v>24663</v>
      </c>
    </row>
    <row r="292" spans="1:17" hidden="1" x14ac:dyDescent="0.2">
      <c r="A292" t="s">
        <v>365</v>
      </c>
      <c r="B292" s="2">
        <v>43282</v>
      </c>
      <c r="C292" t="s">
        <v>341</v>
      </c>
      <c r="D292" t="s">
        <v>342</v>
      </c>
      <c r="E292" t="s">
        <v>349</v>
      </c>
      <c r="F292" t="s">
        <v>350</v>
      </c>
      <c r="G292" t="s">
        <v>367</v>
      </c>
      <c r="H292">
        <v>2</v>
      </c>
      <c r="I292" t="s">
        <v>170</v>
      </c>
      <c r="J292" t="s">
        <v>169</v>
      </c>
      <c r="K292">
        <v>352865</v>
      </c>
      <c r="L292">
        <v>226558</v>
      </c>
      <c r="M292">
        <v>12158</v>
      </c>
      <c r="N292">
        <v>56118</v>
      </c>
      <c r="O292">
        <v>25860</v>
      </c>
      <c r="P292">
        <v>5057</v>
      </c>
      <c r="Q292">
        <v>27114</v>
      </c>
    </row>
    <row r="293" spans="1:17" hidden="1" x14ac:dyDescent="0.2">
      <c r="A293" t="s">
        <v>365</v>
      </c>
      <c r="B293" s="2">
        <v>43282</v>
      </c>
      <c r="C293" t="s">
        <v>351</v>
      </c>
      <c r="D293" t="s">
        <v>352</v>
      </c>
      <c r="E293" t="s">
        <v>343</v>
      </c>
      <c r="F293" t="s">
        <v>344</v>
      </c>
      <c r="G293" t="s">
        <v>367</v>
      </c>
      <c r="H293">
        <v>2</v>
      </c>
      <c r="I293" t="s">
        <v>170</v>
      </c>
      <c r="J293" t="s">
        <v>169</v>
      </c>
      <c r="K293">
        <v>28021</v>
      </c>
      <c r="L293">
        <v>19727</v>
      </c>
      <c r="M293">
        <v>1570</v>
      </c>
      <c r="N293">
        <v>3097</v>
      </c>
      <c r="O293">
        <v>679</v>
      </c>
      <c r="P293">
        <v>242</v>
      </c>
      <c r="Q293">
        <v>2706</v>
      </c>
    </row>
    <row r="294" spans="1:17" hidden="1" x14ac:dyDescent="0.2">
      <c r="A294" t="s">
        <v>365</v>
      </c>
      <c r="B294" s="2">
        <v>43282</v>
      </c>
      <c r="C294" t="s">
        <v>351</v>
      </c>
      <c r="D294" t="s">
        <v>352</v>
      </c>
      <c r="E294" t="s">
        <v>347</v>
      </c>
      <c r="F294" t="s">
        <v>348</v>
      </c>
      <c r="G294" t="s">
        <v>367</v>
      </c>
      <c r="H294">
        <v>2</v>
      </c>
      <c r="I294" t="s">
        <v>170</v>
      </c>
      <c r="J294" t="s">
        <v>169</v>
      </c>
      <c r="K294">
        <v>356552</v>
      </c>
      <c r="L294">
        <v>235594</v>
      </c>
      <c r="M294">
        <v>14214</v>
      </c>
      <c r="N294">
        <v>54301</v>
      </c>
      <c r="O294">
        <v>22486</v>
      </c>
      <c r="P294">
        <v>4922</v>
      </c>
      <c r="Q294">
        <v>25035</v>
      </c>
    </row>
    <row r="295" spans="1:17" hidden="1" x14ac:dyDescent="0.2">
      <c r="A295" t="s">
        <v>365</v>
      </c>
      <c r="B295" s="2">
        <v>43282</v>
      </c>
      <c r="C295" t="s">
        <v>351</v>
      </c>
      <c r="D295" t="s">
        <v>352</v>
      </c>
      <c r="E295" t="s">
        <v>349</v>
      </c>
      <c r="F295" t="s">
        <v>350</v>
      </c>
      <c r="G295" t="s">
        <v>367</v>
      </c>
      <c r="H295">
        <v>2</v>
      </c>
      <c r="I295" t="s">
        <v>170</v>
      </c>
      <c r="J295" t="s">
        <v>169</v>
      </c>
      <c r="K295">
        <v>384573</v>
      </c>
      <c r="L295">
        <v>255321</v>
      </c>
      <c r="M295">
        <v>15784</v>
      </c>
      <c r="N295">
        <v>57398</v>
      </c>
      <c r="O295">
        <v>23165</v>
      </c>
      <c r="P295">
        <v>5164</v>
      </c>
      <c r="Q295">
        <v>27741</v>
      </c>
    </row>
    <row r="296" spans="1:17" hidden="1" x14ac:dyDescent="0.2">
      <c r="A296" t="s">
        <v>365</v>
      </c>
      <c r="B296" s="2">
        <v>43282</v>
      </c>
      <c r="C296" t="s">
        <v>353</v>
      </c>
      <c r="D296" t="s">
        <v>354</v>
      </c>
      <c r="E296" t="s">
        <v>343</v>
      </c>
      <c r="F296" t="s">
        <v>344</v>
      </c>
      <c r="G296" t="s">
        <v>367</v>
      </c>
      <c r="H296">
        <v>2</v>
      </c>
      <c r="I296" t="s">
        <v>170</v>
      </c>
      <c r="J296" t="s">
        <v>169</v>
      </c>
      <c r="K296">
        <v>53288</v>
      </c>
      <c r="L296">
        <v>37468</v>
      </c>
      <c r="M296">
        <v>3081</v>
      </c>
      <c r="N296">
        <v>5842</v>
      </c>
      <c r="O296">
        <v>1226</v>
      </c>
      <c r="P296">
        <v>514</v>
      </c>
      <c r="Q296">
        <v>5157</v>
      </c>
    </row>
    <row r="297" spans="1:17" hidden="1" x14ac:dyDescent="0.2">
      <c r="A297" t="s">
        <v>365</v>
      </c>
      <c r="B297" s="2">
        <v>43282</v>
      </c>
      <c r="C297" t="s">
        <v>353</v>
      </c>
      <c r="D297" t="s">
        <v>354</v>
      </c>
      <c r="E297" t="s">
        <v>347</v>
      </c>
      <c r="F297" t="s">
        <v>348</v>
      </c>
      <c r="G297" t="s">
        <v>367</v>
      </c>
      <c r="H297">
        <v>2</v>
      </c>
      <c r="I297" t="s">
        <v>170</v>
      </c>
      <c r="J297" t="s">
        <v>169</v>
      </c>
      <c r="K297">
        <v>684150</v>
      </c>
      <c r="L297">
        <v>444411</v>
      </c>
      <c r="M297">
        <v>24861</v>
      </c>
      <c r="N297">
        <v>107674</v>
      </c>
      <c r="O297">
        <v>47799</v>
      </c>
      <c r="P297">
        <v>9707</v>
      </c>
      <c r="Q297">
        <v>49698</v>
      </c>
    </row>
    <row r="298" spans="1:17" hidden="1" x14ac:dyDescent="0.2">
      <c r="A298" t="s">
        <v>365</v>
      </c>
      <c r="B298" s="2">
        <v>43282</v>
      </c>
      <c r="C298" t="s">
        <v>353</v>
      </c>
      <c r="D298" t="s">
        <v>354</v>
      </c>
      <c r="E298" t="s">
        <v>349</v>
      </c>
      <c r="F298" t="s">
        <v>350</v>
      </c>
      <c r="G298" t="s">
        <v>367</v>
      </c>
      <c r="H298">
        <v>2</v>
      </c>
      <c r="I298" t="s">
        <v>170</v>
      </c>
      <c r="J298" t="s">
        <v>169</v>
      </c>
      <c r="K298">
        <v>737438</v>
      </c>
      <c r="L298">
        <v>481879</v>
      </c>
      <c r="M298">
        <v>27942</v>
      </c>
      <c r="N298">
        <v>113516</v>
      </c>
      <c r="O298">
        <v>49025</v>
      </c>
      <c r="P298">
        <v>10221</v>
      </c>
      <c r="Q298">
        <v>54855</v>
      </c>
    </row>
    <row r="299" spans="1:17" hidden="1" x14ac:dyDescent="0.2">
      <c r="A299" t="s">
        <v>339</v>
      </c>
      <c r="B299" t="s">
        <v>340</v>
      </c>
      <c r="C299" t="s">
        <v>341</v>
      </c>
      <c r="D299" t="s">
        <v>342</v>
      </c>
      <c r="E299" t="s">
        <v>343</v>
      </c>
      <c r="F299" t="s">
        <v>344</v>
      </c>
      <c r="G299" t="s">
        <v>368</v>
      </c>
      <c r="H299">
        <v>4</v>
      </c>
      <c r="I299" t="s">
        <v>173</v>
      </c>
      <c r="J299" t="s">
        <v>172</v>
      </c>
      <c r="K299">
        <v>943359</v>
      </c>
      <c r="L299">
        <v>853723</v>
      </c>
      <c r="M299">
        <v>20264</v>
      </c>
      <c r="N299">
        <v>37120</v>
      </c>
      <c r="O299">
        <v>8095</v>
      </c>
      <c r="P299">
        <v>2466</v>
      </c>
      <c r="Q299">
        <v>21691</v>
      </c>
    </row>
    <row r="300" spans="1:17" hidden="1" x14ac:dyDescent="0.2">
      <c r="A300" t="s">
        <v>339</v>
      </c>
      <c r="B300" t="s">
        <v>340</v>
      </c>
      <c r="C300" t="s">
        <v>341</v>
      </c>
      <c r="D300" t="s">
        <v>342</v>
      </c>
      <c r="E300" t="s">
        <v>347</v>
      </c>
      <c r="F300" t="s">
        <v>348</v>
      </c>
      <c r="G300" t="s">
        <v>368</v>
      </c>
      <c r="H300">
        <v>4</v>
      </c>
      <c r="I300" t="s">
        <v>173</v>
      </c>
      <c r="J300" t="s">
        <v>172</v>
      </c>
      <c r="K300">
        <v>2272835</v>
      </c>
      <c r="L300">
        <v>1873751</v>
      </c>
      <c r="M300">
        <v>114247</v>
      </c>
      <c r="N300">
        <v>132437</v>
      </c>
      <c r="O300">
        <v>92261</v>
      </c>
      <c r="P300">
        <v>4957</v>
      </c>
      <c r="Q300">
        <v>55182</v>
      </c>
    </row>
    <row r="301" spans="1:17" hidden="1" x14ac:dyDescent="0.2">
      <c r="A301" t="s">
        <v>339</v>
      </c>
      <c r="B301" t="s">
        <v>340</v>
      </c>
      <c r="C301" t="s">
        <v>341</v>
      </c>
      <c r="D301" t="s">
        <v>342</v>
      </c>
      <c r="E301" t="s">
        <v>349</v>
      </c>
      <c r="F301" t="s">
        <v>350</v>
      </c>
      <c r="G301" t="s">
        <v>368</v>
      </c>
      <c r="H301">
        <v>4</v>
      </c>
      <c r="I301" t="s">
        <v>173</v>
      </c>
      <c r="J301" t="s">
        <v>172</v>
      </c>
      <c r="K301">
        <v>3216194</v>
      </c>
      <c r="L301">
        <v>2727474</v>
      </c>
      <c r="M301">
        <v>134511</v>
      </c>
      <c r="N301">
        <v>169557</v>
      </c>
      <c r="O301">
        <v>100356</v>
      </c>
      <c r="P301">
        <v>7423</v>
      </c>
      <c r="Q301">
        <v>76873</v>
      </c>
    </row>
    <row r="302" spans="1:17" hidden="1" x14ac:dyDescent="0.2">
      <c r="A302" t="s">
        <v>339</v>
      </c>
      <c r="B302" t="s">
        <v>340</v>
      </c>
      <c r="C302" t="s">
        <v>351</v>
      </c>
      <c r="D302" t="s">
        <v>352</v>
      </c>
      <c r="E302" t="s">
        <v>343</v>
      </c>
      <c r="F302" t="s">
        <v>344</v>
      </c>
      <c r="G302" t="s">
        <v>368</v>
      </c>
      <c r="H302">
        <v>4</v>
      </c>
      <c r="I302" t="s">
        <v>173</v>
      </c>
      <c r="J302" t="s">
        <v>172</v>
      </c>
      <c r="K302">
        <v>951790</v>
      </c>
      <c r="L302">
        <v>859722</v>
      </c>
      <c r="M302">
        <v>19695</v>
      </c>
      <c r="N302">
        <v>39974</v>
      </c>
      <c r="O302">
        <v>7958</v>
      </c>
      <c r="P302">
        <v>2492</v>
      </c>
      <c r="Q302">
        <v>21949</v>
      </c>
    </row>
    <row r="303" spans="1:17" hidden="1" x14ac:dyDescent="0.2">
      <c r="A303" t="s">
        <v>339</v>
      </c>
      <c r="B303" t="s">
        <v>340</v>
      </c>
      <c r="C303" t="s">
        <v>351</v>
      </c>
      <c r="D303" t="s">
        <v>352</v>
      </c>
      <c r="E303" t="s">
        <v>347</v>
      </c>
      <c r="F303" t="s">
        <v>348</v>
      </c>
      <c r="G303" t="s">
        <v>368</v>
      </c>
      <c r="H303">
        <v>4</v>
      </c>
      <c r="I303" t="s">
        <v>173</v>
      </c>
      <c r="J303" t="s">
        <v>172</v>
      </c>
      <c r="K303">
        <v>2224033</v>
      </c>
      <c r="L303">
        <v>1831287</v>
      </c>
      <c r="M303">
        <v>126699</v>
      </c>
      <c r="N303">
        <v>125747</v>
      </c>
      <c r="O303">
        <v>80142</v>
      </c>
      <c r="P303">
        <v>6197</v>
      </c>
      <c r="Q303">
        <v>53961</v>
      </c>
    </row>
    <row r="304" spans="1:17" hidden="1" x14ac:dyDescent="0.2">
      <c r="A304" t="s">
        <v>339</v>
      </c>
      <c r="B304" t="s">
        <v>340</v>
      </c>
      <c r="C304" t="s">
        <v>351</v>
      </c>
      <c r="D304" t="s">
        <v>352</v>
      </c>
      <c r="E304" t="s">
        <v>349</v>
      </c>
      <c r="F304" t="s">
        <v>350</v>
      </c>
      <c r="G304" t="s">
        <v>368</v>
      </c>
      <c r="H304">
        <v>4</v>
      </c>
      <c r="I304" t="s">
        <v>173</v>
      </c>
      <c r="J304" t="s">
        <v>172</v>
      </c>
      <c r="K304">
        <v>3175823</v>
      </c>
      <c r="L304">
        <v>2691009</v>
      </c>
      <c r="M304">
        <v>146394</v>
      </c>
      <c r="N304">
        <v>165721</v>
      </c>
      <c r="O304">
        <v>88100</v>
      </c>
      <c r="P304">
        <v>8689</v>
      </c>
      <c r="Q304">
        <v>75910</v>
      </c>
    </row>
    <row r="305" spans="1:17" hidden="1" x14ac:dyDescent="0.2">
      <c r="A305" t="s">
        <v>339</v>
      </c>
      <c r="B305" t="s">
        <v>340</v>
      </c>
      <c r="C305" t="s">
        <v>353</v>
      </c>
      <c r="D305" t="s">
        <v>354</v>
      </c>
      <c r="E305" t="s">
        <v>343</v>
      </c>
      <c r="F305" t="s">
        <v>344</v>
      </c>
      <c r="G305" t="s">
        <v>368</v>
      </c>
      <c r="H305">
        <v>4</v>
      </c>
      <c r="I305" t="s">
        <v>173</v>
      </c>
      <c r="J305" t="s">
        <v>172</v>
      </c>
      <c r="K305">
        <v>1895149</v>
      </c>
      <c r="L305">
        <v>1713445</v>
      </c>
      <c r="M305">
        <v>39959</v>
      </c>
      <c r="N305">
        <v>77094</v>
      </c>
      <c r="O305">
        <v>16053</v>
      </c>
      <c r="P305">
        <v>4958</v>
      </c>
      <c r="Q305">
        <v>43640</v>
      </c>
    </row>
    <row r="306" spans="1:17" hidden="1" x14ac:dyDescent="0.2">
      <c r="A306" t="s">
        <v>339</v>
      </c>
      <c r="B306" t="s">
        <v>340</v>
      </c>
      <c r="C306" t="s">
        <v>353</v>
      </c>
      <c r="D306" t="s">
        <v>354</v>
      </c>
      <c r="E306" t="s">
        <v>347</v>
      </c>
      <c r="F306" t="s">
        <v>348</v>
      </c>
      <c r="G306" t="s">
        <v>368</v>
      </c>
      <c r="H306">
        <v>4</v>
      </c>
      <c r="I306" t="s">
        <v>173</v>
      </c>
      <c r="J306" t="s">
        <v>172</v>
      </c>
      <c r="K306">
        <v>4496868</v>
      </c>
      <c r="L306">
        <v>3705038</v>
      </c>
      <c r="M306">
        <v>240946</v>
      </c>
      <c r="N306">
        <v>258184</v>
      </c>
      <c r="O306">
        <v>172403</v>
      </c>
      <c r="P306">
        <v>11154</v>
      </c>
      <c r="Q306">
        <v>109143</v>
      </c>
    </row>
    <row r="307" spans="1:17" hidden="1" x14ac:dyDescent="0.2">
      <c r="A307" t="s">
        <v>339</v>
      </c>
      <c r="B307" t="s">
        <v>340</v>
      </c>
      <c r="C307" t="s">
        <v>353</v>
      </c>
      <c r="D307" t="s">
        <v>354</v>
      </c>
      <c r="E307" t="s">
        <v>349</v>
      </c>
      <c r="F307" t="s">
        <v>350</v>
      </c>
      <c r="G307" t="s">
        <v>368</v>
      </c>
      <c r="H307">
        <v>4</v>
      </c>
      <c r="I307" t="s">
        <v>173</v>
      </c>
      <c r="J307" t="s">
        <v>172</v>
      </c>
      <c r="K307">
        <v>6392017</v>
      </c>
      <c r="L307">
        <v>5418483</v>
      </c>
      <c r="M307">
        <v>280905</v>
      </c>
      <c r="N307">
        <v>335278</v>
      </c>
      <c r="O307">
        <v>188456</v>
      </c>
      <c r="P307">
        <v>16112</v>
      </c>
      <c r="Q307">
        <v>152783</v>
      </c>
    </row>
    <row r="308" spans="1:17" hidden="1" x14ac:dyDescent="0.2">
      <c r="A308" t="s">
        <v>355</v>
      </c>
      <c r="B308" t="s">
        <v>356</v>
      </c>
      <c r="C308" t="s">
        <v>341</v>
      </c>
      <c r="D308" t="s">
        <v>342</v>
      </c>
      <c r="E308" t="s">
        <v>343</v>
      </c>
      <c r="F308" t="s">
        <v>344</v>
      </c>
      <c r="G308" t="s">
        <v>368</v>
      </c>
      <c r="H308">
        <v>4</v>
      </c>
      <c r="I308" t="s">
        <v>173</v>
      </c>
      <c r="J308" t="s">
        <v>172</v>
      </c>
      <c r="K308">
        <v>943359</v>
      </c>
      <c r="L308">
        <v>853724</v>
      </c>
      <c r="M308">
        <v>20264</v>
      </c>
      <c r="N308">
        <v>37120</v>
      </c>
      <c r="O308">
        <v>8095</v>
      </c>
      <c r="P308">
        <v>2466</v>
      </c>
      <c r="Q308">
        <v>21690</v>
      </c>
    </row>
    <row r="309" spans="1:17" hidden="1" x14ac:dyDescent="0.2">
      <c r="A309" t="s">
        <v>355</v>
      </c>
      <c r="B309" t="s">
        <v>356</v>
      </c>
      <c r="C309" t="s">
        <v>341</v>
      </c>
      <c r="D309" t="s">
        <v>342</v>
      </c>
      <c r="E309" t="s">
        <v>347</v>
      </c>
      <c r="F309" t="s">
        <v>348</v>
      </c>
      <c r="G309" t="s">
        <v>368</v>
      </c>
      <c r="H309">
        <v>4</v>
      </c>
      <c r="I309" t="s">
        <v>173</v>
      </c>
      <c r="J309" t="s">
        <v>172</v>
      </c>
      <c r="K309">
        <v>2272887</v>
      </c>
      <c r="L309">
        <v>1873807</v>
      </c>
      <c r="M309">
        <v>114245</v>
      </c>
      <c r="N309">
        <v>132434</v>
      </c>
      <c r="O309">
        <v>92262</v>
      </c>
      <c r="P309">
        <v>4957</v>
      </c>
      <c r="Q309">
        <v>55182</v>
      </c>
    </row>
    <row r="310" spans="1:17" hidden="1" x14ac:dyDescent="0.2">
      <c r="A310" t="s">
        <v>355</v>
      </c>
      <c r="B310" t="s">
        <v>356</v>
      </c>
      <c r="C310" t="s">
        <v>341</v>
      </c>
      <c r="D310" t="s">
        <v>342</v>
      </c>
      <c r="E310" t="s">
        <v>349</v>
      </c>
      <c r="F310" t="s">
        <v>350</v>
      </c>
      <c r="G310" t="s">
        <v>368</v>
      </c>
      <c r="H310">
        <v>4</v>
      </c>
      <c r="I310" t="s">
        <v>173</v>
      </c>
      <c r="J310" t="s">
        <v>172</v>
      </c>
      <c r="K310">
        <v>3216246</v>
      </c>
      <c r="L310">
        <v>2727531</v>
      </c>
      <c r="M310">
        <v>134509</v>
      </c>
      <c r="N310">
        <v>169554</v>
      </c>
      <c r="O310">
        <v>100357</v>
      </c>
      <c r="P310">
        <v>7423</v>
      </c>
      <c r="Q310">
        <v>76872</v>
      </c>
    </row>
    <row r="311" spans="1:17" hidden="1" x14ac:dyDescent="0.2">
      <c r="A311" t="s">
        <v>355</v>
      </c>
      <c r="B311" t="s">
        <v>356</v>
      </c>
      <c r="C311" t="s">
        <v>351</v>
      </c>
      <c r="D311" t="s">
        <v>352</v>
      </c>
      <c r="E311" t="s">
        <v>343</v>
      </c>
      <c r="F311" t="s">
        <v>344</v>
      </c>
      <c r="G311" t="s">
        <v>368</v>
      </c>
      <c r="H311">
        <v>4</v>
      </c>
      <c r="I311" t="s">
        <v>173</v>
      </c>
      <c r="J311" t="s">
        <v>172</v>
      </c>
      <c r="K311">
        <v>951812</v>
      </c>
      <c r="L311">
        <v>859743</v>
      </c>
      <c r="M311">
        <v>19695</v>
      </c>
      <c r="N311">
        <v>39976</v>
      </c>
      <c r="O311">
        <v>7958</v>
      </c>
      <c r="P311">
        <v>2492</v>
      </c>
      <c r="Q311">
        <v>21948</v>
      </c>
    </row>
    <row r="312" spans="1:17" hidden="1" x14ac:dyDescent="0.2">
      <c r="A312" t="s">
        <v>355</v>
      </c>
      <c r="B312" t="s">
        <v>356</v>
      </c>
      <c r="C312" t="s">
        <v>351</v>
      </c>
      <c r="D312" t="s">
        <v>352</v>
      </c>
      <c r="E312" t="s">
        <v>347</v>
      </c>
      <c r="F312" t="s">
        <v>348</v>
      </c>
      <c r="G312" t="s">
        <v>368</v>
      </c>
      <c r="H312">
        <v>4</v>
      </c>
      <c r="I312" t="s">
        <v>173</v>
      </c>
      <c r="J312" t="s">
        <v>172</v>
      </c>
      <c r="K312">
        <v>2224230</v>
      </c>
      <c r="L312">
        <v>1831461</v>
      </c>
      <c r="M312">
        <v>126712</v>
      </c>
      <c r="N312">
        <v>125755</v>
      </c>
      <c r="O312">
        <v>80142</v>
      </c>
      <c r="P312">
        <v>6197</v>
      </c>
      <c r="Q312">
        <v>53963</v>
      </c>
    </row>
    <row r="313" spans="1:17" hidden="1" x14ac:dyDescent="0.2">
      <c r="A313" t="s">
        <v>355</v>
      </c>
      <c r="B313" t="s">
        <v>356</v>
      </c>
      <c r="C313" t="s">
        <v>351</v>
      </c>
      <c r="D313" t="s">
        <v>352</v>
      </c>
      <c r="E313" t="s">
        <v>349</v>
      </c>
      <c r="F313" t="s">
        <v>350</v>
      </c>
      <c r="G313" t="s">
        <v>368</v>
      </c>
      <c r="H313">
        <v>4</v>
      </c>
      <c r="I313" t="s">
        <v>173</v>
      </c>
      <c r="J313" t="s">
        <v>172</v>
      </c>
      <c r="K313">
        <v>3176042</v>
      </c>
      <c r="L313">
        <v>2691204</v>
      </c>
      <c r="M313">
        <v>146407</v>
      </c>
      <c r="N313">
        <v>165731</v>
      </c>
      <c r="O313">
        <v>88100</v>
      </c>
      <c r="P313">
        <v>8689</v>
      </c>
      <c r="Q313">
        <v>75911</v>
      </c>
    </row>
    <row r="314" spans="1:17" hidden="1" x14ac:dyDescent="0.2">
      <c r="A314" t="s">
        <v>355</v>
      </c>
      <c r="B314" t="s">
        <v>356</v>
      </c>
      <c r="C314" t="s">
        <v>353</v>
      </c>
      <c r="D314" t="s">
        <v>354</v>
      </c>
      <c r="E314" t="s">
        <v>343</v>
      </c>
      <c r="F314" t="s">
        <v>344</v>
      </c>
      <c r="G314" t="s">
        <v>368</v>
      </c>
      <c r="H314">
        <v>4</v>
      </c>
      <c r="I314" t="s">
        <v>173</v>
      </c>
      <c r="J314" t="s">
        <v>172</v>
      </c>
      <c r="K314">
        <v>1895171</v>
      </c>
      <c r="L314">
        <v>1713467</v>
      </c>
      <c r="M314">
        <v>39959</v>
      </c>
      <c r="N314">
        <v>77096</v>
      </c>
      <c r="O314">
        <v>16053</v>
      </c>
      <c r="P314">
        <v>4958</v>
      </c>
      <c r="Q314">
        <v>43638</v>
      </c>
    </row>
    <row r="315" spans="1:17" hidden="1" x14ac:dyDescent="0.2">
      <c r="A315" t="s">
        <v>355</v>
      </c>
      <c r="B315" t="s">
        <v>356</v>
      </c>
      <c r="C315" t="s">
        <v>353</v>
      </c>
      <c r="D315" t="s">
        <v>354</v>
      </c>
      <c r="E315" t="s">
        <v>347</v>
      </c>
      <c r="F315" t="s">
        <v>348</v>
      </c>
      <c r="G315" t="s">
        <v>368</v>
      </c>
      <c r="H315">
        <v>4</v>
      </c>
      <c r="I315" t="s">
        <v>173</v>
      </c>
      <c r="J315" t="s">
        <v>172</v>
      </c>
      <c r="K315">
        <v>4497117</v>
      </c>
      <c r="L315">
        <v>3705268</v>
      </c>
      <c r="M315">
        <v>240957</v>
      </c>
      <c r="N315">
        <v>258189</v>
      </c>
      <c r="O315">
        <v>172404</v>
      </c>
      <c r="P315">
        <v>11154</v>
      </c>
      <c r="Q315">
        <v>109145</v>
      </c>
    </row>
    <row r="316" spans="1:17" hidden="1" x14ac:dyDescent="0.2">
      <c r="A316" t="s">
        <v>355</v>
      </c>
      <c r="B316" t="s">
        <v>356</v>
      </c>
      <c r="C316" t="s">
        <v>353</v>
      </c>
      <c r="D316" t="s">
        <v>354</v>
      </c>
      <c r="E316" t="s">
        <v>349</v>
      </c>
      <c r="F316" t="s">
        <v>350</v>
      </c>
      <c r="G316" t="s">
        <v>368</v>
      </c>
      <c r="H316">
        <v>4</v>
      </c>
      <c r="I316" t="s">
        <v>173</v>
      </c>
      <c r="J316" t="s">
        <v>172</v>
      </c>
      <c r="K316">
        <v>6392288</v>
      </c>
      <c r="L316">
        <v>5418735</v>
      </c>
      <c r="M316">
        <v>280916</v>
      </c>
      <c r="N316">
        <v>335285</v>
      </c>
      <c r="O316">
        <v>188457</v>
      </c>
      <c r="P316">
        <v>16112</v>
      </c>
      <c r="Q316">
        <v>152783</v>
      </c>
    </row>
    <row r="317" spans="1:17" hidden="1" x14ac:dyDescent="0.2">
      <c r="A317" t="s">
        <v>357</v>
      </c>
      <c r="B317" s="2">
        <v>40360</v>
      </c>
      <c r="C317" t="s">
        <v>341</v>
      </c>
      <c r="D317" t="s">
        <v>342</v>
      </c>
      <c r="E317" t="s">
        <v>343</v>
      </c>
      <c r="F317" t="s">
        <v>344</v>
      </c>
      <c r="G317" t="s">
        <v>368</v>
      </c>
      <c r="H317">
        <v>4</v>
      </c>
      <c r="I317" t="s">
        <v>173</v>
      </c>
      <c r="J317" t="s">
        <v>172</v>
      </c>
      <c r="K317">
        <v>947518</v>
      </c>
      <c r="L317">
        <v>857326</v>
      </c>
      <c r="M317">
        <v>20350</v>
      </c>
      <c r="N317">
        <v>37399</v>
      </c>
      <c r="O317">
        <v>8113</v>
      </c>
      <c r="P317">
        <v>2466</v>
      </c>
      <c r="Q317">
        <v>21864</v>
      </c>
    </row>
    <row r="318" spans="1:17" hidden="1" x14ac:dyDescent="0.2">
      <c r="A318" t="s">
        <v>357</v>
      </c>
      <c r="B318" s="2">
        <v>40360</v>
      </c>
      <c r="C318" t="s">
        <v>341</v>
      </c>
      <c r="D318" t="s">
        <v>342</v>
      </c>
      <c r="E318" t="s">
        <v>347</v>
      </c>
      <c r="F318" t="s">
        <v>348</v>
      </c>
      <c r="G318" t="s">
        <v>368</v>
      </c>
      <c r="H318">
        <v>4</v>
      </c>
      <c r="I318" t="s">
        <v>173</v>
      </c>
      <c r="J318" t="s">
        <v>172</v>
      </c>
      <c r="K318">
        <v>2275824</v>
      </c>
      <c r="L318">
        <v>1874576</v>
      </c>
      <c r="M318">
        <v>114757</v>
      </c>
      <c r="N318">
        <v>132845</v>
      </c>
      <c r="O318">
        <v>93095</v>
      </c>
      <c r="P318">
        <v>4972</v>
      </c>
      <c r="Q318">
        <v>55579</v>
      </c>
    </row>
    <row r="319" spans="1:17" hidden="1" x14ac:dyDescent="0.2">
      <c r="A319" t="s">
        <v>357</v>
      </c>
      <c r="B319" s="2">
        <v>40360</v>
      </c>
      <c r="C319" t="s">
        <v>341</v>
      </c>
      <c r="D319" t="s">
        <v>342</v>
      </c>
      <c r="E319" t="s">
        <v>349</v>
      </c>
      <c r="F319" t="s">
        <v>350</v>
      </c>
      <c r="G319" t="s">
        <v>368</v>
      </c>
      <c r="H319">
        <v>4</v>
      </c>
      <c r="I319" t="s">
        <v>173</v>
      </c>
      <c r="J319" t="s">
        <v>172</v>
      </c>
      <c r="K319">
        <v>3223342</v>
      </c>
      <c r="L319">
        <v>2731902</v>
      </c>
      <c r="M319">
        <v>135107</v>
      </c>
      <c r="N319">
        <v>170244</v>
      </c>
      <c r="O319">
        <v>101208</v>
      </c>
      <c r="P319">
        <v>7438</v>
      </c>
      <c r="Q319">
        <v>77443</v>
      </c>
    </row>
    <row r="320" spans="1:17" hidden="1" x14ac:dyDescent="0.2">
      <c r="A320" t="s">
        <v>357</v>
      </c>
      <c r="B320" s="2">
        <v>40360</v>
      </c>
      <c r="C320" t="s">
        <v>351</v>
      </c>
      <c r="D320" t="s">
        <v>352</v>
      </c>
      <c r="E320" t="s">
        <v>343</v>
      </c>
      <c r="F320" t="s">
        <v>344</v>
      </c>
      <c r="G320" t="s">
        <v>368</v>
      </c>
      <c r="H320">
        <v>4</v>
      </c>
      <c r="I320" t="s">
        <v>173</v>
      </c>
      <c r="J320" t="s">
        <v>172</v>
      </c>
      <c r="K320">
        <v>956275</v>
      </c>
      <c r="L320">
        <v>863619</v>
      </c>
      <c r="M320">
        <v>19778</v>
      </c>
      <c r="N320">
        <v>40245</v>
      </c>
      <c r="O320">
        <v>7990</v>
      </c>
      <c r="P320">
        <v>2510</v>
      </c>
      <c r="Q320">
        <v>22133</v>
      </c>
    </row>
    <row r="321" spans="1:17" hidden="1" x14ac:dyDescent="0.2">
      <c r="A321" t="s">
        <v>357</v>
      </c>
      <c r="B321" s="2">
        <v>40360</v>
      </c>
      <c r="C321" t="s">
        <v>351</v>
      </c>
      <c r="D321" t="s">
        <v>352</v>
      </c>
      <c r="E321" t="s">
        <v>347</v>
      </c>
      <c r="F321" t="s">
        <v>348</v>
      </c>
      <c r="G321" t="s">
        <v>368</v>
      </c>
      <c r="H321">
        <v>4</v>
      </c>
      <c r="I321" t="s">
        <v>173</v>
      </c>
      <c r="J321" t="s">
        <v>172</v>
      </c>
      <c r="K321">
        <v>2228157</v>
      </c>
      <c r="L321">
        <v>1833120</v>
      </c>
      <c r="M321">
        <v>127372</v>
      </c>
      <c r="N321">
        <v>126137</v>
      </c>
      <c r="O321">
        <v>80899</v>
      </c>
      <c r="P321">
        <v>6243</v>
      </c>
      <c r="Q321">
        <v>54386</v>
      </c>
    </row>
    <row r="322" spans="1:17" hidden="1" x14ac:dyDescent="0.2">
      <c r="A322" t="s">
        <v>357</v>
      </c>
      <c r="B322" s="2">
        <v>40360</v>
      </c>
      <c r="C322" t="s">
        <v>351</v>
      </c>
      <c r="D322" t="s">
        <v>352</v>
      </c>
      <c r="E322" t="s">
        <v>349</v>
      </c>
      <c r="F322" t="s">
        <v>350</v>
      </c>
      <c r="G322" t="s">
        <v>368</v>
      </c>
      <c r="H322">
        <v>4</v>
      </c>
      <c r="I322" t="s">
        <v>173</v>
      </c>
      <c r="J322" t="s">
        <v>172</v>
      </c>
      <c r="K322">
        <v>3184432</v>
      </c>
      <c r="L322">
        <v>2696739</v>
      </c>
      <c r="M322">
        <v>147150</v>
      </c>
      <c r="N322">
        <v>166382</v>
      </c>
      <c r="O322">
        <v>88889</v>
      </c>
      <c r="P322">
        <v>8753</v>
      </c>
      <c r="Q322">
        <v>76519</v>
      </c>
    </row>
    <row r="323" spans="1:17" hidden="1" x14ac:dyDescent="0.2">
      <c r="A323" t="s">
        <v>357</v>
      </c>
      <c r="B323" s="2">
        <v>40360</v>
      </c>
      <c r="C323" t="s">
        <v>353</v>
      </c>
      <c r="D323" t="s">
        <v>354</v>
      </c>
      <c r="E323" t="s">
        <v>343</v>
      </c>
      <c r="F323" t="s">
        <v>344</v>
      </c>
      <c r="G323" t="s">
        <v>368</v>
      </c>
      <c r="H323">
        <v>4</v>
      </c>
      <c r="I323" t="s">
        <v>173</v>
      </c>
      <c r="J323" t="s">
        <v>172</v>
      </c>
      <c r="K323">
        <v>1903793</v>
      </c>
      <c r="L323">
        <v>1720945</v>
      </c>
      <c r="M323">
        <v>40128</v>
      </c>
      <c r="N323">
        <v>77644</v>
      </c>
      <c r="O323">
        <v>16103</v>
      </c>
      <c r="P323">
        <v>4976</v>
      </c>
      <c r="Q323">
        <v>43997</v>
      </c>
    </row>
    <row r="324" spans="1:17" hidden="1" x14ac:dyDescent="0.2">
      <c r="A324" t="s">
        <v>357</v>
      </c>
      <c r="B324" s="2">
        <v>40360</v>
      </c>
      <c r="C324" t="s">
        <v>353</v>
      </c>
      <c r="D324" t="s">
        <v>354</v>
      </c>
      <c r="E324" t="s">
        <v>347</v>
      </c>
      <c r="F324" t="s">
        <v>348</v>
      </c>
      <c r="G324" t="s">
        <v>368</v>
      </c>
      <c r="H324">
        <v>4</v>
      </c>
      <c r="I324" t="s">
        <v>173</v>
      </c>
      <c r="J324" t="s">
        <v>172</v>
      </c>
      <c r="K324">
        <v>4503981</v>
      </c>
      <c r="L324">
        <v>3707696</v>
      </c>
      <c r="M324">
        <v>242129</v>
      </c>
      <c r="N324">
        <v>258982</v>
      </c>
      <c r="O324">
        <v>173994</v>
      </c>
      <c r="P324">
        <v>11215</v>
      </c>
      <c r="Q324">
        <v>109965</v>
      </c>
    </row>
    <row r="325" spans="1:17" hidden="1" x14ac:dyDescent="0.2">
      <c r="A325" t="s">
        <v>357</v>
      </c>
      <c r="B325" s="2">
        <v>40360</v>
      </c>
      <c r="C325" t="s">
        <v>353</v>
      </c>
      <c r="D325" t="s">
        <v>354</v>
      </c>
      <c r="E325" t="s">
        <v>349</v>
      </c>
      <c r="F325" t="s">
        <v>350</v>
      </c>
      <c r="G325" t="s">
        <v>368</v>
      </c>
      <c r="H325">
        <v>4</v>
      </c>
      <c r="I325" t="s">
        <v>173</v>
      </c>
      <c r="J325" t="s">
        <v>172</v>
      </c>
      <c r="K325">
        <v>6407774</v>
      </c>
      <c r="L325">
        <v>5428641</v>
      </c>
      <c r="M325">
        <v>282257</v>
      </c>
      <c r="N325">
        <v>336626</v>
      </c>
      <c r="O325">
        <v>190097</v>
      </c>
      <c r="P325">
        <v>16191</v>
      </c>
      <c r="Q325">
        <v>153962</v>
      </c>
    </row>
    <row r="326" spans="1:17" hidden="1" x14ac:dyDescent="0.2">
      <c r="A326" t="s">
        <v>358</v>
      </c>
      <c r="B326" s="2">
        <v>40725</v>
      </c>
      <c r="C326" t="s">
        <v>341</v>
      </c>
      <c r="D326" t="s">
        <v>342</v>
      </c>
      <c r="E326" t="s">
        <v>343</v>
      </c>
      <c r="F326" t="s">
        <v>344</v>
      </c>
      <c r="G326" t="s">
        <v>368</v>
      </c>
      <c r="H326">
        <v>4</v>
      </c>
      <c r="I326" t="s">
        <v>173</v>
      </c>
      <c r="J326" t="s">
        <v>172</v>
      </c>
      <c r="K326">
        <v>963796</v>
      </c>
      <c r="L326">
        <v>871238</v>
      </c>
      <c r="M326">
        <v>20781</v>
      </c>
      <c r="N326">
        <v>38292</v>
      </c>
      <c r="O326">
        <v>8261</v>
      </c>
      <c r="P326">
        <v>2523</v>
      </c>
      <c r="Q326">
        <v>22701</v>
      </c>
    </row>
    <row r="327" spans="1:17" hidden="1" x14ac:dyDescent="0.2">
      <c r="A327" t="s">
        <v>358</v>
      </c>
      <c r="B327" s="2">
        <v>40725</v>
      </c>
      <c r="C327" t="s">
        <v>341</v>
      </c>
      <c r="D327" t="s">
        <v>342</v>
      </c>
      <c r="E327" t="s">
        <v>347</v>
      </c>
      <c r="F327" t="s">
        <v>348</v>
      </c>
      <c r="G327" t="s">
        <v>368</v>
      </c>
      <c r="H327">
        <v>4</v>
      </c>
      <c r="I327" t="s">
        <v>173</v>
      </c>
      <c r="J327" t="s">
        <v>172</v>
      </c>
      <c r="K327">
        <v>2291152</v>
      </c>
      <c r="L327">
        <v>1878805</v>
      </c>
      <c r="M327">
        <v>117570</v>
      </c>
      <c r="N327">
        <v>134478</v>
      </c>
      <c r="O327">
        <v>97630</v>
      </c>
      <c r="P327">
        <v>5072</v>
      </c>
      <c r="Q327">
        <v>57597</v>
      </c>
    </row>
    <row r="328" spans="1:17" hidden="1" x14ac:dyDescent="0.2">
      <c r="A328" t="s">
        <v>358</v>
      </c>
      <c r="B328" s="2">
        <v>40725</v>
      </c>
      <c r="C328" t="s">
        <v>341</v>
      </c>
      <c r="D328" t="s">
        <v>342</v>
      </c>
      <c r="E328" t="s">
        <v>349</v>
      </c>
      <c r="F328" t="s">
        <v>350</v>
      </c>
      <c r="G328" t="s">
        <v>368</v>
      </c>
      <c r="H328">
        <v>4</v>
      </c>
      <c r="I328" t="s">
        <v>173</v>
      </c>
      <c r="J328" t="s">
        <v>172</v>
      </c>
      <c r="K328">
        <v>3254948</v>
      </c>
      <c r="L328">
        <v>2750043</v>
      </c>
      <c r="M328">
        <v>138351</v>
      </c>
      <c r="N328">
        <v>172770</v>
      </c>
      <c r="O328">
        <v>105891</v>
      </c>
      <c r="P328">
        <v>7595</v>
      </c>
      <c r="Q328">
        <v>80298</v>
      </c>
    </row>
    <row r="329" spans="1:17" hidden="1" x14ac:dyDescent="0.2">
      <c r="A329" t="s">
        <v>358</v>
      </c>
      <c r="B329" s="2">
        <v>40725</v>
      </c>
      <c r="C329" t="s">
        <v>351</v>
      </c>
      <c r="D329" t="s">
        <v>352</v>
      </c>
      <c r="E329" t="s">
        <v>343</v>
      </c>
      <c r="F329" t="s">
        <v>344</v>
      </c>
      <c r="G329" t="s">
        <v>368</v>
      </c>
      <c r="H329">
        <v>4</v>
      </c>
      <c r="I329" t="s">
        <v>173</v>
      </c>
      <c r="J329" t="s">
        <v>172</v>
      </c>
      <c r="K329">
        <v>973280</v>
      </c>
      <c r="L329">
        <v>878036</v>
      </c>
      <c r="M329">
        <v>20264</v>
      </c>
      <c r="N329">
        <v>41242</v>
      </c>
      <c r="O329">
        <v>8192</v>
      </c>
      <c r="P329">
        <v>2559</v>
      </c>
      <c r="Q329">
        <v>22987</v>
      </c>
    </row>
    <row r="330" spans="1:17" hidden="1" x14ac:dyDescent="0.2">
      <c r="A330" t="s">
        <v>358</v>
      </c>
      <c r="B330" s="2">
        <v>40725</v>
      </c>
      <c r="C330" t="s">
        <v>351</v>
      </c>
      <c r="D330" t="s">
        <v>352</v>
      </c>
      <c r="E330" t="s">
        <v>347</v>
      </c>
      <c r="F330" t="s">
        <v>348</v>
      </c>
      <c r="G330" t="s">
        <v>368</v>
      </c>
      <c r="H330">
        <v>4</v>
      </c>
      <c r="I330" t="s">
        <v>173</v>
      </c>
      <c r="J330" t="s">
        <v>172</v>
      </c>
      <c r="K330">
        <v>2245269</v>
      </c>
      <c r="L330">
        <v>1838848</v>
      </c>
      <c r="M330">
        <v>130794</v>
      </c>
      <c r="N330">
        <v>127917</v>
      </c>
      <c r="O330">
        <v>84867</v>
      </c>
      <c r="P330">
        <v>6318</v>
      </c>
      <c r="Q330">
        <v>56525</v>
      </c>
    </row>
    <row r="331" spans="1:17" hidden="1" x14ac:dyDescent="0.2">
      <c r="A331" t="s">
        <v>358</v>
      </c>
      <c r="B331" s="2">
        <v>40725</v>
      </c>
      <c r="C331" t="s">
        <v>351</v>
      </c>
      <c r="D331" t="s">
        <v>352</v>
      </c>
      <c r="E331" t="s">
        <v>349</v>
      </c>
      <c r="F331" t="s">
        <v>350</v>
      </c>
      <c r="G331" t="s">
        <v>368</v>
      </c>
      <c r="H331">
        <v>4</v>
      </c>
      <c r="I331" t="s">
        <v>173</v>
      </c>
      <c r="J331" t="s">
        <v>172</v>
      </c>
      <c r="K331">
        <v>3218549</v>
      </c>
      <c r="L331">
        <v>2716884</v>
      </c>
      <c r="M331">
        <v>151058</v>
      </c>
      <c r="N331">
        <v>169159</v>
      </c>
      <c r="O331">
        <v>93059</v>
      </c>
      <c r="P331">
        <v>8877</v>
      </c>
      <c r="Q331">
        <v>79512</v>
      </c>
    </row>
    <row r="332" spans="1:17" hidden="1" x14ac:dyDescent="0.2">
      <c r="A332" t="s">
        <v>358</v>
      </c>
      <c r="B332" s="2">
        <v>40725</v>
      </c>
      <c r="C332" t="s">
        <v>353</v>
      </c>
      <c r="D332" t="s">
        <v>354</v>
      </c>
      <c r="E332" t="s">
        <v>343</v>
      </c>
      <c r="F332" t="s">
        <v>344</v>
      </c>
      <c r="G332" t="s">
        <v>368</v>
      </c>
      <c r="H332">
        <v>4</v>
      </c>
      <c r="I332" t="s">
        <v>173</v>
      </c>
      <c r="J332" t="s">
        <v>172</v>
      </c>
      <c r="K332">
        <v>1937076</v>
      </c>
      <c r="L332">
        <v>1749274</v>
      </c>
      <c r="M332">
        <v>41045</v>
      </c>
      <c r="N332">
        <v>79534</v>
      </c>
      <c r="O332">
        <v>16453</v>
      </c>
      <c r="P332">
        <v>5082</v>
      </c>
      <c r="Q332">
        <v>45688</v>
      </c>
    </row>
    <row r="333" spans="1:17" hidden="1" x14ac:dyDescent="0.2">
      <c r="A333" t="s">
        <v>358</v>
      </c>
      <c r="B333" s="2">
        <v>40725</v>
      </c>
      <c r="C333" t="s">
        <v>353</v>
      </c>
      <c r="D333" t="s">
        <v>354</v>
      </c>
      <c r="E333" t="s">
        <v>347</v>
      </c>
      <c r="F333" t="s">
        <v>348</v>
      </c>
      <c r="G333" t="s">
        <v>368</v>
      </c>
      <c r="H333">
        <v>4</v>
      </c>
      <c r="I333" t="s">
        <v>173</v>
      </c>
      <c r="J333" t="s">
        <v>172</v>
      </c>
      <c r="K333">
        <v>4536421</v>
      </c>
      <c r="L333">
        <v>3717653</v>
      </c>
      <c r="M333">
        <v>248364</v>
      </c>
      <c r="N333">
        <v>262395</v>
      </c>
      <c r="O333">
        <v>182497</v>
      </c>
      <c r="P333">
        <v>11390</v>
      </c>
      <c r="Q333">
        <v>114122</v>
      </c>
    </row>
    <row r="334" spans="1:17" hidden="1" x14ac:dyDescent="0.2">
      <c r="A334" t="s">
        <v>358</v>
      </c>
      <c r="B334" s="2">
        <v>40725</v>
      </c>
      <c r="C334" t="s">
        <v>353</v>
      </c>
      <c r="D334" t="s">
        <v>354</v>
      </c>
      <c r="E334" t="s">
        <v>349</v>
      </c>
      <c r="F334" t="s">
        <v>350</v>
      </c>
      <c r="G334" t="s">
        <v>368</v>
      </c>
      <c r="H334">
        <v>4</v>
      </c>
      <c r="I334" t="s">
        <v>173</v>
      </c>
      <c r="J334" t="s">
        <v>172</v>
      </c>
      <c r="K334">
        <v>6473497</v>
      </c>
      <c r="L334">
        <v>5466927</v>
      </c>
      <c r="M334">
        <v>289409</v>
      </c>
      <c r="N334">
        <v>341929</v>
      </c>
      <c r="O334">
        <v>198950</v>
      </c>
      <c r="P334">
        <v>16472</v>
      </c>
      <c r="Q334">
        <v>159810</v>
      </c>
    </row>
    <row r="335" spans="1:17" hidden="1" x14ac:dyDescent="0.2">
      <c r="A335" t="s">
        <v>359</v>
      </c>
      <c r="B335" s="2">
        <v>41091</v>
      </c>
      <c r="C335" t="s">
        <v>341</v>
      </c>
      <c r="D335" t="s">
        <v>342</v>
      </c>
      <c r="E335" t="s">
        <v>343</v>
      </c>
      <c r="F335" t="s">
        <v>344</v>
      </c>
      <c r="G335" t="s">
        <v>368</v>
      </c>
      <c r="H335">
        <v>4</v>
      </c>
      <c r="I335" t="s">
        <v>173</v>
      </c>
      <c r="J335" t="s">
        <v>172</v>
      </c>
      <c r="K335">
        <v>983035</v>
      </c>
      <c r="L335">
        <v>887858</v>
      </c>
      <c r="M335">
        <v>21243</v>
      </c>
      <c r="N335">
        <v>39445</v>
      </c>
      <c r="O335">
        <v>8400</v>
      </c>
      <c r="P335">
        <v>2566</v>
      </c>
      <c r="Q335">
        <v>23523</v>
      </c>
    </row>
    <row r="336" spans="1:17" hidden="1" x14ac:dyDescent="0.2">
      <c r="A336" t="s">
        <v>359</v>
      </c>
      <c r="B336" s="2">
        <v>41091</v>
      </c>
      <c r="C336" t="s">
        <v>341</v>
      </c>
      <c r="D336" t="s">
        <v>342</v>
      </c>
      <c r="E336" t="s">
        <v>347</v>
      </c>
      <c r="F336" t="s">
        <v>348</v>
      </c>
      <c r="G336" t="s">
        <v>368</v>
      </c>
      <c r="H336">
        <v>4</v>
      </c>
      <c r="I336" t="s">
        <v>173</v>
      </c>
      <c r="J336" t="s">
        <v>172</v>
      </c>
      <c r="K336">
        <v>2313462</v>
      </c>
      <c r="L336">
        <v>1888695</v>
      </c>
      <c r="M336">
        <v>121527</v>
      </c>
      <c r="N336">
        <v>136458</v>
      </c>
      <c r="O336">
        <v>101826</v>
      </c>
      <c r="P336">
        <v>5176</v>
      </c>
      <c r="Q336">
        <v>59780</v>
      </c>
    </row>
    <row r="337" spans="1:17" hidden="1" x14ac:dyDescent="0.2">
      <c r="A337" t="s">
        <v>359</v>
      </c>
      <c r="B337" s="2">
        <v>41091</v>
      </c>
      <c r="C337" t="s">
        <v>341</v>
      </c>
      <c r="D337" t="s">
        <v>342</v>
      </c>
      <c r="E337" t="s">
        <v>349</v>
      </c>
      <c r="F337" t="s">
        <v>350</v>
      </c>
      <c r="G337" t="s">
        <v>368</v>
      </c>
      <c r="H337">
        <v>4</v>
      </c>
      <c r="I337" t="s">
        <v>173</v>
      </c>
      <c r="J337" t="s">
        <v>172</v>
      </c>
      <c r="K337">
        <v>3296497</v>
      </c>
      <c r="L337">
        <v>2776553</v>
      </c>
      <c r="M337">
        <v>142770</v>
      </c>
      <c r="N337">
        <v>175903</v>
      </c>
      <c r="O337">
        <v>110226</v>
      </c>
      <c r="P337">
        <v>7742</v>
      </c>
      <c r="Q337">
        <v>83303</v>
      </c>
    </row>
    <row r="338" spans="1:17" hidden="1" x14ac:dyDescent="0.2">
      <c r="A338" t="s">
        <v>359</v>
      </c>
      <c r="B338" s="2">
        <v>41091</v>
      </c>
      <c r="C338" t="s">
        <v>351</v>
      </c>
      <c r="D338" t="s">
        <v>352</v>
      </c>
      <c r="E338" t="s">
        <v>343</v>
      </c>
      <c r="F338" t="s">
        <v>344</v>
      </c>
      <c r="G338" t="s">
        <v>368</v>
      </c>
      <c r="H338">
        <v>4</v>
      </c>
      <c r="I338" t="s">
        <v>173</v>
      </c>
      <c r="J338" t="s">
        <v>172</v>
      </c>
      <c r="K338">
        <v>993237</v>
      </c>
      <c r="L338">
        <v>895166</v>
      </c>
      <c r="M338">
        <v>20755</v>
      </c>
      <c r="N338">
        <v>42456</v>
      </c>
      <c r="O338">
        <v>8367</v>
      </c>
      <c r="P338">
        <v>2632</v>
      </c>
      <c r="Q338">
        <v>23861</v>
      </c>
    </row>
    <row r="339" spans="1:17" hidden="1" x14ac:dyDescent="0.2">
      <c r="A339" t="s">
        <v>359</v>
      </c>
      <c r="B339" s="2">
        <v>41091</v>
      </c>
      <c r="C339" t="s">
        <v>351</v>
      </c>
      <c r="D339" t="s">
        <v>352</v>
      </c>
      <c r="E339" t="s">
        <v>347</v>
      </c>
      <c r="F339" t="s">
        <v>348</v>
      </c>
      <c r="G339" t="s">
        <v>368</v>
      </c>
      <c r="H339">
        <v>4</v>
      </c>
      <c r="I339" t="s">
        <v>173</v>
      </c>
      <c r="J339" t="s">
        <v>172</v>
      </c>
      <c r="K339">
        <v>2266895</v>
      </c>
      <c r="L339">
        <v>1848179</v>
      </c>
      <c r="M339">
        <v>134907</v>
      </c>
      <c r="N339">
        <v>129637</v>
      </c>
      <c r="O339">
        <v>89005</v>
      </c>
      <c r="P339">
        <v>6447</v>
      </c>
      <c r="Q339">
        <v>58720</v>
      </c>
    </row>
    <row r="340" spans="1:17" hidden="1" x14ac:dyDescent="0.2">
      <c r="A340" t="s">
        <v>359</v>
      </c>
      <c r="B340" s="2">
        <v>41091</v>
      </c>
      <c r="C340" t="s">
        <v>351</v>
      </c>
      <c r="D340" t="s">
        <v>352</v>
      </c>
      <c r="E340" t="s">
        <v>349</v>
      </c>
      <c r="F340" t="s">
        <v>350</v>
      </c>
      <c r="G340" t="s">
        <v>368</v>
      </c>
      <c r="H340">
        <v>4</v>
      </c>
      <c r="I340" t="s">
        <v>173</v>
      </c>
      <c r="J340" t="s">
        <v>172</v>
      </c>
      <c r="K340">
        <v>3260132</v>
      </c>
      <c r="L340">
        <v>2743345</v>
      </c>
      <c r="M340">
        <v>155662</v>
      </c>
      <c r="N340">
        <v>172093</v>
      </c>
      <c r="O340">
        <v>97372</v>
      </c>
      <c r="P340">
        <v>9079</v>
      </c>
      <c r="Q340">
        <v>82581</v>
      </c>
    </row>
    <row r="341" spans="1:17" hidden="1" x14ac:dyDescent="0.2">
      <c r="A341" t="s">
        <v>359</v>
      </c>
      <c r="B341" s="2">
        <v>41091</v>
      </c>
      <c r="C341" t="s">
        <v>353</v>
      </c>
      <c r="D341" t="s">
        <v>354</v>
      </c>
      <c r="E341" t="s">
        <v>343</v>
      </c>
      <c r="F341" t="s">
        <v>344</v>
      </c>
      <c r="G341" t="s">
        <v>368</v>
      </c>
      <c r="H341">
        <v>4</v>
      </c>
      <c r="I341" t="s">
        <v>173</v>
      </c>
      <c r="J341" t="s">
        <v>172</v>
      </c>
      <c r="K341">
        <v>1976272</v>
      </c>
      <c r="L341">
        <v>1783024</v>
      </c>
      <c r="M341">
        <v>41998</v>
      </c>
      <c r="N341">
        <v>81901</v>
      </c>
      <c r="O341">
        <v>16767</v>
      </c>
      <c r="P341">
        <v>5198</v>
      </c>
      <c r="Q341">
        <v>47384</v>
      </c>
    </row>
    <row r="342" spans="1:17" hidden="1" x14ac:dyDescent="0.2">
      <c r="A342" t="s">
        <v>359</v>
      </c>
      <c r="B342" s="2">
        <v>41091</v>
      </c>
      <c r="C342" t="s">
        <v>353</v>
      </c>
      <c r="D342" t="s">
        <v>354</v>
      </c>
      <c r="E342" t="s">
        <v>347</v>
      </c>
      <c r="F342" t="s">
        <v>348</v>
      </c>
      <c r="G342" t="s">
        <v>368</v>
      </c>
      <c r="H342">
        <v>4</v>
      </c>
      <c r="I342" t="s">
        <v>173</v>
      </c>
      <c r="J342" t="s">
        <v>172</v>
      </c>
      <c r="K342">
        <v>4580357</v>
      </c>
      <c r="L342">
        <v>3736874</v>
      </c>
      <c r="M342">
        <v>256434</v>
      </c>
      <c r="N342">
        <v>266095</v>
      </c>
      <c r="O342">
        <v>190831</v>
      </c>
      <c r="P342">
        <v>11623</v>
      </c>
      <c r="Q342">
        <v>118500</v>
      </c>
    </row>
    <row r="343" spans="1:17" hidden="1" x14ac:dyDescent="0.2">
      <c r="A343" t="s">
        <v>359</v>
      </c>
      <c r="B343" s="2">
        <v>41091</v>
      </c>
      <c r="C343" t="s">
        <v>353</v>
      </c>
      <c r="D343" t="s">
        <v>354</v>
      </c>
      <c r="E343" t="s">
        <v>349</v>
      </c>
      <c r="F343" t="s">
        <v>350</v>
      </c>
      <c r="G343" t="s">
        <v>368</v>
      </c>
      <c r="H343">
        <v>4</v>
      </c>
      <c r="I343" t="s">
        <v>173</v>
      </c>
      <c r="J343" t="s">
        <v>172</v>
      </c>
      <c r="K343">
        <v>6556629</v>
      </c>
      <c r="L343">
        <v>5519898</v>
      </c>
      <c r="M343">
        <v>298432</v>
      </c>
      <c r="N343">
        <v>347996</v>
      </c>
      <c r="O343">
        <v>207598</v>
      </c>
      <c r="P343">
        <v>16821</v>
      </c>
      <c r="Q343">
        <v>165884</v>
      </c>
    </row>
    <row r="344" spans="1:17" hidden="1" x14ac:dyDescent="0.2">
      <c r="A344" t="s">
        <v>360</v>
      </c>
      <c r="B344" s="2">
        <v>41456</v>
      </c>
      <c r="C344" t="s">
        <v>341</v>
      </c>
      <c r="D344" t="s">
        <v>342</v>
      </c>
      <c r="E344" t="s">
        <v>343</v>
      </c>
      <c r="F344" t="s">
        <v>344</v>
      </c>
      <c r="G344" t="s">
        <v>368</v>
      </c>
      <c r="H344">
        <v>4</v>
      </c>
      <c r="I344" t="s">
        <v>173</v>
      </c>
      <c r="J344" t="s">
        <v>172</v>
      </c>
      <c r="K344">
        <v>1003129</v>
      </c>
      <c r="L344">
        <v>905321</v>
      </c>
      <c r="M344">
        <v>21830</v>
      </c>
      <c r="N344">
        <v>40444</v>
      </c>
      <c r="O344">
        <v>8463</v>
      </c>
      <c r="P344">
        <v>2635</v>
      </c>
      <c r="Q344">
        <v>24436</v>
      </c>
    </row>
    <row r="345" spans="1:17" hidden="1" x14ac:dyDescent="0.2">
      <c r="A345" t="s">
        <v>360</v>
      </c>
      <c r="B345" s="2">
        <v>41456</v>
      </c>
      <c r="C345" t="s">
        <v>341</v>
      </c>
      <c r="D345" t="s">
        <v>342</v>
      </c>
      <c r="E345" t="s">
        <v>347</v>
      </c>
      <c r="F345" t="s">
        <v>348</v>
      </c>
      <c r="G345" t="s">
        <v>368</v>
      </c>
      <c r="H345">
        <v>4</v>
      </c>
      <c r="I345" t="s">
        <v>173</v>
      </c>
      <c r="J345" t="s">
        <v>172</v>
      </c>
      <c r="K345">
        <v>2334047</v>
      </c>
      <c r="L345">
        <v>1896381</v>
      </c>
      <c r="M345">
        <v>125257</v>
      </c>
      <c r="N345">
        <v>138383</v>
      </c>
      <c r="O345">
        <v>106553</v>
      </c>
      <c r="P345">
        <v>5324</v>
      </c>
      <c r="Q345">
        <v>62149</v>
      </c>
    </row>
    <row r="346" spans="1:17" hidden="1" x14ac:dyDescent="0.2">
      <c r="A346" t="s">
        <v>360</v>
      </c>
      <c r="B346" s="2">
        <v>41456</v>
      </c>
      <c r="C346" t="s">
        <v>341</v>
      </c>
      <c r="D346" t="s">
        <v>342</v>
      </c>
      <c r="E346" t="s">
        <v>349</v>
      </c>
      <c r="F346" t="s">
        <v>350</v>
      </c>
      <c r="G346" t="s">
        <v>368</v>
      </c>
      <c r="H346">
        <v>4</v>
      </c>
      <c r="I346" t="s">
        <v>173</v>
      </c>
      <c r="J346" t="s">
        <v>172</v>
      </c>
      <c r="K346">
        <v>3337176</v>
      </c>
      <c r="L346">
        <v>2801702</v>
      </c>
      <c r="M346">
        <v>147087</v>
      </c>
      <c r="N346">
        <v>178827</v>
      </c>
      <c r="O346">
        <v>115016</v>
      </c>
      <c r="P346">
        <v>7959</v>
      </c>
      <c r="Q346">
        <v>86585</v>
      </c>
    </row>
    <row r="347" spans="1:17" hidden="1" x14ac:dyDescent="0.2">
      <c r="A347" t="s">
        <v>360</v>
      </c>
      <c r="B347" s="2">
        <v>41456</v>
      </c>
      <c r="C347" t="s">
        <v>351</v>
      </c>
      <c r="D347" t="s">
        <v>352</v>
      </c>
      <c r="E347" t="s">
        <v>343</v>
      </c>
      <c r="F347" t="s">
        <v>344</v>
      </c>
      <c r="G347" t="s">
        <v>368</v>
      </c>
      <c r="H347">
        <v>4</v>
      </c>
      <c r="I347" t="s">
        <v>173</v>
      </c>
      <c r="J347" t="s">
        <v>172</v>
      </c>
      <c r="K347">
        <v>1012808</v>
      </c>
      <c r="L347">
        <v>912144</v>
      </c>
      <c r="M347">
        <v>21362</v>
      </c>
      <c r="N347">
        <v>43428</v>
      </c>
      <c r="O347">
        <v>8466</v>
      </c>
      <c r="P347">
        <v>2688</v>
      </c>
      <c r="Q347">
        <v>24720</v>
      </c>
    </row>
    <row r="348" spans="1:17" hidden="1" x14ac:dyDescent="0.2">
      <c r="A348" t="s">
        <v>360</v>
      </c>
      <c r="B348" s="2">
        <v>41456</v>
      </c>
      <c r="C348" t="s">
        <v>351</v>
      </c>
      <c r="D348" t="s">
        <v>352</v>
      </c>
      <c r="E348" t="s">
        <v>347</v>
      </c>
      <c r="F348" t="s">
        <v>348</v>
      </c>
      <c r="G348" t="s">
        <v>368</v>
      </c>
      <c r="H348">
        <v>4</v>
      </c>
      <c r="I348" t="s">
        <v>173</v>
      </c>
      <c r="J348" t="s">
        <v>172</v>
      </c>
      <c r="K348">
        <v>2285015</v>
      </c>
      <c r="L348">
        <v>1854444</v>
      </c>
      <c r="M348">
        <v>138442</v>
      </c>
      <c r="N348">
        <v>131111</v>
      </c>
      <c r="O348">
        <v>93641</v>
      </c>
      <c r="P348">
        <v>6525</v>
      </c>
      <c r="Q348">
        <v>60852</v>
      </c>
    </row>
    <row r="349" spans="1:17" hidden="1" x14ac:dyDescent="0.2">
      <c r="A349" t="s">
        <v>360</v>
      </c>
      <c r="B349" s="2">
        <v>41456</v>
      </c>
      <c r="C349" t="s">
        <v>351</v>
      </c>
      <c r="D349" t="s">
        <v>352</v>
      </c>
      <c r="E349" t="s">
        <v>349</v>
      </c>
      <c r="F349" t="s">
        <v>350</v>
      </c>
      <c r="G349" t="s">
        <v>368</v>
      </c>
      <c r="H349">
        <v>4</v>
      </c>
      <c r="I349" t="s">
        <v>173</v>
      </c>
      <c r="J349" t="s">
        <v>172</v>
      </c>
      <c r="K349">
        <v>3297823</v>
      </c>
      <c r="L349">
        <v>2766588</v>
      </c>
      <c r="M349">
        <v>159804</v>
      </c>
      <c r="N349">
        <v>174539</v>
      </c>
      <c r="O349">
        <v>102107</v>
      </c>
      <c r="P349">
        <v>9213</v>
      </c>
      <c r="Q349">
        <v>85572</v>
      </c>
    </row>
    <row r="350" spans="1:17" hidden="1" x14ac:dyDescent="0.2">
      <c r="A350" t="s">
        <v>360</v>
      </c>
      <c r="B350" s="2">
        <v>41456</v>
      </c>
      <c r="C350" t="s">
        <v>353</v>
      </c>
      <c r="D350" t="s">
        <v>354</v>
      </c>
      <c r="E350" t="s">
        <v>343</v>
      </c>
      <c r="F350" t="s">
        <v>344</v>
      </c>
      <c r="G350" t="s">
        <v>368</v>
      </c>
      <c r="H350">
        <v>4</v>
      </c>
      <c r="I350" t="s">
        <v>173</v>
      </c>
      <c r="J350" t="s">
        <v>172</v>
      </c>
      <c r="K350">
        <v>2015937</v>
      </c>
      <c r="L350">
        <v>1817465</v>
      </c>
      <c r="M350">
        <v>43192</v>
      </c>
      <c r="N350">
        <v>83872</v>
      </c>
      <c r="O350">
        <v>16929</v>
      </c>
      <c r="P350">
        <v>5323</v>
      </c>
      <c r="Q350">
        <v>49156</v>
      </c>
    </row>
    <row r="351" spans="1:17" hidden="1" x14ac:dyDescent="0.2">
      <c r="A351" t="s">
        <v>360</v>
      </c>
      <c r="B351" s="2">
        <v>41456</v>
      </c>
      <c r="C351" t="s">
        <v>353</v>
      </c>
      <c r="D351" t="s">
        <v>354</v>
      </c>
      <c r="E351" t="s">
        <v>347</v>
      </c>
      <c r="F351" t="s">
        <v>348</v>
      </c>
      <c r="G351" t="s">
        <v>368</v>
      </c>
      <c r="H351">
        <v>4</v>
      </c>
      <c r="I351" t="s">
        <v>173</v>
      </c>
      <c r="J351" t="s">
        <v>172</v>
      </c>
      <c r="K351">
        <v>4619062</v>
      </c>
      <c r="L351">
        <v>3750825</v>
      </c>
      <c r="M351">
        <v>263699</v>
      </c>
      <c r="N351">
        <v>269494</v>
      </c>
      <c r="O351">
        <v>200194</v>
      </c>
      <c r="P351">
        <v>11849</v>
      </c>
      <c r="Q351">
        <v>123001</v>
      </c>
    </row>
    <row r="352" spans="1:17" hidden="1" x14ac:dyDescent="0.2">
      <c r="A352" t="s">
        <v>360</v>
      </c>
      <c r="B352" s="2">
        <v>41456</v>
      </c>
      <c r="C352" t="s">
        <v>353</v>
      </c>
      <c r="D352" t="s">
        <v>354</v>
      </c>
      <c r="E352" t="s">
        <v>349</v>
      </c>
      <c r="F352" t="s">
        <v>350</v>
      </c>
      <c r="G352" t="s">
        <v>368</v>
      </c>
      <c r="H352">
        <v>4</v>
      </c>
      <c r="I352" t="s">
        <v>173</v>
      </c>
      <c r="J352" t="s">
        <v>172</v>
      </c>
      <c r="K352">
        <v>6634999</v>
      </c>
      <c r="L352">
        <v>5568290</v>
      </c>
      <c r="M352">
        <v>306891</v>
      </c>
      <c r="N352">
        <v>353366</v>
      </c>
      <c r="O352">
        <v>217123</v>
      </c>
      <c r="P352">
        <v>17172</v>
      </c>
      <c r="Q352">
        <v>172157</v>
      </c>
    </row>
    <row r="353" spans="1:17" x14ac:dyDescent="0.2">
      <c r="A353" t="s">
        <v>361</v>
      </c>
      <c r="B353" s="2">
        <v>41821</v>
      </c>
      <c r="C353" t="s">
        <v>341</v>
      </c>
      <c r="D353" t="s">
        <v>342</v>
      </c>
      <c r="E353" t="s">
        <v>343</v>
      </c>
      <c r="F353" t="s">
        <v>344</v>
      </c>
      <c r="G353" t="s">
        <v>368</v>
      </c>
      <c r="H353">
        <v>4</v>
      </c>
      <c r="I353" t="s">
        <v>173</v>
      </c>
      <c r="J353" t="s">
        <v>172</v>
      </c>
      <c r="K353">
        <v>1025413</v>
      </c>
      <c r="L353">
        <v>924551</v>
      </c>
      <c r="M353">
        <v>22405</v>
      </c>
      <c r="N353">
        <v>41657</v>
      </c>
      <c r="O353">
        <v>8700</v>
      </c>
      <c r="P353">
        <v>2704</v>
      </c>
      <c r="Q353">
        <v>25396</v>
      </c>
    </row>
    <row r="354" spans="1:17" x14ac:dyDescent="0.2">
      <c r="A354" t="s">
        <v>361</v>
      </c>
      <c r="B354" s="2">
        <v>41821</v>
      </c>
      <c r="C354" t="s">
        <v>341</v>
      </c>
      <c r="D354" t="s">
        <v>342</v>
      </c>
      <c r="E354" t="s">
        <v>347</v>
      </c>
      <c r="F354" t="s">
        <v>348</v>
      </c>
      <c r="G354" t="s">
        <v>368</v>
      </c>
      <c r="H354">
        <v>4</v>
      </c>
      <c r="I354" t="s">
        <v>173</v>
      </c>
      <c r="J354" t="s">
        <v>172</v>
      </c>
      <c r="K354">
        <v>2360347</v>
      </c>
      <c r="L354">
        <v>1909096</v>
      </c>
      <c r="M354">
        <v>129635</v>
      </c>
      <c r="N354">
        <v>140170</v>
      </c>
      <c r="O354">
        <v>111690</v>
      </c>
      <c r="P354">
        <v>5448</v>
      </c>
      <c r="Q354">
        <v>64308</v>
      </c>
    </row>
    <row r="355" spans="1:17" x14ac:dyDescent="0.2">
      <c r="A355" t="s">
        <v>361</v>
      </c>
      <c r="B355" s="2">
        <v>41821</v>
      </c>
      <c r="C355" t="s">
        <v>341</v>
      </c>
      <c r="D355" t="s">
        <v>342</v>
      </c>
      <c r="E355" t="s">
        <v>349</v>
      </c>
      <c r="F355" t="s">
        <v>350</v>
      </c>
      <c r="G355" t="s">
        <v>368</v>
      </c>
      <c r="H355">
        <v>4</v>
      </c>
      <c r="I355" t="s">
        <v>173</v>
      </c>
      <c r="J355" t="s">
        <v>172</v>
      </c>
      <c r="K355">
        <v>3385760</v>
      </c>
      <c r="L355">
        <v>2833647</v>
      </c>
      <c r="M355">
        <v>152040</v>
      </c>
      <c r="N355">
        <v>181827</v>
      </c>
      <c r="O355">
        <v>120390</v>
      </c>
      <c r="P355">
        <v>8152</v>
      </c>
      <c r="Q355">
        <v>89704</v>
      </c>
    </row>
    <row r="356" spans="1:17" x14ac:dyDescent="0.2">
      <c r="A356" t="s">
        <v>361</v>
      </c>
      <c r="B356" s="2">
        <v>41821</v>
      </c>
      <c r="C356" t="s">
        <v>351</v>
      </c>
      <c r="D356" t="s">
        <v>352</v>
      </c>
      <c r="E356" t="s">
        <v>343</v>
      </c>
      <c r="F356" t="s">
        <v>344</v>
      </c>
      <c r="G356" t="s">
        <v>368</v>
      </c>
      <c r="H356">
        <v>4</v>
      </c>
      <c r="I356" t="s">
        <v>173</v>
      </c>
      <c r="J356" t="s">
        <v>172</v>
      </c>
      <c r="K356">
        <v>1036775</v>
      </c>
      <c r="L356">
        <v>933018</v>
      </c>
      <c r="M356">
        <v>22095</v>
      </c>
      <c r="N356">
        <v>44574</v>
      </c>
      <c r="O356">
        <v>8699</v>
      </c>
      <c r="P356">
        <v>2792</v>
      </c>
      <c r="Q356">
        <v>25597</v>
      </c>
    </row>
    <row r="357" spans="1:17" x14ac:dyDescent="0.2">
      <c r="A357" t="s">
        <v>361</v>
      </c>
      <c r="B357" s="2">
        <v>41821</v>
      </c>
      <c r="C357" t="s">
        <v>351</v>
      </c>
      <c r="D357" t="s">
        <v>352</v>
      </c>
      <c r="E357" t="s">
        <v>347</v>
      </c>
      <c r="F357" t="s">
        <v>348</v>
      </c>
      <c r="G357" t="s">
        <v>368</v>
      </c>
      <c r="H357">
        <v>4</v>
      </c>
      <c r="I357" t="s">
        <v>173</v>
      </c>
      <c r="J357" t="s">
        <v>172</v>
      </c>
      <c r="K357">
        <v>2311305</v>
      </c>
      <c r="L357">
        <v>1867224</v>
      </c>
      <c r="M357">
        <v>142740</v>
      </c>
      <c r="N357">
        <v>132865</v>
      </c>
      <c r="O357">
        <v>98559</v>
      </c>
      <c r="P357">
        <v>6656</v>
      </c>
      <c r="Q357">
        <v>63261</v>
      </c>
    </row>
    <row r="358" spans="1:17" x14ac:dyDescent="0.2">
      <c r="A358" t="s">
        <v>361</v>
      </c>
      <c r="B358" s="2">
        <v>41821</v>
      </c>
      <c r="C358" t="s">
        <v>351</v>
      </c>
      <c r="D358" t="s">
        <v>352</v>
      </c>
      <c r="E358" t="s">
        <v>349</v>
      </c>
      <c r="F358" t="s">
        <v>350</v>
      </c>
      <c r="G358" t="s">
        <v>368</v>
      </c>
      <c r="H358">
        <v>4</v>
      </c>
      <c r="I358" t="s">
        <v>173</v>
      </c>
      <c r="J358" t="s">
        <v>172</v>
      </c>
      <c r="K358">
        <v>3348080</v>
      </c>
      <c r="L358">
        <v>2800242</v>
      </c>
      <c r="M358">
        <v>164835</v>
      </c>
      <c r="N358">
        <v>177439</v>
      </c>
      <c r="O358">
        <v>107258</v>
      </c>
      <c r="P358">
        <v>9448</v>
      </c>
      <c r="Q358">
        <v>88858</v>
      </c>
    </row>
    <row r="359" spans="1:17" x14ac:dyDescent="0.2">
      <c r="A359" t="s">
        <v>361</v>
      </c>
      <c r="B359" s="2">
        <v>41821</v>
      </c>
      <c r="C359" t="s">
        <v>353</v>
      </c>
      <c r="D359" t="s">
        <v>354</v>
      </c>
      <c r="E359" t="s">
        <v>343</v>
      </c>
      <c r="F359" t="s">
        <v>344</v>
      </c>
      <c r="G359" t="s">
        <v>368</v>
      </c>
      <c r="H359">
        <v>4</v>
      </c>
      <c r="I359" t="s">
        <v>173</v>
      </c>
      <c r="J359" t="s">
        <v>172</v>
      </c>
      <c r="K359">
        <v>2062188</v>
      </c>
      <c r="L359">
        <v>1857569</v>
      </c>
      <c r="M359">
        <v>44500</v>
      </c>
      <c r="N359">
        <v>86231</v>
      </c>
      <c r="O359">
        <v>17399</v>
      </c>
      <c r="P359">
        <v>5496</v>
      </c>
      <c r="Q359">
        <v>50993</v>
      </c>
    </row>
    <row r="360" spans="1:17" x14ac:dyDescent="0.2">
      <c r="A360" t="s">
        <v>361</v>
      </c>
      <c r="B360" s="2">
        <v>41821</v>
      </c>
      <c r="C360" t="s">
        <v>353</v>
      </c>
      <c r="D360" t="s">
        <v>354</v>
      </c>
      <c r="E360" t="s">
        <v>347</v>
      </c>
      <c r="F360" t="s">
        <v>348</v>
      </c>
      <c r="G360" t="s">
        <v>368</v>
      </c>
      <c r="H360">
        <v>4</v>
      </c>
      <c r="I360" t="s">
        <v>173</v>
      </c>
      <c r="J360" t="s">
        <v>172</v>
      </c>
      <c r="K360">
        <v>4671652</v>
      </c>
      <c r="L360">
        <v>3776320</v>
      </c>
      <c r="M360">
        <v>272375</v>
      </c>
      <c r="N360">
        <v>273035</v>
      </c>
      <c r="O360">
        <v>210249</v>
      </c>
      <c r="P360">
        <v>12104</v>
      </c>
      <c r="Q360">
        <v>127569</v>
      </c>
    </row>
    <row r="361" spans="1:17" x14ac:dyDescent="0.2">
      <c r="A361" t="s">
        <v>361</v>
      </c>
      <c r="B361" s="2">
        <v>41821</v>
      </c>
      <c r="C361" t="s">
        <v>353</v>
      </c>
      <c r="D361" t="s">
        <v>354</v>
      </c>
      <c r="E361" t="s">
        <v>349</v>
      </c>
      <c r="F361" t="s">
        <v>350</v>
      </c>
      <c r="G361" t="s">
        <v>368</v>
      </c>
      <c r="H361">
        <v>4</v>
      </c>
      <c r="I361" t="s">
        <v>173</v>
      </c>
      <c r="J361" t="s">
        <v>172</v>
      </c>
      <c r="K361">
        <v>6733840</v>
      </c>
      <c r="L361">
        <v>5633889</v>
      </c>
      <c r="M361">
        <v>316875</v>
      </c>
      <c r="N361">
        <v>359266</v>
      </c>
      <c r="O361">
        <v>227648</v>
      </c>
      <c r="P361">
        <v>17600</v>
      </c>
      <c r="Q361">
        <v>178562</v>
      </c>
    </row>
    <row r="362" spans="1:17" hidden="1" x14ac:dyDescent="0.2">
      <c r="A362" t="s">
        <v>362</v>
      </c>
      <c r="B362" s="2">
        <v>42186</v>
      </c>
      <c r="C362" t="s">
        <v>341</v>
      </c>
      <c r="D362" t="s">
        <v>342</v>
      </c>
      <c r="E362" t="s">
        <v>343</v>
      </c>
      <c r="F362" t="s">
        <v>344</v>
      </c>
      <c r="G362" t="s">
        <v>368</v>
      </c>
      <c r="H362">
        <v>4</v>
      </c>
      <c r="I362" t="s">
        <v>173</v>
      </c>
      <c r="J362" t="s">
        <v>172</v>
      </c>
      <c r="K362">
        <v>1049574</v>
      </c>
      <c r="L362">
        <v>945310</v>
      </c>
      <c r="M362">
        <v>23044</v>
      </c>
      <c r="N362">
        <v>43155</v>
      </c>
      <c r="O362">
        <v>8882</v>
      </c>
      <c r="P362">
        <v>2795</v>
      </c>
      <c r="Q362">
        <v>26388</v>
      </c>
    </row>
    <row r="363" spans="1:17" hidden="1" x14ac:dyDescent="0.2">
      <c r="A363" t="s">
        <v>362</v>
      </c>
      <c r="B363" s="2">
        <v>42186</v>
      </c>
      <c r="C363" t="s">
        <v>341</v>
      </c>
      <c r="D363" t="s">
        <v>342</v>
      </c>
      <c r="E363" t="s">
        <v>347</v>
      </c>
      <c r="F363" t="s">
        <v>348</v>
      </c>
      <c r="G363" t="s">
        <v>368</v>
      </c>
      <c r="H363">
        <v>4</v>
      </c>
      <c r="I363" t="s">
        <v>173</v>
      </c>
      <c r="J363" t="s">
        <v>172</v>
      </c>
      <c r="K363">
        <v>2386090</v>
      </c>
      <c r="L363">
        <v>1921983</v>
      </c>
      <c r="M363">
        <v>134831</v>
      </c>
      <c r="N363">
        <v>141352</v>
      </c>
      <c r="O363">
        <v>115885</v>
      </c>
      <c r="P363">
        <v>5536</v>
      </c>
      <c r="Q363">
        <v>66503</v>
      </c>
    </row>
    <row r="364" spans="1:17" hidden="1" x14ac:dyDescent="0.2">
      <c r="A364" t="s">
        <v>362</v>
      </c>
      <c r="B364" s="2">
        <v>42186</v>
      </c>
      <c r="C364" t="s">
        <v>341</v>
      </c>
      <c r="D364" t="s">
        <v>342</v>
      </c>
      <c r="E364" t="s">
        <v>349</v>
      </c>
      <c r="F364" t="s">
        <v>350</v>
      </c>
      <c r="G364" t="s">
        <v>368</v>
      </c>
      <c r="H364">
        <v>4</v>
      </c>
      <c r="I364" t="s">
        <v>173</v>
      </c>
      <c r="J364" t="s">
        <v>172</v>
      </c>
      <c r="K364">
        <v>3435664</v>
      </c>
      <c r="L364">
        <v>2867293</v>
      </c>
      <c r="M364">
        <v>157875</v>
      </c>
      <c r="N364">
        <v>184507</v>
      </c>
      <c r="O364">
        <v>124767</v>
      </c>
      <c r="P364">
        <v>8331</v>
      </c>
      <c r="Q364">
        <v>92891</v>
      </c>
    </row>
    <row r="365" spans="1:17" hidden="1" x14ac:dyDescent="0.2">
      <c r="A365" t="s">
        <v>362</v>
      </c>
      <c r="B365" s="2">
        <v>42186</v>
      </c>
      <c r="C365" t="s">
        <v>351</v>
      </c>
      <c r="D365" t="s">
        <v>352</v>
      </c>
      <c r="E365" t="s">
        <v>343</v>
      </c>
      <c r="F365" t="s">
        <v>344</v>
      </c>
      <c r="G365" t="s">
        <v>368</v>
      </c>
      <c r="H365">
        <v>4</v>
      </c>
      <c r="I365" t="s">
        <v>173</v>
      </c>
      <c r="J365" t="s">
        <v>172</v>
      </c>
      <c r="K365">
        <v>1062717</v>
      </c>
      <c r="L365">
        <v>955834</v>
      </c>
      <c r="M365">
        <v>22693</v>
      </c>
      <c r="N365">
        <v>45973</v>
      </c>
      <c r="O365">
        <v>8885</v>
      </c>
      <c r="P365">
        <v>2876</v>
      </c>
      <c r="Q365">
        <v>26456</v>
      </c>
    </row>
    <row r="366" spans="1:17" hidden="1" x14ac:dyDescent="0.2">
      <c r="A366" t="s">
        <v>362</v>
      </c>
      <c r="B366" s="2">
        <v>42186</v>
      </c>
      <c r="C366" t="s">
        <v>351</v>
      </c>
      <c r="D366" t="s">
        <v>352</v>
      </c>
      <c r="E366" t="s">
        <v>347</v>
      </c>
      <c r="F366" t="s">
        <v>348</v>
      </c>
      <c r="G366" t="s">
        <v>368</v>
      </c>
      <c r="H366">
        <v>4</v>
      </c>
      <c r="I366" t="s">
        <v>173</v>
      </c>
      <c r="J366" t="s">
        <v>172</v>
      </c>
      <c r="K366">
        <v>2335215</v>
      </c>
      <c r="L366">
        <v>1878887</v>
      </c>
      <c r="M366">
        <v>147810</v>
      </c>
      <c r="N366">
        <v>133885</v>
      </c>
      <c r="O366">
        <v>102534</v>
      </c>
      <c r="P366">
        <v>6779</v>
      </c>
      <c r="Q366">
        <v>65320</v>
      </c>
    </row>
    <row r="367" spans="1:17" hidden="1" x14ac:dyDescent="0.2">
      <c r="A367" t="s">
        <v>362</v>
      </c>
      <c r="B367" s="2">
        <v>42186</v>
      </c>
      <c r="C367" t="s">
        <v>351</v>
      </c>
      <c r="D367" t="s">
        <v>352</v>
      </c>
      <c r="E367" t="s">
        <v>349</v>
      </c>
      <c r="F367" t="s">
        <v>350</v>
      </c>
      <c r="G367" t="s">
        <v>368</v>
      </c>
      <c r="H367">
        <v>4</v>
      </c>
      <c r="I367" t="s">
        <v>173</v>
      </c>
      <c r="J367" t="s">
        <v>172</v>
      </c>
      <c r="K367">
        <v>3397932</v>
      </c>
      <c r="L367">
        <v>2834721</v>
      </c>
      <c r="M367">
        <v>170503</v>
      </c>
      <c r="N367">
        <v>179858</v>
      </c>
      <c r="O367">
        <v>111419</v>
      </c>
      <c r="P367">
        <v>9655</v>
      </c>
      <c r="Q367">
        <v>91776</v>
      </c>
    </row>
    <row r="368" spans="1:17" hidden="1" x14ac:dyDescent="0.2">
      <c r="A368" t="s">
        <v>362</v>
      </c>
      <c r="B368" s="2">
        <v>42186</v>
      </c>
      <c r="C368" t="s">
        <v>353</v>
      </c>
      <c r="D368" t="s">
        <v>354</v>
      </c>
      <c r="E368" t="s">
        <v>343</v>
      </c>
      <c r="F368" t="s">
        <v>344</v>
      </c>
      <c r="G368" t="s">
        <v>368</v>
      </c>
      <c r="H368">
        <v>4</v>
      </c>
      <c r="I368" t="s">
        <v>173</v>
      </c>
      <c r="J368" t="s">
        <v>172</v>
      </c>
      <c r="K368">
        <v>2112291</v>
      </c>
      <c r="L368">
        <v>1901144</v>
      </c>
      <c r="M368">
        <v>45737</v>
      </c>
      <c r="N368">
        <v>89128</v>
      </c>
      <c r="O368">
        <v>17767</v>
      </c>
      <c r="P368">
        <v>5671</v>
      </c>
      <c r="Q368">
        <v>52844</v>
      </c>
    </row>
    <row r="369" spans="1:17" hidden="1" x14ac:dyDescent="0.2">
      <c r="A369" t="s">
        <v>362</v>
      </c>
      <c r="B369" s="2">
        <v>42186</v>
      </c>
      <c r="C369" t="s">
        <v>353</v>
      </c>
      <c r="D369" t="s">
        <v>354</v>
      </c>
      <c r="E369" t="s">
        <v>347</v>
      </c>
      <c r="F369" t="s">
        <v>348</v>
      </c>
      <c r="G369" t="s">
        <v>368</v>
      </c>
      <c r="H369">
        <v>4</v>
      </c>
      <c r="I369" t="s">
        <v>173</v>
      </c>
      <c r="J369" t="s">
        <v>172</v>
      </c>
      <c r="K369">
        <v>4721305</v>
      </c>
      <c r="L369">
        <v>3800870</v>
      </c>
      <c r="M369">
        <v>282641</v>
      </c>
      <c r="N369">
        <v>275237</v>
      </c>
      <c r="O369">
        <v>218419</v>
      </c>
      <c r="P369">
        <v>12315</v>
      </c>
      <c r="Q369">
        <v>131823</v>
      </c>
    </row>
    <row r="370" spans="1:17" hidden="1" x14ac:dyDescent="0.2">
      <c r="A370" t="s">
        <v>362</v>
      </c>
      <c r="B370" s="2">
        <v>42186</v>
      </c>
      <c r="C370" t="s">
        <v>353</v>
      </c>
      <c r="D370" t="s">
        <v>354</v>
      </c>
      <c r="E370" t="s">
        <v>349</v>
      </c>
      <c r="F370" t="s">
        <v>350</v>
      </c>
      <c r="G370" t="s">
        <v>368</v>
      </c>
      <c r="H370">
        <v>4</v>
      </c>
      <c r="I370" t="s">
        <v>173</v>
      </c>
      <c r="J370" t="s">
        <v>172</v>
      </c>
      <c r="K370">
        <v>6833596</v>
      </c>
      <c r="L370">
        <v>5702014</v>
      </c>
      <c r="M370">
        <v>328378</v>
      </c>
      <c r="N370">
        <v>364365</v>
      </c>
      <c r="O370">
        <v>236186</v>
      </c>
      <c r="P370">
        <v>17986</v>
      </c>
      <c r="Q370">
        <v>184667</v>
      </c>
    </row>
    <row r="371" spans="1:17" hidden="1" x14ac:dyDescent="0.2">
      <c r="A371" t="s">
        <v>363</v>
      </c>
      <c r="B371" s="2">
        <v>42552</v>
      </c>
      <c r="C371" t="s">
        <v>341</v>
      </c>
      <c r="D371" t="s">
        <v>342</v>
      </c>
      <c r="E371" t="s">
        <v>343</v>
      </c>
      <c r="F371" t="s">
        <v>344</v>
      </c>
      <c r="G371" t="s">
        <v>368</v>
      </c>
      <c r="H371">
        <v>4</v>
      </c>
      <c r="I371" t="s">
        <v>173</v>
      </c>
      <c r="J371" t="s">
        <v>172</v>
      </c>
      <c r="K371">
        <v>1074880</v>
      </c>
      <c r="L371">
        <v>967035</v>
      </c>
      <c r="M371">
        <v>23677</v>
      </c>
      <c r="N371">
        <v>44588</v>
      </c>
      <c r="O371">
        <v>9097</v>
      </c>
      <c r="P371">
        <v>2883</v>
      </c>
      <c r="Q371">
        <v>27600</v>
      </c>
    </row>
    <row r="372" spans="1:17" hidden="1" x14ac:dyDescent="0.2">
      <c r="A372" t="s">
        <v>363</v>
      </c>
      <c r="B372" s="2">
        <v>42552</v>
      </c>
      <c r="C372" t="s">
        <v>341</v>
      </c>
      <c r="D372" t="s">
        <v>342</v>
      </c>
      <c r="E372" t="s">
        <v>347</v>
      </c>
      <c r="F372" t="s">
        <v>348</v>
      </c>
      <c r="G372" t="s">
        <v>368</v>
      </c>
      <c r="H372">
        <v>4</v>
      </c>
      <c r="I372" t="s">
        <v>173</v>
      </c>
      <c r="J372" t="s">
        <v>172</v>
      </c>
      <c r="K372">
        <v>2417741</v>
      </c>
      <c r="L372">
        <v>1937977</v>
      </c>
      <c r="M372">
        <v>140840</v>
      </c>
      <c r="N372">
        <v>142953</v>
      </c>
      <c r="O372">
        <v>121393</v>
      </c>
      <c r="P372">
        <v>5714</v>
      </c>
      <c r="Q372">
        <v>68864</v>
      </c>
    </row>
    <row r="373" spans="1:17" hidden="1" x14ac:dyDescent="0.2">
      <c r="A373" t="s">
        <v>363</v>
      </c>
      <c r="B373" s="2">
        <v>42552</v>
      </c>
      <c r="C373" t="s">
        <v>341</v>
      </c>
      <c r="D373" t="s">
        <v>342</v>
      </c>
      <c r="E373" t="s">
        <v>349</v>
      </c>
      <c r="F373" t="s">
        <v>350</v>
      </c>
      <c r="G373" t="s">
        <v>368</v>
      </c>
      <c r="H373">
        <v>4</v>
      </c>
      <c r="I373" t="s">
        <v>173</v>
      </c>
      <c r="J373" t="s">
        <v>172</v>
      </c>
      <c r="K373">
        <v>3492621</v>
      </c>
      <c r="L373">
        <v>2905012</v>
      </c>
      <c r="M373">
        <v>164517</v>
      </c>
      <c r="N373">
        <v>187541</v>
      </c>
      <c r="O373">
        <v>130490</v>
      </c>
      <c r="P373">
        <v>8597</v>
      </c>
      <c r="Q373">
        <v>96464</v>
      </c>
    </row>
    <row r="374" spans="1:17" hidden="1" x14ac:dyDescent="0.2">
      <c r="A374" t="s">
        <v>363</v>
      </c>
      <c r="B374" s="2">
        <v>42552</v>
      </c>
      <c r="C374" t="s">
        <v>351</v>
      </c>
      <c r="D374" t="s">
        <v>352</v>
      </c>
      <c r="E374" t="s">
        <v>343</v>
      </c>
      <c r="F374" t="s">
        <v>344</v>
      </c>
      <c r="G374" t="s">
        <v>368</v>
      </c>
      <c r="H374">
        <v>4</v>
      </c>
      <c r="I374" t="s">
        <v>173</v>
      </c>
      <c r="J374" t="s">
        <v>172</v>
      </c>
      <c r="K374">
        <v>1087939</v>
      </c>
      <c r="L374">
        <v>977575</v>
      </c>
      <c r="M374">
        <v>23384</v>
      </c>
      <c r="N374">
        <v>47388</v>
      </c>
      <c r="O374">
        <v>9093</v>
      </c>
      <c r="P374">
        <v>2989</v>
      </c>
      <c r="Q374">
        <v>27510</v>
      </c>
    </row>
    <row r="375" spans="1:17" hidden="1" x14ac:dyDescent="0.2">
      <c r="A375" t="s">
        <v>363</v>
      </c>
      <c r="B375" s="2">
        <v>42552</v>
      </c>
      <c r="C375" t="s">
        <v>351</v>
      </c>
      <c r="D375" t="s">
        <v>352</v>
      </c>
      <c r="E375" t="s">
        <v>347</v>
      </c>
      <c r="F375" t="s">
        <v>348</v>
      </c>
      <c r="G375" t="s">
        <v>368</v>
      </c>
      <c r="H375">
        <v>4</v>
      </c>
      <c r="I375" t="s">
        <v>173</v>
      </c>
      <c r="J375" t="s">
        <v>172</v>
      </c>
      <c r="K375">
        <v>2364892</v>
      </c>
      <c r="L375">
        <v>1894502</v>
      </c>
      <c r="M375">
        <v>153031</v>
      </c>
      <c r="N375">
        <v>135052</v>
      </c>
      <c r="O375">
        <v>107621</v>
      </c>
      <c r="P375">
        <v>6889</v>
      </c>
      <c r="Q375">
        <v>67797</v>
      </c>
    </row>
    <row r="376" spans="1:17" hidden="1" x14ac:dyDescent="0.2">
      <c r="A376" t="s">
        <v>363</v>
      </c>
      <c r="B376" s="2">
        <v>42552</v>
      </c>
      <c r="C376" t="s">
        <v>351</v>
      </c>
      <c r="D376" t="s">
        <v>352</v>
      </c>
      <c r="E376" t="s">
        <v>349</v>
      </c>
      <c r="F376" t="s">
        <v>350</v>
      </c>
      <c r="G376" t="s">
        <v>368</v>
      </c>
      <c r="H376">
        <v>4</v>
      </c>
      <c r="I376" t="s">
        <v>173</v>
      </c>
      <c r="J376" t="s">
        <v>172</v>
      </c>
      <c r="K376">
        <v>3452831</v>
      </c>
      <c r="L376">
        <v>2872077</v>
      </c>
      <c r="M376">
        <v>176415</v>
      </c>
      <c r="N376">
        <v>182440</v>
      </c>
      <c r="O376">
        <v>116714</v>
      </c>
      <c r="P376">
        <v>9878</v>
      </c>
      <c r="Q376">
        <v>95307</v>
      </c>
    </row>
    <row r="377" spans="1:17" hidden="1" x14ac:dyDescent="0.2">
      <c r="A377" t="s">
        <v>363</v>
      </c>
      <c r="B377" s="2">
        <v>42552</v>
      </c>
      <c r="C377" t="s">
        <v>353</v>
      </c>
      <c r="D377" t="s">
        <v>354</v>
      </c>
      <c r="E377" t="s">
        <v>343</v>
      </c>
      <c r="F377" t="s">
        <v>344</v>
      </c>
      <c r="G377" t="s">
        <v>368</v>
      </c>
      <c r="H377">
        <v>4</v>
      </c>
      <c r="I377" t="s">
        <v>173</v>
      </c>
      <c r="J377" t="s">
        <v>172</v>
      </c>
      <c r="K377">
        <v>2162819</v>
      </c>
      <c r="L377">
        <v>1944610</v>
      </c>
      <c r="M377">
        <v>47061</v>
      </c>
      <c r="N377">
        <v>91976</v>
      </c>
      <c r="O377">
        <v>18190</v>
      </c>
      <c r="P377">
        <v>5872</v>
      </c>
      <c r="Q377">
        <v>55110</v>
      </c>
    </row>
    <row r="378" spans="1:17" hidden="1" x14ac:dyDescent="0.2">
      <c r="A378" t="s">
        <v>363</v>
      </c>
      <c r="B378" s="2">
        <v>42552</v>
      </c>
      <c r="C378" t="s">
        <v>353</v>
      </c>
      <c r="D378" t="s">
        <v>354</v>
      </c>
      <c r="E378" t="s">
        <v>347</v>
      </c>
      <c r="F378" t="s">
        <v>348</v>
      </c>
      <c r="G378" t="s">
        <v>368</v>
      </c>
      <c r="H378">
        <v>4</v>
      </c>
      <c r="I378" t="s">
        <v>173</v>
      </c>
      <c r="J378" t="s">
        <v>172</v>
      </c>
      <c r="K378">
        <v>4782633</v>
      </c>
      <c r="L378">
        <v>3832479</v>
      </c>
      <c r="M378">
        <v>293871</v>
      </c>
      <c r="N378">
        <v>278005</v>
      </c>
      <c r="O378">
        <v>229014</v>
      </c>
      <c r="P378">
        <v>12603</v>
      </c>
      <c r="Q378">
        <v>136661</v>
      </c>
    </row>
    <row r="379" spans="1:17" hidden="1" x14ac:dyDescent="0.2">
      <c r="A379" t="s">
        <v>363</v>
      </c>
      <c r="B379" s="2">
        <v>42552</v>
      </c>
      <c r="C379" t="s">
        <v>353</v>
      </c>
      <c r="D379" t="s">
        <v>354</v>
      </c>
      <c r="E379" t="s">
        <v>349</v>
      </c>
      <c r="F379" t="s">
        <v>350</v>
      </c>
      <c r="G379" t="s">
        <v>368</v>
      </c>
      <c r="H379">
        <v>4</v>
      </c>
      <c r="I379" t="s">
        <v>173</v>
      </c>
      <c r="J379" t="s">
        <v>172</v>
      </c>
      <c r="K379">
        <v>6945452</v>
      </c>
      <c r="L379">
        <v>5777089</v>
      </c>
      <c r="M379">
        <v>340932</v>
      </c>
      <c r="N379">
        <v>369981</v>
      </c>
      <c r="O379">
        <v>247204</v>
      </c>
      <c r="P379">
        <v>18475</v>
      </c>
      <c r="Q379">
        <v>191771</v>
      </c>
    </row>
    <row r="380" spans="1:17" hidden="1" x14ac:dyDescent="0.2">
      <c r="A380" t="s">
        <v>364</v>
      </c>
      <c r="B380" s="2">
        <v>42917</v>
      </c>
      <c r="C380" t="s">
        <v>341</v>
      </c>
      <c r="D380" t="s">
        <v>342</v>
      </c>
      <c r="E380" t="s">
        <v>343</v>
      </c>
      <c r="F380" t="s">
        <v>344</v>
      </c>
      <c r="G380" t="s">
        <v>368</v>
      </c>
      <c r="H380">
        <v>4</v>
      </c>
      <c r="I380" t="s">
        <v>173</v>
      </c>
      <c r="J380" t="s">
        <v>172</v>
      </c>
      <c r="K380">
        <v>1099623</v>
      </c>
      <c r="L380">
        <v>988562</v>
      </c>
      <c r="M380">
        <v>24488</v>
      </c>
      <c r="N380">
        <v>45580</v>
      </c>
      <c r="O380">
        <v>9436</v>
      </c>
      <c r="P380">
        <v>3017</v>
      </c>
      <c r="Q380">
        <v>28540</v>
      </c>
    </row>
    <row r="381" spans="1:17" hidden="1" x14ac:dyDescent="0.2">
      <c r="A381" t="s">
        <v>364</v>
      </c>
      <c r="B381" s="2">
        <v>42917</v>
      </c>
      <c r="C381" t="s">
        <v>341</v>
      </c>
      <c r="D381" t="s">
        <v>342</v>
      </c>
      <c r="E381" t="s">
        <v>347</v>
      </c>
      <c r="F381" t="s">
        <v>348</v>
      </c>
      <c r="G381" t="s">
        <v>368</v>
      </c>
      <c r="H381">
        <v>4</v>
      </c>
      <c r="I381" t="s">
        <v>173</v>
      </c>
      <c r="J381" t="s">
        <v>172</v>
      </c>
      <c r="K381">
        <v>2445233</v>
      </c>
      <c r="L381">
        <v>1952766</v>
      </c>
      <c r="M381">
        <v>145721</v>
      </c>
      <c r="N381">
        <v>144342</v>
      </c>
      <c r="O381">
        <v>125415</v>
      </c>
      <c r="P381">
        <v>5941</v>
      </c>
      <c r="Q381">
        <v>71048</v>
      </c>
    </row>
    <row r="382" spans="1:17" hidden="1" x14ac:dyDescent="0.2">
      <c r="A382" t="s">
        <v>364</v>
      </c>
      <c r="B382" s="2">
        <v>42917</v>
      </c>
      <c r="C382" t="s">
        <v>341</v>
      </c>
      <c r="D382" t="s">
        <v>342</v>
      </c>
      <c r="E382" t="s">
        <v>349</v>
      </c>
      <c r="F382" t="s">
        <v>350</v>
      </c>
      <c r="G382" t="s">
        <v>368</v>
      </c>
      <c r="H382">
        <v>4</v>
      </c>
      <c r="I382" t="s">
        <v>173</v>
      </c>
      <c r="J382" t="s">
        <v>172</v>
      </c>
      <c r="K382">
        <v>3544856</v>
      </c>
      <c r="L382">
        <v>2941328</v>
      </c>
      <c r="M382">
        <v>170209</v>
      </c>
      <c r="N382">
        <v>189922</v>
      </c>
      <c r="O382">
        <v>134851</v>
      </c>
      <c r="P382">
        <v>8958</v>
      </c>
      <c r="Q382">
        <v>99588</v>
      </c>
    </row>
    <row r="383" spans="1:17" hidden="1" x14ac:dyDescent="0.2">
      <c r="A383" t="s">
        <v>364</v>
      </c>
      <c r="B383" s="2">
        <v>42917</v>
      </c>
      <c r="C383" t="s">
        <v>351</v>
      </c>
      <c r="D383" t="s">
        <v>352</v>
      </c>
      <c r="E383" t="s">
        <v>343</v>
      </c>
      <c r="F383" t="s">
        <v>344</v>
      </c>
      <c r="G383" t="s">
        <v>368</v>
      </c>
      <c r="H383">
        <v>4</v>
      </c>
      <c r="I383" t="s">
        <v>173</v>
      </c>
      <c r="J383" t="s">
        <v>172</v>
      </c>
      <c r="K383">
        <v>1113299</v>
      </c>
      <c r="L383">
        <v>999591</v>
      </c>
      <c r="M383">
        <v>24207</v>
      </c>
      <c r="N383">
        <v>48543</v>
      </c>
      <c r="O383">
        <v>9358</v>
      </c>
      <c r="P383">
        <v>3092</v>
      </c>
      <c r="Q383">
        <v>28508</v>
      </c>
    </row>
    <row r="384" spans="1:17" hidden="1" x14ac:dyDescent="0.2">
      <c r="A384" t="s">
        <v>364</v>
      </c>
      <c r="B384" s="2">
        <v>42917</v>
      </c>
      <c r="C384" t="s">
        <v>351</v>
      </c>
      <c r="D384" t="s">
        <v>352</v>
      </c>
      <c r="E384" t="s">
        <v>347</v>
      </c>
      <c r="F384" t="s">
        <v>348</v>
      </c>
      <c r="G384" t="s">
        <v>368</v>
      </c>
      <c r="H384">
        <v>4</v>
      </c>
      <c r="I384" t="s">
        <v>173</v>
      </c>
      <c r="J384" t="s">
        <v>172</v>
      </c>
      <c r="K384">
        <v>2390721</v>
      </c>
      <c r="L384">
        <v>1908928</v>
      </c>
      <c r="M384">
        <v>157321</v>
      </c>
      <c r="N384">
        <v>136345</v>
      </c>
      <c r="O384">
        <v>110902</v>
      </c>
      <c r="P384">
        <v>7195</v>
      </c>
      <c r="Q384">
        <v>70030</v>
      </c>
    </row>
    <row r="385" spans="1:17" hidden="1" x14ac:dyDescent="0.2">
      <c r="A385" t="s">
        <v>364</v>
      </c>
      <c r="B385" s="2">
        <v>42917</v>
      </c>
      <c r="C385" t="s">
        <v>351</v>
      </c>
      <c r="D385" t="s">
        <v>352</v>
      </c>
      <c r="E385" t="s">
        <v>349</v>
      </c>
      <c r="F385" t="s">
        <v>350</v>
      </c>
      <c r="G385" t="s">
        <v>368</v>
      </c>
      <c r="H385">
        <v>4</v>
      </c>
      <c r="I385" t="s">
        <v>173</v>
      </c>
      <c r="J385" t="s">
        <v>172</v>
      </c>
      <c r="K385">
        <v>3504020</v>
      </c>
      <c r="L385">
        <v>2908519</v>
      </c>
      <c r="M385">
        <v>181528</v>
      </c>
      <c r="N385">
        <v>184888</v>
      </c>
      <c r="O385">
        <v>120260</v>
      </c>
      <c r="P385">
        <v>10287</v>
      </c>
      <c r="Q385">
        <v>98538</v>
      </c>
    </row>
    <row r="386" spans="1:17" hidden="1" x14ac:dyDescent="0.2">
      <c r="A386" t="s">
        <v>364</v>
      </c>
      <c r="B386" s="2">
        <v>42917</v>
      </c>
      <c r="C386" t="s">
        <v>353</v>
      </c>
      <c r="D386" t="s">
        <v>354</v>
      </c>
      <c r="E386" t="s">
        <v>343</v>
      </c>
      <c r="F386" t="s">
        <v>344</v>
      </c>
      <c r="G386" t="s">
        <v>368</v>
      </c>
      <c r="H386">
        <v>4</v>
      </c>
      <c r="I386" t="s">
        <v>173</v>
      </c>
      <c r="J386" t="s">
        <v>172</v>
      </c>
      <c r="K386">
        <v>2212922</v>
      </c>
      <c r="L386">
        <v>1988153</v>
      </c>
      <c r="M386">
        <v>48695</v>
      </c>
      <c r="N386">
        <v>94123</v>
      </c>
      <c r="O386">
        <v>18794</v>
      </c>
      <c r="P386">
        <v>6109</v>
      </c>
      <c r="Q386">
        <v>57048</v>
      </c>
    </row>
    <row r="387" spans="1:17" hidden="1" x14ac:dyDescent="0.2">
      <c r="A387" t="s">
        <v>364</v>
      </c>
      <c r="B387" s="2">
        <v>42917</v>
      </c>
      <c r="C387" t="s">
        <v>353</v>
      </c>
      <c r="D387" t="s">
        <v>354</v>
      </c>
      <c r="E387" t="s">
        <v>347</v>
      </c>
      <c r="F387" t="s">
        <v>348</v>
      </c>
      <c r="G387" t="s">
        <v>368</v>
      </c>
      <c r="H387">
        <v>4</v>
      </c>
      <c r="I387" t="s">
        <v>173</v>
      </c>
      <c r="J387" t="s">
        <v>172</v>
      </c>
      <c r="K387">
        <v>4835954</v>
      </c>
      <c r="L387">
        <v>3861694</v>
      </c>
      <c r="M387">
        <v>303042</v>
      </c>
      <c r="N387">
        <v>280687</v>
      </c>
      <c r="O387">
        <v>236317</v>
      </c>
      <c r="P387">
        <v>13136</v>
      </c>
      <c r="Q387">
        <v>141078</v>
      </c>
    </row>
    <row r="388" spans="1:17" hidden="1" x14ac:dyDescent="0.2">
      <c r="A388" t="s">
        <v>364</v>
      </c>
      <c r="B388" s="2">
        <v>42917</v>
      </c>
      <c r="C388" t="s">
        <v>353</v>
      </c>
      <c r="D388" t="s">
        <v>354</v>
      </c>
      <c r="E388" t="s">
        <v>349</v>
      </c>
      <c r="F388" t="s">
        <v>350</v>
      </c>
      <c r="G388" t="s">
        <v>368</v>
      </c>
      <c r="H388">
        <v>4</v>
      </c>
      <c r="I388" t="s">
        <v>173</v>
      </c>
      <c r="J388" t="s">
        <v>172</v>
      </c>
      <c r="K388">
        <v>7048876</v>
      </c>
      <c r="L388">
        <v>5849847</v>
      </c>
      <c r="M388">
        <v>351737</v>
      </c>
      <c r="N388">
        <v>374810</v>
      </c>
      <c r="O388">
        <v>255111</v>
      </c>
      <c r="P388">
        <v>19245</v>
      </c>
      <c r="Q388">
        <v>198126</v>
      </c>
    </row>
    <row r="389" spans="1:17" hidden="1" x14ac:dyDescent="0.2">
      <c r="A389" t="s">
        <v>365</v>
      </c>
      <c r="B389" s="2">
        <v>43282</v>
      </c>
      <c r="C389" t="s">
        <v>341</v>
      </c>
      <c r="D389" t="s">
        <v>342</v>
      </c>
      <c r="E389" t="s">
        <v>343</v>
      </c>
      <c r="F389" t="s">
        <v>344</v>
      </c>
      <c r="G389" t="s">
        <v>368</v>
      </c>
      <c r="H389">
        <v>4</v>
      </c>
      <c r="I389" t="s">
        <v>173</v>
      </c>
      <c r="J389" t="s">
        <v>172</v>
      </c>
      <c r="K389">
        <v>1125924</v>
      </c>
      <c r="L389">
        <v>1011479</v>
      </c>
      <c r="M389">
        <v>25361</v>
      </c>
      <c r="N389">
        <v>46723</v>
      </c>
      <c r="O389">
        <v>9709</v>
      </c>
      <c r="P389">
        <v>3094</v>
      </c>
      <c r="Q389">
        <v>29558</v>
      </c>
    </row>
    <row r="390" spans="1:17" hidden="1" x14ac:dyDescent="0.2">
      <c r="A390" t="s">
        <v>365</v>
      </c>
      <c r="B390" s="2">
        <v>43282</v>
      </c>
      <c r="C390" t="s">
        <v>341</v>
      </c>
      <c r="D390" t="s">
        <v>342</v>
      </c>
      <c r="E390" t="s">
        <v>347</v>
      </c>
      <c r="F390" t="s">
        <v>348</v>
      </c>
      <c r="G390" t="s">
        <v>368</v>
      </c>
      <c r="H390">
        <v>4</v>
      </c>
      <c r="I390" t="s">
        <v>173</v>
      </c>
      <c r="J390" t="s">
        <v>172</v>
      </c>
      <c r="K390">
        <v>2480383</v>
      </c>
      <c r="L390">
        <v>1972633</v>
      </c>
      <c r="M390">
        <v>151426</v>
      </c>
      <c r="N390">
        <v>146090</v>
      </c>
      <c r="O390">
        <v>129917</v>
      </c>
      <c r="P390">
        <v>6167</v>
      </c>
      <c r="Q390">
        <v>74150</v>
      </c>
    </row>
    <row r="391" spans="1:17" hidden="1" x14ac:dyDescent="0.2">
      <c r="A391" t="s">
        <v>365</v>
      </c>
      <c r="B391" s="2">
        <v>43282</v>
      </c>
      <c r="C391" t="s">
        <v>341</v>
      </c>
      <c r="D391" t="s">
        <v>342</v>
      </c>
      <c r="E391" t="s">
        <v>349</v>
      </c>
      <c r="F391" t="s">
        <v>350</v>
      </c>
      <c r="G391" t="s">
        <v>368</v>
      </c>
      <c r="H391">
        <v>4</v>
      </c>
      <c r="I391" t="s">
        <v>173</v>
      </c>
      <c r="J391" t="s">
        <v>172</v>
      </c>
      <c r="K391">
        <v>3606307</v>
      </c>
      <c r="L391">
        <v>2984112</v>
      </c>
      <c r="M391">
        <v>176787</v>
      </c>
      <c r="N391">
        <v>192813</v>
      </c>
      <c r="O391">
        <v>139626</v>
      </c>
      <c r="P391">
        <v>9261</v>
      </c>
      <c r="Q391">
        <v>103708</v>
      </c>
    </row>
    <row r="392" spans="1:17" hidden="1" x14ac:dyDescent="0.2">
      <c r="A392" t="s">
        <v>365</v>
      </c>
      <c r="B392" s="2">
        <v>43282</v>
      </c>
      <c r="C392" t="s">
        <v>351</v>
      </c>
      <c r="D392" t="s">
        <v>352</v>
      </c>
      <c r="E392" t="s">
        <v>343</v>
      </c>
      <c r="F392" t="s">
        <v>344</v>
      </c>
      <c r="G392" t="s">
        <v>368</v>
      </c>
      <c r="H392">
        <v>4</v>
      </c>
      <c r="I392" t="s">
        <v>173</v>
      </c>
      <c r="J392" t="s">
        <v>172</v>
      </c>
      <c r="K392">
        <v>1140419</v>
      </c>
      <c r="L392">
        <v>1023460</v>
      </c>
      <c r="M392">
        <v>25044</v>
      </c>
      <c r="N392">
        <v>49605</v>
      </c>
      <c r="O392">
        <v>9639</v>
      </c>
      <c r="P392">
        <v>3159</v>
      </c>
      <c r="Q392">
        <v>29512</v>
      </c>
    </row>
    <row r="393" spans="1:17" hidden="1" x14ac:dyDescent="0.2">
      <c r="A393" t="s">
        <v>365</v>
      </c>
      <c r="B393" s="2">
        <v>43282</v>
      </c>
      <c r="C393" t="s">
        <v>351</v>
      </c>
      <c r="D393" t="s">
        <v>352</v>
      </c>
      <c r="E393" t="s">
        <v>347</v>
      </c>
      <c r="F393" t="s">
        <v>348</v>
      </c>
      <c r="G393" t="s">
        <v>368</v>
      </c>
      <c r="H393">
        <v>4</v>
      </c>
      <c r="I393" t="s">
        <v>173</v>
      </c>
      <c r="J393" t="s">
        <v>172</v>
      </c>
      <c r="K393">
        <v>2424920</v>
      </c>
      <c r="L393">
        <v>1930234</v>
      </c>
      <c r="M393">
        <v>162449</v>
      </c>
      <c r="N393">
        <v>137742</v>
      </c>
      <c r="O393">
        <v>114431</v>
      </c>
      <c r="P393">
        <v>7369</v>
      </c>
      <c r="Q393">
        <v>72695</v>
      </c>
    </row>
    <row r="394" spans="1:17" hidden="1" x14ac:dyDescent="0.2">
      <c r="A394" t="s">
        <v>365</v>
      </c>
      <c r="B394" s="2">
        <v>43282</v>
      </c>
      <c r="C394" t="s">
        <v>351</v>
      </c>
      <c r="D394" t="s">
        <v>352</v>
      </c>
      <c r="E394" t="s">
        <v>349</v>
      </c>
      <c r="F394" t="s">
        <v>350</v>
      </c>
      <c r="G394" t="s">
        <v>368</v>
      </c>
      <c r="H394">
        <v>4</v>
      </c>
      <c r="I394" t="s">
        <v>173</v>
      </c>
      <c r="J394" t="s">
        <v>172</v>
      </c>
      <c r="K394">
        <v>3565339</v>
      </c>
      <c r="L394">
        <v>2953694</v>
      </c>
      <c r="M394">
        <v>187493</v>
      </c>
      <c r="N394">
        <v>187347</v>
      </c>
      <c r="O394">
        <v>124070</v>
      </c>
      <c r="P394">
        <v>10528</v>
      </c>
      <c r="Q394">
        <v>102207</v>
      </c>
    </row>
    <row r="395" spans="1:17" hidden="1" x14ac:dyDescent="0.2">
      <c r="A395" t="s">
        <v>365</v>
      </c>
      <c r="B395" s="2">
        <v>43282</v>
      </c>
      <c r="C395" t="s">
        <v>353</v>
      </c>
      <c r="D395" t="s">
        <v>354</v>
      </c>
      <c r="E395" t="s">
        <v>343</v>
      </c>
      <c r="F395" t="s">
        <v>344</v>
      </c>
      <c r="G395" t="s">
        <v>368</v>
      </c>
      <c r="H395">
        <v>4</v>
      </c>
      <c r="I395" t="s">
        <v>173</v>
      </c>
      <c r="J395" t="s">
        <v>172</v>
      </c>
      <c r="K395">
        <v>2266343</v>
      </c>
      <c r="L395">
        <v>2034939</v>
      </c>
      <c r="M395">
        <v>50405</v>
      </c>
      <c r="N395">
        <v>96328</v>
      </c>
      <c r="O395">
        <v>19348</v>
      </c>
      <c r="P395">
        <v>6253</v>
      </c>
      <c r="Q395">
        <v>59070</v>
      </c>
    </row>
    <row r="396" spans="1:17" hidden="1" x14ac:dyDescent="0.2">
      <c r="A396" t="s">
        <v>365</v>
      </c>
      <c r="B396" s="2">
        <v>43282</v>
      </c>
      <c r="C396" t="s">
        <v>353</v>
      </c>
      <c r="D396" t="s">
        <v>354</v>
      </c>
      <c r="E396" t="s">
        <v>347</v>
      </c>
      <c r="F396" t="s">
        <v>348</v>
      </c>
      <c r="G396" t="s">
        <v>368</v>
      </c>
      <c r="H396">
        <v>4</v>
      </c>
      <c r="I396" t="s">
        <v>173</v>
      </c>
      <c r="J396" t="s">
        <v>172</v>
      </c>
      <c r="K396">
        <v>4905303</v>
      </c>
      <c r="L396">
        <v>3902867</v>
      </c>
      <c r="M396">
        <v>313875</v>
      </c>
      <c r="N396">
        <v>283832</v>
      </c>
      <c r="O396">
        <v>244348</v>
      </c>
      <c r="P396">
        <v>13536</v>
      </c>
      <c r="Q396">
        <v>146845</v>
      </c>
    </row>
    <row r="397" spans="1:17" hidden="1" x14ac:dyDescent="0.2">
      <c r="A397" t="s">
        <v>365</v>
      </c>
      <c r="B397" s="2">
        <v>43282</v>
      </c>
      <c r="C397" t="s">
        <v>353</v>
      </c>
      <c r="D397" t="s">
        <v>354</v>
      </c>
      <c r="E397" t="s">
        <v>349</v>
      </c>
      <c r="F397" t="s">
        <v>350</v>
      </c>
      <c r="G397" t="s">
        <v>368</v>
      </c>
      <c r="H397">
        <v>4</v>
      </c>
      <c r="I397" t="s">
        <v>173</v>
      </c>
      <c r="J397" t="s">
        <v>172</v>
      </c>
      <c r="K397">
        <v>7171646</v>
      </c>
      <c r="L397">
        <v>5937806</v>
      </c>
      <c r="M397">
        <v>364280</v>
      </c>
      <c r="N397">
        <v>380160</v>
      </c>
      <c r="O397">
        <v>263696</v>
      </c>
      <c r="P397">
        <v>19789</v>
      </c>
      <c r="Q397">
        <v>205915</v>
      </c>
    </row>
    <row r="398" spans="1:17" hidden="1" x14ac:dyDescent="0.2">
      <c r="A398" t="s">
        <v>339</v>
      </c>
      <c r="B398" t="s">
        <v>340</v>
      </c>
      <c r="C398" t="s">
        <v>341</v>
      </c>
      <c r="D398" t="s">
        <v>342</v>
      </c>
      <c r="E398" t="s">
        <v>343</v>
      </c>
      <c r="F398" t="s">
        <v>344</v>
      </c>
      <c r="G398" t="s">
        <v>369</v>
      </c>
      <c r="H398">
        <v>5</v>
      </c>
      <c r="I398" t="s">
        <v>176</v>
      </c>
      <c r="J398" t="s">
        <v>175</v>
      </c>
      <c r="K398">
        <v>86797</v>
      </c>
      <c r="L398">
        <v>77693</v>
      </c>
      <c r="M398">
        <v>2958</v>
      </c>
      <c r="N398">
        <v>2683</v>
      </c>
      <c r="O398">
        <v>678</v>
      </c>
      <c r="P398">
        <v>427</v>
      </c>
      <c r="Q398">
        <v>2358</v>
      </c>
    </row>
    <row r="399" spans="1:17" hidden="1" x14ac:dyDescent="0.2">
      <c r="A399" t="s">
        <v>339</v>
      </c>
      <c r="B399" t="s">
        <v>340</v>
      </c>
      <c r="C399" t="s">
        <v>341</v>
      </c>
      <c r="D399" t="s">
        <v>342</v>
      </c>
      <c r="E399" t="s">
        <v>347</v>
      </c>
      <c r="F399" t="s">
        <v>348</v>
      </c>
      <c r="G399" t="s">
        <v>369</v>
      </c>
      <c r="H399">
        <v>5</v>
      </c>
      <c r="I399" t="s">
        <v>176</v>
      </c>
      <c r="J399" t="s">
        <v>175</v>
      </c>
      <c r="K399">
        <v>1397484</v>
      </c>
      <c r="L399">
        <v>1107462</v>
      </c>
      <c r="M399">
        <v>235172</v>
      </c>
      <c r="N399">
        <v>10335</v>
      </c>
      <c r="O399">
        <v>19128</v>
      </c>
      <c r="P399">
        <v>2750</v>
      </c>
      <c r="Q399">
        <v>22637</v>
      </c>
    </row>
    <row r="400" spans="1:17" hidden="1" x14ac:dyDescent="0.2">
      <c r="A400" t="s">
        <v>339</v>
      </c>
      <c r="B400" t="s">
        <v>340</v>
      </c>
      <c r="C400" t="s">
        <v>341</v>
      </c>
      <c r="D400" t="s">
        <v>342</v>
      </c>
      <c r="E400" t="s">
        <v>349</v>
      </c>
      <c r="F400" t="s">
        <v>350</v>
      </c>
      <c r="G400" t="s">
        <v>369</v>
      </c>
      <c r="H400">
        <v>5</v>
      </c>
      <c r="I400" t="s">
        <v>176</v>
      </c>
      <c r="J400" t="s">
        <v>175</v>
      </c>
      <c r="K400">
        <v>1484281</v>
      </c>
      <c r="L400">
        <v>1185155</v>
      </c>
      <c r="M400">
        <v>238130</v>
      </c>
      <c r="N400">
        <v>13018</v>
      </c>
      <c r="O400">
        <v>19806</v>
      </c>
      <c r="P400">
        <v>3177</v>
      </c>
      <c r="Q400">
        <v>24995</v>
      </c>
    </row>
    <row r="401" spans="1:17" hidden="1" x14ac:dyDescent="0.2">
      <c r="A401" t="s">
        <v>339</v>
      </c>
      <c r="B401" t="s">
        <v>340</v>
      </c>
      <c r="C401" t="s">
        <v>351</v>
      </c>
      <c r="D401" t="s">
        <v>352</v>
      </c>
      <c r="E401" t="s">
        <v>343</v>
      </c>
      <c r="F401" t="s">
        <v>344</v>
      </c>
      <c r="G401" t="s">
        <v>369</v>
      </c>
      <c r="H401">
        <v>5</v>
      </c>
      <c r="I401" t="s">
        <v>176</v>
      </c>
      <c r="J401" t="s">
        <v>175</v>
      </c>
      <c r="K401">
        <v>99253</v>
      </c>
      <c r="L401">
        <v>88994</v>
      </c>
      <c r="M401">
        <v>3200</v>
      </c>
      <c r="N401">
        <v>3157</v>
      </c>
      <c r="O401">
        <v>773</v>
      </c>
      <c r="P401">
        <v>618</v>
      </c>
      <c r="Q401">
        <v>2511</v>
      </c>
    </row>
    <row r="402" spans="1:17" hidden="1" x14ac:dyDescent="0.2">
      <c r="A402" t="s">
        <v>339</v>
      </c>
      <c r="B402" t="s">
        <v>340</v>
      </c>
      <c r="C402" t="s">
        <v>351</v>
      </c>
      <c r="D402" t="s">
        <v>352</v>
      </c>
      <c r="E402" t="s">
        <v>347</v>
      </c>
      <c r="F402" t="s">
        <v>348</v>
      </c>
      <c r="G402" t="s">
        <v>369</v>
      </c>
      <c r="H402">
        <v>5</v>
      </c>
      <c r="I402" t="s">
        <v>176</v>
      </c>
      <c r="J402" t="s">
        <v>175</v>
      </c>
      <c r="K402">
        <v>1332384</v>
      </c>
      <c r="L402">
        <v>1068254</v>
      </c>
      <c r="M402">
        <v>212691</v>
      </c>
      <c r="N402">
        <v>9959</v>
      </c>
      <c r="O402">
        <v>16958</v>
      </c>
      <c r="P402">
        <v>2890</v>
      </c>
      <c r="Q402">
        <v>21632</v>
      </c>
    </row>
    <row r="403" spans="1:17" hidden="1" x14ac:dyDescent="0.2">
      <c r="A403" t="s">
        <v>339</v>
      </c>
      <c r="B403" t="s">
        <v>340</v>
      </c>
      <c r="C403" t="s">
        <v>351</v>
      </c>
      <c r="D403" t="s">
        <v>352</v>
      </c>
      <c r="E403" t="s">
        <v>349</v>
      </c>
      <c r="F403" t="s">
        <v>350</v>
      </c>
      <c r="G403" t="s">
        <v>369</v>
      </c>
      <c r="H403">
        <v>5</v>
      </c>
      <c r="I403" t="s">
        <v>176</v>
      </c>
      <c r="J403" t="s">
        <v>175</v>
      </c>
      <c r="K403">
        <v>1431637</v>
      </c>
      <c r="L403">
        <v>1157248</v>
      </c>
      <c r="M403">
        <v>215891</v>
      </c>
      <c r="N403">
        <v>13116</v>
      </c>
      <c r="O403">
        <v>17731</v>
      </c>
      <c r="P403">
        <v>3508</v>
      </c>
      <c r="Q403">
        <v>24143</v>
      </c>
    </row>
    <row r="404" spans="1:17" hidden="1" x14ac:dyDescent="0.2">
      <c r="A404" t="s">
        <v>339</v>
      </c>
      <c r="B404" t="s">
        <v>340</v>
      </c>
      <c r="C404" t="s">
        <v>353</v>
      </c>
      <c r="D404" t="s">
        <v>354</v>
      </c>
      <c r="E404" t="s">
        <v>343</v>
      </c>
      <c r="F404" t="s">
        <v>344</v>
      </c>
      <c r="G404" t="s">
        <v>369</v>
      </c>
      <c r="H404">
        <v>5</v>
      </c>
      <c r="I404" t="s">
        <v>176</v>
      </c>
      <c r="J404" t="s">
        <v>175</v>
      </c>
      <c r="K404">
        <v>186050</v>
      </c>
      <c r="L404">
        <v>166687</v>
      </c>
      <c r="M404">
        <v>6158</v>
      </c>
      <c r="N404">
        <v>5840</v>
      </c>
      <c r="O404">
        <v>1451</v>
      </c>
      <c r="P404">
        <v>1045</v>
      </c>
      <c r="Q404">
        <v>4869</v>
      </c>
    </row>
    <row r="405" spans="1:17" hidden="1" x14ac:dyDescent="0.2">
      <c r="A405" t="s">
        <v>339</v>
      </c>
      <c r="B405" t="s">
        <v>340</v>
      </c>
      <c r="C405" t="s">
        <v>353</v>
      </c>
      <c r="D405" t="s">
        <v>354</v>
      </c>
      <c r="E405" t="s">
        <v>347</v>
      </c>
      <c r="F405" t="s">
        <v>348</v>
      </c>
      <c r="G405" t="s">
        <v>369</v>
      </c>
      <c r="H405">
        <v>5</v>
      </c>
      <c r="I405" t="s">
        <v>176</v>
      </c>
      <c r="J405" t="s">
        <v>175</v>
      </c>
      <c r="K405">
        <v>2729868</v>
      </c>
      <c r="L405">
        <v>2175716</v>
      </c>
      <c r="M405">
        <v>447863</v>
      </c>
      <c r="N405">
        <v>20294</v>
      </c>
      <c r="O405">
        <v>36086</v>
      </c>
      <c r="P405">
        <v>5640</v>
      </c>
      <c r="Q405">
        <v>44269</v>
      </c>
    </row>
    <row r="406" spans="1:17" hidden="1" x14ac:dyDescent="0.2">
      <c r="A406" t="s">
        <v>339</v>
      </c>
      <c r="B406" t="s">
        <v>340</v>
      </c>
      <c r="C406" t="s">
        <v>353</v>
      </c>
      <c r="D406" t="s">
        <v>354</v>
      </c>
      <c r="E406" t="s">
        <v>349</v>
      </c>
      <c r="F406" t="s">
        <v>350</v>
      </c>
      <c r="G406" t="s">
        <v>369</v>
      </c>
      <c r="H406">
        <v>5</v>
      </c>
      <c r="I406" t="s">
        <v>176</v>
      </c>
      <c r="J406" t="s">
        <v>175</v>
      </c>
      <c r="K406">
        <v>2915918</v>
      </c>
      <c r="L406">
        <v>2342403</v>
      </c>
      <c r="M406">
        <v>454021</v>
      </c>
      <c r="N406">
        <v>26134</v>
      </c>
      <c r="O406">
        <v>37537</v>
      </c>
      <c r="P406">
        <v>6685</v>
      </c>
      <c r="Q406">
        <v>49138</v>
      </c>
    </row>
    <row r="407" spans="1:17" hidden="1" x14ac:dyDescent="0.2">
      <c r="A407" t="s">
        <v>355</v>
      </c>
      <c r="B407" t="s">
        <v>356</v>
      </c>
      <c r="C407" t="s">
        <v>341</v>
      </c>
      <c r="D407" t="s">
        <v>342</v>
      </c>
      <c r="E407" t="s">
        <v>343</v>
      </c>
      <c r="F407" t="s">
        <v>344</v>
      </c>
      <c r="G407" t="s">
        <v>369</v>
      </c>
      <c r="H407">
        <v>5</v>
      </c>
      <c r="I407" t="s">
        <v>176</v>
      </c>
      <c r="J407" t="s">
        <v>175</v>
      </c>
      <c r="K407">
        <v>86795</v>
      </c>
      <c r="L407">
        <v>77691</v>
      </c>
      <c r="M407">
        <v>2958</v>
      </c>
      <c r="N407">
        <v>2683</v>
      </c>
      <c r="O407">
        <v>678</v>
      </c>
      <c r="P407">
        <v>427</v>
      </c>
      <c r="Q407">
        <v>2358</v>
      </c>
    </row>
    <row r="408" spans="1:17" hidden="1" x14ac:dyDescent="0.2">
      <c r="A408" t="s">
        <v>355</v>
      </c>
      <c r="B408" t="s">
        <v>356</v>
      </c>
      <c r="C408" t="s">
        <v>341</v>
      </c>
      <c r="D408" t="s">
        <v>342</v>
      </c>
      <c r="E408" t="s">
        <v>347</v>
      </c>
      <c r="F408" t="s">
        <v>348</v>
      </c>
      <c r="G408" t="s">
        <v>369</v>
      </c>
      <c r="H408">
        <v>5</v>
      </c>
      <c r="I408" t="s">
        <v>176</v>
      </c>
      <c r="J408" t="s">
        <v>175</v>
      </c>
      <c r="K408">
        <v>1397539</v>
      </c>
      <c r="L408">
        <v>1107504</v>
      </c>
      <c r="M408">
        <v>235187</v>
      </c>
      <c r="N408">
        <v>10333</v>
      </c>
      <c r="O408">
        <v>19128</v>
      </c>
      <c r="P408">
        <v>2750</v>
      </c>
      <c r="Q408">
        <v>22637</v>
      </c>
    </row>
    <row r="409" spans="1:17" hidden="1" x14ac:dyDescent="0.2">
      <c r="A409" t="s">
        <v>355</v>
      </c>
      <c r="B409" t="s">
        <v>356</v>
      </c>
      <c r="C409" t="s">
        <v>341</v>
      </c>
      <c r="D409" t="s">
        <v>342</v>
      </c>
      <c r="E409" t="s">
        <v>349</v>
      </c>
      <c r="F409" t="s">
        <v>350</v>
      </c>
      <c r="G409" t="s">
        <v>369</v>
      </c>
      <c r="H409">
        <v>5</v>
      </c>
      <c r="I409" t="s">
        <v>176</v>
      </c>
      <c r="J409" t="s">
        <v>175</v>
      </c>
      <c r="K409">
        <v>1484334</v>
      </c>
      <c r="L409">
        <v>1185195</v>
      </c>
      <c r="M409">
        <v>238145</v>
      </c>
      <c r="N409">
        <v>13016</v>
      </c>
      <c r="O409">
        <v>19806</v>
      </c>
      <c r="P409">
        <v>3177</v>
      </c>
      <c r="Q409">
        <v>24995</v>
      </c>
    </row>
    <row r="410" spans="1:17" hidden="1" x14ac:dyDescent="0.2">
      <c r="A410" t="s">
        <v>355</v>
      </c>
      <c r="B410" t="s">
        <v>356</v>
      </c>
      <c r="C410" t="s">
        <v>351</v>
      </c>
      <c r="D410" t="s">
        <v>352</v>
      </c>
      <c r="E410" t="s">
        <v>343</v>
      </c>
      <c r="F410" t="s">
        <v>344</v>
      </c>
      <c r="G410" t="s">
        <v>369</v>
      </c>
      <c r="H410">
        <v>5</v>
      </c>
      <c r="I410" t="s">
        <v>176</v>
      </c>
      <c r="J410" t="s">
        <v>175</v>
      </c>
      <c r="K410">
        <v>99251</v>
      </c>
      <c r="L410">
        <v>88992</v>
      </c>
      <c r="M410">
        <v>3200</v>
      </c>
      <c r="N410">
        <v>3157</v>
      </c>
      <c r="O410">
        <v>773</v>
      </c>
      <c r="P410">
        <v>618</v>
      </c>
      <c r="Q410">
        <v>2511</v>
      </c>
    </row>
    <row r="411" spans="1:17" hidden="1" x14ac:dyDescent="0.2">
      <c r="A411" t="s">
        <v>355</v>
      </c>
      <c r="B411" t="s">
        <v>356</v>
      </c>
      <c r="C411" t="s">
        <v>351</v>
      </c>
      <c r="D411" t="s">
        <v>352</v>
      </c>
      <c r="E411" t="s">
        <v>347</v>
      </c>
      <c r="F411" t="s">
        <v>348</v>
      </c>
      <c r="G411" t="s">
        <v>369</v>
      </c>
      <c r="H411">
        <v>5</v>
      </c>
      <c r="I411" t="s">
        <v>176</v>
      </c>
      <c r="J411" t="s">
        <v>175</v>
      </c>
      <c r="K411">
        <v>1332443</v>
      </c>
      <c r="L411">
        <v>1068295</v>
      </c>
      <c r="M411">
        <v>212705</v>
      </c>
      <c r="N411">
        <v>9959</v>
      </c>
      <c r="O411">
        <v>16958</v>
      </c>
      <c r="P411">
        <v>2890</v>
      </c>
      <c r="Q411">
        <v>21636</v>
      </c>
    </row>
    <row r="412" spans="1:17" hidden="1" x14ac:dyDescent="0.2">
      <c r="A412" t="s">
        <v>355</v>
      </c>
      <c r="B412" t="s">
        <v>356</v>
      </c>
      <c r="C412" t="s">
        <v>351</v>
      </c>
      <c r="D412" t="s">
        <v>352</v>
      </c>
      <c r="E412" t="s">
        <v>349</v>
      </c>
      <c r="F412" t="s">
        <v>350</v>
      </c>
      <c r="G412" t="s">
        <v>369</v>
      </c>
      <c r="H412">
        <v>5</v>
      </c>
      <c r="I412" t="s">
        <v>176</v>
      </c>
      <c r="J412" t="s">
        <v>175</v>
      </c>
      <c r="K412">
        <v>1431694</v>
      </c>
      <c r="L412">
        <v>1157287</v>
      </c>
      <c r="M412">
        <v>215905</v>
      </c>
      <c r="N412">
        <v>13116</v>
      </c>
      <c r="O412">
        <v>17731</v>
      </c>
      <c r="P412">
        <v>3508</v>
      </c>
      <c r="Q412">
        <v>24147</v>
      </c>
    </row>
    <row r="413" spans="1:17" hidden="1" x14ac:dyDescent="0.2">
      <c r="A413" t="s">
        <v>355</v>
      </c>
      <c r="B413" t="s">
        <v>356</v>
      </c>
      <c r="C413" t="s">
        <v>353</v>
      </c>
      <c r="D413" t="s">
        <v>354</v>
      </c>
      <c r="E413" t="s">
        <v>343</v>
      </c>
      <c r="F413" t="s">
        <v>344</v>
      </c>
      <c r="G413" t="s">
        <v>369</v>
      </c>
      <c r="H413">
        <v>5</v>
      </c>
      <c r="I413" t="s">
        <v>176</v>
      </c>
      <c r="J413" t="s">
        <v>175</v>
      </c>
      <c r="K413">
        <v>186046</v>
      </c>
      <c r="L413">
        <v>166683</v>
      </c>
      <c r="M413">
        <v>6158</v>
      </c>
      <c r="N413">
        <v>5840</v>
      </c>
      <c r="O413">
        <v>1451</v>
      </c>
      <c r="P413">
        <v>1045</v>
      </c>
      <c r="Q413">
        <v>4869</v>
      </c>
    </row>
    <row r="414" spans="1:17" hidden="1" x14ac:dyDescent="0.2">
      <c r="A414" t="s">
        <v>355</v>
      </c>
      <c r="B414" t="s">
        <v>356</v>
      </c>
      <c r="C414" t="s">
        <v>353</v>
      </c>
      <c r="D414" t="s">
        <v>354</v>
      </c>
      <c r="E414" t="s">
        <v>347</v>
      </c>
      <c r="F414" t="s">
        <v>348</v>
      </c>
      <c r="G414" t="s">
        <v>369</v>
      </c>
      <c r="H414">
        <v>5</v>
      </c>
      <c r="I414" t="s">
        <v>176</v>
      </c>
      <c r="J414" t="s">
        <v>175</v>
      </c>
      <c r="K414">
        <v>2729982</v>
      </c>
      <c r="L414">
        <v>2175799</v>
      </c>
      <c r="M414">
        <v>447892</v>
      </c>
      <c r="N414">
        <v>20292</v>
      </c>
      <c r="O414">
        <v>36086</v>
      </c>
      <c r="P414">
        <v>5640</v>
      </c>
      <c r="Q414">
        <v>44273</v>
      </c>
    </row>
    <row r="415" spans="1:17" hidden="1" x14ac:dyDescent="0.2">
      <c r="A415" t="s">
        <v>355</v>
      </c>
      <c r="B415" t="s">
        <v>356</v>
      </c>
      <c r="C415" t="s">
        <v>353</v>
      </c>
      <c r="D415" t="s">
        <v>354</v>
      </c>
      <c r="E415" t="s">
        <v>349</v>
      </c>
      <c r="F415" t="s">
        <v>350</v>
      </c>
      <c r="G415" t="s">
        <v>369</v>
      </c>
      <c r="H415">
        <v>5</v>
      </c>
      <c r="I415" t="s">
        <v>176</v>
      </c>
      <c r="J415" t="s">
        <v>175</v>
      </c>
      <c r="K415">
        <v>2916028</v>
      </c>
      <c r="L415">
        <v>2342482</v>
      </c>
      <c r="M415">
        <v>454050</v>
      </c>
      <c r="N415">
        <v>26132</v>
      </c>
      <c r="O415">
        <v>37537</v>
      </c>
      <c r="P415">
        <v>6685</v>
      </c>
      <c r="Q415">
        <v>49142</v>
      </c>
    </row>
    <row r="416" spans="1:17" hidden="1" x14ac:dyDescent="0.2">
      <c r="A416" t="s">
        <v>357</v>
      </c>
      <c r="B416" s="2">
        <v>40360</v>
      </c>
      <c r="C416" t="s">
        <v>341</v>
      </c>
      <c r="D416" t="s">
        <v>342</v>
      </c>
      <c r="E416" t="s">
        <v>343</v>
      </c>
      <c r="F416" t="s">
        <v>344</v>
      </c>
      <c r="G416" t="s">
        <v>369</v>
      </c>
      <c r="H416">
        <v>5</v>
      </c>
      <c r="I416" t="s">
        <v>176</v>
      </c>
      <c r="J416" t="s">
        <v>175</v>
      </c>
      <c r="K416">
        <v>87528</v>
      </c>
      <c r="L416">
        <v>78383</v>
      </c>
      <c r="M416">
        <v>2974</v>
      </c>
      <c r="N416">
        <v>2697</v>
      </c>
      <c r="O416">
        <v>680</v>
      </c>
      <c r="P416">
        <v>431</v>
      </c>
      <c r="Q416">
        <v>2363</v>
      </c>
    </row>
    <row r="417" spans="1:17" hidden="1" x14ac:dyDescent="0.2">
      <c r="A417" t="s">
        <v>357</v>
      </c>
      <c r="B417" s="2">
        <v>40360</v>
      </c>
      <c r="C417" t="s">
        <v>341</v>
      </c>
      <c r="D417" t="s">
        <v>342</v>
      </c>
      <c r="E417" t="s">
        <v>347</v>
      </c>
      <c r="F417" t="s">
        <v>348</v>
      </c>
      <c r="G417" t="s">
        <v>369</v>
      </c>
      <c r="H417">
        <v>5</v>
      </c>
      <c r="I417" t="s">
        <v>176</v>
      </c>
      <c r="J417" t="s">
        <v>175</v>
      </c>
      <c r="K417">
        <v>1399730</v>
      </c>
      <c r="L417">
        <v>1108711</v>
      </c>
      <c r="M417">
        <v>235650</v>
      </c>
      <c r="N417">
        <v>10376</v>
      </c>
      <c r="O417">
        <v>19328</v>
      </c>
      <c r="P417">
        <v>2803</v>
      </c>
      <c r="Q417">
        <v>22862</v>
      </c>
    </row>
    <row r="418" spans="1:17" hidden="1" x14ac:dyDescent="0.2">
      <c r="A418" t="s">
        <v>357</v>
      </c>
      <c r="B418" s="2">
        <v>40360</v>
      </c>
      <c r="C418" t="s">
        <v>341</v>
      </c>
      <c r="D418" t="s">
        <v>342</v>
      </c>
      <c r="E418" t="s">
        <v>349</v>
      </c>
      <c r="F418" t="s">
        <v>350</v>
      </c>
      <c r="G418" t="s">
        <v>369</v>
      </c>
      <c r="H418">
        <v>5</v>
      </c>
      <c r="I418" t="s">
        <v>176</v>
      </c>
      <c r="J418" t="s">
        <v>175</v>
      </c>
      <c r="K418">
        <v>1487258</v>
      </c>
      <c r="L418">
        <v>1187094</v>
      </c>
      <c r="M418">
        <v>238624</v>
      </c>
      <c r="N418">
        <v>13073</v>
      </c>
      <c r="O418">
        <v>20008</v>
      </c>
      <c r="P418">
        <v>3234</v>
      </c>
      <c r="Q418">
        <v>25225</v>
      </c>
    </row>
    <row r="419" spans="1:17" hidden="1" x14ac:dyDescent="0.2">
      <c r="A419" t="s">
        <v>357</v>
      </c>
      <c r="B419" s="2">
        <v>40360</v>
      </c>
      <c r="C419" t="s">
        <v>351</v>
      </c>
      <c r="D419" t="s">
        <v>352</v>
      </c>
      <c r="E419" t="s">
        <v>343</v>
      </c>
      <c r="F419" t="s">
        <v>344</v>
      </c>
      <c r="G419" t="s">
        <v>369</v>
      </c>
      <c r="H419">
        <v>5</v>
      </c>
      <c r="I419" t="s">
        <v>176</v>
      </c>
      <c r="J419" t="s">
        <v>175</v>
      </c>
      <c r="K419">
        <v>99971</v>
      </c>
      <c r="L419">
        <v>89666</v>
      </c>
      <c r="M419">
        <v>3222</v>
      </c>
      <c r="N419">
        <v>3175</v>
      </c>
      <c r="O419">
        <v>767</v>
      </c>
      <c r="P419">
        <v>622</v>
      </c>
      <c r="Q419">
        <v>2519</v>
      </c>
    </row>
    <row r="420" spans="1:17" hidden="1" x14ac:dyDescent="0.2">
      <c r="A420" t="s">
        <v>357</v>
      </c>
      <c r="B420" s="2">
        <v>40360</v>
      </c>
      <c r="C420" t="s">
        <v>351</v>
      </c>
      <c r="D420" t="s">
        <v>352</v>
      </c>
      <c r="E420" t="s">
        <v>347</v>
      </c>
      <c r="F420" t="s">
        <v>348</v>
      </c>
      <c r="G420" t="s">
        <v>369</v>
      </c>
      <c r="H420">
        <v>5</v>
      </c>
      <c r="I420" t="s">
        <v>176</v>
      </c>
      <c r="J420" t="s">
        <v>175</v>
      </c>
      <c r="K420">
        <v>1334749</v>
      </c>
      <c r="L420">
        <v>1069586</v>
      </c>
      <c r="M420">
        <v>213190</v>
      </c>
      <c r="N420">
        <v>10001</v>
      </c>
      <c r="O420">
        <v>17182</v>
      </c>
      <c r="P420">
        <v>2952</v>
      </c>
      <c r="Q420">
        <v>21838</v>
      </c>
    </row>
    <row r="421" spans="1:17" hidden="1" x14ac:dyDescent="0.2">
      <c r="A421" t="s">
        <v>357</v>
      </c>
      <c r="B421" s="2">
        <v>40360</v>
      </c>
      <c r="C421" t="s">
        <v>351</v>
      </c>
      <c r="D421" t="s">
        <v>352</v>
      </c>
      <c r="E421" t="s">
        <v>349</v>
      </c>
      <c r="F421" t="s">
        <v>350</v>
      </c>
      <c r="G421" t="s">
        <v>369</v>
      </c>
      <c r="H421">
        <v>5</v>
      </c>
      <c r="I421" t="s">
        <v>176</v>
      </c>
      <c r="J421" t="s">
        <v>175</v>
      </c>
      <c r="K421">
        <v>1434720</v>
      </c>
      <c r="L421">
        <v>1159252</v>
      </c>
      <c r="M421">
        <v>216412</v>
      </c>
      <c r="N421">
        <v>13176</v>
      </c>
      <c r="O421">
        <v>17949</v>
      </c>
      <c r="P421">
        <v>3574</v>
      </c>
      <c r="Q421">
        <v>24357</v>
      </c>
    </row>
    <row r="422" spans="1:17" hidden="1" x14ac:dyDescent="0.2">
      <c r="A422" t="s">
        <v>357</v>
      </c>
      <c r="B422" s="2">
        <v>40360</v>
      </c>
      <c r="C422" t="s">
        <v>353</v>
      </c>
      <c r="D422" t="s">
        <v>354</v>
      </c>
      <c r="E422" t="s">
        <v>343</v>
      </c>
      <c r="F422" t="s">
        <v>344</v>
      </c>
      <c r="G422" t="s">
        <v>369</v>
      </c>
      <c r="H422">
        <v>5</v>
      </c>
      <c r="I422" t="s">
        <v>176</v>
      </c>
      <c r="J422" t="s">
        <v>175</v>
      </c>
      <c r="K422">
        <v>187499</v>
      </c>
      <c r="L422">
        <v>168049</v>
      </c>
      <c r="M422">
        <v>6196</v>
      </c>
      <c r="N422">
        <v>5872</v>
      </c>
      <c r="O422">
        <v>1447</v>
      </c>
      <c r="P422">
        <v>1053</v>
      </c>
      <c r="Q422">
        <v>4882</v>
      </c>
    </row>
    <row r="423" spans="1:17" hidden="1" x14ac:dyDescent="0.2">
      <c r="A423" t="s">
        <v>357</v>
      </c>
      <c r="B423" s="2">
        <v>40360</v>
      </c>
      <c r="C423" t="s">
        <v>353</v>
      </c>
      <c r="D423" t="s">
        <v>354</v>
      </c>
      <c r="E423" t="s">
        <v>347</v>
      </c>
      <c r="F423" t="s">
        <v>348</v>
      </c>
      <c r="G423" t="s">
        <v>369</v>
      </c>
      <c r="H423">
        <v>5</v>
      </c>
      <c r="I423" t="s">
        <v>176</v>
      </c>
      <c r="J423" t="s">
        <v>175</v>
      </c>
      <c r="K423">
        <v>2734479</v>
      </c>
      <c r="L423">
        <v>2178297</v>
      </c>
      <c r="M423">
        <v>448840</v>
      </c>
      <c r="N423">
        <v>20377</v>
      </c>
      <c r="O423">
        <v>36510</v>
      </c>
      <c r="P423">
        <v>5755</v>
      </c>
      <c r="Q423">
        <v>44700</v>
      </c>
    </row>
    <row r="424" spans="1:17" hidden="1" x14ac:dyDescent="0.2">
      <c r="A424" t="s">
        <v>357</v>
      </c>
      <c r="B424" s="2">
        <v>40360</v>
      </c>
      <c r="C424" t="s">
        <v>353</v>
      </c>
      <c r="D424" t="s">
        <v>354</v>
      </c>
      <c r="E424" t="s">
        <v>349</v>
      </c>
      <c r="F424" t="s">
        <v>350</v>
      </c>
      <c r="G424" t="s">
        <v>369</v>
      </c>
      <c r="H424">
        <v>5</v>
      </c>
      <c r="I424" t="s">
        <v>176</v>
      </c>
      <c r="J424" t="s">
        <v>175</v>
      </c>
      <c r="K424">
        <v>2921978</v>
      </c>
      <c r="L424">
        <v>2346346</v>
      </c>
      <c r="M424">
        <v>455036</v>
      </c>
      <c r="N424">
        <v>26249</v>
      </c>
      <c r="O424">
        <v>37957</v>
      </c>
      <c r="P424">
        <v>6808</v>
      </c>
      <c r="Q424">
        <v>49582</v>
      </c>
    </row>
    <row r="425" spans="1:17" hidden="1" x14ac:dyDescent="0.2">
      <c r="A425" t="s">
        <v>358</v>
      </c>
      <c r="B425" s="2">
        <v>40725</v>
      </c>
      <c r="C425" t="s">
        <v>341</v>
      </c>
      <c r="D425" t="s">
        <v>342</v>
      </c>
      <c r="E425" t="s">
        <v>343</v>
      </c>
      <c r="F425" t="s">
        <v>344</v>
      </c>
      <c r="G425" t="s">
        <v>369</v>
      </c>
      <c r="H425">
        <v>5</v>
      </c>
      <c r="I425" t="s">
        <v>176</v>
      </c>
      <c r="J425" t="s">
        <v>175</v>
      </c>
      <c r="K425">
        <v>90541</v>
      </c>
      <c r="L425">
        <v>81240</v>
      </c>
      <c r="M425">
        <v>2951</v>
      </c>
      <c r="N425">
        <v>2772</v>
      </c>
      <c r="O425">
        <v>679</v>
      </c>
      <c r="P425">
        <v>447</v>
      </c>
      <c r="Q425">
        <v>2452</v>
      </c>
    </row>
    <row r="426" spans="1:17" hidden="1" x14ac:dyDescent="0.2">
      <c r="A426" t="s">
        <v>358</v>
      </c>
      <c r="B426" s="2">
        <v>40725</v>
      </c>
      <c r="C426" t="s">
        <v>341</v>
      </c>
      <c r="D426" t="s">
        <v>342</v>
      </c>
      <c r="E426" t="s">
        <v>347</v>
      </c>
      <c r="F426" t="s">
        <v>348</v>
      </c>
      <c r="G426" t="s">
        <v>369</v>
      </c>
      <c r="H426">
        <v>5</v>
      </c>
      <c r="I426" t="s">
        <v>176</v>
      </c>
      <c r="J426" t="s">
        <v>175</v>
      </c>
      <c r="K426">
        <v>1405710</v>
      </c>
      <c r="L426">
        <v>1111068</v>
      </c>
      <c r="M426">
        <v>236928</v>
      </c>
      <c r="N426">
        <v>10483</v>
      </c>
      <c r="O426">
        <v>20465</v>
      </c>
      <c r="P426">
        <v>3065</v>
      </c>
      <c r="Q426">
        <v>23701</v>
      </c>
    </row>
    <row r="427" spans="1:17" hidden="1" x14ac:dyDescent="0.2">
      <c r="A427" t="s">
        <v>358</v>
      </c>
      <c r="B427" s="2">
        <v>40725</v>
      </c>
      <c r="C427" t="s">
        <v>341</v>
      </c>
      <c r="D427" t="s">
        <v>342</v>
      </c>
      <c r="E427" t="s">
        <v>349</v>
      </c>
      <c r="F427" t="s">
        <v>350</v>
      </c>
      <c r="G427" t="s">
        <v>369</v>
      </c>
      <c r="H427">
        <v>5</v>
      </c>
      <c r="I427" t="s">
        <v>176</v>
      </c>
      <c r="J427" t="s">
        <v>175</v>
      </c>
      <c r="K427">
        <v>1496251</v>
      </c>
      <c r="L427">
        <v>1192308</v>
      </c>
      <c r="M427">
        <v>239879</v>
      </c>
      <c r="N427">
        <v>13255</v>
      </c>
      <c r="O427">
        <v>21144</v>
      </c>
      <c r="P427">
        <v>3512</v>
      </c>
      <c r="Q427">
        <v>26153</v>
      </c>
    </row>
    <row r="428" spans="1:17" hidden="1" x14ac:dyDescent="0.2">
      <c r="A428" t="s">
        <v>358</v>
      </c>
      <c r="B428" s="2">
        <v>40725</v>
      </c>
      <c r="C428" t="s">
        <v>351</v>
      </c>
      <c r="D428" t="s">
        <v>352</v>
      </c>
      <c r="E428" t="s">
        <v>343</v>
      </c>
      <c r="F428" t="s">
        <v>344</v>
      </c>
      <c r="G428" t="s">
        <v>369</v>
      </c>
      <c r="H428">
        <v>5</v>
      </c>
      <c r="I428" t="s">
        <v>176</v>
      </c>
      <c r="J428" t="s">
        <v>175</v>
      </c>
      <c r="K428">
        <v>103109</v>
      </c>
      <c r="L428">
        <v>92618</v>
      </c>
      <c r="M428">
        <v>3316</v>
      </c>
      <c r="N428">
        <v>3204</v>
      </c>
      <c r="O428">
        <v>769</v>
      </c>
      <c r="P428">
        <v>617</v>
      </c>
      <c r="Q428">
        <v>2585</v>
      </c>
    </row>
    <row r="429" spans="1:17" hidden="1" x14ac:dyDescent="0.2">
      <c r="A429" t="s">
        <v>358</v>
      </c>
      <c r="B429" s="2">
        <v>40725</v>
      </c>
      <c r="C429" t="s">
        <v>351</v>
      </c>
      <c r="D429" t="s">
        <v>352</v>
      </c>
      <c r="E429" t="s">
        <v>347</v>
      </c>
      <c r="F429" t="s">
        <v>348</v>
      </c>
      <c r="G429" t="s">
        <v>369</v>
      </c>
      <c r="H429">
        <v>5</v>
      </c>
      <c r="I429" t="s">
        <v>176</v>
      </c>
      <c r="J429" t="s">
        <v>175</v>
      </c>
      <c r="K429">
        <v>1341047</v>
      </c>
      <c r="L429">
        <v>1072228</v>
      </c>
      <c r="M429">
        <v>214609</v>
      </c>
      <c r="N429">
        <v>10188</v>
      </c>
      <c r="O429">
        <v>18205</v>
      </c>
      <c r="P429">
        <v>3198</v>
      </c>
      <c r="Q429">
        <v>22619</v>
      </c>
    </row>
    <row r="430" spans="1:17" hidden="1" x14ac:dyDescent="0.2">
      <c r="A430" t="s">
        <v>358</v>
      </c>
      <c r="B430" s="2">
        <v>40725</v>
      </c>
      <c r="C430" t="s">
        <v>351</v>
      </c>
      <c r="D430" t="s">
        <v>352</v>
      </c>
      <c r="E430" t="s">
        <v>349</v>
      </c>
      <c r="F430" t="s">
        <v>350</v>
      </c>
      <c r="G430" t="s">
        <v>369</v>
      </c>
      <c r="H430">
        <v>5</v>
      </c>
      <c r="I430" t="s">
        <v>176</v>
      </c>
      <c r="J430" t="s">
        <v>175</v>
      </c>
      <c r="K430">
        <v>1444156</v>
      </c>
      <c r="L430">
        <v>1164846</v>
      </c>
      <c r="M430">
        <v>217925</v>
      </c>
      <c r="N430">
        <v>13392</v>
      </c>
      <c r="O430">
        <v>18974</v>
      </c>
      <c r="P430">
        <v>3815</v>
      </c>
      <c r="Q430">
        <v>25204</v>
      </c>
    </row>
    <row r="431" spans="1:17" hidden="1" x14ac:dyDescent="0.2">
      <c r="A431" t="s">
        <v>358</v>
      </c>
      <c r="B431" s="2">
        <v>40725</v>
      </c>
      <c r="C431" t="s">
        <v>353</v>
      </c>
      <c r="D431" t="s">
        <v>354</v>
      </c>
      <c r="E431" t="s">
        <v>343</v>
      </c>
      <c r="F431" t="s">
        <v>344</v>
      </c>
      <c r="G431" t="s">
        <v>369</v>
      </c>
      <c r="H431">
        <v>5</v>
      </c>
      <c r="I431" t="s">
        <v>176</v>
      </c>
      <c r="J431" t="s">
        <v>175</v>
      </c>
      <c r="K431">
        <v>193650</v>
      </c>
      <c r="L431">
        <v>173858</v>
      </c>
      <c r="M431">
        <v>6267</v>
      </c>
      <c r="N431">
        <v>5976</v>
      </c>
      <c r="O431">
        <v>1448</v>
      </c>
      <c r="P431">
        <v>1064</v>
      </c>
      <c r="Q431">
        <v>5037</v>
      </c>
    </row>
    <row r="432" spans="1:17" hidden="1" x14ac:dyDescent="0.2">
      <c r="A432" t="s">
        <v>358</v>
      </c>
      <c r="B432" s="2">
        <v>40725</v>
      </c>
      <c r="C432" t="s">
        <v>353</v>
      </c>
      <c r="D432" t="s">
        <v>354</v>
      </c>
      <c r="E432" t="s">
        <v>347</v>
      </c>
      <c r="F432" t="s">
        <v>348</v>
      </c>
      <c r="G432" t="s">
        <v>369</v>
      </c>
      <c r="H432">
        <v>5</v>
      </c>
      <c r="I432" t="s">
        <v>176</v>
      </c>
      <c r="J432" t="s">
        <v>175</v>
      </c>
      <c r="K432">
        <v>2746757</v>
      </c>
      <c r="L432">
        <v>2183296</v>
      </c>
      <c r="M432">
        <v>451537</v>
      </c>
      <c r="N432">
        <v>20671</v>
      </c>
      <c r="O432">
        <v>38670</v>
      </c>
      <c r="P432">
        <v>6263</v>
      </c>
      <c r="Q432">
        <v>46320</v>
      </c>
    </row>
    <row r="433" spans="1:17" hidden="1" x14ac:dyDescent="0.2">
      <c r="A433" t="s">
        <v>358</v>
      </c>
      <c r="B433" s="2">
        <v>40725</v>
      </c>
      <c r="C433" t="s">
        <v>353</v>
      </c>
      <c r="D433" t="s">
        <v>354</v>
      </c>
      <c r="E433" t="s">
        <v>349</v>
      </c>
      <c r="F433" t="s">
        <v>350</v>
      </c>
      <c r="G433" t="s">
        <v>369</v>
      </c>
      <c r="H433">
        <v>5</v>
      </c>
      <c r="I433" t="s">
        <v>176</v>
      </c>
      <c r="J433" t="s">
        <v>175</v>
      </c>
      <c r="K433">
        <v>2940407</v>
      </c>
      <c r="L433">
        <v>2357154</v>
      </c>
      <c r="M433">
        <v>457804</v>
      </c>
      <c r="N433">
        <v>26647</v>
      </c>
      <c r="O433">
        <v>40118</v>
      </c>
      <c r="P433">
        <v>7327</v>
      </c>
      <c r="Q433">
        <v>51357</v>
      </c>
    </row>
    <row r="434" spans="1:17" hidden="1" x14ac:dyDescent="0.2">
      <c r="A434" t="s">
        <v>359</v>
      </c>
      <c r="B434" s="2">
        <v>41091</v>
      </c>
      <c r="C434" t="s">
        <v>341</v>
      </c>
      <c r="D434" t="s">
        <v>342</v>
      </c>
      <c r="E434" t="s">
        <v>343</v>
      </c>
      <c r="F434" t="s">
        <v>344</v>
      </c>
      <c r="G434" t="s">
        <v>369</v>
      </c>
      <c r="H434">
        <v>5</v>
      </c>
      <c r="I434" t="s">
        <v>176</v>
      </c>
      <c r="J434" t="s">
        <v>175</v>
      </c>
      <c r="K434">
        <v>93540</v>
      </c>
      <c r="L434">
        <v>83949</v>
      </c>
      <c r="M434">
        <v>3054</v>
      </c>
      <c r="N434">
        <v>2876</v>
      </c>
      <c r="O434">
        <v>690</v>
      </c>
      <c r="P434">
        <v>458</v>
      </c>
      <c r="Q434">
        <v>2513</v>
      </c>
    </row>
    <row r="435" spans="1:17" hidden="1" x14ac:dyDescent="0.2">
      <c r="A435" t="s">
        <v>359</v>
      </c>
      <c r="B435" s="2">
        <v>41091</v>
      </c>
      <c r="C435" t="s">
        <v>341</v>
      </c>
      <c r="D435" t="s">
        <v>342</v>
      </c>
      <c r="E435" t="s">
        <v>347</v>
      </c>
      <c r="F435" t="s">
        <v>348</v>
      </c>
      <c r="G435" t="s">
        <v>369</v>
      </c>
      <c r="H435">
        <v>5</v>
      </c>
      <c r="I435" t="s">
        <v>176</v>
      </c>
      <c r="J435" t="s">
        <v>175</v>
      </c>
      <c r="K435">
        <v>1408438</v>
      </c>
      <c r="L435">
        <v>1110677</v>
      </c>
      <c r="M435">
        <v>237742</v>
      </c>
      <c r="N435">
        <v>10694</v>
      </c>
      <c r="O435">
        <v>21591</v>
      </c>
      <c r="P435">
        <v>3199</v>
      </c>
      <c r="Q435">
        <v>24535</v>
      </c>
    </row>
    <row r="436" spans="1:17" hidden="1" x14ac:dyDescent="0.2">
      <c r="A436" t="s">
        <v>359</v>
      </c>
      <c r="B436" s="2">
        <v>41091</v>
      </c>
      <c r="C436" t="s">
        <v>341</v>
      </c>
      <c r="D436" t="s">
        <v>342</v>
      </c>
      <c r="E436" t="s">
        <v>349</v>
      </c>
      <c r="F436" t="s">
        <v>350</v>
      </c>
      <c r="G436" t="s">
        <v>369</v>
      </c>
      <c r="H436">
        <v>5</v>
      </c>
      <c r="I436" t="s">
        <v>176</v>
      </c>
      <c r="J436" t="s">
        <v>175</v>
      </c>
      <c r="K436">
        <v>1501978</v>
      </c>
      <c r="L436">
        <v>1194626</v>
      </c>
      <c r="M436">
        <v>240796</v>
      </c>
      <c r="N436">
        <v>13570</v>
      </c>
      <c r="O436">
        <v>22281</v>
      </c>
      <c r="P436">
        <v>3657</v>
      </c>
      <c r="Q436">
        <v>27048</v>
      </c>
    </row>
    <row r="437" spans="1:17" hidden="1" x14ac:dyDescent="0.2">
      <c r="A437" t="s">
        <v>359</v>
      </c>
      <c r="B437" s="2">
        <v>41091</v>
      </c>
      <c r="C437" t="s">
        <v>351</v>
      </c>
      <c r="D437" t="s">
        <v>352</v>
      </c>
      <c r="E437" t="s">
        <v>343</v>
      </c>
      <c r="F437" t="s">
        <v>344</v>
      </c>
      <c r="G437" t="s">
        <v>369</v>
      </c>
      <c r="H437">
        <v>5</v>
      </c>
      <c r="I437" t="s">
        <v>176</v>
      </c>
      <c r="J437" t="s">
        <v>175</v>
      </c>
      <c r="K437">
        <v>105731</v>
      </c>
      <c r="L437">
        <v>94968</v>
      </c>
      <c r="M437">
        <v>3441</v>
      </c>
      <c r="N437">
        <v>3261</v>
      </c>
      <c r="O437">
        <v>767</v>
      </c>
      <c r="P437">
        <v>606</v>
      </c>
      <c r="Q437">
        <v>2688</v>
      </c>
    </row>
    <row r="438" spans="1:17" hidden="1" x14ac:dyDescent="0.2">
      <c r="A438" t="s">
        <v>359</v>
      </c>
      <c r="B438" s="2">
        <v>41091</v>
      </c>
      <c r="C438" t="s">
        <v>351</v>
      </c>
      <c r="D438" t="s">
        <v>352</v>
      </c>
      <c r="E438" t="s">
        <v>347</v>
      </c>
      <c r="F438" t="s">
        <v>348</v>
      </c>
      <c r="G438" t="s">
        <v>369</v>
      </c>
      <c r="H438">
        <v>5</v>
      </c>
      <c r="I438" t="s">
        <v>176</v>
      </c>
      <c r="J438" t="s">
        <v>175</v>
      </c>
      <c r="K438">
        <v>1344400</v>
      </c>
      <c r="L438">
        <v>1072102</v>
      </c>
      <c r="M438">
        <v>215264</v>
      </c>
      <c r="N438">
        <v>10426</v>
      </c>
      <c r="O438">
        <v>19675</v>
      </c>
      <c r="P438">
        <v>3395</v>
      </c>
      <c r="Q438">
        <v>23538</v>
      </c>
    </row>
    <row r="439" spans="1:17" hidden="1" x14ac:dyDescent="0.2">
      <c r="A439" t="s">
        <v>359</v>
      </c>
      <c r="B439" s="2">
        <v>41091</v>
      </c>
      <c r="C439" t="s">
        <v>351</v>
      </c>
      <c r="D439" t="s">
        <v>352</v>
      </c>
      <c r="E439" t="s">
        <v>349</v>
      </c>
      <c r="F439" t="s">
        <v>350</v>
      </c>
      <c r="G439" t="s">
        <v>369</v>
      </c>
      <c r="H439">
        <v>5</v>
      </c>
      <c r="I439" t="s">
        <v>176</v>
      </c>
      <c r="J439" t="s">
        <v>175</v>
      </c>
      <c r="K439">
        <v>1450131</v>
      </c>
      <c r="L439">
        <v>1167070</v>
      </c>
      <c r="M439">
        <v>218705</v>
      </c>
      <c r="N439">
        <v>13687</v>
      </c>
      <c r="O439">
        <v>20442</v>
      </c>
      <c r="P439">
        <v>4001</v>
      </c>
      <c r="Q439">
        <v>26226</v>
      </c>
    </row>
    <row r="440" spans="1:17" hidden="1" x14ac:dyDescent="0.2">
      <c r="A440" t="s">
        <v>359</v>
      </c>
      <c r="B440" s="2">
        <v>41091</v>
      </c>
      <c r="C440" t="s">
        <v>353</v>
      </c>
      <c r="D440" t="s">
        <v>354</v>
      </c>
      <c r="E440" t="s">
        <v>343</v>
      </c>
      <c r="F440" t="s">
        <v>344</v>
      </c>
      <c r="G440" t="s">
        <v>369</v>
      </c>
      <c r="H440">
        <v>5</v>
      </c>
      <c r="I440" t="s">
        <v>176</v>
      </c>
      <c r="J440" t="s">
        <v>175</v>
      </c>
      <c r="K440">
        <v>199271</v>
      </c>
      <c r="L440">
        <v>178917</v>
      </c>
      <c r="M440">
        <v>6495</v>
      </c>
      <c r="N440">
        <v>6137</v>
      </c>
      <c r="O440">
        <v>1457</v>
      </c>
      <c r="P440">
        <v>1064</v>
      </c>
      <c r="Q440">
        <v>5201</v>
      </c>
    </row>
    <row r="441" spans="1:17" hidden="1" x14ac:dyDescent="0.2">
      <c r="A441" t="s">
        <v>359</v>
      </c>
      <c r="B441" s="2">
        <v>41091</v>
      </c>
      <c r="C441" t="s">
        <v>353</v>
      </c>
      <c r="D441" t="s">
        <v>354</v>
      </c>
      <c r="E441" t="s">
        <v>347</v>
      </c>
      <c r="F441" t="s">
        <v>348</v>
      </c>
      <c r="G441" t="s">
        <v>369</v>
      </c>
      <c r="H441">
        <v>5</v>
      </c>
      <c r="I441" t="s">
        <v>176</v>
      </c>
      <c r="J441" t="s">
        <v>175</v>
      </c>
      <c r="K441">
        <v>2752838</v>
      </c>
      <c r="L441">
        <v>2182779</v>
      </c>
      <c r="M441">
        <v>453006</v>
      </c>
      <c r="N441">
        <v>21120</v>
      </c>
      <c r="O441">
        <v>41266</v>
      </c>
      <c r="P441">
        <v>6594</v>
      </c>
      <c r="Q441">
        <v>48073</v>
      </c>
    </row>
    <row r="442" spans="1:17" hidden="1" x14ac:dyDescent="0.2">
      <c r="A442" t="s">
        <v>359</v>
      </c>
      <c r="B442" s="2">
        <v>41091</v>
      </c>
      <c r="C442" t="s">
        <v>353</v>
      </c>
      <c r="D442" t="s">
        <v>354</v>
      </c>
      <c r="E442" t="s">
        <v>349</v>
      </c>
      <c r="F442" t="s">
        <v>350</v>
      </c>
      <c r="G442" t="s">
        <v>369</v>
      </c>
      <c r="H442">
        <v>5</v>
      </c>
      <c r="I442" t="s">
        <v>176</v>
      </c>
      <c r="J442" t="s">
        <v>175</v>
      </c>
      <c r="K442">
        <v>2952109</v>
      </c>
      <c r="L442">
        <v>2361696</v>
      </c>
      <c r="M442">
        <v>459501</v>
      </c>
      <c r="N442">
        <v>27257</v>
      </c>
      <c r="O442">
        <v>42723</v>
      </c>
      <c r="P442">
        <v>7658</v>
      </c>
      <c r="Q442">
        <v>53274</v>
      </c>
    </row>
    <row r="443" spans="1:17" hidden="1" x14ac:dyDescent="0.2">
      <c r="A443" t="s">
        <v>360</v>
      </c>
      <c r="B443" s="2">
        <v>41456</v>
      </c>
      <c r="C443" t="s">
        <v>341</v>
      </c>
      <c r="D443" t="s">
        <v>342</v>
      </c>
      <c r="E443" t="s">
        <v>343</v>
      </c>
      <c r="F443" t="s">
        <v>344</v>
      </c>
      <c r="G443" t="s">
        <v>369</v>
      </c>
      <c r="H443">
        <v>5</v>
      </c>
      <c r="I443" t="s">
        <v>176</v>
      </c>
      <c r="J443" t="s">
        <v>175</v>
      </c>
      <c r="K443">
        <v>96305</v>
      </c>
      <c r="L443">
        <v>86492</v>
      </c>
      <c r="M443">
        <v>3097</v>
      </c>
      <c r="N443">
        <v>2981</v>
      </c>
      <c r="O443">
        <v>714</v>
      </c>
      <c r="P443">
        <v>446</v>
      </c>
      <c r="Q443">
        <v>2575</v>
      </c>
    </row>
    <row r="444" spans="1:17" hidden="1" x14ac:dyDescent="0.2">
      <c r="A444" t="s">
        <v>360</v>
      </c>
      <c r="B444" s="2">
        <v>41456</v>
      </c>
      <c r="C444" t="s">
        <v>341</v>
      </c>
      <c r="D444" t="s">
        <v>342</v>
      </c>
      <c r="E444" t="s">
        <v>347</v>
      </c>
      <c r="F444" t="s">
        <v>348</v>
      </c>
      <c r="G444" t="s">
        <v>369</v>
      </c>
      <c r="H444">
        <v>5</v>
      </c>
      <c r="I444" t="s">
        <v>176</v>
      </c>
      <c r="J444" t="s">
        <v>175</v>
      </c>
      <c r="K444">
        <v>1409774</v>
      </c>
      <c r="L444">
        <v>1109510</v>
      </c>
      <c r="M444">
        <v>238741</v>
      </c>
      <c r="N444">
        <v>10766</v>
      </c>
      <c r="O444">
        <v>22029</v>
      </c>
      <c r="P444">
        <v>3353</v>
      </c>
      <c r="Q444">
        <v>25375</v>
      </c>
    </row>
    <row r="445" spans="1:17" hidden="1" x14ac:dyDescent="0.2">
      <c r="A445" t="s">
        <v>360</v>
      </c>
      <c r="B445" s="2">
        <v>41456</v>
      </c>
      <c r="C445" t="s">
        <v>341</v>
      </c>
      <c r="D445" t="s">
        <v>342</v>
      </c>
      <c r="E445" t="s">
        <v>349</v>
      </c>
      <c r="F445" t="s">
        <v>350</v>
      </c>
      <c r="G445" t="s">
        <v>369</v>
      </c>
      <c r="H445">
        <v>5</v>
      </c>
      <c r="I445" t="s">
        <v>176</v>
      </c>
      <c r="J445" t="s">
        <v>175</v>
      </c>
      <c r="K445">
        <v>1506079</v>
      </c>
      <c r="L445">
        <v>1196002</v>
      </c>
      <c r="M445">
        <v>241838</v>
      </c>
      <c r="N445">
        <v>13747</v>
      </c>
      <c r="O445">
        <v>22743</v>
      </c>
      <c r="P445">
        <v>3799</v>
      </c>
      <c r="Q445">
        <v>27950</v>
      </c>
    </row>
    <row r="446" spans="1:17" hidden="1" x14ac:dyDescent="0.2">
      <c r="A446" t="s">
        <v>360</v>
      </c>
      <c r="B446" s="2">
        <v>41456</v>
      </c>
      <c r="C446" t="s">
        <v>351</v>
      </c>
      <c r="D446" t="s">
        <v>352</v>
      </c>
      <c r="E446" t="s">
        <v>343</v>
      </c>
      <c r="F446" t="s">
        <v>344</v>
      </c>
      <c r="G446" t="s">
        <v>369</v>
      </c>
      <c r="H446">
        <v>5</v>
      </c>
      <c r="I446" t="s">
        <v>176</v>
      </c>
      <c r="J446" t="s">
        <v>175</v>
      </c>
      <c r="K446">
        <v>107904</v>
      </c>
      <c r="L446">
        <v>97022</v>
      </c>
      <c r="M446">
        <v>3484</v>
      </c>
      <c r="N446">
        <v>3298</v>
      </c>
      <c r="O446">
        <v>773</v>
      </c>
      <c r="P446">
        <v>567</v>
      </c>
      <c r="Q446">
        <v>2760</v>
      </c>
    </row>
    <row r="447" spans="1:17" hidden="1" x14ac:dyDescent="0.2">
      <c r="A447" t="s">
        <v>360</v>
      </c>
      <c r="B447" s="2">
        <v>41456</v>
      </c>
      <c r="C447" t="s">
        <v>351</v>
      </c>
      <c r="D447" t="s">
        <v>352</v>
      </c>
      <c r="E447" t="s">
        <v>347</v>
      </c>
      <c r="F447" t="s">
        <v>348</v>
      </c>
      <c r="G447" t="s">
        <v>369</v>
      </c>
      <c r="H447">
        <v>5</v>
      </c>
      <c r="I447" t="s">
        <v>176</v>
      </c>
      <c r="J447" t="s">
        <v>175</v>
      </c>
      <c r="K447">
        <v>1345566</v>
      </c>
      <c r="L447">
        <v>1070522</v>
      </c>
      <c r="M447">
        <v>216297</v>
      </c>
      <c r="N447">
        <v>10498</v>
      </c>
      <c r="O447">
        <v>20123</v>
      </c>
      <c r="P447">
        <v>3585</v>
      </c>
      <c r="Q447">
        <v>24541</v>
      </c>
    </row>
    <row r="448" spans="1:17" hidden="1" x14ac:dyDescent="0.2">
      <c r="A448" t="s">
        <v>360</v>
      </c>
      <c r="B448" s="2">
        <v>41456</v>
      </c>
      <c r="C448" t="s">
        <v>351</v>
      </c>
      <c r="D448" t="s">
        <v>352</v>
      </c>
      <c r="E448" t="s">
        <v>349</v>
      </c>
      <c r="F448" t="s">
        <v>350</v>
      </c>
      <c r="G448" t="s">
        <v>369</v>
      </c>
      <c r="H448">
        <v>5</v>
      </c>
      <c r="I448" t="s">
        <v>176</v>
      </c>
      <c r="J448" t="s">
        <v>175</v>
      </c>
      <c r="K448">
        <v>1453470</v>
      </c>
      <c r="L448">
        <v>1167544</v>
      </c>
      <c r="M448">
        <v>219781</v>
      </c>
      <c r="N448">
        <v>13796</v>
      </c>
      <c r="O448">
        <v>20896</v>
      </c>
      <c r="P448">
        <v>4152</v>
      </c>
      <c r="Q448">
        <v>27301</v>
      </c>
    </row>
    <row r="449" spans="1:17" hidden="1" x14ac:dyDescent="0.2">
      <c r="A449" t="s">
        <v>360</v>
      </c>
      <c r="B449" s="2">
        <v>41456</v>
      </c>
      <c r="C449" t="s">
        <v>353</v>
      </c>
      <c r="D449" t="s">
        <v>354</v>
      </c>
      <c r="E449" t="s">
        <v>343</v>
      </c>
      <c r="F449" t="s">
        <v>344</v>
      </c>
      <c r="G449" t="s">
        <v>369</v>
      </c>
      <c r="H449">
        <v>5</v>
      </c>
      <c r="I449" t="s">
        <v>176</v>
      </c>
      <c r="J449" t="s">
        <v>175</v>
      </c>
      <c r="K449">
        <v>204209</v>
      </c>
      <c r="L449">
        <v>183514</v>
      </c>
      <c r="M449">
        <v>6581</v>
      </c>
      <c r="N449">
        <v>6279</v>
      </c>
      <c r="O449">
        <v>1487</v>
      </c>
      <c r="P449">
        <v>1013</v>
      </c>
      <c r="Q449">
        <v>5335</v>
      </c>
    </row>
    <row r="450" spans="1:17" hidden="1" x14ac:dyDescent="0.2">
      <c r="A450" t="s">
        <v>360</v>
      </c>
      <c r="B450" s="2">
        <v>41456</v>
      </c>
      <c r="C450" t="s">
        <v>353</v>
      </c>
      <c r="D450" t="s">
        <v>354</v>
      </c>
      <c r="E450" t="s">
        <v>347</v>
      </c>
      <c r="F450" t="s">
        <v>348</v>
      </c>
      <c r="G450" t="s">
        <v>369</v>
      </c>
      <c r="H450">
        <v>5</v>
      </c>
      <c r="I450" t="s">
        <v>176</v>
      </c>
      <c r="J450" t="s">
        <v>175</v>
      </c>
      <c r="K450">
        <v>2755340</v>
      </c>
      <c r="L450">
        <v>2180032</v>
      </c>
      <c r="M450">
        <v>455038</v>
      </c>
      <c r="N450">
        <v>21264</v>
      </c>
      <c r="O450">
        <v>42152</v>
      </c>
      <c r="P450">
        <v>6938</v>
      </c>
      <c r="Q450">
        <v>49916</v>
      </c>
    </row>
    <row r="451" spans="1:17" hidden="1" x14ac:dyDescent="0.2">
      <c r="A451" t="s">
        <v>360</v>
      </c>
      <c r="B451" s="2">
        <v>41456</v>
      </c>
      <c r="C451" t="s">
        <v>353</v>
      </c>
      <c r="D451" t="s">
        <v>354</v>
      </c>
      <c r="E451" t="s">
        <v>349</v>
      </c>
      <c r="F451" t="s">
        <v>350</v>
      </c>
      <c r="G451" t="s">
        <v>369</v>
      </c>
      <c r="H451">
        <v>5</v>
      </c>
      <c r="I451" t="s">
        <v>176</v>
      </c>
      <c r="J451" t="s">
        <v>175</v>
      </c>
      <c r="K451">
        <v>2959549</v>
      </c>
      <c r="L451">
        <v>2363546</v>
      </c>
      <c r="M451">
        <v>461619</v>
      </c>
      <c r="N451">
        <v>27543</v>
      </c>
      <c r="O451">
        <v>43639</v>
      </c>
      <c r="P451">
        <v>7951</v>
      </c>
      <c r="Q451">
        <v>55251</v>
      </c>
    </row>
    <row r="452" spans="1:17" x14ac:dyDescent="0.2">
      <c r="A452" t="s">
        <v>361</v>
      </c>
      <c r="B452" s="2">
        <v>41821</v>
      </c>
      <c r="C452" t="s">
        <v>341</v>
      </c>
      <c r="D452" t="s">
        <v>342</v>
      </c>
      <c r="E452" t="s">
        <v>343</v>
      </c>
      <c r="F452" t="s">
        <v>344</v>
      </c>
      <c r="G452" t="s">
        <v>369</v>
      </c>
      <c r="H452">
        <v>5</v>
      </c>
      <c r="I452" t="s">
        <v>176</v>
      </c>
      <c r="J452" t="s">
        <v>175</v>
      </c>
      <c r="K452">
        <v>98787</v>
      </c>
      <c r="L452">
        <v>88690</v>
      </c>
      <c r="M452">
        <v>3147</v>
      </c>
      <c r="N452">
        <v>3072</v>
      </c>
      <c r="O452">
        <v>727</v>
      </c>
      <c r="P452">
        <v>466</v>
      </c>
      <c r="Q452">
        <v>2685</v>
      </c>
    </row>
    <row r="453" spans="1:17" x14ac:dyDescent="0.2">
      <c r="A453" t="s">
        <v>361</v>
      </c>
      <c r="B453" s="2">
        <v>41821</v>
      </c>
      <c r="C453" t="s">
        <v>341</v>
      </c>
      <c r="D453" t="s">
        <v>342</v>
      </c>
      <c r="E453" t="s">
        <v>347</v>
      </c>
      <c r="F453" t="s">
        <v>348</v>
      </c>
      <c r="G453" t="s">
        <v>369</v>
      </c>
      <c r="H453">
        <v>5</v>
      </c>
      <c r="I453" t="s">
        <v>176</v>
      </c>
      <c r="J453" t="s">
        <v>175</v>
      </c>
      <c r="K453">
        <v>1411452</v>
      </c>
      <c r="L453">
        <v>1108514</v>
      </c>
      <c r="M453">
        <v>239635</v>
      </c>
      <c r="N453">
        <v>10936</v>
      </c>
      <c r="O453">
        <v>22635</v>
      </c>
      <c r="P453">
        <v>3626</v>
      </c>
      <c r="Q453">
        <v>26106</v>
      </c>
    </row>
    <row r="454" spans="1:17" x14ac:dyDescent="0.2">
      <c r="A454" t="s">
        <v>361</v>
      </c>
      <c r="B454" s="2">
        <v>41821</v>
      </c>
      <c r="C454" t="s">
        <v>341</v>
      </c>
      <c r="D454" t="s">
        <v>342</v>
      </c>
      <c r="E454" t="s">
        <v>349</v>
      </c>
      <c r="F454" t="s">
        <v>350</v>
      </c>
      <c r="G454" t="s">
        <v>369</v>
      </c>
      <c r="H454">
        <v>5</v>
      </c>
      <c r="I454" t="s">
        <v>176</v>
      </c>
      <c r="J454" t="s">
        <v>175</v>
      </c>
      <c r="K454">
        <v>1510239</v>
      </c>
      <c r="L454">
        <v>1197204</v>
      </c>
      <c r="M454">
        <v>242782</v>
      </c>
      <c r="N454">
        <v>14008</v>
      </c>
      <c r="O454">
        <v>23362</v>
      </c>
      <c r="P454">
        <v>4092</v>
      </c>
      <c r="Q454">
        <v>28791</v>
      </c>
    </row>
    <row r="455" spans="1:17" x14ac:dyDescent="0.2">
      <c r="A455" t="s">
        <v>361</v>
      </c>
      <c r="B455" s="2">
        <v>41821</v>
      </c>
      <c r="C455" t="s">
        <v>351</v>
      </c>
      <c r="D455" t="s">
        <v>352</v>
      </c>
      <c r="E455" t="s">
        <v>343</v>
      </c>
      <c r="F455" t="s">
        <v>344</v>
      </c>
      <c r="G455" t="s">
        <v>369</v>
      </c>
      <c r="H455">
        <v>5</v>
      </c>
      <c r="I455" t="s">
        <v>176</v>
      </c>
      <c r="J455" t="s">
        <v>175</v>
      </c>
      <c r="K455">
        <v>109986</v>
      </c>
      <c r="L455">
        <v>98857</v>
      </c>
      <c r="M455">
        <v>3534</v>
      </c>
      <c r="N455">
        <v>3362</v>
      </c>
      <c r="O455">
        <v>785</v>
      </c>
      <c r="P455">
        <v>573</v>
      </c>
      <c r="Q455">
        <v>2875</v>
      </c>
    </row>
    <row r="456" spans="1:17" x14ac:dyDescent="0.2">
      <c r="A456" t="s">
        <v>361</v>
      </c>
      <c r="B456" s="2">
        <v>41821</v>
      </c>
      <c r="C456" t="s">
        <v>351</v>
      </c>
      <c r="D456" t="s">
        <v>352</v>
      </c>
      <c r="E456" t="s">
        <v>347</v>
      </c>
      <c r="F456" t="s">
        <v>348</v>
      </c>
      <c r="G456" t="s">
        <v>369</v>
      </c>
      <c r="H456">
        <v>5</v>
      </c>
      <c r="I456" t="s">
        <v>176</v>
      </c>
      <c r="J456" t="s">
        <v>175</v>
      </c>
      <c r="K456">
        <v>1347501</v>
      </c>
      <c r="L456">
        <v>1069773</v>
      </c>
      <c r="M456">
        <v>217295</v>
      </c>
      <c r="N456">
        <v>10577</v>
      </c>
      <c r="O456">
        <v>20746</v>
      </c>
      <c r="P456">
        <v>3823</v>
      </c>
      <c r="Q456">
        <v>25287</v>
      </c>
    </row>
    <row r="457" spans="1:17" x14ac:dyDescent="0.2">
      <c r="A457" t="s">
        <v>361</v>
      </c>
      <c r="B457" s="2">
        <v>41821</v>
      </c>
      <c r="C457" t="s">
        <v>351</v>
      </c>
      <c r="D457" t="s">
        <v>352</v>
      </c>
      <c r="E457" t="s">
        <v>349</v>
      </c>
      <c r="F457" t="s">
        <v>350</v>
      </c>
      <c r="G457" t="s">
        <v>369</v>
      </c>
      <c r="H457">
        <v>5</v>
      </c>
      <c r="I457" t="s">
        <v>176</v>
      </c>
      <c r="J457" t="s">
        <v>175</v>
      </c>
      <c r="K457">
        <v>1457487</v>
      </c>
      <c r="L457">
        <v>1168630</v>
      </c>
      <c r="M457">
        <v>220829</v>
      </c>
      <c r="N457">
        <v>13939</v>
      </c>
      <c r="O457">
        <v>21531</v>
      </c>
      <c r="P457">
        <v>4396</v>
      </c>
      <c r="Q457">
        <v>28162</v>
      </c>
    </row>
    <row r="458" spans="1:17" x14ac:dyDescent="0.2">
      <c r="A458" t="s">
        <v>361</v>
      </c>
      <c r="B458" s="2">
        <v>41821</v>
      </c>
      <c r="C458" t="s">
        <v>353</v>
      </c>
      <c r="D458" t="s">
        <v>354</v>
      </c>
      <c r="E458" t="s">
        <v>343</v>
      </c>
      <c r="F458" t="s">
        <v>344</v>
      </c>
      <c r="G458" t="s">
        <v>369</v>
      </c>
      <c r="H458">
        <v>5</v>
      </c>
      <c r="I458" t="s">
        <v>176</v>
      </c>
      <c r="J458" t="s">
        <v>175</v>
      </c>
      <c r="K458">
        <v>208773</v>
      </c>
      <c r="L458">
        <v>187547</v>
      </c>
      <c r="M458">
        <v>6681</v>
      </c>
      <c r="N458">
        <v>6434</v>
      </c>
      <c r="O458">
        <v>1512</v>
      </c>
      <c r="P458">
        <v>1039</v>
      </c>
      <c r="Q458">
        <v>5560</v>
      </c>
    </row>
    <row r="459" spans="1:17" x14ac:dyDescent="0.2">
      <c r="A459" t="s">
        <v>361</v>
      </c>
      <c r="B459" s="2">
        <v>41821</v>
      </c>
      <c r="C459" t="s">
        <v>353</v>
      </c>
      <c r="D459" t="s">
        <v>354</v>
      </c>
      <c r="E459" t="s">
        <v>347</v>
      </c>
      <c r="F459" t="s">
        <v>348</v>
      </c>
      <c r="G459" t="s">
        <v>369</v>
      </c>
      <c r="H459">
        <v>5</v>
      </c>
      <c r="I459" t="s">
        <v>176</v>
      </c>
      <c r="J459" t="s">
        <v>175</v>
      </c>
      <c r="K459">
        <v>2758953</v>
      </c>
      <c r="L459">
        <v>2178287</v>
      </c>
      <c r="M459">
        <v>456930</v>
      </c>
      <c r="N459">
        <v>21513</v>
      </c>
      <c r="O459">
        <v>43381</v>
      </c>
      <c r="P459">
        <v>7449</v>
      </c>
      <c r="Q459">
        <v>51393</v>
      </c>
    </row>
    <row r="460" spans="1:17" x14ac:dyDescent="0.2">
      <c r="A460" t="s">
        <v>361</v>
      </c>
      <c r="B460" s="2">
        <v>41821</v>
      </c>
      <c r="C460" t="s">
        <v>353</v>
      </c>
      <c r="D460" t="s">
        <v>354</v>
      </c>
      <c r="E460" t="s">
        <v>349</v>
      </c>
      <c r="F460" t="s">
        <v>350</v>
      </c>
      <c r="G460" t="s">
        <v>369</v>
      </c>
      <c r="H460">
        <v>5</v>
      </c>
      <c r="I460" t="s">
        <v>176</v>
      </c>
      <c r="J460" t="s">
        <v>175</v>
      </c>
      <c r="K460">
        <v>2967726</v>
      </c>
      <c r="L460">
        <v>2365834</v>
      </c>
      <c r="M460">
        <v>463611</v>
      </c>
      <c r="N460">
        <v>27947</v>
      </c>
      <c r="O460">
        <v>44893</v>
      </c>
      <c r="P460">
        <v>8488</v>
      </c>
      <c r="Q460">
        <v>56953</v>
      </c>
    </row>
    <row r="461" spans="1:17" hidden="1" x14ac:dyDescent="0.2">
      <c r="A461" t="s">
        <v>362</v>
      </c>
      <c r="B461" s="2">
        <v>42186</v>
      </c>
      <c r="C461" t="s">
        <v>341</v>
      </c>
      <c r="D461" t="s">
        <v>342</v>
      </c>
      <c r="E461" t="s">
        <v>343</v>
      </c>
      <c r="F461" t="s">
        <v>344</v>
      </c>
      <c r="G461" t="s">
        <v>369</v>
      </c>
      <c r="H461">
        <v>5</v>
      </c>
      <c r="I461" t="s">
        <v>176</v>
      </c>
      <c r="J461" t="s">
        <v>175</v>
      </c>
      <c r="K461">
        <v>101615</v>
      </c>
      <c r="L461">
        <v>91245</v>
      </c>
      <c r="M461">
        <v>3196</v>
      </c>
      <c r="N461">
        <v>3154</v>
      </c>
      <c r="O461">
        <v>764</v>
      </c>
      <c r="P461">
        <v>467</v>
      </c>
      <c r="Q461">
        <v>2789</v>
      </c>
    </row>
    <row r="462" spans="1:17" hidden="1" x14ac:dyDescent="0.2">
      <c r="A462" t="s">
        <v>362</v>
      </c>
      <c r="B462" s="2">
        <v>42186</v>
      </c>
      <c r="C462" t="s">
        <v>341</v>
      </c>
      <c r="D462" t="s">
        <v>342</v>
      </c>
      <c r="E462" t="s">
        <v>347</v>
      </c>
      <c r="F462" t="s">
        <v>348</v>
      </c>
      <c r="G462" t="s">
        <v>369</v>
      </c>
      <c r="H462">
        <v>5</v>
      </c>
      <c r="I462" t="s">
        <v>176</v>
      </c>
      <c r="J462" t="s">
        <v>175</v>
      </c>
      <c r="K462">
        <v>1413485</v>
      </c>
      <c r="L462">
        <v>1107381</v>
      </c>
      <c r="M462">
        <v>240869</v>
      </c>
      <c r="N462">
        <v>11054</v>
      </c>
      <c r="O462">
        <v>23283</v>
      </c>
      <c r="P462">
        <v>3925</v>
      </c>
      <c r="Q462">
        <v>26973</v>
      </c>
    </row>
    <row r="463" spans="1:17" hidden="1" x14ac:dyDescent="0.2">
      <c r="A463" t="s">
        <v>362</v>
      </c>
      <c r="B463" s="2">
        <v>42186</v>
      </c>
      <c r="C463" t="s">
        <v>341</v>
      </c>
      <c r="D463" t="s">
        <v>342</v>
      </c>
      <c r="E463" t="s">
        <v>349</v>
      </c>
      <c r="F463" t="s">
        <v>350</v>
      </c>
      <c r="G463" t="s">
        <v>369</v>
      </c>
      <c r="H463">
        <v>5</v>
      </c>
      <c r="I463" t="s">
        <v>176</v>
      </c>
      <c r="J463" t="s">
        <v>175</v>
      </c>
      <c r="K463">
        <v>1515100</v>
      </c>
      <c r="L463">
        <v>1198626</v>
      </c>
      <c r="M463">
        <v>244065</v>
      </c>
      <c r="N463">
        <v>14208</v>
      </c>
      <c r="O463">
        <v>24047</v>
      </c>
      <c r="P463">
        <v>4392</v>
      </c>
      <c r="Q463">
        <v>29762</v>
      </c>
    </row>
    <row r="464" spans="1:17" hidden="1" x14ac:dyDescent="0.2">
      <c r="A464" t="s">
        <v>362</v>
      </c>
      <c r="B464" s="2">
        <v>42186</v>
      </c>
      <c r="C464" t="s">
        <v>351</v>
      </c>
      <c r="D464" t="s">
        <v>352</v>
      </c>
      <c r="E464" t="s">
        <v>343</v>
      </c>
      <c r="F464" t="s">
        <v>344</v>
      </c>
      <c r="G464" t="s">
        <v>369</v>
      </c>
      <c r="H464">
        <v>5</v>
      </c>
      <c r="I464" t="s">
        <v>176</v>
      </c>
      <c r="J464" t="s">
        <v>175</v>
      </c>
      <c r="K464">
        <v>112513</v>
      </c>
      <c r="L464">
        <v>101060</v>
      </c>
      <c r="M464">
        <v>3585</v>
      </c>
      <c r="N464">
        <v>3451</v>
      </c>
      <c r="O464">
        <v>827</v>
      </c>
      <c r="P464">
        <v>594</v>
      </c>
      <c r="Q464">
        <v>2996</v>
      </c>
    </row>
    <row r="465" spans="1:17" hidden="1" x14ac:dyDescent="0.2">
      <c r="A465" t="s">
        <v>362</v>
      </c>
      <c r="B465" s="2">
        <v>42186</v>
      </c>
      <c r="C465" t="s">
        <v>351</v>
      </c>
      <c r="D465" t="s">
        <v>352</v>
      </c>
      <c r="E465" t="s">
        <v>347</v>
      </c>
      <c r="F465" t="s">
        <v>348</v>
      </c>
      <c r="G465" t="s">
        <v>369</v>
      </c>
      <c r="H465">
        <v>5</v>
      </c>
      <c r="I465" t="s">
        <v>176</v>
      </c>
      <c r="J465" t="s">
        <v>175</v>
      </c>
      <c r="K465">
        <v>1350794</v>
      </c>
      <c r="L465">
        <v>1069550</v>
      </c>
      <c r="M465">
        <v>218791</v>
      </c>
      <c r="N465">
        <v>10727</v>
      </c>
      <c r="O465">
        <v>21493</v>
      </c>
      <c r="P465">
        <v>4104</v>
      </c>
      <c r="Q465">
        <v>26129</v>
      </c>
    </row>
    <row r="466" spans="1:17" hidden="1" x14ac:dyDescent="0.2">
      <c r="A466" t="s">
        <v>362</v>
      </c>
      <c r="B466" s="2">
        <v>42186</v>
      </c>
      <c r="C466" t="s">
        <v>351</v>
      </c>
      <c r="D466" t="s">
        <v>352</v>
      </c>
      <c r="E466" t="s">
        <v>349</v>
      </c>
      <c r="F466" t="s">
        <v>350</v>
      </c>
      <c r="G466" t="s">
        <v>369</v>
      </c>
      <c r="H466">
        <v>5</v>
      </c>
      <c r="I466" t="s">
        <v>176</v>
      </c>
      <c r="J466" t="s">
        <v>175</v>
      </c>
      <c r="K466">
        <v>1463307</v>
      </c>
      <c r="L466">
        <v>1170610</v>
      </c>
      <c r="M466">
        <v>222376</v>
      </c>
      <c r="N466">
        <v>14178</v>
      </c>
      <c r="O466">
        <v>22320</v>
      </c>
      <c r="P466">
        <v>4698</v>
      </c>
      <c r="Q466">
        <v>29125</v>
      </c>
    </row>
    <row r="467" spans="1:17" hidden="1" x14ac:dyDescent="0.2">
      <c r="A467" t="s">
        <v>362</v>
      </c>
      <c r="B467" s="2">
        <v>42186</v>
      </c>
      <c r="C467" t="s">
        <v>353</v>
      </c>
      <c r="D467" t="s">
        <v>354</v>
      </c>
      <c r="E467" t="s">
        <v>343</v>
      </c>
      <c r="F467" t="s">
        <v>344</v>
      </c>
      <c r="G467" t="s">
        <v>369</v>
      </c>
      <c r="H467">
        <v>5</v>
      </c>
      <c r="I467" t="s">
        <v>176</v>
      </c>
      <c r="J467" t="s">
        <v>175</v>
      </c>
      <c r="K467">
        <v>214128</v>
      </c>
      <c r="L467">
        <v>192305</v>
      </c>
      <c r="M467">
        <v>6781</v>
      </c>
      <c r="N467">
        <v>6605</v>
      </c>
      <c r="O467">
        <v>1591</v>
      </c>
      <c r="P467">
        <v>1061</v>
      </c>
      <c r="Q467">
        <v>5785</v>
      </c>
    </row>
    <row r="468" spans="1:17" hidden="1" x14ac:dyDescent="0.2">
      <c r="A468" t="s">
        <v>362</v>
      </c>
      <c r="B468" s="2">
        <v>42186</v>
      </c>
      <c r="C468" t="s">
        <v>353</v>
      </c>
      <c r="D468" t="s">
        <v>354</v>
      </c>
      <c r="E468" t="s">
        <v>347</v>
      </c>
      <c r="F468" t="s">
        <v>348</v>
      </c>
      <c r="G468" t="s">
        <v>369</v>
      </c>
      <c r="H468">
        <v>5</v>
      </c>
      <c r="I468" t="s">
        <v>176</v>
      </c>
      <c r="J468" t="s">
        <v>175</v>
      </c>
      <c r="K468">
        <v>2764279</v>
      </c>
      <c r="L468">
        <v>2176931</v>
      </c>
      <c r="M468">
        <v>459660</v>
      </c>
      <c r="N468">
        <v>21781</v>
      </c>
      <c r="O468">
        <v>44776</v>
      </c>
      <c r="P468">
        <v>8029</v>
      </c>
      <c r="Q468">
        <v>53102</v>
      </c>
    </row>
    <row r="469" spans="1:17" hidden="1" x14ac:dyDescent="0.2">
      <c r="A469" t="s">
        <v>362</v>
      </c>
      <c r="B469" s="2">
        <v>42186</v>
      </c>
      <c r="C469" t="s">
        <v>353</v>
      </c>
      <c r="D469" t="s">
        <v>354</v>
      </c>
      <c r="E469" t="s">
        <v>349</v>
      </c>
      <c r="F469" t="s">
        <v>350</v>
      </c>
      <c r="G469" t="s">
        <v>369</v>
      </c>
      <c r="H469">
        <v>5</v>
      </c>
      <c r="I469" t="s">
        <v>176</v>
      </c>
      <c r="J469" t="s">
        <v>175</v>
      </c>
      <c r="K469">
        <v>2978407</v>
      </c>
      <c r="L469">
        <v>2369236</v>
      </c>
      <c r="M469">
        <v>466441</v>
      </c>
      <c r="N469">
        <v>28386</v>
      </c>
      <c r="O469">
        <v>46367</v>
      </c>
      <c r="P469">
        <v>9090</v>
      </c>
      <c r="Q469">
        <v>58887</v>
      </c>
    </row>
    <row r="470" spans="1:17" hidden="1" x14ac:dyDescent="0.2">
      <c r="A470" t="s">
        <v>363</v>
      </c>
      <c r="B470" s="2">
        <v>42552</v>
      </c>
      <c r="C470" t="s">
        <v>341</v>
      </c>
      <c r="D470" t="s">
        <v>342</v>
      </c>
      <c r="E470" t="s">
        <v>343</v>
      </c>
      <c r="F470" t="s">
        <v>344</v>
      </c>
      <c r="G470" t="s">
        <v>369</v>
      </c>
      <c r="H470">
        <v>5</v>
      </c>
      <c r="I470" t="s">
        <v>176</v>
      </c>
      <c r="J470" t="s">
        <v>175</v>
      </c>
      <c r="K470">
        <v>104579</v>
      </c>
      <c r="L470">
        <v>93669</v>
      </c>
      <c r="M470">
        <v>3378</v>
      </c>
      <c r="N470">
        <v>3305</v>
      </c>
      <c r="O470">
        <v>811</v>
      </c>
      <c r="P470">
        <v>477</v>
      </c>
      <c r="Q470">
        <v>2939</v>
      </c>
    </row>
    <row r="471" spans="1:17" hidden="1" x14ac:dyDescent="0.2">
      <c r="A471" t="s">
        <v>363</v>
      </c>
      <c r="B471" s="2">
        <v>42552</v>
      </c>
      <c r="C471" t="s">
        <v>341</v>
      </c>
      <c r="D471" t="s">
        <v>342</v>
      </c>
      <c r="E471" t="s">
        <v>347</v>
      </c>
      <c r="F471" t="s">
        <v>348</v>
      </c>
      <c r="G471" t="s">
        <v>369</v>
      </c>
      <c r="H471">
        <v>5</v>
      </c>
      <c r="I471" t="s">
        <v>176</v>
      </c>
      <c r="J471" t="s">
        <v>175</v>
      </c>
      <c r="K471">
        <v>1416594</v>
      </c>
      <c r="L471">
        <v>1107065</v>
      </c>
      <c r="M471">
        <v>242209</v>
      </c>
      <c r="N471">
        <v>11231</v>
      </c>
      <c r="O471">
        <v>24083</v>
      </c>
      <c r="P471">
        <v>4202</v>
      </c>
      <c r="Q471">
        <v>27804</v>
      </c>
    </row>
    <row r="472" spans="1:17" hidden="1" x14ac:dyDescent="0.2">
      <c r="A472" t="s">
        <v>363</v>
      </c>
      <c r="B472" s="2">
        <v>42552</v>
      </c>
      <c r="C472" t="s">
        <v>341</v>
      </c>
      <c r="D472" t="s">
        <v>342</v>
      </c>
      <c r="E472" t="s">
        <v>349</v>
      </c>
      <c r="F472" t="s">
        <v>350</v>
      </c>
      <c r="G472" t="s">
        <v>369</v>
      </c>
      <c r="H472">
        <v>5</v>
      </c>
      <c r="I472" t="s">
        <v>176</v>
      </c>
      <c r="J472" t="s">
        <v>175</v>
      </c>
      <c r="K472">
        <v>1521173</v>
      </c>
      <c r="L472">
        <v>1200734</v>
      </c>
      <c r="M472">
        <v>245587</v>
      </c>
      <c r="N472">
        <v>14536</v>
      </c>
      <c r="O472">
        <v>24894</v>
      </c>
      <c r="P472">
        <v>4679</v>
      </c>
      <c r="Q472">
        <v>30743</v>
      </c>
    </row>
    <row r="473" spans="1:17" hidden="1" x14ac:dyDescent="0.2">
      <c r="A473" t="s">
        <v>363</v>
      </c>
      <c r="B473" s="2">
        <v>42552</v>
      </c>
      <c r="C473" t="s">
        <v>351</v>
      </c>
      <c r="D473" t="s">
        <v>352</v>
      </c>
      <c r="E473" t="s">
        <v>343</v>
      </c>
      <c r="F473" t="s">
        <v>344</v>
      </c>
      <c r="G473" t="s">
        <v>369</v>
      </c>
      <c r="H473">
        <v>5</v>
      </c>
      <c r="I473" t="s">
        <v>176</v>
      </c>
      <c r="J473" t="s">
        <v>175</v>
      </c>
      <c r="K473">
        <v>115567</v>
      </c>
      <c r="L473">
        <v>103518</v>
      </c>
      <c r="M473">
        <v>3749</v>
      </c>
      <c r="N473">
        <v>3641</v>
      </c>
      <c r="O473">
        <v>884</v>
      </c>
      <c r="P473">
        <v>610</v>
      </c>
      <c r="Q473">
        <v>3165</v>
      </c>
    </row>
    <row r="474" spans="1:17" hidden="1" x14ac:dyDescent="0.2">
      <c r="A474" t="s">
        <v>363</v>
      </c>
      <c r="B474" s="2">
        <v>42552</v>
      </c>
      <c r="C474" t="s">
        <v>351</v>
      </c>
      <c r="D474" t="s">
        <v>352</v>
      </c>
      <c r="E474" t="s">
        <v>347</v>
      </c>
      <c r="F474" t="s">
        <v>348</v>
      </c>
      <c r="G474" t="s">
        <v>369</v>
      </c>
      <c r="H474">
        <v>5</v>
      </c>
      <c r="I474" t="s">
        <v>176</v>
      </c>
      <c r="J474" t="s">
        <v>175</v>
      </c>
      <c r="K474">
        <v>1353670</v>
      </c>
      <c r="L474">
        <v>1068873</v>
      </c>
      <c r="M474">
        <v>219925</v>
      </c>
      <c r="N474">
        <v>10877</v>
      </c>
      <c r="O474">
        <v>22562</v>
      </c>
      <c r="P474">
        <v>4385</v>
      </c>
      <c r="Q474">
        <v>27048</v>
      </c>
    </row>
    <row r="475" spans="1:17" hidden="1" x14ac:dyDescent="0.2">
      <c r="A475" t="s">
        <v>363</v>
      </c>
      <c r="B475" s="2">
        <v>42552</v>
      </c>
      <c r="C475" t="s">
        <v>351</v>
      </c>
      <c r="D475" t="s">
        <v>352</v>
      </c>
      <c r="E475" t="s">
        <v>349</v>
      </c>
      <c r="F475" t="s">
        <v>350</v>
      </c>
      <c r="G475" t="s">
        <v>369</v>
      </c>
      <c r="H475">
        <v>5</v>
      </c>
      <c r="I475" t="s">
        <v>176</v>
      </c>
      <c r="J475" t="s">
        <v>175</v>
      </c>
      <c r="K475">
        <v>1469237</v>
      </c>
      <c r="L475">
        <v>1172391</v>
      </c>
      <c r="M475">
        <v>223674</v>
      </c>
      <c r="N475">
        <v>14518</v>
      </c>
      <c r="O475">
        <v>23446</v>
      </c>
      <c r="P475">
        <v>4995</v>
      </c>
      <c r="Q475">
        <v>30213</v>
      </c>
    </row>
    <row r="476" spans="1:17" hidden="1" x14ac:dyDescent="0.2">
      <c r="A476" t="s">
        <v>363</v>
      </c>
      <c r="B476" s="2">
        <v>42552</v>
      </c>
      <c r="C476" t="s">
        <v>353</v>
      </c>
      <c r="D476" t="s">
        <v>354</v>
      </c>
      <c r="E476" t="s">
        <v>343</v>
      </c>
      <c r="F476" t="s">
        <v>344</v>
      </c>
      <c r="G476" t="s">
        <v>369</v>
      </c>
      <c r="H476">
        <v>5</v>
      </c>
      <c r="I476" t="s">
        <v>176</v>
      </c>
      <c r="J476" t="s">
        <v>175</v>
      </c>
      <c r="K476">
        <v>220146</v>
      </c>
      <c r="L476">
        <v>197187</v>
      </c>
      <c r="M476">
        <v>7127</v>
      </c>
      <c r="N476">
        <v>6946</v>
      </c>
      <c r="O476">
        <v>1695</v>
      </c>
      <c r="P476">
        <v>1087</v>
      </c>
      <c r="Q476">
        <v>6104</v>
      </c>
    </row>
    <row r="477" spans="1:17" hidden="1" x14ac:dyDescent="0.2">
      <c r="A477" t="s">
        <v>363</v>
      </c>
      <c r="B477" s="2">
        <v>42552</v>
      </c>
      <c r="C477" t="s">
        <v>353</v>
      </c>
      <c r="D477" t="s">
        <v>354</v>
      </c>
      <c r="E477" t="s">
        <v>347</v>
      </c>
      <c r="F477" t="s">
        <v>348</v>
      </c>
      <c r="G477" t="s">
        <v>369</v>
      </c>
      <c r="H477">
        <v>5</v>
      </c>
      <c r="I477" t="s">
        <v>176</v>
      </c>
      <c r="J477" t="s">
        <v>175</v>
      </c>
      <c r="K477">
        <v>2770264</v>
      </c>
      <c r="L477">
        <v>2175938</v>
      </c>
      <c r="M477">
        <v>462134</v>
      </c>
      <c r="N477">
        <v>22108</v>
      </c>
      <c r="O477">
        <v>46645</v>
      </c>
      <c r="P477">
        <v>8587</v>
      </c>
      <c r="Q477">
        <v>54852</v>
      </c>
    </row>
    <row r="478" spans="1:17" hidden="1" x14ac:dyDescent="0.2">
      <c r="A478" t="s">
        <v>363</v>
      </c>
      <c r="B478" s="2">
        <v>42552</v>
      </c>
      <c r="C478" t="s">
        <v>353</v>
      </c>
      <c r="D478" t="s">
        <v>354</v>
      </c>
      <c r="E478" t="s">
        <v>349</v>
      </c>
      <c r="F478" t="s">
        <v>350</v>
      </c>
      <c r="G478" t="s">
        <v>369</v>
      </c>
      <c r="H478">
        <v>5</v>
      </c>
      <c r="I478" t="s">
        <v>176</v>
      </c>
      <c r="J478" t="s">
        <v>175</v>
      </c>
      <c r="K478">
        <v>2990410</v>
      </c>
      <c r="L478">
        <v>2373125</v>
      </c>
      <c r="M478">
        <v>469261</v>
      </c>
      <c r="N478">
        <v>29054</v>
      </c>
      <c r="O478">
        <v>48340</v>
      </c>
      <c r="P478">
        <v>9674</v>
      </c>
      <c r="Q478">
        <v>60956</v>
      </c>
    </row>
    <row r="479" spans="1:17" hidden="1" x14ac:dyDescent="0.2">
      <c r="A479" t="s">
        <v>364</v>
      </c>
      <c r="B479" s="2">
        <v>42917</v>
      </c>
      <c r="C479" t="s">
        <v>341</v>
      </c>
      <c r="D479" t="s">
        <v>342</v>
      </c>
      <c r="E479" t="s">
        <v>343</v>
      </c>
      <c r="F479" t="s">
        <v>344</v>
      </c>
      <c r="G479" t="s">
        <v>369</v>
      </c>
      <c r="H479">
        <v>5</v>
      </c>
      <c r="I479" t="s">
        <v>176</v>
      </c>
      <c r="J479" t="s">
        <v>175</v>
      </c>
      <c r="K479">
        <v>108086</v>
      </c>
      <c r="L479">
        <v>96642</v>
      </c>
      <c r="M479">
        <v>3552</v>
      </c>
      <c r="N479">
        <v>3446</v>
      </c>
      <c r="O479">
        <v>842</v>
      </c>
      <c r="P479">
        <v>510</v>
      </c>
      <c r="Q479">
        <v>3094</v>
      </c>
    </row>
    <row r="480" spans="1:17" hidden="1" x14ac:dyDescent="0.2">
      <c r="A480" t="s">
        <v>364</v>
      </c>
      <c r="B480" s="2">
        <v>42917</v>
      </c>
      <c r="C480" t="s">
        <v>341</v>
      </c>
      <c r="D480" t="s">
        <v>342</v>
      </c>
      <c r="E480" t="s">
        <v>347</v>
      </c>
      <c r="F480" t="s">
        <v>348</v>
      </c>
      <c r="G480" t="s">
        <v>369</v>
      </c>
      <c r="H480">
        <v>5</v>
      </c>
      <c r="I480" t="s">
        <v>176</v>
      </c>
      <c r="J480" t="s">
        <v>175</v>
      </c>
      <c r="K480">
        <v>1419494</v>
      </c>
      <c r="L480">
        <v>1107104</v>
      </c>
      <c r="M480">
        <v>243078</v>
      </c>
      <c r="N480">
        <v>11455</v>
      </c>
      <c r="O480">
        <v>24612</v>
      </c>
      <c r="P480">
        <v>4496</v>
      </c>
      <c r="Q480">
        <v>28749</v>
      </c>
    </row>
    <row r="481" spans="1:17" hidden="1" x14ac:dyDescent="0.2">
      <c r="A481" t="s">
        <v>364</v>
      </c>
      <c r="B481" s="2">
        <v>42917</v>
      </c>
      <c r="C481" t="s">
        <v>341</v>
      </c>
      <c r="D481" t="s">
        <v>342</v>
      </c>
      <c r="E481" t="s">
        <v>349</v>
      </c>
      <c r="F481" t="s">
        <v>350</v>
      </c>
      <c r="G481" t="s">
        <v>369</v>
      </c>
      <c r="H481">
        <v>5</v>
      </c>
      <c r="I481" t="s">
        <v>176</v>
      </c>
      <c r="J481" t="s">
        <v>175</v>
      </c>
      <c r="K481">
        <v>1527580</v>
      </c>
      <c r="L481">
        <v>1203746</v>
      </c>
      <c r="M481">
        <v>246630</v>
      </c>
      <c r="N481">
        <v>14901</v>
      </c>
      <c r="O481">
        <v>25454</v>
      </c>
      <c r="P481">
        <v>5006</v>
      </c>
      <c r="Q481">
        <v>31843</v>
      </c>
    </row>
    <row r="482" spans="1:17" hidden="1" x14ac:dyDescent="0.2">
      <c r="A482" t="s">
        <v>364</v>
      </c>
      <c r="B482" s="2">
        <v>42917</v>
      </c>
      <c r="C482" t="s">
        <v>351</v>
      </c>
      <c r="D482" t="s">
        <v>352</v>
      </c>
      <c r="E482" t="s">
        <v>343</v>
      </c>
      <c r="F482" t="s">
        <v>344</v>
      </c>
      <c r="G482" t="s">
        <v>369</v>
      </c>
      <c r="H482">
        <v>5</v>
      </c>
      <c r="I482" t="s">
        <v>176</v>
      </c>
      <c r="J482" t="s">
        <v>175</v>
      </c>
      <c r="K482">
        <v>118918</v>
      </c>
      <c r="L482">
        <v>106386</v>
      </c>
      <c r="M482">
        <v>3921</v>
      </c>
      <c r="N482">
        <v>3722</v>
      </c>
      <c r="O482">
        <v>917</v>
      </c>
      <c r="P482">
        <v>647</v>
      </c>
      <c r="Q482">
        <v>3325</v>
      </c>
    </row>
    <row r="483" spans="1:17" hidden="1" x14ac:dyDescent="0.2">
      <c r="A483" t="s">
        <v>364</v>
      </c>
      <c r="B483" s="2">
        <v>42917</v>
      </c>
      <c r="C483" t="s">
        <v>351</v>
      </c>
      <c r="D483" t="s">
        <v>352</v>
      </c>
      <c r="E483" t="s">
        <v>347</v>
      </c>
      <c r="F483" t="s">
        <v>348</v>
      </c>
      <c r="G483" t="s">
        <v>369</v>
      </c>
      <c r="H483">
        <v>5</v>
      </c>
      <c r="I483" t="s">
        <v>176</v>
      </c>
      <c r="J483" t="s">
        <v>175</v>
      </c>
      <c r="K483">
        <v>1356499</v>
      </c>
      <c r="L483">
        <v>1069296</v>
      </c>
      <c r="M483">
        <v>220423</v>
      </c>
      <c r="N483">
        <v>11084</v>
      </c>
      <c r="O483">
        <v>23210</v>
      </c>
      <c r="P483">
        <v>4659</v>
      </c>
      <c r="Q483">
        <v>27827</v>
      </c>
    </row>
    <row r="484" spans="1:17" hidden="1" x14ac:dyDescent="0.2">
      <c r="A484" t="s">
        <v>364</v>
      </c>
      <c r="B484" s="2">
        <v>42917</v>
      </c>
      <c r="C484" t="s">
        <v>351</v>
      </c>
      <c r="D484" t="s">
        <v>352</v>
      </c>
      <c r="E484" t="s">
        <v>349</v>
      </c>
      <c r="F484" t="s">
        <v>350</v>
      </c>
      <c r="G484" t="s">
        <v>369</v>
      </c>
      <c r="H484">
        <v>5</v>
      </c>
      <c r="I484" t="s">
        <v>176</v>
      </c>
      <c r="J484" t="s">
        <v>175</v>
      </c>
      <c r="K484">
        <v>1475417</v>
      </c>
      <c r="L484">
        <v>1175682</v>
      </c>
      <c r="M484">
        <v>224344</v>
      </c>
      <c r="N484">
        <v>14806</v>
      </c>
      <c r="O484">
        <v>24127</v>
      </c>
      <c r="P484">
        <v>5306</v>
      </c>
      <c r="Q484">
        <v>31152</v>
      </c>
    </row>
    <row r="485" spans="1:17" hidden="1" x14ac:dyDescent="0.2">
      <c r="A485" t="s">
        <v>364</v>
      </c>
      <c r="B485" s="2">
        <v>42917</v>
      </c>
      <c r="C485" t="s">
        <v>353</v>
      </c>
      <c r="D485" t="s">
        <v>354</v>
      </c>
      <c r="E485" t="s">
        <v>343</v>
      </c>
      <c r="F485" t="s">
        <v>344</v>
      </c>
      <c r="G485" t="s">
        <v>369</v>
      </c>
      <c r="H485">
        <v>5</v>
      </c>
      <c r="I485" t="s">
        <v>176</v>
      </c>
      <c r="J485" t="s">
        <v>175</v>
      </c>
      <c r="K485">
        <v>227004</v>
      </c>
      <c r="L485">
        <v>203028</v>
      </c>
      <c r="M485">
        <v>7473</v>
      </c>
      <c r="N485">
        <v>7168</v>
      </c>
      <c r="O485">
        <v>1759</v>
      </c>
      <c r="P485">
        <v>1157</v>
      </c>
      <c r="Q485">
        <v>6419</v>
      </c>
    </row>
    <row r="486" spans="1:17" hidden="1" x14ac:dyDescent="0.2">
      <c r="A486" t="s">
        <v>364</v>
      </c>
      <c r="B486" s="2">
        <v>42917</v>
      </c>
      <c r="C486" t="s">
        <v>353</v>
      </c>
      <c r="D486" t="s">
        <v>354</v>
      </c>
      <c r="E486" t="s">
        <v>347</v>
      </c>
      <c r="F486" t="s">
        <v>348</v>
      </c>
      <c r="G486" t="s">
        <v>369</v>
      </c>
      <c r="H486">
        <v>5</v>
      </c>
      <c r="I486" t="s">
        <v>176</v>
      </c>
      <c r="J486" t="s">
        <v>175</v>
      </c>
      <c r="K486">
        <v>2775993</v>
      </c>
      <c r="L486">
        <v>2176400</v>
      </c>
      <c r="M486">
        <v>463501</v>
      </c>
      <c r="N486">
        <v>22539</v>
      </c>
      <c r="O486">
        <v>47822</v>
      </c>
      <c r="P486">
        <v>9155</v>
      </c>
      <c r="Q486">
        <v>56576</v>
      </c>
    </row>
    <row r="487" spans="1:17" hidden="1" x14ac:dyDescent="0.2">
      <c r="A487" t="s">
        <v>364</v>
      </c>
      <c r="B487" s="2">
        <v>42917</v>
      </c>
      <c r="C487" t="s">
        <v>353</v>
      </c>
      <c r="D487" t="s">
        <v>354</v>
      </c>
      <c r="E487" t="s">
        <v>349</v>
      </c>
      <c r="F487" t="s">
        <v>350</v>
      </c>
      <c r="G487" t="s">
        <v>369</v>
      </c>
      <c r="H487">
        <v>5</v>
      </c>
      <c r="I487" t="s">
        <v>176</v>
      </c>
      <c r="J487" t="s">
        <v>175</v>
      </c>
      <c r="K487">
        <v>3002997</v>
      </c>
      <c r="L487">
        <v>2379428</v>
      </c>
      <c r="M487">
        <v>470974</v>
      </c>
      <c r="N487">
        <v>29707</v>
      </c>
      <c r="O487">
        <v>49581</v>
      </c>
      <c r="P487">
        <v>10312</v>
      </c>
      <c r="Q487">
        <v>62995</v>
      </c>
    </row>
    <row r="488" spans="1:17" hidden="1" x14ac:dyDescent="0.2">
      <c r="A488" t="s">
        <v>365</v>
      </c>
      <c r="B488" s="2">
        <v>43282</v>
      </c>
      <c r="C488" t="s">
        <v>341</v>
      </c>
      <c r="D488" t="s">
        <v>342</v>
      </c>
      <c r="E488" t="s">
        <v>343</v>
      </c>
      <c r="F488" t="s">
        <v>344</v>
      </c>
      <c r="G488" t="s">
        <v>369</v>
      </c>
      <c r="H488">
        <v>5</v>
      </c>
      <c r="I488" t="s">
        <v>176</v>
      </c>
      <c r="J488" t="s">
        <v>175</v>
      </c>
      <c r="K488">
        <v>111332</v>
      </c>
      <c r="L488">
        <v>99590</v>
      </c>
      <c r="M488">
        <v>3625</v>
      </c>
      <c r="N488">
        <v>3506</v>
      </c>
      <c r="O488">
        <v>860</v>
      </c>
      <c r="P488">
        <v>514</v>
      </c>
      <c r="Q488">
        <v>3237</v>
      </c>
    </row>
    <row r="489" spans="1:17" hidden="1" x14ac:dyDescent="0.2">
      <c r="A489" t="s">
        <v>365</v>
      </c>
      <c r="B489" s="2">
        <v>43282</v>
      </c>
      <c r="C489" t="s">
        <v>341</v>
      </c>
      <c r="D489" t="s">
        <v>342</v>
      </c>
      <c r="E489" t="s">
        <v>347</v>
      </c>
      <c r="F489" t="s">
        <v>348</v>
      </c>
      <c r="G489" t="s">
        <v>369</v>
      </c>
      <c r="H489">
        <v>5</v>
      </c>
      <c r="I489" t="s">
        <v>176</v>
      </c>
      <c r="J489" t="s">
        <v>175</v>
      </c>
      <c r="K489">
        <v>1422350</v>
      </c>
      <c r="L489">
        <v>1107479</v>
      </c>
      <c r="M489">
        <v>243926</v>
      </c>
      <c r="N489">
        <v>11653</v>
      </c>
      <c r="O489">
        <v>24983</v>
      </c>
      <c r="P489">
        <v>4760</v>
      </c>
      <c r="Q489">
        <v>29549</v>
      </c>
    </row>
    <row r="490" spans="1:17" hidden="1" x14ac:dyDescent="0.2">
      <c r="A490" t="s">
        <v>365</v>
      </c>
      <c r="B490" s="2">
        <v>43282</v>
      </c>
      <c r="C490" t="s">
        <v>341</v>
      </c>
      <c r="D490" t="s">
        <v>342</v>
      </c>
      <c r="E490" t="s">
        <v>349</v>
      </c>
      <c r="F490" t="s">
        <v>350</v>
      </c>
      <c r="G490" t="s">
        <v>369</v>
      </c>
      <c r="H490">
        <v>5</v>
      </c>
      <c r="I490" t="s">
        <v>176</v>
      </c>
      <c r="J490" t="s">
        <v>175</v>
      </c>
      <c r="K490">
        <v>1533682</v>
      </c>
      <c r="L490">
        <v>1207069</v>
      </c>
      <c r="M490">
        <v>247551</v>
      </c>
      <c r="N490">
        <v>15159</v>
      </c>
      <c r="O490">
        <v>25843</v>
      </c>
      <c r="P490">
        <v>5274</v>
      </c>
      <c r="Q490">
        <v>32786</v>
      </c>
    </row>
    <row r="491" spans="1:17" hidden="1" x14ac:dyDescent="0.2">
      <c r="A491" t="s">
        <v>365</v>
      </c>
      <c r="B491" s="2">
        <v>43282</v>
      </c>
      <c r="C491" t="s">
        <v>351</v>
      </c>
      <c r="D491" t="s">
        <v>352</v>
      </c>
      <c r="E491" t="s">
        <v>343</v>
      </c>
      <c r="F491" t="s">
        <v>344</v>
      </c>
      <c r="G491" t="s">
        <v>369</v>
      </c>
      <c r="H491">
        <v>5</v>
      </c>
      <c r="I491" t="s">
        <v>176</v>
      </c>
      <c r="J491" t="s">
        <v>175</v>
      </c>
      <c r="K491">
        <v>121855</v>
      </c>
      <c r="L491">
        <v>109012</v>
      </c>
      <c r="M491">
        <v>4022</v>
      </c>
      <c r="N491">
        <v>3808</v>
      </c>
      <c r="O491">
        <v>932</v>
      </c>
      <c r="P491">
        <v>663</v>
      </c>
      <c r="Q491">
        <v>3418</v>
      </c>
    </row>
    <row r="492" spans="1:17" hidden="1" x14ac:dyDescent="0.2">
      <c r="A492" t="s">
        <v>365</v>
      </c>
      <c r="B492" s="2">
        <v>43282</v>
      </c>
      <c r="C492" t="s">
        <v>351</v>
      </c>
      <c r="D492" t="s">
        <v>352</v>
      </c>
      <c r="E492" t="s">
        <v>347</v>
      </c>
      <c r="F492" t="s">
        <v>348</v>
      </c>
      <c r="G492" t="s">
        <v>369</v>
      </c>
      <c r="H492">
        <v>5</v>
      </c>
      <c r="I492" t="s">
        <v>176</v>
      </c>
      <c r="J492" t="s">
        <v>175</v>
      </c>
      <c r="K492">
        <v>1358288</v>
      </c>
      <c r="L492">
        <v>1069132</v>
      </c>
      <c r="M492">
        <v>220714</v>
      </c>
      <c r="N492">
        <v>11258</v>
      </c>
      <c r="O492">
        <v>23526</v>
      </c>
      <c r="P492">
        <v>4944</v>
      </c>
      <c r="Q492">
        <v>28714</v>
      </c>
    </row>
    <row r="493" spans="1:17" hidden="1" x14ac:dyDescent="0.2">
      <c r="A493" t="s">
        <v>365</v>
      </c>
      <c r="B493" s="2">
        <v>43282</v>
      </c>
      <c r="C493" t="s">
        <v>351</v>
      </c>
      <c r="D493" t="s">
        <v>352</v>
      </c>
      <c r="E493" t="s">
        <v>349</v>
      </c>
      <c r="F493" t="s">
        <v>350</v>
      </c>
      <c r="G493" t="s">
        <v>369</v>
      </c>
      <c r="H493">
        <v>5</v>
      </c>
      <c r="I493" t="s">
        <v>176</v>
      </c>
      <c r="J493" t="s">
        <v>175</v>
      </c>
      <c r="K493">
        <v>1480143</v>
      </c>
      <c r="L493">
        <v>1178144</v>
      </c>
      <c r="M493">
        <v>224736</v>
      </c>
      <c r="N493">
        <v>15066</v>
      </c>
      <c r="O493">
        <v>24458</v>
      </c>
      <c r="P493">
        <v>5607</v>
      </c>
      <c r="Q493">
        <v>32132</v>
      </c>
    </row>
    <row r="494" spans="1:17" hidden="1" x14ac:dyDescent="0.2">
      <c r="A494" t="s">
        <v>365</v>
      </c>
      <c r="B494" s="2">
        <v>43282</v>
      </c>
      <c r="C494" t="s">
        <v>353</v>
      </c>
      <c r="D494" t="s">
        <v>354</v>
      </c>
      <c r="E494" t="s">
        <v>343</v>
      </c>
      <c r="F494" t="s">
        <v>344</v>
      </c>
      <c r="G494" t="s">
        <v>369</v>
      </c>
      <c r="H494">
        <v>5</v>
      </c>
      <c r="I494" t="s">
        <v>176</v>
      </c>
      <c r="J494" t="s">
        <v>175</v>
      </c>
      <c r="K494">
        <v>233187</v>
      </c>
      <c r="L494">
        <v>208602</v>
      </c>
      <c r="M494">
        <v>7647</v>
      </c>
      <c r="N494">
        <v>7314</v>
      </c>
      <c r="O494">
        <v>1792</v>
      </c>
      <c r="P494">
        <v>1177</v>
      </c>
      <c r="Q494">
        <v>6655</v>
      </c>
    </row>
    <row r="495" spans="1:17" hidden="1" x14ac:dyDescent="0.2">
      <c r="A495" t="s">
        <v>365</v>
      </c>
      <c r="B495" s="2">
        <v>43282</v>
      </c>
      <c r="C495" t="s">
        <v>353</v>
      </c>
      <c r="D495" t="s">
        <v>354</v>
      </c>
      <c r="E495" t="s">
        <v>347</v>
      </c>
      <c r="F495" t="s">
        <v>348</v>
      </c>
      <c r="G495" t="s">
        <v>369</v>
      </c>
      <c r="H495">
        <v>5</v>
      </c>
      <c r="I495" t="s">
        <v>176</v>
      </c>
      <c r="J495" t="s">
        <v>175</v>
      </c>
      <c r="K495">
        <v>2780638</v>
      </c>
      <c r="L495">
        <v>2176611</v>
      </c>
      <c r="M495">
        <v>464640</v>
      </c>
      <c r="N495">
        <v>22911</v>
      </c>
      <c r="O495">
        <v>48509</v>
      </c>
      <c r="P495">
        <v>9704</v>
      </c>
      <c r="Q495">
        <v>58263</v>
      </c>
    </row>
    <row r="496" spans="1:17" hidden="1" x14ac:dyDescent="0.2">
      <c r="A496" t="s">
        <v>365</v>
      </c>
      <c r="B496" s="2">
        <v>43282</v>
      </c>
      <c r="C496" t="s">
        <v>353</v>
      </c>
      <c r="D496" t="s">
        <v>354</v>
      </c>
      <c r="E496" t="s">
        <v>349</v>
      </c>
      <c r="F496" t="s">
        <v>350</v>
      </c>
      <c r="G496" t="s">
        <v>369</v>
      </c>
      <c r="H496">
        <v>5</v>
      </c>
      <c r="I496" t="s">
        <v>176</v>
      </c>
      <c r="J496" t="s">
        <v>175</v>
      </c>
      <c r="K496">
        <v>3013825</v>
      </c>
      <c r="L496">
        <v>2385213</v>
      </c>
      <c r="M496">
        <v>472287</v>
      </c>
      <c r="N496">
        <v>30225</v>
      </c>
      <c r="O496">
        <v>50301</v>
      </c>
      <c r="P496">
        <v>10881</v>
      </c>
      <c r="Q496">
        <v>64918</v>
      </c>
    </row>
    <row r="497" spans="1:17" hidden="1" x14ac:dyDescent="0.2">
      <c r="A497" t="s">
        <v>339</v>
      </c>
      <c r="B497" t="s">
        <v>340</v>
      </c>
      <c r="C497" t="s">
        <v>341</v>
      </c>
      <c r="D497" t="s">
        <v>342</v>
      </c>
      <c r="E497" t="s">
        <v>343</v>
      </c>
      <c r="F497" t="s">
        <v>344</v>
      </c>
      <c r="G497" t="s">
        <v>370</v>
      </c>
      <c r="H497">
        <v>6</v>
      </c>
      <c r="I497" t="s">
        <v>178</v>
      </c>
      <c r="J497" t="s">
        <v>177</v>
      </c>
      <c r="K497">
        <v>6933591</v>
      </c>
      <c r="L497">
        <v>6232080</v>
      </c>
      <c r="M497">
        <v>153457</v>
      </c>
      <c r="N497">
        <v>222019</v>
      </c>
      <c r="O497">
        <v>111738</v>
      </c>
      <c r="P497">
        <v>24279</v>
      </c>
      <c r="Q497">
        <v>190018</v>
      </c>
    </row>
    <row r="498" spans="1:17" hidden="1" x14ac:dyDescent="0.2">
      <c r="A498" t="s">
        <v>339</v>
      </c>
      <c r="B498" t="s">
        <v>340</v>
      </c>
      <c r="C498" t="s">
        <v>341</v>
      </c>
      <c r="D498" t="s">
        <v>342</v>
      </c>
      <c r="E498" t="s">
        <v>347</v>
      </c>
      <c r="F498" t="s">
        <v>348</v>
      </c>
      <c r="G498" t="s">
        <v>370</v>
      </c>
      <c r="H498">
        <v>6</v>
      </c>
      <c r="I498" t="s">
        <v>178</v>
      </c>
      <c r="J498" t="s">
        <v>177</v>
      </c>
      <c r="K498">
        <v>11802535</v>
      </c>
      <c r="L498">
        <v>7546255</v>
      </c>
      <c r="M498">
        <v>1106399</v>
      </c>
      <c r="N498">
        <v>82967</v>
      </c>
      <c r="O498">
        <v>2536484</v>
      </c>
      <c r="P498">
        <v>66894</v>
      </c>
      <c r="Q498">
        <v>463536</v>
      </c>
    </row>
    <row r="499" spans="1:17" hidden="1" x14ac:dyDescent="0.2">
      <c r="A499" t="s">
        <v>339</v>
      </c>
      <c r="B499" t="s">
        <v>340</v>
      </c>
      <c r="C499" t="s">
        <v>341</v>
      </c>
      <c r="D499" t="s">
        <v>342</v>
      </c>
      <c r="E499" t="s">
        <v>349</v>
      </c>
      <c r="F499" t="s">
        <v>350</v>
      </c>
      <c r="G499" t="s">
        <v>370</v>
      </c>
      <c r="H499">
        <v>6</v>
      </c>
      <c r="I499" t="s">
        <v>178</v>
      </c>
      <c r="J499" t="s">
        <v>177</v>
      </c>
      <c r="K499">
        <v>18736126</v>
      </c>
      <c r="L499">
        <v>13778335</v>
      </c>
      <c r="M499">
        <v>1259856</v>
      </c>
      <c r="N499">
        <v>304986</v>
      </c>
      <c r="O499">
        <v>2648222</v>
      </c>
      <c r="P499">
        <v>91173</v>
      </c>
      <c r="Q499">
        <v>653554</v>
      </c>
    </row>
    <row r="500" spans="1:17" hidden="1" x14ac:dyDescent="0.2">
      <c r="A500" t="s">
        <v>339</v>
      </c>
      <c r="B500" t="s">
        <v>340</v>
      </c>
      <c r="C500" t="s">
        <v>351</v>
      </c>
      <c r="D500" t="s">
        <v>352</v>
      </c>
      <c r="E500" t="s">
        <v>343</v>
      </c>
      <c r="F500" t="s">
        <v>344</v>
      </c>
      <c r="G500" t="s">
        <v>370</v>
      </c>
      <c r="H500">
        <v>6</v>
      </c>
      <c r="I500" t="s">
        <v>178</v>
      </c>
      <c r="J500" t="s">
        <v>177</v>
      </c>
      <c r="K500">
        <v>7080128</v>
      </c>
      <c r="L500">
        <v>6375672</v>
      </c>
      <c r="M500">
        <v>146012</v>
      </c>
      <c r="N500">
        <v>235654</v>
      </c>
      <c r="O500">
        <v>109553</v>
      </c>
      <c r="P500">
        <v>24467</v>
      </c>
      <c r="Q500">
        <v>188770</v>
      </c>
    </row>
    <row r="501" spans="1:17" hidden="1" x14ac:dyDescent="0.2">
      <c r="A501" t="s">
        <v>339</v>
      </c>
      <c r="B501" t="s">
        <v>340</v>
      </c>
      <c r="C501" t="s">
        <v>351</v>
      </c>
      <c r="D501" t="s">
        <v>352</v>
      </c>
      <c r="E501" t="s">
        <v>347</v>
      </c>
      <c r="F501" t="s">
        <v>348</v>
      </c>
      <c r="G501" t="s">
        <v>370</v>
      </c>
      <c r="H501">
        <v>6</v>
      </c>
      <c r="I501" t="s">
        <v>178</v>
      </c>
      <c r="J501" t="s">
        <v>177</v>
      </c>
      <c r="K501">
        <v>11437702</v>
      </c>
      <c r="L501">
        <v>7482396</v>
      </c>
      <c r="M501">
        <v>1080681</v>
      </c>
      <c r="N501">
        <v>81467</v>
      </c>
      <c r="O501">
        <v>2280348</v>
      </c>
      <c r="P501">
        <v>65791</v>
      </c>
      <c r="Q501">
        <v>447019</v>
      </c>
    </row>
    <row r="502" spans="1:17" hidden="1" x14ac:dyDescent="0.2">
      <c r="A502" t="s">
        <v>339</v>
      </c>
      <c r="B502" t="s">
        <v>340</v>
      </c>
      <c r="C502" t="s">
        <v>351</v>
      </c>
      <c r="D502" t="s">
        <v>352</v>
      </c>
      <c r="E502" t="s">
        <v>349</v>
      </c>
      <c r="F502" t="s">
        <v>350</v>
      </c>
      <c r="G502" t="s">
        <v>370</v>
      </c>
      <c r="H502">
        <v>6</v>
      </c>
      <c r="I502" t="s">
        <v>178</v>
      </c>
      <c r="J502" t="s">
        <v>177</v>
      </c>
      <c r="K502">
        <v>18517830</v>
      </c>
      <c r="L502">
        <v>13858068</v>
      </c>
      <c r="M502">
        <v>1226693</v>
      </c>
      <c r="N502">
        <v>317121</v>
      </c>
      <c r="O502">
        <v>2389901</v>
      </c>
      <c r="P502">
        <v>90258</v>
      </c>
      <c r="Q502">
        <v>635789</v>
      </c>
    </row>
    <row r="503" spans="1:17" hidden="1" x14ac:dyDescent="0.2">
      <c r="A503" t="s">
        <v>339</v>
      </c>
      <c r="B503" t="s">
        <v>340</v>
      </c>
      <c r="C503" t="s">
        <v>353</v>
      </c>
      <c r="D503" t="s">
        <v>354</v>
      </c>
      <c r="E503" t="s">
        <v>343</v>
      </c>
      <c r="F503" t="s">
        <v>344</v>
      </c>
      <c r="G503" t="s">
        <v>370</v>
      </c>
      <c r="H503">
        <v>6</v>
      </c>
      <c r="I503" t="s">
        <v>178</v>
      </c>
      <c r="J503" t="s">
        <v>177</v>
      </c>
      <c r="K503">
        <v>14013719</v>
      </c>
      <c r="L503">
        <v>12607752</v>
      </c>
      <c r="M503">
        <v>299469</v>
      </c>
      <c r="N503">
        <v>457673</v>
      </c>
      <c r="O503">
        <v>221291</v>
      </c>
      <c r="P503">
        <v>48746</v>
      </c>
      <c r="Q503">
        <v>378788</v>
      </c>
    </row>
    <row r="504" spans="1:17" hidden="1" x14ac:dyDescent="0.2">
      <c r="A504" t="s">
        <v>339</v>
      </c>
      <c r="B504" t="s">
        <v>340</v>
      </c>
      <c r="C504" t="s">
        <v>353</v>
      </c>
      <c r="D504" t="s">
        <v>354</v>
      </c>
      <c r="E504" t="s">
        <v>347</v>
      </c>
      <c r="F504" t="s">
        <v>348</v>
      </c>
      <c r="G504" t="s">
        <v>370</v>
      </c>
      <c r="H504">
        <v>6</v>
      </c>
      <c r="I504" t="s">
        <v>178</v>
      </c>
      <c r="J504" t="s">
        <v>177</v>
      </c>
      <c r="K504">
        <v>23240237</v>
      </c>
      <c r="L504">
        <v>15028651</v>
      </c>
      <c r="M504">
        <v>2187080</v>
      </c>
      <c r="N504">
        <v>164434</v>
      </c>
      <c r="O504">
        <v>4816832</v>
      </c>
      <c r="P504">
        <v>132685</v>
      </c>
      <c r="Q504">
        <v>910555</v>
      </c>
    </row>
    <row r="505" spans="1:17" hidden="1" x14ac:dyDescent="0.2">
      <c r="A505" t="s">
        <v>339</v>
      </c>
      <c r="B505" t="s">
        <v>340</v>
      </c>
      <c r="C505" t="s">
        <v>353</v>
      </c>
      <c r="D505" t="s">
        <v>354</v>
      </c>
      <c r="E505" t="s">
        <v>349</v>
      </c>
      <c r="F505" t="s">
        <v>350</v>
      </c>
      <c r="G505" t="s">
        <v>370</v>
      </c>
      <c r="H505">
        <v>6</v>
      </c>
      <c r="I505" t="s">
        <v>178</v>
      </c>
      <c r="J505" t="s">
        <v>177</v>
      </c>
      <c r="K505">
        <v>37253956</v>
      </c>
      <c r="L505">
        <v>27636403</v>
      </c>
      <c r="M505">
        <v>2486549</v>
      </c>
      <c r="N505">
        <v>622107</v>
      </c>
      <c r="O505">
        <v>5038123</v>
      </c>
      <c r="P505">
        <v>181431</v>
      </c>
      <c r="Q505">
        <v>1289343</v>
      </c>
    </row>
    <row r="506" spans="1:17" hidden="1" x14ac:dyDescent="0.2">
      <c r="A506" t="s">
        <v>355</v>
      </c>
      <c r="B506" t="s">
        <v>356</v>
      </c>
      <c r="C506" t="s">
        <v>341</v>
      </c>
      <c r="D506" t="s">
        <v>342</v>
      </c>
      <c r="E506" t="s">
        <v>343</v>
      </c>
      <c r="F506" t="s">
        <v>344</v>
      </c>
      <c r="G506" t="s">
        <v>370</v>
      </c>
      <c r="H506">
        <v>6</v>
      </c>
      <c r="I506" t="s">
        <v>178</v>
      </c>
      <c r="J506" t="s">
        <v>177</v>
      </c>
      <c r="K506">
        <v>6933618</v>
      </c>
      <c r="L506">
        <v>6232106</v>
      </c>
      <c r="M506">
        <v>153457</v>
      </c>
      <c r="N506">
        <v>222020</v>
      </c>
      <c r="O506">
        <v>111738</v>
      </c>
      <c r="P506">
        <v>24279</v>
      </c>
      <c r="Q506">
        <v>190018</v>
      </c>
    </row>
    <row r="507" spans="1:17" hidden="1" x14ac:dyDescent="0.2">
      <c r="A507" t="s">
        <v>355</v>
      </c>
      <c r="B507" t="s">
        <v>356</v>
      </c>
      <c r="C507" t="s">
        <v>341</v>
      </c>
      <c r="D507" t="s">
        <v>342</v>
      </c>
      <c r="E507" t="s">
        <v>347</v>
      </c>
      <c r="F507" t="s">
        <v>348</v>
      </c>
      <c r="G507" t="s">
        <v>370</v>
      </c>
      <c r="H507">
        <v>6</v>
      </c>
      <c r="I507" t="s">
        <v>178</v>
      </c>
      <c r="J507" t="s">
        <v>177</v>
      </c>
      <c r="K507">
        <v>11802762</v>
      </c>
      <c r="L507">
        <v>7546391</v>
      </c>
      <c r="M507">
        <v>1106464</v>
      </c>
      <c r="N507">
        <v>82969</v>
      </c>
      <c r="O507">
        <v>2536501</v>
      </c>
      <c r="P507">
        <v>66897</v>
      </c>
      <c r="Q507">
        <v>463540</v>
      </c>
    </row>
    <row r="508" spans="1:17" hidden="1" x14ac:dyDescent="0.2">
      <c r="A508" t="s">
        <v>355</v>
      </c>
      <c r="B508" t="s">
        <v>356</v>
      </c>
      <c r="C508" t="s">
        <v>341</v>
      </c>
      <c r="D508" t="s">
        <v>342</v>
      </c>
      <c r="E508" t="s">
        <v>349</v>
      </c>
      <c r="F508" t="s">
        <v>350</v>
      </c>
      <c r="G508" t="s">
        <v>370</v>
      </c>
      <c r="H508">
        <v>6</v>
      </c>
      <c r="I508" t="s">
        <v>178</v>
      </c>
      <c r="J508" t="s">
        <v>177</v>
      </c>
      <c r="K508">
        <v>18736380</v>
      </c>
      <c r="L508">
        <v>13778497</v>
      </c>
      <c r="M508">
        <v>1259921</v>
      </c>
      <c r="N508">
        <v>304989</v>
      </c>
      <c r="O508">
        <v>2648239</v>
      </c>
      <c r="P508">
        <v>91176</v>
      </c>
      <c r="Q508">
        <v>653558</v>
      </c>
    </row>
    <row r="509" spans="1:17" hidden="1" x14ac:dyDescent="0.2">
      <c r="A509" t="s">
        <v>355</v>
      </c>
      <c r="B509" t="s">
        <v>356</v>
      </c>
      <c r="C509" t="s">
        <v>351</v>
      </c>
      <c r="D509" t="s">
        <v>352</v>
      </c>
      <c r="E509" t="s">
        <v>343</v>
      </c>
      <c r="F509" t="s">
        <v>344</v>
      </c>
      <c r="G509" t="s">
        <v>370</v>
      </c>
      <c r="H509">
        <v>6</v>
      </c>
      <c r="I509" t="s">
        <v>178</v>
      </c>
      <c r="J509" t="s">
        <v>177</v>
      </c>
      <c r="K509">
        <v>7080239</v>
      </c>
      <c r="L509">
        <v>6375779</v>
      </c>
      <c r="M509">
        <v>146012</v>
      </c>
      <c r="N509">
        <v>235654</v>
      </c>
      <c r="O509">
        <v>109554</v>
      </c>
      <c r="P509">
        <v>24468</v>
      </c>
      <c r="Q509">
        <v>188772</v>
      </c>
    </row>
    <row r="510" spans="1:17" hidden="1" x14ac:dyDescent="0.2">
      <c r="A510" t="s">
        <v>355</v>
      </c>
      <c r="B510" t="s">
        <v>356</v>
      </c>
      <c r="C510" t="s">
        <v>351</v>
      </c>
      <c r="D510" t="s">
        <v>352</v>
      </c>
      <c r="E510" t="s">
        <v>347</v>
      </c>
      <c r="F510" t="s">
        <v>348</v>
      </c>
      <c r="G510" t="s">
        <v>370</v>
      </c>
      <c r="H510">
        <v>6</v>
      </c>
      <c r="I510" t="s">
        <v>178</v>
      </c>
      <c r="J510" t="s">
        <v>177</v>
      </c>
      <c r="K510">
        <v>11437904</v>
      </c>
      <c r="L510">
        <v>7482504</v>
      </c>
      <c r="M510">
        <v>1080752</v>
      </c>
      <c r="N510">
        <v>81467</v>
      </c>
      <c r="O510">
        <v>2280363</v>
      </c>
      <c r="P510">
        <v>65798</v>
      </c>
      <c r="Q510">
        <v>447020</v>
      </c>
    </row>
    <row r="511" spans="1:17" hidden="1" x14ac:dyDescent="0.2">
      <c r="A511" t="s">
        <v>355</v>
      </c>
      <c r="B511" t="s">
        <v>356</v>
      </c>
      <c r="C511" t="s">
        <v>351</v>
      </c>
      <c r="D511" t="s">
        <v>352</v>
      </c>
      <c r="E511" t="s">
        <v>349</v>
      </c>
      <c r="F511" t="s">
        <v>350</v>
      </c>
      <c r="G511" t="s">
        <v>370</v>
      </c>
      <c r="H511">
        <v>6</v>
      </c>
      <c r="I511" t="s">
        <v>178</v>
      </c>
      <c r="J511" t="s">
        <v>177</v>
      </c>
      <c r="K511">
        <v>18518143</v>
      </c>
      <c r="L511">
        <v>13858283</v>
      </c>
      <c r="M511">
        <v>1226764</v>
      </c>
      <c r="N511">
        <v>317121</v>
      </c>
      <c r="O511">
        <v>2389917</v>
      </c>
      <c r="P511">
        <v>90266</v>
      </c>
      <c r="Q511">
        <v>635792</v>
      </c>
    </row>
    <row r="512" spans="1:17" hidden="1" x14ac:dyDescent="0.2">
      <c r="A512" t="s">
        <v>355</v>
      </c>
      <c r="B512" t="s">
        <v>356</v>
      </c>
      <c r="C512" t="s">
        <v>353</v>
      </c>
      <c r="D512" t="s">
        <v>354</v>
      </c>
      <c r="E512" t="s">
        <v>343</v>
      </c>
      <c r="F512" t="s">
        <v>344</v>
      </c>
      <c r="G512" t="s">
        <v>370</v>
      </c>
      <c r="H512">
        <v>6</v>
      </c>
      <c r="I512" t="s">
        <v>178</v>
      </c>
      <c r="J512" t="s">
        <v>177</v>
      </c>
      <c r="K512">
        <v>14013857</v>
      </c>
      <c r="L512">
        <v>12607885</v>
      </c>
      <c r="M512">
        <v>299469</v>
      </c>
      <c r="N512">
        <v>457674</v>
      </c>
      <c r="O512">
        <v>221292</v>
      </c>
      <c r="P512">
        <v>48747</v>
      </c>
      <c r="Q512">
        <v>378790</v>
      </c>
    </row>
    <row r="513" spans="1:17" hidden="1" x14ac:dyDescent="0.2">
      <c r="A513" t="s">
        <v>355</v>
      </c>
      <c r="B513" t="s">
        <v>356</v>
      </c>
      <c r="C513" t="s">
        <v>353</v>
      </c>
      <c r="D513" t="s">
        <v>354</v>
      </c>
      <c r="E513" t="s">
        <v>347</v>
      </c>
      <c r="F513" t="s">
        <v>348</v>
      </c>
      <c r="G513" t="s">
        <v>370</v>
      </c>
      <c r="H513">
        <v>6</v>
      </c>
      <c r="I513" t="s">
        <v>178</v>
      </c>
      <c r="J513" t="s">
        <v>177</v>
      </c>
      <c r="K513">
        <v>23240666</v>
      </c>
      <c r="L513">
        <v>15028895</v>
      </c>
      <c r="M513">
        <v>2187216</v>
      </c>
      <c r="N513">
        <v>164436</v>
      </c>
      <c r="O513">
        <v>4816864</v>
      </c>
      <c r="P513">
        <v>132695</v>
      </c>
      <c r="Q513">
        <v>910560</v>
      </c>
    </row>
    <row r="514" spans="1:17" hidden="1" x14ac:dyDescent="0.2">
      <c r="A514" t="s">
        <v>355</v>
      </c>
      <c r="B514" t="s">
        <v>356</v>
      </c>
      <c r="C514" t="s">
        <v>353</v>
      </c>
      <c r="D514" t="s">
        <v>354</v>
      </c>
      <c r="E514" t="s">
        <v>349</v>
      </c>
      <c r="F514" t="s">
        <v>350</v>
      </c>
      <c r="G514" t="s">
        <v>370</v>
      </c>
      <c r="H514">
        <v>6</v>
      </c>
      <c r="I514" t="s">
        <v>178</v>
      </c>
      <c r="J514" t="s">
        <v>177</v>
      </c>
      <c r="K514">
        <v>37254523</v>
      </c>
      <c r="L514">
        <v>27636780</v>
      </c>
      <c r="M514">
        <v>2486685</v>
      </c>
      <c r="N514">
        <v>622110</v>
      </c>
      <c r="O514">
        <v>5038156</v>
      </c>
      <c r="P514">
        <v>181442</v>
      </c>
      <c r="Q514">
        <v>1289350</v>
      </c>
    </row>
    <row r="515" spans="1:17" hidden="1" x14ac:dyDescent="0.2">
      <c r="A515" t="s">
        <v>357</v>
      </c>
      <c r="B515" s="2">
        <v>40360</v>
      </c>
      <c r="C515" t="s">
        <v>341</v>
      </c>
      <c r="D515" t="s">
        <v>342</v>
      </c>
      <c r="E515" t="s">
        <v>343</v>
      </c>
      <c r="F515" t="s">
        <v>344</v>
      </c>
      <c r="G515" t="s">
        <v>370</v>
      </c>
      <c r="H515">
        <v>6</v>
      </c>
      <c r="I515" t="s">
        <v>178</v>
      </c>
      <c r="J515" t="s">
        <v>177</v>
      </c>
      <c r="K515">
        <v>6961956</v>
      </c>
      <c r="L515">
        <v>6257906</v>
      </c>
      <c r="M515">
        <v>153761</v>
      </c>
      <c r="N515">
        <v>222576</v>
      </c>
      <c r="O515">
        <v>112094</v>
      </c>
      <c r="P515">
        <v>24356</v>
      </c>
      <c r="Q515">
        <v>191263</v>
      </c>
    </row>
    <row r="516" spans="1:17" hidden="1" x14ac:dyDescent="0.2">
      <c r="A516" t="s">
        <v>357</v>
      </c>
      <c r="B516" s="2">
        <v>40360</v>
      </c>
      <c r="C516" t="s">
        <v>341</v>
      </c>
      <c r="D516" t="s">
        <v>342</v>
      </c>
      <c r="E516" t="s">
        <v>347</v>
      </c>
      <c r="F516" t="s">
        <v>348</v>
      </c>
      <c r="G516" t="s">
        <v>370</v>
      </c>
      <c r="H516">
        <v>6</v>
      </c>
      <c r="I516" t="s">
        <v>178</v>
      </c>
      <c r="J516" t="s">
        <v>177</v>
      </c>
      <c r="K516">
        <v>11812332</v>
      </c>
      <c r="L516">
        <v>7540332</v>
      </c>
      <c r="M516">
        <v>1106774</v>
      </c>
      <c r="N516">
        <v>83012</v>
      </c>
      <c r="O516">
        <v>2548800</v>
      </c>
      <c r="P516">
        <v>67175</v>
      </c>
      <c r="Q516">
        <v>466239</v>
      </c>
    </row>
    <row r="517" spans="1:17" hidden="1" x14ac:dyDescent="0.2">
      <c r="A517" t="s">
        <v>357</v>
      </c>
      <c r="B517" s="2">
        <v>40360</v>
      </c>
      <c r="C517" t="s">
        <v>341</v>
      </c>
      <c r="D517" t="s">
        <v>342</v>
      </c>
      <c r="E517" t="s">
        <v>349</v>
      </c>
      <c r="F517" t="s">
        <v>350</v>
      </c>
      <c r="G517" t="s">
        <v>370</v>
      </c>
      <c r="H517">
        <v>6</v>
      </c>
      <c r="I517" t="s">
        <v>178</v>
      </c>
      <c r="J517" t="s">
        <v>177</v>
      </c>
      <c r="K517">
        <v>18774288</v>
      </c>
      <c r="L517">
        <v>13798238</v>
      </c>
      <c r="M517">
        <v>1260535</v>
      </c>
      <c r="N517">
        <v>305588</v>
      </c>
      <c r="O517">
        <v>2660894</v>
      </c>
      <c r="P517">
        <v>91531</v>
      </c>
      <c r="Q517">
        <v>657502</v>
      </c>
    </row>
    <row r="518" spans="1:17" hidden="1" x14ac:dyDescent="0.2">
      <c r="A518" t="s">
        <v>357</v>
      </c>
      <c r="B518" s="2">
        <v>40360</v>
      </c>
      <c r="C518" t="s">
        <v>351</v>
      </c>
      <c r="D518" t="s">
        <v>352</v>
      </c>
      <c r="E518" t="s">
        <v>343</v>
      </c>
      <c r="F518" t="s">
        <v>344</v>
      </c>
      <c r="G518" t="s">
        <v>370</v>
      </c>
      <c r="H518">
        <v>6</v>
      </c>
      <c r="I518" t="s">
        <v>178</v>
      </c>
      <c r="J518" t="s">
        <v>177</v>
      </c>
      <c r="K518">
        <v>7102008</v>
      </c>
      <c r="L518">
        <v>6395115</v>
      </c>
      <c r="M518">
        <v>146326</v>
      </c>
      <c r="N518">
        <v>236136</v>
      </c>
      <c r="O518">
        <v>109900</v>
      </c>
      <c r="P518">
        <v>24533</v>
      </c>
      <c r="Q518">
        <v>189998</v>
      </c>
    </row>
    <row r="519" spans="1:17" hidden="1" x14ac:dyDescent="0.2">
      <c r="A519" t="s">
        <v>357</v>
      </c>
      <c r="B519" s="2">
        <v>40360</v>
      </c>
      <c r="C519" t="s">
        <v>351</v>
      </c>
      <c r="D519" t="s">
        <v>352</v>
      </c>
      <c r="E519" t="s">
        <v>347</v>
      </c>
      <c r="F519" t="s">
        <v>348</v>
      </c>
      <c r="G519" t="s">
        <v>370</v>
      </c>
      <c r="H519">
        <v>6</v>
      </c>
      <c r="I519" t="s">
        <v>178</v>
      </c>
      <c r="J519" t="s">
        <v>177</v>
      </c>
      <c r="K519">
        <v>11444607</v>
      </c>
      <c r="L519">
        <v>7476584</v>
      </c>
      <c r="M519">
        <v>1079506</v>
      </c>
      <c r="N519">
        <v>81437</v>
      </c>
      <c r="O519">
        <v>2291307</v>
      </c>
      <c r="P519">
        <v>66051</v>
      </c>
      <c r="Q519">
        <v>449722</v>
      </c>
    </row>
    <row r="520" spans="1:17" hidden="1" x14ac:dyDescent="0.2">
      <c r="A520" t="s">
        <v>357</v>
      </c>
      <c r="B520" s="2">
        <v>40360</v>
      </c>
      <c r="C520" t="s">
        <v>351</v>
      </c>
      <c r="D520" t="s">
        <v>352</v>
      </c>
      <c r="E520" t="s">
        <v>349</v>
      </c>
      <c r="F520" t="s">
        <v>350</v>
      </c>
      <c r="G520" t="s">
        <v>370</v>
      </c>
      <c r="H520">
        <v>6</v>
      </c>
      <c r="I520" t="s">
        <v>178</v>
      </c>
      <c r="J520" t="s">
        <v>177</v>
      </c>
      <c r="K520">
        <v>18546615</v>
      </c>
      <c r="L520">
        <v>13871699</v>
      </c>
      <c r="M520">
        <v>1225832</v>
      </c>
      <c r="N520">
        <v>317573</v>
      </c>
      <c r="O520">
        <v>2401207</v>
      </c>
      <c r="P520">
        <v>90584</v>
      </c>
      <c r="Q520">
        <v>639720</v>
      </c>
    </row>
    <row r="521" spans="1:17" hidden="1" x14ac:dyDescent="0.2">
      <c r="A521" t="s">
        <v>357</v>
      </c>
      <c r="B521" s="2">
        <v>40360</v>
      </c>
      <c r="C521" t="s">
        <v>353</v>
      </c>
      <c r="D521" t="s">
        <v>354</v>
      </c>
      <c r="E521" t="s">
        <v>343</v>
      </c>
      <c r="F521" t="s">
        <v>344</v>
      </c>
      <c r="G521" t="s">
        <v>370</v>
      </c>
      <c r="H521">
        <v>6</v>
      </c>
      <c r="I521" t="s">
        <v>178</v>
      </c>
      <c r="J521" t="s">
        <v>177</v>
      </c>
      <c r="K521">
        <v>14063964</v>
      </c>
      <c r="L521">
        <v>12653021</v>
      </c>
      <c r="M521">
        <v>300087</v>
      </c>
      <c r="N521">
        <v>458712</v>
      </c>
      <c r="O521">
        <v>221994</v>
      </c>
      <c r="P521">
        <v>48889</v>
      </c>
      <c r="Q521">
        <v>381261</v>
      </c>
    </row>
    <row r="522" spans="1:17" hidden="1" x14ac:dyDescent="0.2">
      <c r="A522" t="s">
        <v>357</v>
      </c>
      <c r="B522" s="2">
        <v>40360</v>
      </c>
      <c r="C522" t="s">
        <v>353</v>
      </c>
      <c r="D522" t="s">
        <v>354</v>
      </c>
      <c r="E522" t="s">
        <v>347</v>
      </c>
      <c r="F522" t="s">
        <v>348</v>
      </c>
      <c r="G522" t="s">
        <v>370</v>
      </c>
      <c r="H522">
        <v>6</v>
      </c>
      <c r="I522" t="s">
        <v>178</v>
      </c>
      <c r="J522" t="s">
        <v>177</v>
      </c>
      <c r="K522">
        <v>23256939</v>
      </c>
      <c r="L522">
        <v>15016916</v>
      </c>
      <c r="M522">
        <v>2186280</v>
      </c>
      <c r="N522">
        <v>164449</v>
      </c>
      <c r="O522">
        <v>4840107</v>
      </c>
      <c r="P522">
        <v>133226</v>
      </c>
      <c r="Q522">
        <v>915961</v>
      </c>
    </row>
    <row r="523" spans="1:17" hidden="1" x14ac:dyDescent="0.2">
      <c r="A523" t="s">
        <v>357</v>
      </c>
      <c r="B523" s="2">
        <v>40360</v>
      </c>
      <c r="C523" t="s">
        <v>353</v>
      </c>
      <c r="D523" t="s">
        <v>354</v>
      </c>
      <c r="E523" t="s">
        <v>349</v>
      </c>
      <c r="F523" t="s">
        <v>350</v>
      </c>
      <c r="G523" t="s">
        <v>370</v>
      </c>
      <c r="H523">
        <v>6</v>
      </c>
      <c r="I523" t="s">
        <v>178</v>
      </c>
      <c r="J523" t="s">
        <v>177</v>
      </c>
      <c r="K523">
        <v>37320903</v>
      </c>
      <c r="L523">
        <v>27669937</v>
      </c>
      <c r="M523">
        <v>2486367</v>
      </c>
      <c r="N523">
        <v>623161</v>
      </c>
      <c r="O523">
        <v>5062101</v>
      </c>
      <c r="P523">
        <v>182115</v>
      </c>
      <c r="Q523">
        <v>1297222</v>
      </c>
    </row>
    <row r="524" spans="1:17" hidden="1" x14ac:dyDescent="0.2">
      <c r="A524" t="s">
        <v>358</v>
      </c>
      <c r="B524" s="2">
        <v>40725</v>
      </c>
      <c r="C524" t="s">
        <v>341</v>
      </c>
      <c r="D524" t="s">
        <v>342</v>
      </c>
      <c r="E524" t="s">
        <v>343</v>
      </c>
      <c r="F524" t="s">
        <v>344</v>
      </c>
      <c r="G524" t="s">
        <v>370</v>
      </c>
      <c r="H524">
        <v>6</v>
      </c>
      <c r="I524" t="s">
        <v>178</v>
      </c>
      <c r="J524" t="s">
        <v>177</v>
      </c>
      <c r="K524">
        <v>7079662</v>
      </c>
      <c r="L524">
        <v>6365820</v>
      </c>
      <c r="M524">
        <v>155592</v>
      </c>
      <c r="N524">
        <v>224174</v>
      </c>
      <c r="O524">
        <v>113181</v>
      </c>
      <c r="P524">
        <v>24561</v>
      </c>
      <c r="Q524">
        <v>196334</v>
      </c>
    </row>
    <row r="525" spans="1:17" hidden="1" x14ac:dyDescent="0.2">
      <c r="A525" t="s">
        <v>358</v>
      </c>
      <c r="B525" s="2">
        <v>40725</v>
      </c>
      <c r="C525" t="s">
        <v>341</v>
      </c>
      <c r="D525" t="s">
        <v>342</v>
      </c>
      <c r="E525" t="s">
        <v>347</v>
      </c>
      <c r="F525" t="s">
        <v>348</v>
      </c>
      <c r="G525" t="s">
        <v>370</v>
      </c>
      <c r="H525">
        <v>6</v>
      </c>
      <c r="I525" t="s">
        <v>178</v>
      </c>
      <c r="J525" t="s">
        <v>177</v>
      </c>
      <c r="K525">
        <v>11864843</v>
      </c>
      <c r="L525">
        <v>7520053</v>
      </c>
      <c r="M525">
        <v>1109735</v>
      </c>
      <c r="N525">
        <v>83055</v>
      </c>
      <c r="O525">
        <v>2606475</v>
      </c>
      <c r="P525">
        <v>68192</v>
      </c>
      <c r="Q525">
        <v>477333</v>
      </c>
    </row>
    <row r="526" spans="1:17" hidden="1" x14ac:dyDescent="0.2">
      <c r="A526" t="s">
        <v>358</v>
      </c>
      <c r="B526" s="2">
        <v>40725</v>
      </c>
      <c r="C526" t="s">
        <v>341</v>
      </c>
      <c r="D526" t="s">
        <v>342</v>
      </c>
      <c r="E526" t="s">
        <v>349</v>
      </c>
      <c r="F526" t="s">
        <v>350</v>
      </c>
      <c r="G526" t="s">
        <v>370</v>
      </c>
      <c r="H526">
        <v>6</v>
      </c>
      <c r="I526" t="s">
        <v>178</v>
      </c>
      <c r="J526" t="s">
        <v>177</v>
      </c>
      <c r="K526">
        <v>18944505</v>
      </c>
      <c r="L526">
        <v>13885873</v>
      </c>
      <c r="M526">
        <v>1265327</v>
      </c>
      <c r="N526">
        <v>307229</v>
      </c>
      <c r="O526">
        <v>2719656</v>
      </c>
      <c r="P526">
        <v>92753</v>
      </c>
      <c r="Q526">
        <v>673667</v>
      </c>
    </row>
    <row r="527" spans="1:17" hidden="1" x14ac:dyDescent="0.2">
      <c r="A527" t="s">
        <v>358</v>
      </c>
      <c r="B527" s="2">
        <v>40725</v>
      </c>
      <c r="C527" t="s">
        <v>351</v>
      </c>
      <c r="D527" t="s">
        <v>352</v>
      </c>
      <c r="E527" t="s">
        <v>343</v>
      </c>
      <c r="F527" t="s">
        <v>344</v>
      </c>
      <c r="G527" t="s">
        <v>370</v>
      </c>
      <c r="H527">
        <v>6</v>
      </c>
      <c r="I527" t="s">
        <v>178</v>
      </c>
      <c r="J527" t="s">
        <v>177</v>
      </c>
      <c r="K527">
        <v>7200663</v>
      </c>
      <c r="L527">
        <v>6484262</v>
      </c>
      <c r="M527">
        <v>148040</v>
      </c>
      <c r="N527">
        <v>237425</v>
      </c>
      <c r="O527">
        <v>111006</v>
      </c>
      <c r="P527">
        <v>24904</v>
      </c>
      <c r="Q527">
        <v>195026</v>
      </c>
    </row>
    <row r="528" spans="1:17" hidden="1" x14ac:dyDescent="0.2">
      <c r="A528" t="s">
        <v>358</v>
      </c>
      <c r="B528" s="2">
        <v>40725</v>
      </c>
      <c r="C528" t="s">
        <v>351</v>
      </c>
      <c r="D528" t="s">
        <v>352</v>
      </c>
      <c r="E528" t="s">
        <v>347</v>
      </c>
      <c r="F528" t="s">
        <v>348</v>
      </c>
      <c r="G528" t="s">
        <v>370</v>
      </c>
      <c r="H528">
        <v>6</v>
      </c>
      <c r="I528" t="s">
        <v>178</v>
      </c>
      <c r="J528" t="s">
        <v>177</v>
      </c>
      <c r="K528">
        <v>11496655</v>
      </c>
      <c r="L528">
        <v>7462457</v>
      </c>
      <c r="M528">
        <v>1082373</v>
      </c>
      <c r="N528">
        <v>81382</v>
      </c>
      <c r="O528">
        <v>2341749</v>
      </c>
      <c r="P528">
        <v>66999</v>
      </c>
      <c r="Q528">
        <v>461695</v>
      </c>
    </row>
    <row r="529" spans="1:17" hidden="1" x14ac:dyDescent="0.2">
      <c r="A529" t="s">
        <v>358</v>
      </c>
      <c r="B529" s="2">
        <v>40725</v>
      </c>
      <c r="C529" t="s">
        <v>351</v>
      </c>
      <c r="D529" t="s">
        <v>352</v>
      </c>
      <c r="E529" t="s">
        <v>349</v>
      </c>
      <c r="F529" t="s">
        <v>350</v>
      </c>
      <c r="G529" t="s">
        <v>370</v>
      </c>
      <c r="H529">
        <v>6</v>
      </c>
      <c r="I529" t="s">
        <v>178</v>
      </c>
      <c r="J529" t="s">
        <v>177</v>
      </c>
      <c r="K529">
        <v>18697318</v>
      </c>
      <c r="L529">
        <v>13946719</v>
      </c>
      <c r="M529">
        <v>1230413</v>
      </c>
      <c r="N529">
        <v>318807</v>
      </c>
      <c r="O529">
        <v>2452755</v>
      </c>
      <c r="P529">
        <v>91903</v>
      </c>
      <c r="Q529">
        <v>656721</v>
      </c>
    </row>
    <row r="530" spans="1:17" hidden="1" x14ac:dyDescent="0.2">
      <c r="A530" t="s">
        <v>358</v>
      </c>
      <c r="B530" s="2">
        <v>40725</v>
      </c>
      <c r="C530" t="s">
        <v>353</v>
      </c>
      <c r="D530" t="s">
        <v>354</v>
      </c>
      <c r="E530" t="s">
        <v>343</v>
      </c>
      <c r="F530" t="s">
        <v>344</v>
      </c>
      <c r="G530" t="s">
        <v>370</v>
      </c>
      <c r="H530">
        <v>6</v>
      </c>
      <c r="I530" t="s">
        <v>178</v>
      </c>
      <c r="J530" t="s">
        <v>177</v>
      </c>
      <c r="K530">
        <v>14280325</v>
      </c>
      <c r="L530">
        <v>12850082</v>
      </c>
      <c r="M530">
        <v>303632</v>
      </c>
      <c r="N530">
        <v>461599</v>
      </c>
      <c r="O530">
        <v>224187</v>
      </c>
      <c r="P530">
        <v>49465</v>
      </c>
      <c r="Q530">
        <v>391360</v>
      </c>
    </row>
    <row r="531" spans="1:17" hidden="1" x14ac:dyDescent="0.2">
      <c r="A531" t="s">
        <v>358</v>
      </c>
      <c r="B531" s="2">
        <v>40725</v>
      </c>
      <c r="C531" t="s">
        <v>353</v>
      </c>
      <c r="D531" t="s">
        <v>354</v>
      </c>
      <c r="E531" t="s">
        <v>347</v>
      </c>
      <c r="F531" t="s">
        <v>348</v>
      </c>
      <c r="G531" t="s">
        <v>370</v>
      </c>
      <c r="H531">
        <v>6</v>
      </c>
      <c r="I531" t="s">
        <v>178</v>
      </c>
      <c r="J531" t="s">
        <v>177</v>
      </c>
      <c r="K531">
        <v>23361498</v>
      </c>
      <c r="L531">
        <v>14982510</v>
      </c>
      <c r="M531">
        <v>2192108</v>
      </c>
      <c r="N531">
        <v>164437</v>
      </c>
      <c r="O531">
        <v>4948224</v>
      </c>
      <c r="P531">
        <v>135191</v>
      </c>
      <c r="Q531">
        <v>939028</v>
      </c>
    </row>
    <row r="532" spans="1:17" hidden="1" x14ac:dyDescent="0.2">
      <c r="A532" t="s">
        <v>358</v>
      </c>
      <c r="B532" s="2">
        <v>40725</v>
      </c>
      <c r="C532" t="s">
        <v>353</v>
      </c>
      <c r="D532" t="s">
        <v>354</v>
      </c>
      <c r="E532" t="s">
        <v>349</v>
      </c>
      <c r="F532" t="s">
        <v>350</v>
      </c>
      <c r="G532" t="s">
        <v>370</v>
      </c>
      <c r="H532">
        <v>6</v>
      </c>
      <c r="I532" t="s">
        <v>178</v>
      </c>
      <c r="J532" t="s">
        <v>177</v>
      </c>
      <c r="K532">
        <v>37641823</v>
      </c>
      <c r="L532">
        <v>27832592</v>
      </c>
      <c r="M532">
        <v>2495740</v>
      </c>
      <c r="N532">
        <v>626036</v>
      </c>
      <c r="O532">
        <v>5172411</v>
      </c>
      <c r="P532">
        <v>184656</v>
      </c>
      <c r="Q532">
        <v>1330388</v>
      </c>
    </row>
    <row r="533" spans="1:17" hidden="1" x14ac:dyDescent="0.2">
      <c r="A533" t="s">
        <v>359</v>
      </c>
      <c r="B533" s="2">
        <v>41091</v>
      </c>
      <c r="C533" t="s">
        <v>341</v>
      </c>
      <c r="D533" t="s">
        <v>342</v>
      </c>
      <c r="E533" t="s">
        <v>343</v>
      </c>
      <c r="F533" t="s">
        <v>344</v>
      </c>
      <c r="G533" t="s">
        <v>370</v>
      </c>
      <c r="H533">
        <v>6</v>
      </c>
      <c r="I533" t="s">
        <v>178</v>
      </c>
      <c r="J533" t="s">
        <v>177</v>
      </c>
      <c r="K533">
        <v>7184323</v>
      </c>
      <c r="L533">
        <v>6461085</v>
      </c>
      <c r="M533">
        <v>157062</v>
      </c>
      <c r="N533">
        <v>225643</v>
      </c>
      <c r="O533">
        <v>114472</v>
      </c>
      <c r="P533">
        <v>24894</v>
      </c>
      <c r="Q533">
        <v>201167</v>
      </c>
    </row>
    <row r="534" spans="1:17" hidden="1" x14ac:dyDescent="0.2">
      <c r="A534" t="s">
        <v>359</v>
      </c>
      <c r="B534" s="2">
        <v>41091</v>
      </c>
      <c r="C534" t="s">
        <v>341</v>
      </c>
      <c r="D534" t="s">
        <v>342</v>
      </c>
      <c r="E534" t="s">
        <v>347</v>
      </c>
      <c r="F534" t="s">
        <v>348</v>
      </c>
      <c r="G534" t="s">
        <v>370</v>
      </c>
      <c r="H534">
        <v>6</v>
      </c>
      <c r="I534" t="s">
        <v>178</v>
      </c>
      <c r="J534" t="s">
        <v>177</v>
      </c>
      <c r="K534">
        <v>11921567</v>
      </c>
      <c r="L534">
        <v>7505522</v>
      </c>
      <c r="M534">
        <v>1111553</v>
      </c>
      <c r="N534">
        <v>83342</v>
      </c>
      <c r="O534">
        <v>2663221</v>
      </c>
      <c r="P534">
        <v>69312</v>
      </c>
      <c r="Q534">
        <v>488617</v>
      </c>
    </row>
    <row r="535" spans="1:17" hidden="1" x14ac:dyDescent="0.2">
      <c r="A535" t="s">
        <v>359</v>
      </c>
      <c r="B535" s="2">
        <v>41091</v>
      </c>
      <c r="C535" t="s">
        <v>341</v>
      </c>
      <c r="D535" t="s">
        <v>342</v>
      </c>
      <c r="E535" t="s">
        <v>349</v>
      </c>
      <c r="F535" t="s">
        <v>350</v>
      </c>
      <c r="G535" t="s">
        <v>370</v>
      </c>
      <c r="H535">
        <v>6</v>
      </c>
      <c r="I535" t="s">
        <v>178</v>
      </c>
      <c r="J535" t="s">
        <v>177</v>
      </c>
      <c r="K535">
        <v>19105890</v>
      </c>
      <c r="L535">
        <v>13966607</v>
      </c>
      <c r="M535">
        <v>1268615</v>
      </c>
      <c r="N535">
        <v>308985</v>
      </c>
      <c r="O535">
        <v>2777693</v>
      </c>
      <c r="P535">
        <v>94206</v>
      </c>
      <c r="Q535">
        <v>689784</v>
      </c>
    </row>
    <row r="536" spans="1:17" hidden="1" x14ac:dyDescent="0.2">
      <c r="A536" t="s">
        <v>359</v>
      </c>
      <c r="B536" s="2">
        <v>41091</v>
      </c>
      <c r="C536" t="s">
        <v>351</v>
      </c>
      <c r="D536" t="s">
        <v>352</v>
      </c>
      <c r="E536" t="s">
        <v>343</v>
      </c>
      <c r="F536" t="s">
        <v>344</v>
      </c>
      <c r="G536" t="s">
        <v>370</v>
      </c>
      <c r="H536">
        <v>6</v>
      </c>
      <c r="I536" t="s">
        <v>178</v>
      </c>
      <c r="J536" t="s">
        <v>177</v>
      </c>
      <c r="K536">
        <v>7293078</v>
      </c>
      <c r="L536">
        <v>6567443</v>
      </c>
      <c r="M536">
        <v>149992</v>
      </c>
      <c r="N536">
        <v>238535</v>
      </c>
      <c r="O536">
        <v>112301</v>
      </c>
      <c r="P536">
        <v>25169</v>
      </c>
      <c r="Q536">
        <v>199638</v>
      </c>
    </row>
    <row r="537" spans="1:17" hidden="1" x14ac:dyDescent="0.2">
      <c r="A537" t="s">
        <v>359</v>
      </c>
      <c r="B537" s="2">
        <v>41091</v>
      </c>
      <c r="C537" t="s">
        <v>351</v>
      </c>
      <c r="D537" t="s">
        <v>352</v>
      </c>
      <c r="E537" t="s">
        <v>347</v>
      </c>
      <c r="F537" t="s">
        <v>348</v>
      </c>
      <c r="G537" t="s">
        <v>370</v>
      </c>
      <c r="H537">
        <v>6</v>
      </c>
      <c r="I537" t="s">
        <v>178</v>
      </c>
      <c r="J537" t="s">
        <v>177</v>
      </c>
      <c r="K537">
        <v>11561814</v>
      </c>
      <c r="L537">
        <v>7459966</v>
      </c>
      <c r="M537">
        <v>1086118</v>
      </c>
      <c r="N537">
        <v>81661</v>
      </c>
      <c r="O537">
        <v>2392519</v>
      </c>
      <c r="P537">
        <v>67925</v>
      </c>
      <c r="Q537">
        <v>473625</v>
      </c>
    </row>
    <row r="538" spans="1:17" hidden="1" x14ac:dyDescent="0.2">
      <c r="A538" t="s">
        <v>359</v>
      </c>
      <c r="B538" s="2">
        <v>41091</v>
      </c>
      <c r="C538" t="s">
        <v>351</v>
      </c>
      <c r="D538" t="s">
        <v>352</v>
      </c>
      <c r="E538" t="s">
        <v>349</v>
      </c>
      <c r="F538" t="s">
        <v>350</v>
      </c>
      <c r="G538" t="s">
        <v>370</v>
      </c>
      <c r="H538">
        <v>6</v>
      </c>
      <c r="I538" t="s">
        <v>178</v>
      </c>
      <c r="J538" t="s">
        <v>177</v>
      </c>
      <c r="K538">
        <v>18854892</v>
      </c>
      <c r="L538">
        <v>14027409</v>
      </c>
      <c r="M538">
        <v>1236110</v>
      </c>
      <c r="N538">
        <v>320196</v>
      </c>
      <c r="O538">
        <v>2504820</v>
      </c>
      <c r="P538">
        <v>93094</v>
      </c>
      <c r="Q538">
        <v>673263</v>
      </c>
    </row>
    <row r="539" spans="1:17" hidden="1" x14ac:dyDescent="0.2">
      <c r="A539" t="s">
        <v>359</v>
      </c>
      <c r="B539" s="2">
        <v>41091</v>
      </c>
      <c r="C539" t="s">
        <v>353</v>
      </c>
      <c r="D539" t="s">
        <v>354</v>
      </c>
      <c r="E539" t="s">
        <v>343</v>
      </c>
      <c r="F539" t="s">
        <v>344</v>
      </c>
      <c r="G539" t="s">
        <v>370</v>
      </c>
      <c r="H539">
        <v>6</v>
      </c>
      <c r="I539" t="s">
        <v>178</v>
      </c>
      <c r="J539" t="s">
        <v>177</v>
      </c>
      <c r="K539">
        <v>14477401</v>
      </c>
      <c r="L539">
        <v>13028528</v>
      </c>
      <c r="M539">
        <v>307054</v>
      </c>
      <c r="N539">
        <v>464178</v>
      </c>
      <c r="O539">
        <v>226773</v>
      </c>
      <c r="P539">
        <v>50063</v>
      </c>
      <c r="Q539">
        <v>400805</v>
      </c>
    </row>
    <row r="540" spans="1:17" hidden="1" x14ac:dyDescent="0.2">
      <c r="A540" t="s">
        <v>359</v>
      </c>
      <c r="B540" s="2">
        <v>41091</v>
      </c>
      <c r="C540" t="s">
        <v>353</v>
      </c>
      <c r="D540" t="s">
        <v>354</v>
      </c>
      <c r="E540" t="s">
        <v>347</v>
      </c>
      <c r="F540" t="s">
        <v>348</v>
      </c>
      <c r="G540" t="s">
        <v>370</v>
      </c>
      <c r="H540">
        <v>6</v>
      </c>
      <c r="I540" t="s">
        <v>178</v>
      </c>
      <c r="J540" t="s">
        <v>177</v>
      </c>
      <c r="K540">
        <v>23483381</v>
      </c>
      <c r="L540">
        <v>14965488</v>
      </c>
      <c r="M540">
        <v>2197671</v>
      </c>
      <c r="N540">
        <v>165003</v>
      </c>
      <c r="O540">
        <v>5055740</v>
      </c>
      <c r="P540">
        <v>137237</v>
      </c>
      <c r="Q540">
        <v>962242</v>
      </c>
    </row>
    <row r="541" spans="1:17" hidden="1" x14ac:dyDescent="0.2">
      <c r="A541" t="s">
        <v>359</v>
      </c>
      <c r="B541" s="2">
        <v>41091</v>
      </c>
      <c r="C541" t="s">
        <v>353</v>
      </c>
      <c r="D541" t="s">
        <v>354</v>
      </c>
      <c r="E541" t="s">
        <v>349</v>
      </c>
      <c r="F541" t="s">
        <v>350</v>
      </c>
      <c r="G541" t="s">
        <v>370</v>
      </c>
      <c r="H541">
        <v>6</v>
      </c>
      <c r="I541" t="s">
        <v>178</v>
      </c>
      <c r="J541" t="s">
        <v>177</v>
      </c>
      <c r="K541">
        <v>37960782</v>
      </c>
      <c r="L541">
        <v>27994016</v>
      </c>
      <c r="M541">
        <v>2504725</v>
      </c>
      <c r="N541">
        <v>629181</v>
      </c>
      <c r="O541">
        <v>5282513</v>
      </c>
      <c r="P541">
        <v>187300</v>
      </c>
      <c r="Q541">
        <v>1363047</v>
      </c>
    </row>
    <row r="542" spans="1:17" hidden="1" x14ac:dyDescent="0.2">
      <c r="A542" t="s">
        <v>360</v>
      </c>
      <c r="B542" s="2">
        <v>41456</v>
      </c>
      <c r="C542" t="s">
        <v>341</v>
      </c>
      <c r="D542" t="s">
        <v>342</v>
      </c>
      <c r="E542" t="s">
        <v>343</v>
      </c>
      <c r="F542" t="s">
        <v>344</v>
      </c>
      <c r="G542" t="s">
        <v>370</v>
      </c>
      <c r="H542">
        <v>6</v>
      </c>
      <c r="I542" t="s">
        <v>178</v>
      </c>
      <c r="J542" t="s">
        <v>177</v>
      </c>
      <c r="K542">
        <v>7287348</v>
      </c>
      <c r="L542">
        <v>6554219</v>
      </c>
      <c r="M542">
        <v>158928</v>
      </c>
      <c r="N542">
        <v>227218</v>
      </c>
      <c r="O542">
        <v>115849</v>
      </c>
      <c r="P542">
        <v>25226</v>
      </c>
      <c r="Q542">
        <v>205908</v>
      </c>
    </row>
    <row r="543" spans="1:17" hidden="1" x14ac:dyDescent="0.2">
      <c r="A543" t="s">
        <v>360</v>
      </c>
      <c r="B543" s="2">
        <v>41456</v>
      </c>
      <c r="C543" t="s">
        <v>341</v>
      </c>
      <c r="D543" t="s">
        <v>342</v>
      </c>
      <c r="E543" t="s">
        <v>347</v>
      </c>
      <c r="F543" t="s">
        <v>348</v>
      </c>
      <c r="G543" t="s">
        <v>370</v>
      </c>
      <c r="H543">
        <v>6</v>
      </c>
      <c r="I543" t="s">
        <v>178</v>
      </c>
      <c r="J543" t="s">
        <v>177</v>
      </c>
      <c r="K543">
        <v>11984060</v>
      </c>
      <c r="L543">
        <v>7488820</v>
      </c>
      <c r="M543">
        <v>1113031</v>
      </c>
      <c r="N543">
        <v>83364</v>
      </c>
      <c r="O543">
        <v>2728290</v>
      </c>
      <c r="P543">
        <v>70372</v>
      </c>
      <c r="Q543">
        <v>500183</v>
      </c>
    </row>
    <row r="544" spans="1:17" hidden="1" x14ac:dyDescent="0.2">
      <c r="A544" t="s">
        <v>360</v>
      </c>
      <c r="B544" s="2">
        <v>41456</v>
      </c>
      <c r="C544" t="s">
        <v>341</v>
      </c>
      <c r="D544" t="s">
        <v>342</v>
      </c>
      <c r="E544" t="s">
        <v>349</v>
      </c>
      <c r="F544" t="s">
        <v>350</v>
      </c>
      <c r="G544" t="s">
        <v>370</v>
      </c>
      <c r="H544">
        <v>6</v>
      </c>
      <c r="I544" t="s">
        <v>178</v>
      </c>
      <c r="J544" t="s">
        <v>177</v>
      </c>
      <c r="K544">
        <v>19271408</v>
      </c>
      <c r="L544">
        <v>14043039</v>
      </c>
      <c r="M544">
        <v>1271959</v>
      </c>
      <c r="N544">
        <v>310582</v>
      </c>
      <c r="O544">
        <v>2844139</v>
      </c>
      <c r="P544">
        <v>95598</v>
      </c>
      <c r="Q544">
        <v>706091</v>
      </c>
    </row>
    <row r="545" spans="1:17" hidden="1" x14ac:dyDescent="0.2">
      <c r="A545" t="s">
        <v>360</v>
      </c>
      <c r="B545" s="2">
        <v>41456</v>
      </c>
      <c r="C545" t="s">
        <v>351</v>
      </c>
      <c r="D545" t="s">
        <v>352</v>
      </c>
      <c r="E545" t="s">
        <v>343</v>
      </c>
      <c r="F545" t="s">
        <v>344</v>
      </c>
      <c r="G545" t="s">
        <v>370</v>
      </c>
      <c r="H545">
        <v>6</v>
      </c>
      <c r="I545" t="s">
        <v>178</v>
      </c>
      <c r="J545" t="s">
        <v>177</v>
      </c>
      <c r="K545">
        <v>7385150</v>
      </c>
      <c r="L545">
        <v>6649769</v>
      </c>
      <c r="M545">
        <v>151810</v>
      </c>
      <c r="N545">
        <v>239897</v>
      </c>
      <c r="O545">
        <v>113648</v>
      </c>
      <c r="P545">
        <v>25429</v>
      </c>
      <c r="Q545">
        <v>204597</v>
      </c>
    </row>
    <row r="546" spans="1:17" hidden="1" x14ac:dyDescent="0.2">
      <c r="A546" t="s">
        <v>360</v>
      </c>
      <c r="B546" s="2">
        <v>41456</v>
      </c>
      <c r="C546" t="s">
        <v>351</v>
      </c>
      <c r="D546" t="s">
        <v>352</v>
      </c>
      <c r="E546" t="s">
        <v>347</v>
      </c>
      <c r="F546" t="s">
        <v>348</v>
      </c>
      <c r="G546" t="s">
        <v>370</v>
      </c>
      <c r="H546">
        <v>6</v>
      </c>
      <c r="I546" t="s">
        <v>178</v>
      </c>
      <c r="J546" t="s">
        <v>177</v>
      </c>
      <c r="K546">
        <v>11624266</v>
      </c>
      <c r="L546">
        <v>7449146</v>
      </c>
      <c r="M546">
        <v>1087115</v>
      </c>
      <c r="N546">
        <v>81626</v>
      </c>
      <c r="O546">
        <v>2451566</v>
      </c>
      <c r="P546">
        <v>68917</v>
      </c>
      <c r="Q546">
        <v>485896</v>
      </c>
    </row>
    <row r="547" spans="1:17" hidden="1" x14ac:dyDescent="0.2">
      <c r="A547" t="s">
        <v>360</v>
      </c>
      <c r="B547" s="2">
        <v>41456</v>
      </c>
      <c r="C547" t="s">
        <v>351</v>
      </c>
      <c r="D547" t="s">
        <v>352</v>
      </c>
      <c r="E547" t="s">
        <v>349</v>
      </c>
      <c r="F547" t="s">
        <v>350</v>
      </c>
      <c r="G547" t="s">
        <v>370</v>
      </c>
      <c r="H547">
        <v>6</v>
      </c>
      <c r="I547" t="s">
        <v>178</v>
      </c>
      <c r="J547" t="s">
        <v>177</v>
      </c>
      <c r="K547">
        <v>19009416</v>
      </c>
      <c r="L547">
        <v>14098915</v>
      </c>
      <c r="M547">
        <v>1238925</v>
      </c>
      <c r="N547">
        <v>321523</v>
      </c>
      <c r="O547">
        <v>2565214</v>
      </c>
      <c r="P547">
        <v>94346</v>
      </c>
      <c r="Q547">
        <v>690493</v>
      </c>
    </row>
    <row r="548" spans="1:17" hidden="1" x14ac:dyDescent="0.2">
      <c r="A548" t="s">
        <v>360</v>
      </c>
      <c r="B548" s="2">
        <v>41456</v>
      </c>
      <c r="C548" t="s">
        <v>353</v>
      </c>
      <c r="D548" t="s">
        <v>354</v>
      </c>
      <c r="E548" t="s">
        <v>343</v>
      </c>
      <c r="F548" t="s">
        <v>344</v>
      </c>
      <c r="G548" t="s">
        <v>370</v>
      </c>
      <c r="H548">
        <v>6</v>
      </c>
      <c r="I548" t="s">
        <v>178</v>
      </c>
      <c r="J548" t="s">
        <v>177</v>
      </c>
      <c r="K548">
        <v>14672498</v>
      </c>
      <c r="L548">
        <v>13203988</v>
      </c>
      <c r="M548">
        <v>310738</v>
      </c>
      <c r="N548">
        <v>467115</v>
      </c>
      <c r="O548">
        <v>229497</v>
      </c>
      <c r="P548">
        <v>50655</v>
      </c>
      <c r="Q548">
        <v>410505</v>
      </c>
    </row>
    <row r="549" spans="1:17" hidden="1" x14ac:dyDescent="0.2">
      <c r="A549" t="s">
        <v>360</v>
      </c>
      <c r="B549" s="2">
        <v>41456</v>
      </c>
      <c r="C549" t="s">
        <v>353</v>
      </c>
      <c r="D549" t="s">
        <v>354</v>
      </c>
      <c r="E549" t="s">
        <v>347</v>
      </c>
      <c r="F549" t="s">
        <v>348</v>
      </c>
      <c r="G549" t="s">
        <v>370</v>
      </c>
      <c r="H549">
        <v>6</v>
      </c>
      <c r="I549" t="s">
        <v>178</v>
      </c>
      <c r="J549" t="s">
        <v>177</v>
      </c>
      <c r="K549">
        <v>23608326</v>
      </c>
      <c r="L549">
        <v>14937966</v>
      </c>
      <c r="M549">
        <v>2200146</v>
      </c>
      <c r="N549">
        <v>164990</v>
      </c>
      <c r="O549">
        <v>5179856</v>
      </c>
      <c r="P549">
        <v>139289</v>
      </c>
      <c r="Q549">
        <v>986079</v>
      </c>
    </row>
    <row r="550" spans="1:17" hidden="1" x14ac:dyDescent="0.2">
      <c r="A550" t="s">
        <v>360</v>
      </c>
      <c r="B550" s="2">
        <v>41456</v>
      </c>
      <c r="C550" t="s">
        <v>353</v>
      </c>
      <c r="D550" t="s">
        <v>354</v>
      </c>
      <c r="E550" t="s">
        <v>349</v>
      </c>
      <c r="F550" t="s">
        <v>350</v>
      </c>
      <c r="G550" t="s">
        <v>370</v>
      </c>
      <c r="H550">
        <v>6</v>
      </c>
      <c r="I550" t="s">
        <v>178</v>
      </c>
      <c r="J550" t="s">
        <v>177</v>
      </c>
      <c r="K550">
        <v>38280824</v>
      </c>
      <c r="L550">
        <v>28141954</v>
      </c>
      <c r="M550">
        <v>2510884</v>
      </c>
      <c r="N550">
        <v>632105</v>
      </c>
      <c r="O550">
        <v>5409353</v>
      </c>
      <c r="P550">
        <v>189944</v>
      </c>
      <c r="Q550">
        <v>1396584</v>
      </c>
    </row>
    <row r="551" spans="1:17" x14ac:dyDescent="0.2">
      <c r="A551" t="s">
        <v>361</v>
      </c>
      <c r="B551" s="2">
        <v>41821</v>
      </c>
      <c r="C551" t="s">
        <v>341</v>
      </c>
      <c r="D551" t="s">
        <v>342</v>
      </c>
      <c r="E551" t="s">
        <v>343</v>
      </c>
      <c r="F551" t="s">
        <v>344</v>
      </c>
      <c r="G551" t="s">
        <v>370</v>
      </c>
      <c r="H551">
        <v>6</v>
      </c>
      <c r="I551" t="s">
        <v>178</v>
      </c>
      <c r="J551" t="s">
        <v>177</v>
      </c>
      <c r="K551">
        <v>7388192</v>
      </c>
      <c r="L551">
        <v>6644794</v>
      </c>
      <c r="M551">
        <v>160908</v>
      </c>
      <c r="N551">
        <v>228912</v>
      </c>
      <c r="O551">
        <v>117172</v>
      </c>
      <c r="P551">
        <v>25567</v>
      </c>
      <c r="Q551">
        <v>210839</v>
      </c>
    </row>
    <row r="552" spans="1:17" x14ac:dyDescent="0.2">
      <c r="A552" t="s">
        <v>361</v>
      </c>
      <c r="B552" s="2">
        <v>41821</v>
      </c>
      <c r="C552" t="s">
        <v>341</v>
      </c>
      <c r="D552" t="s">
        <v>342</v>
      </c>
      <c r="E552" t="s">
        <v>347</v>
      </c>
      <c r="F552" t="s">
        <v>348</v>
      </c>
      <c r="G552" t="s">
        <v>370</v>
      </c>
      <c r="H552">
        <v>6</v>
      </c>
      <c r="I552" t="s">
        <v>178</v>
      </c>
      <c r="J552" t="s">
        <v>177</v>
      </c>
      <c r="K552">
        <v>12053498</v>
      </c>
      <c r="L552">
        <v>7472860</v>
      </c>
      <c r="M552">
        <v>1115656</v>
      </c>
      <c r="N552">
        <v>83419</v>
      </c>
      <c r="O552">
        <v>2798459</v>
      </c>
      <c r="P552">
        <v>71223</v>
      </c>
      <c r="Q552">
        <v>511881</v>
      </c>
    </row>
    <row r="553" spans="1:17" x14ac:dyDescent="0.2">
      <c r="A553" t="s">
        <v>361</v>
      </c>
      <c r="B553" s="2">
        <v>41821</v>
      </c>
      <c r="C553" t="s">
        <v>341</v>
      </c>
      <c r="D553" t="s">
        <v>342</v>
      </c>
      <c r="E553" t="s">
        <v>349</v>
      </c>
      <c r="F553" t="s">
        <v>350</v>
      </c>
      <c r="G553" t="s">
        <v>370</v>
      </c>
      <c r="H553">
        <v>6</v>
      </c>
      <c r="I553" t="s">
        <v>178</v>
      </c>
      <c r="J553" t="s">
        <v>177</v>
      </c>
      <c r="K553">
        <v>19441690</v>
      </c>
      <c r="L553">
        <v>14117654</v>
      </c>
      <c r="M553">
        <v>1276564</v>
      </c>
      <c r="N553">
        <v>312331</v>
      </c>
      <c r="O553">
        <v>2915631</v>
      </c>
      <c r="P553">
        <v>96790</v>
      </c>
      <c r="Q553">
        <v>722720</v>
      </c>
    </row>
    <row r="554" spans="1:17" x14ac:dyDescent="0.2">
      <c r="A554" t="s">
        <v>361</v>
      </c>
      <c r="B554" s="2">
        <v>41821</v>
      </c>
      <c r="C554" t="s">
        <v>351</v>
      </c>
      <c r="D554" t="s">
        <v>352</v>
      </c>
      <c r="E554" t="s">
        <v>343</v>
      </c>
      <c r="F554" t="s">
        <v>344</v>
      </c>
      <c r="G554" t="s">
        <v>370</v>
      </c>
      <c r="H554">
        <v>6</v>
      </c>
      <c r="I554" t="s">
        <v>178</v>
      </c>
      <c r="J554" t="s">
        <v>177</v>
      </c>
      <c r="K554">
        <v>7482003</v>
      </c>
      <c r="L554">
        <v>6736286</v>
      </c>
      <c r="M554">
        <v>153799</v>
      </c>
      <c r="N554">
        <v>241506</v>
      </c>
      <c r="O554">
        <v>115065</v>
      </c>
      <c r="P554">
        <v>25840</v>
      </c>
      <c r="Q554">
        <v>209507</v>
      </c>
    </row>
    <row r="555" spans="1:17" x14ac:dyDescent="0.2">
      <c r="A555" t="s">
        <v>361</v>
      </c>
      <c r="B555" s="2">
        <v>41821</v>
      </c>
      <c r="C555" t="s">
        <v>351</v>
      </c>
      <c r="D555" t="s">
        <v>352</v>
      </c>
      <c r="E555" t="s">
        <v>347</v>
      </c>
      <c r="F555" t="s">
        <v>348</v>
      </c>
      <c r="G555" t="s">
        <v>370</v>
      </c>
      <c r="H555">
        <v>6</v>
      </c>
      <c r="I555" t="s">
        <v>178</v>
      </c>
      <c r="J555" t="s">
        <v>177</v>
      </c>
      <c r="K555">
        <v>11701446</v>
      </c>
      <c r="L555">
        <v>7442322</v>
      </c>
      <c r="M555">
        <v>1093244</v>
      </c>
      <c r="N555">
        <v>81687</v>
      </c>
      <c r="O555">
        <v>2515648</v>
      </c>
      <c r="P555">
        <v>69698</v>
      </c>
      <c r="Q555">
        <v>498847</v>
      </c>
    </row>
    <row r="556" spans="1:17" x14ac:dyDescent="0.2">
      <c r="A556" t="s">
        <v>361</v>
      </c>
      <c r="B556" s="2">
        <v>41821</v>
      </c>
      <c r="C556" t="s">
        <v>351</v>
      </c>
      <c r="D556" t="s">
        <v>352</v>
      </c>
      <c r="E556" t="s">
        <v>349</v>
      </c>
      <c r="F556" t="s">
        <v>350</v>
      </c>
      <c r="G556" t="s">
        <v>370</v>
      </c>
      <c r="H556">
        <v>6</v>
      </c>
      <c r="I556" t="s">
        <v>178</v>
      </c>
      <c r="J556" t="s">
        <v>177</v>
      </c>
      <c r="K556">
        <v>19183449</v>
      </c>
      <c r="L556">
        <v>14178608</v>
      </c>
      <c r="M556">
        <v>1247043</v>
      </c>
      <c r="N556">
        <v>323193</v>
      </c>
      <c r="O556">
        <v>2630713</v>
      </c>
      <c r="P556">
        <v>95538</v>
      </c>
      <c r="Q556">
        <v>708354</v>
      </c>
    </row>
    <row r="557" spans="1:17" x14ac:dyDescent="0.2">
      <c r="A557" t="s">
        <v>361</v>
      </c>
      <c r="B557" s="2">
        <v>41821</v>
      </c>
      <c r="C557" t="s">
        <v>353</v>
      </c>
      <c r="D557" t="s">
        <v>354</v>
      </c>
      <c r="E557" t="s">
        <v>343</v>
      </c>
      <c r="F557" t="s">
        <v>344</v>
      </c>
      <c r="G557" t="s">
        <v>370</v>
      </c>
      <c r="H557">
        <v>6</v>
      </c>
      <c r="I557" t="s">
        <v>178</v>
      </c>
      <c r="J557" t="s">
        <v>177</v>
      </c>
      <c r="K557">
        <v>14870195</v>
      </c>
      <c r="L557">
        <v>13381080</v>
      </c>
      <c r="M557">
        <v>314707</v>
      </c>
      <c r="N557">
        <v>470418</v>
      </c>
      <c r="O557">
        <v>232237</v>
      </c>
      <c r="P557">
        <v>51407</v>
      </c>
      <c r="Q557">
        <v>420346</v>
      </c>
    </row>
    <row r="558" spans="1:17" x14ac:dyDescent="0.2">
      <c r="A558" t="s">
        <v>361</v>
      </c>
      <c r="B558" s="2">
        <v>41821</v>
      </c>
      <c r="C558" t="s">
        <v>353</v>
      </c>
      <c r="D558" t="s">
        <v>354</v>
      </c>
      <c r="E558" t="s">
        <v>347</v>
      </c>
      <c r="F558" t="s">
        <v>348</v>
      </c>
      <c r="G558" t="s">
        <v>370</v>
      </c>
      <c r="H558">
        <v>6</v>
      </c>
      <c r="I558" t="s">
        <v>178</v>
      </c>
      <c r="J558" t="s">
        <v>177</v>
      </c>
      <c r="K558">
        <v>23754944</v>
      </c>
      <c r="L558">
        <v>14915182</v>
      </c>
      <c r="M558">
        <v>2208900</v>
      </c>
      <c r="N558">
        <v>165106</v>
      </c>
      <c r="O558">
        <v>5314107</v>
      </c>
      <c r="P558">
        <v>140921</v>
      </c>
      <c r="Q558">
        <v>1010728</v>
      </c>
    </row>
    <row r="559" spans="1:17" x14ac:dyDescent="0.2">
      <c r="A559" t="s">
        <v>361</v>
      </c>
      <c r="B559" s="2">
        <v>41821</v>
      </c>
      <c r="C559" t="s">
        <v>353</v>
      </c>
      <c r="D559" t="s">
        <v>354</v>
      </c>
      <c r="E559" t="s">
        <v>349</v>
      </c>
      <c r="F559" t="s">
        <v>350</v>
      </c>
      <c r="G559" t="s">
        <v>370</v>
      </c>
      <c r="H559">
        <v>6</v>
      </c>
      <c r="I559" t="s">
        <v>178</v>
      </c>
      <c r="J559" t="s">
        <v>177</v>
      </c>
      <c r="K559">
        <v>38625139</v>
      </c>
      <c r="L559">
        <v>28296262</v>
      </c>
      <c r="M559">
        <v>2523607</v>
      </c>
      <c r="N559">
        <v>635524</v>
      </c>
      <c r="O559">
        <v>5546344</v>
      </c>
      <c r="P559">
        <v>192328</v>
      </c>
      <c r="Q559">
        <v>1431074</v>
      </c>
    </row>
    <row r="560" spans="1:17" hidden="1" x14ac:dyDescent="0.2">
      <c r="A560" t="s">
        <v>362</v>
      </c>
      <c r="B560" s="2">
        <v>42186</v>
      </c>
      <c r="C560" t="s">
        <v>341</v>
      </c>
      <c r="D560" t="s">
        <v>342</v>
      </c>
      <c r="E560" t="s">
        <v>343</v>
      </c>
      <c r="F560" t="s">
        <v>344</v>
      </c>
      <c r="G560" t="s">
        <v>370</v>
      </c>
      <c r="H560">
        <v>6</v>
      </c>
      <c r="I560" t="s">
        <v>178</v>
      </c>
      <c r="J560" t="s">
        <v>177</v>
      </c>
      <c r="K560">
        <v>7483031</v>
      </c>
      <c r="L560">
        <v>6729651</v>
      </c>
      <c r="M560">
        <v>162803</v>
      </c>
      <c r="N560">
        <v>230504</v>
      </c>
      <c r="O560">
        <v>118545</v>
      </c>
      <c r="P560">
        <v>25844</v>
      </c>
      <c r="Q560">
        <v>215684</v>
      </c>
    </row>
    <row r="561" spans="1:17" hidden="1" x14ac:dyDescent="0.2">
      <c r="A561" t="s">
        <v>362</v>
      </c>
      <c r="B561" s="2">
        <v>42186</v>
      </c>
      <c r="C561" t="s">
        <v>341</v>
      </c>
      <c r="D561" t="s">
        <v>342</v>
      </c>
      <c r="E561" t="s">
        <v>347</v>
      </c>
      <c r="F561" t="s">
        <v>348</v>
      </c>
      <c r="G561" t="s">
        <v>370</v>
      </c>
      <c r="H561">
        <v>6</v>
      </c>
      <c r="I561" t="s">
        <v>178</v>
      </c>
      <c r="J561" t="s">
        <v>177</v>
      </c>
      <c r="K561">
        <v>12117996</v>
      </c>
      <c r="L561">
        <v>7445789</v>
      </c>
      <c r="M561">
        <v>1117186</v>
      </c>
      <c r="N561">
        <v>83397</v>
      </c>
      <c r="O561">
        <v>2875507</v>
      </c>
      <c r="P561">
        <v>72031</v>
      </c>
      <c r="Q561">
        <v>524086</v>
      </c>
    </row>
    <row r="562" spans="1:17" hidden="1" x14ac:dyDescent="0.2">
      <c r="A562" t="s">
        <v>362</v>
      </c>
      <c r="B562" s="2">
        <v>42186</v>
      </c>
      <c r="C562" t="s">
        <v>341</v>
      </c>
      <c r="D562" t="s">
        <v>342</v>
      </c>
      <c r="E562" t="s">
        <v>349</v>
      </c>
      <c r="F562" t="s">
        <v>350</v>
      </c>
      <c r="G562" t="s">
        <v>370</v>
      </c>
      <c r="H562">
        <v>6</v>
      </c>
      <c r="I562" t="s">
        <v>178</v>
      </c>
      <c r="J562" t="s">
        <v>177</v>
      </c>
      <c r="K562">
        <v>19601027</v>
      </c>
      <c r="L562">
        <v>14175440</v>
      </c>
      <c r="M562">
        <v>1279989</v>
      </c>
      <c r="N562">
        <v>313901</v>
      </c>
      <c r="O562">
        <v>2994052</v>
      </c>
      <c r="P562">
        <v>97875</v>
      </c>
      <c r="Q562">
        <v>739770</v>
      </c>
    </row>
    <row r="563" spans="1:17" hidden="1" x14ac:dyDescent="0.2">
      <c r="A563" t="s">
        <v>362</v>
      </c>
      <c r="B563" s="2">
        <v>42186</v>
      </c>
      <c r="C563" t="s">
        <v>351</v>
      </c>
      <c r="D563" t="s">
        <v>352</v>
      </c>
      <c r="E563" t="s">
        <v>343</v>
      </c>
      <c r="F563" t="s">
        <v>344</v>
      </c>
      <c r="G563" t="s">
        <v>370</v>
      </c>
      <c r="H563">
        <v>6</v>
      </c>
      <c r="I563" t="s">
        <v>178</v>
      </c>
      <c r="J563" t="s">
        <v>177</v>
      </c>
      <c r="K563">
        <v>7577844</v>
      </c>
      <c r="L563">
        <v>6821335</v>
      </c>
      <c r="M563">
        <v>156075</v>
      </c>
      <c r="N563">
        <v>243170</v>
      </c>
      <c r="O563">
        <v>116543</v>
      </c>
      <c r="P563">
        <v>26197</v>
      </c>
      <c r="Q563">
        <v>214524</v>
      </c>
    </row>
    <row r="564" spans="1:17" hidden="1" x14ac:dyDescent="0.2">
      <c r="A564" t="s">
        <v>362</v>
      </c>
      <c r="B564" s="2">
        <v>42186</v>
      </c>
      <c r="C564" t="s">
        <v>351</v>
      </c>
      <c r="D564" t="s">
        <v>352</v>
      </c>
      <c r="E564" t="s">
        <v>347</v>
      </c>
      <c r="F564" t="s">
        <v>348</v>
      </c>
      <c r="G564" t="s">
        <v>370</v>
      </c>
      <c r="H564">
        <v>6</v>
      </c>
      <c r="I564" t="s">
        <v>178</v>
      </c>
      <c r="J564" t="s">
        <v>177</v>
      </c>
      <c r="K564">
        <v>11774271</v>
      </c>
      <c r="L564">
        <v>7428075</v>
      </c>
      <c r="M564">
        <v>1096763</v>
      </c>
      <c r="N564">
        <v>81708</v>
      </c>
      <c r="O564">
        <v>2585728</v>
      </c>
      <c r="P564">
        <v>70542</v>
      </c>
      <c r="Q564">
        <v>511455</v>
      </c>
    </row>
    <row r="565" spans="1:17" hidden="1" x14ac:dyDescent="0.2">
      <c r="A565" t="s">
        <v>362</v>
      </c>
      <c r="B565" s="2">
        <v>42186</v>
      </c>
      <c r="C565" t="s">
        <v>351</v>
      </c>
      <c r="D565" t="s">
        <v>352</v>
      </c>
      <c r="E565" t="s">
        <v>349</v>
      </c>
      <c r="F565" t="s">
        <v>350</v>
      </c>
      <c r="G565" t="s">
        <v>370</v>
      </c>
      <c r="H565">
        <v>6</v>
      </c>
      <c r="I565" t="s">
        <v>178</v>
      </c>
      <c r="J565" t="s">
        <v>177</v>
      </c>
      <c r="K565">
        <v>19352115</v>
      </c>
      <c r="L565">
        <v>14249410</v>
      </c>
      <c r="M565">
        <v>1252838</v>
      </c>
      <c r="N565">
        <v>324878</v>
      </c>
      <c r="O565">
        <v>2702271</v>
      </c>
      <c r="P565">
        <v>96739</v>
      </c>
      <c r="Q565">
        <v>725979</v>
      </c>
    </row>
    <row r="566" spans="1:17" hidden="1" x14ac:dyDescent="0.2">
      <c r="A566" t="s">
        <v>362</v>
      </c>
      <c r="B566" s="2">
        <v>42186</v>
      </c>
      <c r="C566" t="s">
        <v>353</v>
      </c>
      <c r="D566" t="s">
        <v>354</v>
      </c>
      <c r="E566" t="s">
        <v>343</v>
      </c>
      <c r="F566" t="s">
        <v>344</v>
      </c>
      <c r="G566" t="s">
        <v>370</v>
      </c>
      <c r="H566">
        <v>6</v>
      </c>
      <c r="I566" t="s">
        <v>178</v>
      </c>
      <c r="J566" t="s">
        <v>177</v>
      </c>
      <c r="K566">
        <v>15060875</v>
      </c>
      <c r="L566">
        <v>13550986</v>
      </c>
      <c r="M566">
        <v>318878</v>
      </c>
      <c r="N566">
        <v>473674</v>
      </c>
      <c r="O566">
        <v>235088</v>
      </c>
      <c r="P566">
        <v>52041</v>
      </c>
      <c r="Q566">
        <v>430208</v>
      </c>
    </row>
    <row r="567" spans="1:17" hidden="1" x14ac:dyDescent="0.2">
      <c r="A567" t="s">
        <v>362</v>
      </c>
      <c r="B567" s="2">
        <v>42186</v>
      </c>
      <c r="C567" t="s">
        <v>353</v>
      </c>
      <c r="D567" t="s">
        <v>354</v>
      </c>
      <c r="E567" t="s">
        <v>347</v>
      </c>
      <c r="F567" t="s">
        <v>348</v>
      </c>
      <c r="G567" t="s">
        <v>370</v>
      </c>
      <c r="H567">
        <v>6</v>
      </c>
      <c r="I567" t="s">
        <v>178</v>
      </c>
      <c r="J567" t="s">
        <v>177</v>
      </c>
      <c r="K567">
        <v>23892267</v>
      </c>
      <c r="L567">
        <v>14873864</v>
      </c>
      <c r="M567">
        <v>2213949</v>
      </c>
      <c r="N567">
        <v>165105</v>
      </c>
      <c r="O567">
        <v>5461235</v>
      </c>
      <c r="P567">
        <v>142573</v>
      </c>
      <c r="Q567">
        <v>1035541</v>
      </c>
    </row>
    <row r="568" spans="1:17" hidden="1" x14ac:dyDescent="0.2">
      <c r="A568" t="s">
        <v>362</v>
      </c>
      <c r="B568" s="2">
        <v>42186</v>
      </c>
      <c r="C568" t="s">
        <v>353</v>
      </c>
      <c r="D568" t="s">
        <v>354</v>
      </c>
      <c r="E568" t="s">
        <v>349</v>
      </c>
      <c r="F568" t="s">
        <v>350</v>
      </c>
      <c r="G568" t="s">
        <v>370</v>
      </c>
      <c r="H568">
        <v>6</v>
      </c>
      <c r="I568" t="s">
        <v>178</v>
      </c>
      <c r="J568" t="s">
        <v>177</v>
      </c>
      <c r="K568">
        <v>38953142</v>
      </c>
      <c r="L568">
        <v>28424850</v>
      </c>
      <c r="M568">
        <v>2532827</v>
      </c>
      <c r="N568">
        <v>638779</v>
      </c>
      <c r="O568">
        <v>5696323</v>
      </c>
      <c r="P568">
        <v>194614</v>
      </c>
      <c r="Q568">
        <v>1465749</v>
      </c>
    </row>
    <row r="569" spans="1:17" hidden="1" x14ac:dyDescent="0.2">
      <c r="A569" t="s">
        <v>363</v>
      </c>
      <c r="B569" s="2">
        <v>42552</v>
      </c>
      <c r="C569" t="s">
        <v>341</v>
      </c>
      <c r="D569" t="s">
        <v>342</v>
      </c>
      <c r="E569" t="s">
        <v>343</v>
      </c>
      <c r="F569" t="s">
        <v>344</v>
      </c>
      <c r="G569" t="s">
        <v>370</v>
      </c>
      <c r="H569">
        <v>6</v>
      </c>
      <c r="I569" t="s">
        <v>178</v>
      </c>
      <c r="J569" t="s">
        <v>177</v>
      </c>
      <c r="K569">
        <v>7573673</v>
      </c>
      <c r="L569">
        <v>6810572</v>
      </c>
      <c r="M569">
        <v>164566</v>
      </c>
      <c r="N569">
        <v>232161</v>
      </c>
      <c r="O569">
        <v>119912</v>
      </c>
      <c r="P569">
        <v>26116</v>
      </c>
      <c r="Q569">
        <v>220346</v>
      </c>
    </row>
    <row r="570" spans="1:17" hidden="1" x14ac:dyDescent="0.2">
      <c r="A570" t="s">
        <v>363</v>
      </c>
      <c r="B570" s="2">
        <v>42552</v>
      </c>
      <c r="C570" t="s">
        <v>341</v>
      </c>
      <c r="D570" t="s">
        <v>342</v>
      </c>
      <c r="E570" t="s">
        <v>347</v>
      </c>
      <c r="F570" t="s">
        <v>348</v>
      </c>
      <c r="G570" t="s">
        <v>370</v>
      </c>
      <c r="H570">
        <v>6</v>
      </c>
      <c r="I570" t="s">
        <v>178</v>
      </c>
      <c r="J570" t="s">
        <v>177</v>
      </c>
      <c r="K570">
        <v>12153466</v>
      </c>
      <c r="L570">
        <v>7402762</v>
      </c>
      <c r="M570">
        <v>1117768</v>
      </c>
      <c r="N570">
        <v>83179</v>
      </c>
      <c r="O570">
        <v>2942972</v>
      </c>
      <c r="P570">
        <v>72737</v>
      </c>
      <c r="Q570">
        <v>534048</v>
      </c>
    </row>
    <row r="571" spans="1:17" hidden="1" x14ac:dyDescent="0.2">
      <c r="A571" t="s">
        <v>363</v>
      </c>
      <c r="B571" s="2">
        <v>42552</v>
      </c>
      <c r="C571" t="s">
        <v>341</v>
      </c>
      <c r="D571" t="s">
        <v>342</v>
      </c>
      <c r="E571" t="s">
        <v>349</v>
      </c>
      <c r="F571" t="s">
        <v>350</v>
      </c>
      <c r="G571" t="s">
        <v>370</v>
      </c>
      <c r="H571">
        <v>6</v>
      </c>
      <c r="I571" t="s">
        <v>178</v>
      </c>
      <c r="J571" t="s">
        <v>177</v>
      </c>
      <c r="K571">
        <v>19727139</v>
      </c>
      <c r="L571">
        <v>14213334</v>
      </c>
      <c r="M571">
        <v>1282334</v>
      </c>
      <c r="N571">
        <v>315340</v>
      </c>
      <c r="O571">
        <v>3062884</v>
      </c>
      <c r="P571">
        <v>98853</v>
      </c>
      <c r="Q571">
        <v>754394</v>
      </c>
    </row>
    <row r="572" spans="1:17" hidden="1" x14ac:dyDescent="0.2">
      <c r="A572" t="s">
        <v>363</v>
      </c>
      <c r="B572" s="2">
        <v>42552</v>
      </c>
      <c r="C572" t="s">
        <v>351</v>
      </c>
      <c r="D572" t="s">
        <v>352</v>
      </c>
      <c r="E572" t="s">
        <v>343</v>
      </c>
      <c r="F572" t="s">
        <v>344</v>
      </c>
      <c r="G572" t="s">
        <v>370</v>
      </c>
      <c r="H572">
        <v>6</v>
      </c>
      <c r="I572" t="s">
        <v>178</v>
      </c>
      <c r="J572" t="s">
        <v>177</v>
      </c>
      <c r="K572">
        <v>7667444</v>
      </c>
      <c r="L572">
        <v>6900736</v>
      </c>
      <c r="M572">
        <v>158142</v>
      </c>
      <c r="N572">
        <v>244823</v>
      </c>
      <c r="O572">
        <v>118026</v>
      </c>
      <c r="P572">
        <v>26467</v>
      </c>
      <c r="Q572">
        <v>219250</v>
      </c>
    </row>
    <row r="573" spans="1:17" hidden="1" x14ac:dyDescent="0.2">
      <c r="A573" t="s">
        <v>363</v>
      </c>
      <c r="B573" s="2">
        <v>42552</v>
      </c>
      <c r="C573" t="s">
        <v>351</v>
      </c>
      <c r="D573" t="s">
        <v>352</v>
      </c>
      <c r="E573" t="s">
        <v>347</v>
      </c>
      <c r="F573" t="s">
        <v>348</v>
      </c>
      <c r="G573" t="s">
        <v>370</v>
      </c>
      <c r="H573">
        <v>6</v>
      </c>
      <c r="I573" t="s">
        <v>178</v>
      </c>
      <c r="J573" t="s">
        <v>177</v>
      </c>
      <c r="K573">
        <v>11814544</v>
      </c>
      <c r="L573">
        <v>7393117</v>
      </c>
      <c r="M573">
        <v>1098097</v>
      </c>
      <c r="N573">
        <v>81542</v>
      </c>
      <c r="O573">
        <v>2647251</v>
      </c>
      <c r="P573">
        <v>71294</v>
      </c>
      <c r="Q573">
        <v>523243</v>
      </c>
    </row>
    <row r="574" spans="1:17" hidden="1" x14ac:dyDescent="0.2">
      <c r="A574" t="s">
        <v>363</v>
      </c>
      <c r="B574" s="2">
        <v>42552</v>
      </c>
      <c r="C574" t="s">
        <v>351</v>
      </c>
      <c r="D574" t="s">
        <v>352</v>
      </c>
      <c r="E574" t="s">
        <v>349</v>
      </c>
      <c r="F574" t="s">
        <v>350</v>
      </c>
      <c r="G574" t="s">
        <v>370</v>
      </c>
      <c r="H574">
        <v>6</v>
      </c>
      <c r="I574" t="s">
        <v>178</v>
      </c>
      <c r="J574" t="s">
        <v>177</v>
      </c>
      <c r="K574">
        <v>19481988</v>
      </c>
      <c r="L574">
        <v>14293853</v>
      </c>
      <c r="M574">
        <v>1256239</v>
      </c>
      <c r="N574">
        <v>326365</v>
      </c>
      <c r="O574">
        <v>2765277</v>
      </c>
      <c r="P574">
        <v>97761</v>
      </c>
      <c r="Q574">
        <v>742493</v>
      </c>
    </row>
    <row r="575" spans="1:17" hidden="1" x14ac:dyDescent="0.2">
      <c r="A575" t="s">
        <v>363</v>
      </c>
      <c r="B575" s="2">
        <v>42552</v>
      </c>
      <c r="C575" t="s">
        <v>353</v>
      </c>
      <c r="D575" t="s">
        <v>354</v>
      </c>
      <c r="E575" t="s">
        <v>343</v>
      </c>
      <c r="F575" t="s">
        <v>344</v>
      </c>
      <c r="G575" t="s">
        <v>370</v>
      </c>
      <c r="H575">
        <v>6</v>
      </c>
      <c r="I575" t="s">
        <v>178</v>
      </c>
      <c r="J575" t="s">
        <v>177</v>
      </c>
      <c r="K575">
        <v>15241117</v>
      </c>
      <c r="L575">
        <v>13711308</v>
      </c>
      <c r="M575">
        <v>322708</v>
      </c>
      <c r="N575">
        <v>476984</v>
      </c>
      <c r="O575">
        <v>237938</v>
      </c>
      <c r="P575">
        <v>52583</v>
      </c>
      <c r="Q575">
        <v>439596</v>
      </c>
    </row>
    <row r="576" spans="1:17" hidden="1" x14ac:dyDescent="0.2">
      <c r="A576" t="s">
        <v>363</v>
      </c>
      <c r="B576" s="2">
        <v>42552</v>
      </c>
      <c r="C576" t="s">
        <v>353</v>
      </c>
      <c r="D576" t="s">
        <v>354</v>
      </c>
      <c r="E576" t="s">
        <v>347</v>
      </c>
      <c r="F576" t="s">
        <v>348</v>
      </c>
      <c r="G576" t="s">
        <v>370</v>
      </c>
      <c r="H576">
        <v>6</v>
      </c>
      <c r="I576" t="s">
        <v>178</v>
      </c>
      <c r="J576" t="s">
        <v>177</v>
      </c>
      <c r="K576">
        <v>23968010</v>
      </c>
      <c r="L576">
        <v>14795879</v>
      </c>
      <c r="M576">
        <v>2215865</v>
      </c>
      <c r="N576">
        <v>164721</v>
      </c>
      <c r="O576">
        <v>5590223</v>
      </c>
      <c r="P576">
        <v>144031</v>
      </c>
      <c r="Q576">
        <v>1057291</v>
      </c>
    </row>
    <row r="577" spans="1:17" hidden="1" x14ac:dyDescent="0.2">
      <c r="A577" t="s">
        <v>363</v>
      </c>
      <c r="B577" s="2">
        <v>42552</v>
      </c>
      <c r="C577" t="s">
        <v>353</v>
      </c>
      <c r="D577" t="s">
        <v>354</v>
      </c>
      <c r="E577" t="s">
        <v>349</v>
      </c>
      <c r="F577" t="s">
        <v>350</v>
      </c>
      <c r="G577" t="s">
        <v>370</v>
      </c>
      <c r="H577">
        <v>6</v>
      </c>
      <c r="I577" t="s">
        <v>178</v>
      </c>
      <c r="J577" t="s">
        <v>177</v>
      </c>
      <c r="K577">
        <v>39209127</v>
      </c>
      <c r="L577">
        <v>28507187</v>
      </c>
      <c r="M577">
        <v>2538573</v>
      </c>
      <c r="N577">
        <v>641705</v>
      </c>
      <c r="O577">
        <v>5828161</v>
      </c>
      <c r="P577">
        <v>196614</v>
      </c>
      <c r="Q577">
        <v>1496887</v>
      </c>
    </row>
    <row r="578" spans="1:17" hidden="1" x14ac:dyDescent="0.2">
      <c r="A578" t="s">
        <v>364</v>
      </c>
      <c r="B578" s="2">
        <v>42917</v>
      </c>
      <c r="C578" t="s">
        <v>341</v>
      </c>
      <c r="D578" t="s">
        <v>342</v>
      </c>
      <c r="E578" t="s">
        <v>343</v>
      </c>
      <c r="F578" t="s">
        <v>344</v>
      </c>
      <c r="G578" t="s">
        <v>370</v>
      </c>
      <c r="H578">
        <v>6</v>
      </c>
      <c r="I578" t="s">
        <v>178</v>
      </c>
      <c r="J578" t="s">
        <v>177</v>
      </c>
      <c r="K578">
        <v>7650596</v>
      </c>
      <c r="L578">
        <v>6875884</v>
      </c>
      <c r="M578">
        <v>166972</v>
      </c>
      <c r="N578">
        <v>234884</v>
      </c>
      <c r="O578">
        <v>121630</v>
      </c>
      <c r="P578">
        <v>26501</v>
      </c>
      <c r="Q578">
        <v>224725</v>
      </c>
    </row>
    <row r="579" spans="1:17" hidden="1" x14ac:dyDescent="0.2">
      <c r="A579" t="s">
        <v>364</v>
      </c>
      <c r="B579" s="2">
        <v>42917</v>
      </c>
      <c r="C579" t="s">
        <v>341</v>
      </c>
      <c r="D579" t="s">
        <v>342</v>
      </c>
      <c r="E579" t="s">
        <v>347</v>
      </c>
      <c r="F579" t="s">
        <v>348</v>
      </c>
      <c r="G579" t="s">
        <v>370</v>
      </c>
      <c r="H579">
        <v>6</v>
      </c>
      <c r="I579" t="s">
        <v>178</v>
      </c>
      <c r="J579" t="s">
        <v>177</v>
      </c>
      <c r="K579">
        <v>12167083</v>
      </c>
      <c r="L579">
        <v>7345220</v>
      </c>
      <c r="M579">
        <v>1117761</v>
      </c>
      <c r="N579">
        <v>83012</v>
      </c>
      <c r="O579">
        <v>3004218</v>
      </c>
      <c r="P579">
        <v>73198</v>
      </c>
      <c r="Q579">
        <v>543674</v>
      </c>
    </row>
    <row r="580" spans="1:17" hidden="1" x14ac:dyDescent="0.2">
      <c r="A580" t="s">
        <v>364</v>
      </c>
      <c r="B580" s="2">
        <v>42917</v>
      </c>
      <c r="C580" t="s">
        <v>341</v>
      </c>
      <c r="D580" t="s">
        <v>342</v>
      </c>
      <c r="E580" t="s">
        <v>349</v>
      </c>
      <c r="F580" t="s">
        <v>350</v>
      </c>
      <c r="G580" t="s">
        <v>370</v>
      </c>
      <c r="H580">
        <v>6</v>
      </c>
      <c r="I580" t="s">
        <v>178</v>
      </c>
      <c r="J580" t="s">
        <v>177</v>
      </c>
      <c r="K580">
        <v>19817679</v>
      </c>
      <c r="L580">
        <v>14221104</v>
      </c>
      <c r="M580">
        <v>1284733</v>
      </c>
      <c r="N580">
        <v>317896</v>
      </c>
      <c r="O580">
        <v>3125848</v>
      </c>
      <c r="P580">
        <v>99699</v>
      </c>
      <c r="Q580">
        <v>768399</v>
      </c>
    </row>
    <row r="581" spans="1:17" hidden="1" x14ac:dyDescent="0.2">
      <c r="A581" t="s">
        <v>364</v>
      </c>
      <c r="B581" s="2">
        <v>42917</v>
      </c>
      <c r="C581" t="s">
        <v>351</v>
      </c>
      <c r="D581" t="s">
        <v>352</v>
      </c>
      <c r="E581" t="s">
        <v>343</v>
      </c>
      <c r="F581" t="s">
        <v>344</v>
      </c>
      <c r="G581" t="s">
        <v>370</v>
      </c>
      <c r="H581">
        <v>6</v>
      </c>
      <c r="I581" t="s">
        <v>178</v>
      </c>
      <c r="J581" t="s">
        <v>177</v>
      </c>
      <c r="K581">
        <v>7744991</v>
      </c>
      <c r="L581">
        <v>6966892</v>
      </c>
      <c r="M581">
        <v>160405</v>
      </c>
      <c r="N581">
        <v>247337</v>
      </c>
      <c r="O581">
        <v>119769</v>
      </c>
      <c r="P581">
        <v>26931</v>
      </c>
      <c r="Q581">
        <v>223657</v>
      </c>
    </row>
    <row r="582" spans="1:17" hidden="1" x14ac:dyDescent="0.2">
      <c r="A582" t="s">
        <v>364</v>
      </c>
      <c r="B582" s="2">
        <v>42917</v>
      </c>
      <c r="C582" t="s">
        <v>351</v>
      </c>
      <c r="D582" t="s">
        <v>352</v>
      </c>
      <c r="E582" t="s">
        <v>347</v>
      </c>
      <c r="F582" t="s">
        <v>348</v>
      </c>
      <c r="G582" t="s">
        <v>370</v>
      </c>
      <c r="H582">
        <v>6</v>
      </c>
      <c r="I582" t="s">
        <v>178</v>
      </c>
      <c r="J582" t="s">
        <v>177</v>
      </c>
      <c r="K582">
        <v>11836679</v>
      </c>
      <c r="L582">
        <v>7344595</v>
      </c>
      <c r="M582">
        <v>1101813</v>
      </c>
      <c r="N582">
        <v>81343</v>
      </c>
      <c r="O582">
        <v>2703267</v>
      </c>
      <c r="P582">
        <v>71787</v>
      </c>
      <c r="Q582">
        <v>533874</v>
      </c>
    </row>
    <row r="583" spans="1:17" hidden="1" x14ac:dyDescent="0.2">
      <c r="A583" t="s">
        <v>364</v>
      </c>
      <c r="B583" s="2">
        <v>42917</v>
      </c>
      <c r="C583" t="s">
        <v>351</v>
      </c>
      <c r="D583" t="s">
        <v>352</v>
      </c>
      <c r="E583" t="s">
        <v>349</v>
      </c>
      <c r="F583" t="s">
        <v>350</v>
      </c>
      <c r="G583" t="s">
        <v>370</v>
      </c>
      <c r="H583">
        <v>6</v>
      </c>
      <c r="I583" t="s">
        <v>178</v>
      </c>
      <c r="J583" t="s">
        <v>177</v>
      </c>
      <c r="K583">
        <v>19581670</v>
      </c>
      <c r="L583">
        <v>14311487</v>
      </c>
      <c r="M583">
        <v>1262218</v>
      </c>
      <c r="N583">
        <v>328680</v>
      </c>
      <c r="O583">
        <v>2823036</v>
      </c>
      <c r="P583">
        <v>98718</v>
      </c>
      <c r="Q583">
        <v>757531</v>
      </c>
    </row>
    <row r="584" spans="1:17" hidden="1" x14ac:dyDescent="0.2">
      <c r="A584" t="s">
        <v>364</v>
      </c>
      <c r="B584" s="2">
        <v>42917</v>
      </c>
      <c r="C584" t="s">
        <v>353</v>
      </c>
      <c r="D584" t="s">
        <v>354</v>
      </c>
      <c r="E584" t="s">
        <v>343</v>
      </c>
      <c r="F584" t="s">
        <v>344</v>
      </c>
      <c r="G584" t="s">
        <v>370</v>
      </c>
      <c r="H584">
        <v>6</v>
      </c>
      <c r="I584" t="s">
        <v>178</v>
      </c>
      <c r="J584" t="s">
        <v>177</v>
      </c>
      <c r="K584">
        <v>15395587</v>
      </c>
      <c r="L584">
        <v>13842776</v>
      </c>
      <c r="M584">
        <v>327377</v>
      </c>
      <c r="N584">
        <v>482221</v>
      </c>
      <c r="O584">
        <v>241399</v>
      </c>
      <c r="P584">
        <v>53432</v>
      </c>
      <c r="Q584">
        <v>448382</v>
      </c>
    </row>
    <row r="585" spans="1:17" hidden="1" x14ac:dyDescent="0.2">
      <c r="A585" t="s">
        <v>364</v>
      </c>
      <c r="B585" s="2">
        <v>42917</v>
      </c>
      <c r="C585" t="s">
        <v>353</v>
      </c>
      <c r="D585" t="s">
        <v>354</v>
      </c>
      <c r="E585" t="s">
        <v>347</v>
      </c>
      <c r="F585" t="s">
        <v>348</v>
      </c>
      <c r="G585" t="s">
        <v>370</v>
      </c>
      <c r="H585">
        <v>6</v>
      </c>
      <c r="I585" t="s">
        <v>178</v>
      </c>
      <c r="J585" t="s">
        <v>177</v>
      </c>
      <c r="K585">
        <v>24003762</v>
      </c>
      <c r="L585">
        <v>14689815</v>
      </c>
      <c r="M585">
        <v>2219574</v>
      </c>
      <c r="N585">
        <v>164355</v>
      </c>
      <c r="O585">
        <v>5707485</v>
      </c>
      <c r="P585">
        <v>144985</v>
      </c>
      <c r="Q585">
        <v>1077548</v>
      </c>
    </row>
    <row r="586" spans="1:17" hidden="1" x14ac:dyDescent="0.2">
      <c r="A586" t="s">
        <v>364</v>
      </c>
      <c r="B586" s="2">
        <v>42917</v>
      </c>
      <c r="C586" t="s">
        <v>353</v>
      </c>
      <c r="D586" t="s">
        <v>354</v>
      </c>
      <c r="E586" t="s">
        <v>349</v>
      </c>
      <c r="F586" t="s">
        <v>350</v>
      </c>
      <c r="G586" t="s">
        <v>370</v>
      </c>
      <c r="H586">
        <v>6</v>
      </c>
      <c r="I586" t="s">
        <v>178</v>
      </c>
      <c r="J586" t="s">
        <v>177</v>
      </c>
      <c r="K586">
        <v>39399349</v>
      </c>
      <c r="L586">
        <v>28532591</v>
      </c>
      <c r="M586">
        <v>2546951</v>
      </c>
      <c r="N586">
        <v>646576</v>
      </c>
      <c r="O586">
        <v>5948884</v>
      </c>
      <c r="P586">
        <v>198417</v>
      </c>
      <c r="Q586">
        <v>1525930</v>
      </c>
    </row>
    <row r="587" spans="1:17" hidden="1" x14ac:dyDescent="0.2">
      <c r="A587" t="s">
        <v>365</v>
      </c>
      <c r="B587" s="2">
        <v>43282</v>
      </c>
      <c r="C587" t="s">
        <v>341</v>
      </c>
      <c r="D587" t="s">
        <v>342</v>
      </c>
      <c r="E587" t="s">
        <v>343</v>
      </c>
      <c r="F587" t="s">
        <v>344</v>
      </c>
      <c r="G587" t="s">
        <v>370</v>
      </c>
      <c r="H587">
        <v>6</v>
      </c>
      <c r="I587" t="s">
        <v>178</v>
      </c>
      <c r="J587" t="s">
        <v>177</v>
      </c>
      <c r="K587">
        <v>7722433</v>
      </c>
      <c r="L587">
        <v>6935850</v>
      </c>
      <c r="M587">
        <v>169490</v>
      </c>
      <c r="N587">
        <v>237738</v>
      </c>
      <c r="O587">
        <v>123551</v>
      </c>
      <c r="P587">
        <v>26971</v>
      </c>
      <c r="Q587">
        <v>228833</v>
      </c>
    </row>
    <row r="588" spans="1:17" hidden="1" x14ac:dyDescent="0.2">
      <c r="A588" t="s">
        <v>365</v>
      </c>
      <c r="B588" s="2">
        <v>43282</v>
      </c>
      <c r="C588" t="s">
        <v>341</v>
      </c>
      <c r="D588" t="s">
        <v>342</v>
      </c>
      <c r="E588" t="s">
        <v>347</v>
      </c>
      <c r="F588" t="s">
        <v>348</v>
      </c>
      <c r="G588" t="s">
        <v>370</v>
      </c>
      <c r="H588">
        <v>6</v>
      </c>
      <c r="I588" t="s">
        <v>178</v>
      </c>
      <c r="J588" t="s">
        <v>177</v>
      </c>
      <c r="K588">
        <v>12171035</v>
      </c>
      <c r="L588">
        <v>7281180</v>
      </c>
      <c r="M588">
        <v>1118008</v>
      </c>
      <c r="N588">
        <v>82540</v>
      </c>
      <c r="O588">
        <v>3062525</v>
      </c>
      <c r="P588">
        <v>73471</v>
      </c>
      <c r="Q588">
        <v>553311</v>
      </c>
    </row>
    <row r="589" spans="1:17" hidden="1" x14ac:dyDescent="0.2">
      <c r="A589" t="s">
        <v>365</v>
      </c>
      <c r="B589" s="2">
        <v>43282</v>
      </c>
      <c r="C589" t="s">
        <v>341</v>
      </c>
      <c r="D589" t="s">
        <v>342</v>
      </c>
      <c r="E589" t="s">
        <v>349</v>
      </c>
      <c r="F589" t="s">
        <v>350</v>
      </c>
      <c r="G589" t="s">
        <v>370</v>
      </c>
      <c r="H589">
        <v>6</v>
      </c>
      <c r="I589" t="s">
        <v>178</v>
      </c>
      <c r="J589" t="s">
        <v>177</v>
      </c>
      <c r="K589">
        <v>19893468</v>
      </c>
      <c r="L589">
        <v>14217030</v>
      </c>
      <c r="M589">
        <v>1287498</v>
      </c>
      <c r="N589">
        <v>320278</v>
      </c>
      <c r="O589">
        <v>3186076</v>
      </c>
      <c r="P589">
        <v>100442</v>
      </c>
      <c r="Q589">
        <v>782144</v>
      </c>
    </row>
    <row r="590" spans="1:17" hidden="1" x14ac:dyDescent="0.2">
      <c r="A590" t="s">
        <v>365</v>
      </c>
      <c r="B590" s="2">
        <v>43282</v>
      </c>
      <c r="C590" t="s">
        <v>351</v>
      </c>
      <c r="D590" t="s">
        <v>352</v>
      </c>
      <c r="E590" t="s">
        <v>343</v>
      </c>
      <c r="F590" t="s">
        <v>344</v>
      </c>
      <c r="G590" t="s">
        <v>370</v>
      </c>
      <c r="H590">
        <v>6</v>
      </c>
      <c r="I590" t="s">
        <v>178</v>
      </c>
      <c r="J590" t="s">
        <v>177</v>
      </c>
      <c r="K590">
        <v>7817709</v>
      </c>
      <c r="L590">
        <v>7027282</v>
      </c>
      <c r="M590">
        <v>163236</v>
      </c>
      <c r="N590">
        <v>250065</v>
      </c>
      <c r="O590">
        <v>121730</v>
      </c>
      <c r="P590">
        <v>27410</v>
      </c>
      <c r="Q590">
        <v>227986</v>
      </c>
    </row>
    <row r="591" spans="1:17" hidden="1" x14ac:dyDescent="0.2">
      <c r="A591" t="s">
        <v>365</v>
      </c>
      <c r="B591" s="2">
        <v>43282</v>
      </c>
      <c r="C591" t="s">
        <v>351</v>
      </c>
      <c r="D591" t="s">
        <v>352</v>
      </c>
      <c r="E591" t="s">
        <v>347</v>
      </c>
      <c r="F591" t="s">
        <v>348</v>
      </c>
      <c r="G591" t="s">
        <v>370</v>
      </c>
      <c r="H591">
        <v>6</v>
      </c>
      <c r="I591" t="s">
        <v>178</v>
      </c>
      <c r="J591" t="s">
        <v>177</v>
      </c>
      <c r="K591">
        <v>11845868</v>
      </c>
      <c r="L591">
        <v>7287428</v>
      </c>
      <c r="M591">
        <v>1105266</v>
      </c>
      <c r="N591">
        <v>80733</v>
      </c>
      <c r="O591">
        <v>2755794</v>
      </c>
      <c r="P591">
        <v>72020</v>
      </c>
      <c r="Q591">
        <v>544627</v>
      </c>
    </row>
    <row r="592" spans="1:17" hidden="1" x14ac:dyDescent="0.2">
      <c r="A592" t="s">
        <v>365</v>
      </c>
      <c r="B592" s="2">
        <v>43282</v>
      </c>
      <c r="C592" t="s">
        <v>351</v>
      </c>
      <c r="D592" t="s">
        <v>352</v>
      </c>
      <c r="E592" t="s">
        <v>349</v>
      </c>
      <c r="F592" t="s">
        <v>350</v>
      </c>
      <c r="G592" t="s">
        <v>370</v>
      </c>
      <c r="H592">
        <v>6</v>
      </c>
      <c r="I592" t="s">
        <v>178</v>
      </c>
      <c r="J592" t="s">
        <v>177</v>
      </c>
      <c r="K592">
        <v>19663577</v>
      </c>
      <c r="L592">
        <v>14314710</v>
      </c>
      <c r="M592">
        <v>1268502</v>
      </c>
      <c r="N592">
        <v>330798</v>
      </c>
      <c r="O592">
        <v>2877524</v>
      </c>
      <c r="P592">
        <v>99430</v>
      </c>
      <c r="Q592">
        <v>772613</v>
      </c>
    </row>
    <row r="593" spans="1:17" hidden="1" x14ac:dyDescent="0.2">
      <c r="A593" t="s">
        <v>365</v>
      </c>
      <c r="B593" s="2">
        <v>43282</v>
      </c>
      <c r="C593" t="s">
        <v>353</v>
      </c>
      <c r="D593" t="s">
        <v>354</v>
      </c>
      <c r="E593" t="s">
        <v>343</v>
      </c>
      <c r="F593" t="s">
        <v>344</v>
      </c>
      <c r="G593" t="s">
        <v>370</v>
      </c>
      <c r="H593">
        <v>6</v>
      </c>
      <c r="I593" t="s">
        <v>178</v>
      </c>
      <c r="J593" t="s">
        <v>177</v>
      </c>
      <c r="K593">
        <v>15540142</v>
      </c>
      <c r="L593">
        <v>13963132</v>
      </c>
      <c r="M593">
        <v>332726</v>
      </c>
      <c r="N593">
        <v>487803</v>
      </c>
      <c r="O593">
        <v>245281</v>
      </c>
      <c r="P593">
        <v>54381</v>
      </c>
      <c r="Q593">
        <v>456819</v>
      </c>
    </row>
    <row r="594" spans="1:17" hidden="1" x14ac:dyDescent="0.2">
      <c r="A594" t="s">
        <v>365</v>
      </c>
      <c r="B594" s="2">
        <v>43282</v>
      </c>
      <c r="C594" t="s">
        <v>353</v>
      </c>
      <c r="D594" t="s">
        <v>354</v>
      </c>
      <c r="E594" t="s">
        <v>347</v>
      </c>
      <c r="F594" t="s">
        <v>348</v>
      </c>
      <c r="G594" t="s">
        <v>370</v>
      </c>
      <c r="H594">
        <v>6</v>
      </c>
      <c r="I594" t="s">
        <v>178</v>
      </c>
      <c r="J594" t="s">
        <v>177</v>
      </c>
      <c r="K594">
        <v>24016903</v>
      </c>
      <c r="L594">
        <v>14568608</v>
      </c>
      <c r="M594">
        <v>2223274</v>
      </c>
      <c r="N594">
        <v>163273</v>
      </c>
      <c r="O594">
        <v>5818319</v>
      </c>
      <c r="P594">
        <v>145491</v>
      </c>
      <c r="Q594">
        <v>1097938</v>
      </c>
    </row>
    <row r="595" spans="1:17" hidden="1" x14ac:dyDescent="0.2">
      <c r="A595" t="s">
        <v>365</v>
      </c>
      <c r="B595" s="2">
        <v>43282</v>
      </c>
      <c r="C595" t="s">
        <v>353</v>
      </c>
      <c r="D595" t="s">
        <v>354</v>
      </c>
      <c r="E595" t="s">
        <v>349</v>
      </c>
      <c r="F595" t="s">
        <v>350</v>
      </c>
      <c r="G595" t="s">
        <v>370</v>
      </c>
      <c r="H595">
        <v>6</v>
      </c>
      <c r="I595" t="s">
        <v>178</v>
      </c>
      <c r="J595" t="s">
        <v>177</v>
      </c>
      <c r="K595">
        <v>39557045</v>
      </c>
      <c r="L595">
        <v>28531740</v>
      </c>
      <c r="M595">
        <v>2556000</v>
      </c>
      <c r="N595">
        <v>651076</v>
      </c>
      <c r="O595">
        <v>6063600</v>
      </c>
      <c r="P595">
        <v>199872</v>
      </c>
      <c r="Q595">
        <v>1554757</v>
      </c>
    </row>
    <row r="596" spans="1:17" hidden="1" x14ac:dyDescent="0.2">
      <c r="A596" t="s">
        <v>339</v>
      </c>
      <c r="B596" t="s">
        <v>340</v>
      </c>
      <c r="C596" t="s">
        <v>341</v>
      </c>
      <c r="D596" t="s">
        <v>342</v>
      </c>
      <c r="E596" t="s">
        <v>343</v>
      </c>
      <c r="F596" t="s">
        <v>344</v>
      </c>
      <c r="G596" t="s">
        <v>371</v>
      </c>
      <c r="H596">
        <v>8</v>
      </c>
      <c r="I596" t="s">
        <v>180</v>
      </c>
      <c r="J596" t="s">
        <v>179</v>
      </c>
      <c r="K596">
        <v>508888</v>
      </c>
      <c r="L596">
        <v>450356</v>
      </c>
      <c r="M596">
        <v>12539</v>
      </c>
      <c r="N596">
        <v>22710</v>
      </c>
      <c r="O596">
        <v>3979</v>
      </c>
      <c r="P596">
        <v>1325</v>
      </c>
      <c r="Q596">
        <v>17979</v>
      </c>
    </row>
    <row r="597" spans="1:17" hidden="1" x14ac:dyDescent="0.2">
      <c r="A597" t="s">
        <v>339</v>
      </c>
      <c r="B597" t="s">
        <v>340</v>
      </c>
      <c r="C597" t="s">
        <v>341</v>
      </c>
      <c r="D597" t="s">
        <v>342</v>
      </c>
      <c r="E597" t="s">
        <v>347</v>
      </c>
      <c r="F597" t="s">
        <v>348</v>
      </c>
      <c r="G597" t="s">
        <v>371</v>
      </c>
      <c r="H597">
        <v>8</v>
      </c>
      <c r="I597" t="s">
        <v>180</v>
      </c>
      <c r="J597" t="s">
        <v>179</v>
      </c>
      <c r="K597">
        <v>1999646</v>
      </c>
      <c r="L597">
        <v>1768213</v>
      </c>
      <c r="M597">
        <v>89379</v>
      </c>
      <c r="N597">
        <v>15536</v>
      </c>
      <c r="O597">
        <v>74753</v>
      </c>
      <c r="P597">
        <v>2832</v>
      </c>
      <c r="Q597">
        <v>48933</v>
      </c>
    </row>
    <row r="598" spans="1:17" hidden="1" x14ac:dyDescent="0.2">
      <c r="A598" t="s">
        <v>339</v>
      </c>
      <c r="B598" t="s">
        <v>340</v>
      </c>
      <c r="C598" t="s">
        <v>341</v>
      </c>
      <c r="D598" t="s">
        <v>342</v>
      </c>
      <c r="E598" t="s">
        <v>349</v>
      </c>
      <c r="F598" t="s">
        <v>350</v>
      </c>
      <c r="G598" t="s">
        <v>371</v>
      </c>
      <c r="H598">
        <v>8</v>
      </c>
      <c r="I598" t="s">
        <v>180</v>
      </c>
      <c r="J598" t="s">
        <v>179</v>
      </c>
      <c r="K598">
        <v>2508534</v>
      </c>
      <c r="L598">
        <v>2218569</v>
      </c>
      <c r="M598">
        <v>101918</v>
      </c>
      <c r="N598">
        <v>38246</v>
      </c>
      <c r="O598">
        <v>78732</v>
      </c>
      <c r="P598">
        <v>4157</v>
      </c>
      <c r="Q598">
        <v>66912</v>
      </c>
    </row>
    <row r="599" spans="1:17" hidden="1" x14ac:dyDescent="0.2">
      <c r="A599" t="s">
        <v>339</v>
      </c>
      <c r="B599" t="s">
        <v>340</v>
      </c>
      <c r="C599" t="s">
        <v>351</v>
      </c>
      <c r="D599" t="s">
        <v>352</v>
      </c>
      <c r="E599" t="s">
        <v>343</v>
      </c>
      <c r="F599" t="s">
        <v>344</v>
      </c>
      <c r="G599" t="s">
        <v>371</v>
      </c>
      <c r="H599">
        <v>8</v>
      </c>
      <c r="I599" t="s">
        <v>180</v>
      </c>
      <c r="J599" t="s">
        <v>179</v>
      </c>
      <c r="K599">
        <v>529799</v>
      </c>
      <c r="L599">
        <v>470890</v>
      </c>
      <c r="M599">
        <v>12108</v>
      </c>
      <c r="N599">
        <v>23830</v>
      </c>
      <c r="O599">
        <v>3953</v>
      </c>
      <c r="P599">
        <v>1346</v>
      </c>
      <c r="Q599">
        <v>17672</v>
      </c>
    </row>
    <row r="600" spans="1:17" hidden="1" x14ac:dyDescent="0.2">
      <c r="A600" t="s">
        <v>339</v>
      </c>
      <c r="B600" t="s">
        <v>340</v>
      </c>
      <c r="C600" t="s">
        <v>351</v>
      </c>
      <c r="D600" t="s">
        <v>352</v>
      </c>
      <c r="E600" t="s">
        <v>347</v>
      </c>
      <c r="F600" t="s">
        <v>348</v>
      </c>
      <c r="G600" t="s">
        <v>371</v>
      </c>
      <c r="H600">
        <v>8</v>
      </c>
      <c r="I600" t="s">
        <v>180</v>
      </c>
      <c r="J600" t="s">
        <v>179</v>
      </c>
      <c r="K600">
        <v>1990863</v>
      </c>
      <c r="L600">
        <v>1761164</v>
      </c>
      <c r="M600">
        <v>100893</v>
      </c>
      <c r="N600">
        <v>16068</v>
      </c>
      <c r="O600">
        <v>62134</v>
      </c>
      <c r="P600">
        <v>2917</v>
      </c>
      <c r="Q600">
        <v>47687</v>
      </c>
    </row>
    <row r="601" spans="1:17" hidden="1" x14ac:dyDescent="0.2">
      <c r="A601" t="s">
        <v>339</v>
      </c>
      <c r="B601" t="s">
        <v>340</v>
      </c>
      <c r="C601" t="s">
        <v>351</v>
      </c>
      <c r="D601" t="s">
        <v>352</v>
      </c>
      <c r="E601" t="s">
        <v>349</v>
      </c>
      <c r="F601" t="s">
        <v>350</v>
      </c>
      <c r="G601" t="s">
        <v>371</v>
      </c>
      <c r="H601">
        <v>8</v>
      </c>
      <c r="I601" t="s">
        <v>180</v>
      </c>
      <c r="J601" t="s">
        <v>179</v>
      </c>
      <c r="K601">
        <v>2520662</v>
      </c>
      <c r="L601">
        <v>2232054</v>
      </c>
      <c r="M601">
        <v>113001</v>
      </c>
      <c r="N601">
        <v>39898</v>
      </c>
      <c r="O601">
        <v>66087</v>
      </c>
      <c r="P601">
        <v>4263</v>
      </c>
      <c r="Q601">
        <v>65359</v>
      </c>
    </row>
    <row r="602" spans="1:17" hidden="1" x14ac:dyDescent="0.2">
      <c r="A602" t="s">
        <v>339</v>
      </c>
      <c r="B602" t="s">
        <v>340</v>
      </c>
      <c r="C602" t="s">
        <v>353</v>
      </c>
      <c r="D602" t="s">
        <v>354</v>
      </c>
      <c r="E602" t="s">
        <v>343</v>
      </c>
      <c r="F602" t="s">
        <v>344</v>
      </c>
      <c r="G602" t="s">
        <v>371</v>
      </c>
      <c r="H602">
        <v>8</v>
      </c>
      <c r="I602" t="s">
        <v>180</v>
      </c>
      <c r="J602" t="s">
        <v>179</v>
      </c>
      <c r="K602">
        <v>1038687</v>
      </c>
      <c r="L602">
        <v>921246</v>
      </c>
      <c r="M602">
        <v>24647</v>
      </c>
      <c r="N602">
        <v>46540</v>
      </c>
      <c r="O602">
        <v>7932</v>
      </c>
      <c r="P602">
        <v>2671</v>
      </c>
      <c r="Q602">
        <v>35651</v>
      </c>
    </row>
    <row r="603" spans="1:17" hidden="1" x14ac:dyDescent="0.2">
      <c r="A603" t="s">
        <v>339</v>
      </c>
      <c r="B603" t="s">
        <v>340</v>
      </c>
      <c r="C603" t="s">
        <v>353</v>
      </c>
      <c r="D603" t="s">
        <v>354</v>
      </c>
      <c r="E603" t="s">
        <v>347</v>
      </c>
      <c r="F603" t="s">
        <v>348</v>
      </c>
      <c r="G603" t="s">
        <v>371</v>
      </c>
      <c r="H603">
        <v>8</v>
      </c>
      <c r="I603" t="s">
        <v>180</v>
      </c>
      <c r="J603" t="s">
        <v>179</v>
      </c>
      <c r="K603">
        <v>3990509</v>
      </c>
      <c r="L603">
        <v>3529377</v>
      </c>
      <c r="M603">
        <v>190272</v>
      </c>
      <c r="N603">
        <v>31604</v>
      </c>
      <c r="O603">
        <v>136887</v>
      </c>
      <c r="P603">
        <v>5749</v>
      </c>
      <c r="Q603">
        <v>96620</v>
      </c>
    </row>
    <row r="604" spans="1:17" hidden="1" x14ac:dyDescent="0.2">
      <c r="A604" t="s">
        <v>339</v>
      </c>
      <c r="B604" t="s">
        <v>340</v>
      </c>
      <c r="C604" t="s">
        <v>353</v>
      </c>
      <c r="D604" t="s">
        <v>354</v>
      </c>
      <c r="E604" t="s">
        <v>349</v>
      </c>
      <c r="F604" t="s">
        <v>350</v>
      </c>
      <c r="G604" t="s">
        <v>371</v>
      </c>
      <c r="H604">
        <v>8</v>
      </c>
      <c r="I604" t="s">
        <v>180</v>
      </c>
      <c r="J604" t="s">
        <v>179</v>
      </c>
      <c r="K604">
        <v>5029196</v>
      </c>
      <c r="L604">
        <v>4450623</v>
      </c>
      <c r="M604">
        <v>214919</v>
      </c>
      <c r="N604">
        <v>78144</v>
      </c>
      <c r="O604">
        <v>144819</v>
      </c>
      <c r="P604">
        <v>8420</v>
      </c>
      <c r="Q604">
        <v>132271</v>
      </c>
    </row>
    <row r="605" spans="1:17" hidden="1" x14ac:dyDescent="0.2">
      <c r="A605" t="s">
        <v>355</v>
      </c>
      <c r="B605" t="s">
        <v>356</v>
      </c>
      <c r="C605" t="s">
        <v>341</v>
      </c>
      <c r="D605" t="s">
        <v>342</v>
      </c>
      <c r="E605" t="s">
        <v>343</v>
      </c>
      <c r="F605" t="s">
        <v>344</v>
      </c>
      <c r="G605" t="s">
        <v>371</v>
      </c>
      <c r="H605">
        <v>8</v>
      </c>
      <c r="I605" t="s">
        <v>180</v>
      </c>
      <c r="J605" t="s">
        <v>179</v>
      </c>
      <c r="K605">
        <v>508919</v>
      </c>
      <c r="L605">
        <v>450383</v>
      </c>
      <c r="M605">
        <v>12541</v>
      </c>
      <c r="N605">
        <v>22712</v>
      </c>
      <c r="O605">
        <v>3979</v>
      </c>
      <c r="P605">
        <v>1325</v>
      </c>
      <c r="Q605">
        <v>17979</v>
      </c>
    </row>
    <row r="606" spans="1:17" hidden="1" x14ac:dyDescent="0.2">
      <c r="A606" t="s">
        <v>355</v>
      </c>
      <c r="B606" t="s">
        <v>356</v>
      </c>
      <c r="C606" t="s">
        <v>341</v>
      </c>
      <c r="D606" t="s">
        <v>342</v>
      </c>
      <c r="E606" t="s">
        <v>347</v>
      </c>
      <c r="F606" t="s">
        <v>348</v>
      </c>
      <c r="G606" t="s">
        <v>371</v>
      </c>
      <c r="H606">
        <v>8</v>
      </c>
      <c r="I606" t="s">
        <v>180</v>
      </c>
      <c r="J606" t="s">
        <v>179</v>
      </c>
      <c r="K606">
        <v>1999722</v>
      </c>
      <c r="L606">
        <v>1768267</v>
      </c>
      <c r="M606">
        <v>89394</v>
      </c>
      <c r="N606">
        <v>15538</v>
      </c>
      <c r="O606">
        <v>74753</v>
      </c>
      <c r="P606">
        <v>2833</v>
      </c>
      <c r="Q606">
        <v>48937</v>
      </c>
    </row>
    <row r="607" spans="1:17" hidden="1" x14ac:dyDescent="0.2">
      <c r="A607" t="s">
        <v>355</v>
      </c>
      <c r="B607" t="s">
        <v>356</v>
      </c>
      <c r="C607" t="s">
        <v>341</v>
      </c>
      <c r="D607" t="s">
        <v>342</v>
      </c>
      <c r="E607" t="s">
        <v>349</v>
      </c>
      <c r="F607" t="s">
        <v>350</v>
      </c>
      <c r="G607" t="s">
        <v>371</v>
      </c>
      <c r="H607">
        <v>8</v>
      </c>
      <c r="I607" t="s">
        <v>180</v>
      </c>
      <c r="J607" t="s">
        <v>179</v>
      </c>
      <c r="K607">
        <v>2508641</v>
      </c>
      <c r="L607">
        <v>2218650</v>
      </c>
      <c r="M607">
        <v>101935</v>
      </c>
      <c r="N607">
        <v>38250</v>
      </c>
      <c r="O607">
        <v>78732</v>
      </c>
      <c r="P607">
        <v>4158</v>
      </c>
      <c r="Q607">
        <v>66916</v>
      </c>
    </row>
    <row r="608" spans="1:17" hidden="1" x14ac:dyDescent="0.2">
      <c r="A608" t="s">
        <v>355</v>
      </c>
      <c r="B608" t="s">
        <v>356</v>
      </c>
      <c r="C608" t="s">
        <v>351</v>
      </c>
      <c r="D608" t="s">
        <v>352</v>
      </c>
      <c r="E608" t="s">
        <v>343</v>
      </c>
      <c r="F608" t="s">
        <v>344</v>
      </c>
      <c r="G608" t="s">
        <v>371</v>
      </c>
      <c r="H608">
        <v>8</v>
      </c>
      <c r="I608" t="s">
        <v>180</v>
      </c>
      <c r="J608" t="s">
        <v>179</v>
      </c>
      <c r="K608">
        <v>529807</v>
      </c>
      <c r="L608">
        <v>470898</v>
      </c>
      <c r="M608">
        <v>12108</v>
      </c>
      <c r="N608">
        <v>23830</v>
      </c>
      <c r="O608">
        <v>3953</v>
      </c>
      <c r="P608">
        <v>1346</v>
      </c>
      <c r="Q608">
        <v>17672</v>
      </c>
    </row>
    <row r="609" spans="1:17" hidden="1" x14ac:dyDescent="0.2">
      <c r="A609" t="s">
        <v>355</v>
      </c>
      <c r="B609" t="s">
        <v>356</v>
      </c>
      <c r="C609" t="s">
        <v>351</v>
      </c>
      <c r="D609" t="s">
        <v>352</v>
      </c>
      <c r="E609" t="s">
        <v>347</v>
      </c>
      <c r="F609" t="s">
        <v>348</v>
      </c>
      <c r="G609" t="s">
        <v>371</v>
      </c>
      <c r="H609">
        <v>8</v>
      </c>
      <c r="I609" t="s">
        <v>180</v>
      </c>
      <c r="J609" t="s">
        <v>179</v>
      </c>
      <c r="K609">
        <v>1990868</v>
      </c>
      <c r="L609">
        <v>1761166</v>
      </c>
      <c r="M609">
        <v>100896</v>
      </c>
      <c r="N609">
        <v>16069</v>
      </c>
      <c r="O609">
        <v>62133</v>
      </c>
      <c r="P609">
        <v>2917</v>
      </c>
      <c r="Q609">
        <v>47687</v>
      </c>
    </row>
    <row r="610" spans="1:17" hidden="1" x14ac:dyDescent="0.2">
      <c r="A610" t="s">
        <v>355</v>
      </c>
      <c r="B610" t="s">
        <v>356</v>
      </c>
      <c r="C610" t="s">
        <v>351</v>
      </c>
      <c r="D610" t="s">
        <v>352</v>
      </c>
      <c r="E610" t="s">
        <v>349</v>
      </c>
      <c r="F610" t="s">
        <v>350</v>
      </c>
      <c r="G610" t="s">
        <v>371</v>
      </c>
      <c r="H610">
        <v>8</v>
      </c>
      <c r="I610" t="s">
        <v>180</v>
      </c>
      <c r="J610" t="s">
        <v>179</v>
      </c>
      <c r="K610">
        <v>2520675</v>
      </c>
      <c r="L610">
        <v>2232064</v>
      </c>
      <c r="M610">
        <v>113004</v>
      </c>
      <c r="N610">
        <v>39899</v>
      </c>
      <c r="O610">
        <v>66086</v>
      </c>
      <c r="P610">
        <v>4263</v>
      </c>
      <c r="Q610">
        <v>65359</v>
      </c>
    </row>
    <row r="611" spans="1:17" hidden="1" x14ac:dyDescent="0.2">
      <c r="A611" t="s">
        <v>355</v>
      </c>
      <c r="B611" t="s">
        <v>356</v>
      </c>
      <c r="C611" t="s">
        <v>353</v>
      </c>
      <c r="D611" t="s">
        <v>354</v>
      </c>
      <c r="E611" t="s">
        <v>343</v>
      </c>
      <c r="F611" t="s">
        <v>344</v>
      </c>
      <c r="G611" t="s">
        <v>371</v>
      </c>
      <c r="H611">
        <v>8</v>
      </c>
      <c r="I611" t="s">
        <v>180</v>
      </c>
      <c r="J611" t="s">
        <v>179</v>
      </c>
      <c r="K611">
        <v>1038726</v>
      </c>
      <c r="L611">
        <v>921281</v>
      </c>
      <c r="M611">
        <v>24649</v>
      </c>
      <c r="N611">
        <v>46542</v>
      </c>
      <c r="O611">
        <v>7932</v>
      </c>
      <c r="P611">
        <v>2671</v>
      </c>
      <c r="Q611">
        <v>35651</v>
      </c>
    </row>
    <row r="612" spans="1:17" hidden="1" x14ac:dyDescent="0.2">
      <c r="A612" t="s">
        <v>355</v>
      </c>
      <c r="B612" t="s">
        <v>356</v>
      </c>
      <c r="C612" t="s">
        <v>353</v>
      </c>
      <c r="D612" t="s">
        <v>354</v>
      </c>
      <c r="E612" t="s">
        <v>347</v>
      </c>
      <c r="F612" t="s">
        <v>348</v>
      </c>
      <c r="G612" t="s">
        <v>371</v>
      </c>
      <c r="H612">
        <v>8</v>
      </c>
      <c r="I612" t="s">
        <v>180</v>
      </c>
      <c r="J612" t="s">
        <v>179</v>
      </c>
      <c r="K612">
        <v>3990590</v>
      </c>
      <c r="L612">
        <v>3529433</v>
      </c>
      <c r="M612">
        <v>190290</v>
      </c>
      <c r="N612">
        <v>31607</v>
      </c>
      <c r="O612">
        <v>136886</v>
      </c>
      <c r="P612">
        <v>5750</v>
      </c>
      <c r="Q612">
        <v>96624</v>
      </c>
    </row>
    <row r="613" spans="1:17" hidden="1" x14ac:dyDescent="0.2">
      <c r="A613" t="s">
        <v>355</v>
      </c>
      <c r="B613" t="s">
        <v>356</v>
      </c>
      <c r="C613" t="s">
        <v>353</v>
      </c>
      <c r="D613" t="s">
        <v>354</v>
      </c>
      <c r="E613" t="s">
        <v>349</v>
      </c>
      <c r="F613" t="s">
        <v>350</v>
      </c>
      <c r="G613" t="s">
        <v>371</v>
      </c>
      <c r="H613">
        <v>8</v>
      </c>
      <c r="I613" t="s">
        <v>180</v>
      </c>
      <c r="J613" t="s">
        <v>179</v>
      </c>
      <c r="K613">
        <v>5029316</v>
      </c>
      <c r="L613">
        <v>4450714</v>
      </c>
      <c r="M613">
        <v>214939</v>
      </c>
      <c r="N613">
        <v>78149</v>
      </c>
      <c r="O613">
        <v>144818</v>
      </c>
      <c r="P613">
        <v>8421</v>
      </c>
      <c r="Q613">
        <v>132275</v>
      </c>
    </row>
    <row r="614" spans="1:17" hidden="1" x14ac:dyDescent="0.2">
      <c r="A614" t="s">
        <v>357</v>
      </c>
      <c r="B614" s="2">
        <v>40360</v>
      </c>
      <c r="C614" t="s">
        <v>341</v>
      </c>
      <c r="D614" t="s">
        <v>342</v>
      </c>
      <c r="E614" t="s">
        <v>343</v>
      </c>
      <c r="F614" t="s">
        <v>344</v>
      </c>
      <c r="G614" t="s">
        <v>371</v>
      </c>
      <c r="H614">
        <v>8</v>
      </c>
      <c r="I614" t="s">
        <v>180</v>
      </c>
      <c r="J614" t="s">
        <v>179</v>
      </c>
      <c r="K614">
        <v>512124</v>
      </c>
      <c r="L614">
        <v>453157</v>
      </c>
      <c r="M614">
        <v>12644</v>
      </c>
      <c r="N614">
        <v>22841</v>
      </c>
      <c r="O614">
        <v>3999</v>
      </c>
      <c r="P614">
        <v>1343</v>
      </c>
      <c r="Q614">
        <v>18140</v>
      </c>
    </row>
    <row r="615" spans="1:17" hidden="1" x14ac:dyDescent="0.2">
      <c r="A615" t="s">
        <v>357</v>
      </c>
      <c r="B615" s="2">
        <v>40360</v>
      </c>
      <c r="C615" t="s">
        <v>341</v>
      </c>
      <c r="D615" t="s">
        <v>342</v>
      </c>
      <c r="E615" t="s">
        <v>347</v>
      </c>
      <c r="F615" t="s">
        <v>348</v>
      </c>
      <c r="G615" t="s">
        <v>371</v>
      </c>
      <c r="H615">
        <v>8</v>
      </c>
      <c r="I615" t="s">
        <v>180</v>
      </c>
      <c r="J615" t="s">
        <v>179</v>
      </c>
      <c r="K615">
        <v>2006472</v>
      </c>
      <c r="L615">
        <v>1773096</v>
      </c>
      <c r="M615">
        <v>89898</v>
      </c>
      <c r="N615">
        <v>15557</v>
      </c>
      <c r="O615">
        <v>75607</v>
      </c>
      <c r="P615">
        <v>2852</v>
      </c>
      <c r="Q615">
        <v>49462</v>
      </c>
    </row>
    <row r="616" spans="1:17" hidden="1" x14ac:dyDescent="0.2">
      <c r="A616" t="s">
        <v>357</v>
      </c>
      <c r="B616" s="2">
        <v>40360</v>
      </c>
      <c r="C616" t="s">
        <v>341</v>
      </c>
      <c r="D616" t="s">
        <v>342</v>
      </c>
      <c r="E616" t="s">
        <v>349</v>
      </c>
      <c r="F616" t="s">
        <v>350</v>
      </c>
      <c r="G616" t="s">
        <v>371</v>
      </c>
      <c r="H616">
        <v>8</v>
      </c>
      <c r="I616" t="s">
        <v>180</v>
      </c>
      <c r="J616" t="s">
        <v>179</v>
      </c>
      <c r="K616">
        <v>2518596</v>
      </c>
      <c r="L616">
        <v>2226253</v>
      </c>
      <c r="M616">
        <v>102542</v>
      </c>
      <c r="N616">
        <v>38398</v>
      </c>
      <c r="O616">
        <v>79606</v>
      </c>
      <c r="P616">
        <v>4195</v>
      </c>
      <c r="Q616">
        <v>67602</v>
      </c>
    </row>
    <row r="617" spans="1:17" hidden="1" x14ac:dyDescent="0.2">
      <c r="A617" t="s">
        <v>357</v>
      </c>
      <c r="B617" s="2">
        <v>40360</v>
      </c>
      <c r="C617" t="s">
        <v>351</v>
      </c>
      <c r="D617" t="s">
        <v>352</v>
      </c>
      <c r="E617" t="s">
        <v>343</v>
      </c>
      <c r="F617" t="s">
        <v>344</v>
      </c>
      <c r="G617" t="s">
        <v>371</v>
      </c>
      <c r="H617">
        <v>8</v>
      </c>
      <c r="I617" t="s">
        <v>180</v>
      </c>
      <c r="J617" t="s">
        <v>179</v>
      </c>
      <c r="K617">
        <v>532500</v>
      </c>
      <c r="L617">
        <v>473091</v>
      </c>
      <c r="M617">
        <v>12198</v>
      </c>
      <c r="N617">
        <v>24012</v>
      </c>
      <c r="O617">
        <v>3989</v>
      </c>
      <c r="P617">
        <v>1364</v>
      </c>
      <c r="Q617">
        <v>17846</v>
      </c>
    </row>
    <row r="618" spans="1:17" hidden="1" x14ac:dyDescent="0.2">
      <c r="A618" t="s">
        <v>357</v>
      </c>
      <c r="B618" s="2">
        <v>40360</v>
      </c>
      <c r="C618" t="s">
        <v>351</v>
      </c>
      <c r="D618" t="s">
        <v>352</v>
      </c>
      <c r="E618" t="s">
        <v>347</v>
      </c>
      <c r="F618" t="s">
        <v>348</v>
      </c>
      <c r="G618" t="s">
        <v>371</v>
      </c>
      <c r="H618">
        <v>8</v>
      </c>
      <c r="I618" t="s">
        <v>180</v>
      </c>
      <c r="J618" t="s">
        <v>179</v>
      </c>
      <c r="K618">
        <v>1997185</v>
      </c>
      <c r="L618">
        <v>1765894</v>
      </c>
      <c r="M618">
        <v>101327</v>
      </c>
      <c r="N618">
        <v>16044</v>
      </c>
      <c r="O618">
        <v>62810</v>
      </c>
      <c r="P618">
        <v>2949</v>
      </c>
      <c r="Q618">
        <v>48161</v>
      </c>
    </row>
    <row r="619" spans="1:17" hidden="1" x14ac:dyDescent="0.2">
      <c r="A619" t="s">
        <v>357</v>
      </c>
      <c r="B619" s="2">
        <v>40360</v>
      </c>
      <c r="C619" t="s">
        <v>351</v>
      </c>
      <c r="D619" t="s">
        <v>352</v>
      </c>
      <c r="E619" t="s">
        <v>349</v>
      </c>
      <c r="F619" t="s">
        <v>350</v>
      </c>
      <c r="G619" t="s">
        <v>371</v>
      </c>
      <c r="H619">
        <v>8</v>
      </c>
      <c r="I619" t="s">
        <v>180</v>
      </c>
      <c r="J619" t="s">
        <v>179</v>
      </c>
      <c r="K619">
        <v>2529685</v>
      </c>
      <c r="L619">
        <v>2238985</v>
      </c>
      <c r="M619">
        <v>113525</v>
      </c>
      <c r="N619">
        <v>40056</v>
      </c>
      <c r="O619">
        <v>66799</v>
      </c>
      <c r="P619">
        <v>4313</v>
      </c>
      <c r="Q619">
        <v>66007</v>
      </c>
    </row>
    <row r="620" spans="1:17" hidden="1" x14ac:dyDescent="0.2">
      <c r="A620" t="s">
        <v>357</v>
      </c>
      <c r="B620" s="2">
        <v>40360</v>
      </c>
      <c r="C620" t="s">
        <v>353</v>
      </c>
      <c r="D620" t="s">
        <v>354</v>
      </c>
      <c r="E620" t="s">
        <v>343</v>
      </c>
      <c r="F620" t="s">
        <v>344</v>
      </c>
      <c r="G620" t="s">
        <v>371</v>
      </c>
      <c r="H620">
        <v>8</v>
      </c>
      <c r="I620" t="s">
        <v>180</v>
      </c>
      <c r="J620" t="s">
        <v>179</v>
      </c>
      <c r="K620">
        <v>1044624</v>
      </c>
      <c r="L620">
        <v>926248</v>
      </c>
      <c r="M620">
        <v>24842</v>
      </c>
      <c r="N620">
        <v>46853</v>
      </c>
      <c r="O620">
        <v>7988</v>
      </c>
      <c r="P620">
        <v>2707</v>
      </c>
      <c r="Q620">
        <v>35986</v>
      </c>
    </row>
    <row r="621" spans="1:17" hidden="1" x14ac:dyDescent="0.2">
      <c r="A621" t="s">
        <v>357</v>
      </c>
      <c r="B621" s="2">
        <v>40360</v>
      </c>
      <c r="C621" t="s">
        <v>353</v>
      </c>
      <c r="D621" t="s">
        <v>354</v>
      </c>
      <c r="E621" t="s">
        <v>347</v>
      </c>
      <c r="F621" t="s">
        <v>348</v>
      </c>
      <c r="G621" t="s">
        <v>371</v>
      </c>
      <c r="H621">
        <v>8</v>
      </c>
      <c r="I621" t="s">
        <v>180</v>
      </c>
      <c r="J621" t="s">
        <v>179</v>
      </c>
      <c r="K621">
        <v>4003657</v>
      </c>
      <c r="L621">
        <v>3538990</v>
      </c>
      <c r="M621">
        <v>191225</v>
      </c>
      <c r="N621">
        <v>31601</v>
      </c>
      <c r="O621">
        <v>138417</v>
      </c>
      <c r="P621">
        <v>5801</v>
      </c>
      <c r="Q621">
        <v>97623</v>
      </c>
    </row>
    <row r="622" spans="1:17" hidden="1" x14ac:dyDescent="0.2">
      <c r="A622" t="s">
        <v>357</v>
      </c>
      <c r="B622" s="2">
        <v>40360</v>
      </c>
      <c r="C622" t="s">
        <v>353</v>
      </c>
      <c r="D622" t="s">
        <v>354</v>
      </c>
      <c r="E622" t="s">
        <v>349</v>
      </c>
      <c r="F622" t="s">
        <v>350</v>
      </c>
      <c r="G622" t="s">
        <v>371</v>
      </c>
      <c r="H622">
        <v>8</v>
      </c>
      <c r="I622" t="s">
        <v>180</v>
      </c>
      <c r="J622" t="s">
        <v>179</v>
      </c>
      <c r="K622">
        <v>5048281</v>
      </c>
      <c r="L622">
        <v>4465238</v>
      </c>
      <c r="M622">
        <v>216067</v>
      </c>
      <c r="N622">
        <v>78454</v>
      </c>
      <c r="O622">
        <v>146405</v>
      </c>
      <c r="P622">
        <v>8508</v>
      </c>
      <c r="Q622">
        <v>133609</v>
      </c>
    </row>
    <row r="623" spans="1:17" hidden="1" x14ac:dyDescent="0.2">
      <c r="A623" t="s">
        <v>358</v>
      </c>
      <c r="B623" s="2">
        <v>40725</v>
      </c>
      <c r="C623" t="s">
        <v>341</v>
      </c>
      <c r="D623" t="s">
        <v>342</v>
      </c>
      <c r="E623" t="s">
        <v>343</v>
      </c>
      <c r="F623" t="s">
        <v>344</v>
      </c>
      <c r="G623" t="s">
        <v>371</v>
      </c>
      <c r="H623">
        <v>8</v>
      </c>
      <c r="I623" t="s">
        <v>180</v>
      </c>
      <c r="J623" t="s">
        <v>179</v>
      </c>
      <c r="K623">
        <v>524861</v>
      </c>
      <c r="L623">
        <v>464698</v>
      </c>
      <c r="M623">
        <v>12843</v>
      </c>
      <c r="N623">
        <v>23238</v>
      </c>
      <c r="O623">
        <v>4078</v>
      </c>
      <c r="P623">
        <v>1371</v>
      </c>
      <c r="Q623">
        <v>18633</v>
      </c>
    </row>
    <row r="624" spans="1:17" hidden="1" x14ac:dyDescent="0.2">
      <c r="A624" t="s">
        <v>358</v>
      </c>
      <c r="B624" s="2">
        <v>40725</v>
      </c>
      <c r="C624" t="s">
        <v>341</v>
      </c>
      <c r="D624" t="s">
        <v>342</v>
      </c>
      <c r="E624" t="s">
        <v>347</v>
      </c>
      <c r="F624" t="s">
        <v>348</v>
      </c>
      <c r="G624" t="s">
        <v>371</v>
      </c>
      <c r="H624">
        <v>8</v>
      </c>
      <c r="I624" t="s">
        <v>180</v>
      </c>
      <c r="J624" t="s">
        <v>179</v>
      </c>
      <c r="K624">
        <v>2030392</v>
      </c>
      <c r="L624">
        <v>1790239</v>
      </c>
      <c r="M624">
        <v>91588</v>
      </c>
      <c r="N624">
        <v>15888</v>
      </c>
      <c r="O624">
        <v>78487</v>
      </c>
      <c r="P624">
        <v>2951</v>
      </c>
      <c r="Q624">
        <v>51239</v>
      </c>
    </row>
    <row r="625" spans="1:17" hidden="1" x14ac:dyDescent="0.2">
      <c r="A625" t="s">
        <v>358</v>
      </c>
      <c r="B625" s="2">
        <v>40725</v>
      </c>
      <c r="C625" t="s">
        <v>341</v>
      </c>
      <c r="D625" t="s">
        <v>342</v>
      </c>
      <c r="E625" t="s">
        <v>349</v>
      </c>
      <c r="F625" t="s">
        <v>350</v>
      </c>
      <c r="G625" t="s">
        <v>371</v>
      </c>
      <c r="H625">
        <v>8</v>
      </c>
      <c r="I625" t="s">
        <v>180</v>
      </c>
      <c r="J625" t="s">
        <v>179</v>
      </c>
      <c r="K625">
        <v>2555253</v>
      </c>
      <c r="L625">
        <v>2254937</v>
      </c>
      <c r="M625">
        <v>104431</v>
      </c>
      <c r="N625">
        <v>39126</v>
      </c>
      <c r="O625">
        <v>82565</v>
      </c>
      <c r="P625">
        <v>4322</v>
      </c>
      <c r="Q625">
        <v>69872</v>
      </c>
    </row>
    <row r="626" spans="1:17" hidden="1" x14ac:dyDescent="0.2">
      <c r="A626" t="s">
        <v>358</v>
      </c>
      <c r="B626" s="2">
        <v>40725</v>
      </c>
      <c r="C626" t="s">
        <v>351</v>
      </c>
      <c r="D626" t="s">
        <v>352</v>
      </c>
      <c r="E626" t="s">
        <v>343</v>
      </c>
      <c r="F626" t="s">
        <v>344</v>
      </c>
      <c r="G626" t="s">
        <v>371</v>
      </c>
      <c r="H626">
        <v>8</v>
      </c>
      <c r="I626" t="s">
        <v>180</v>
      </c>
      <c r="J626" t="s">
        <v>179</v>
      </c>
      <c r="K626">
        <v>544955</v>
      </c>
      <c r="L626">
        <v>484251</v>
      </c>
      <c r="M626">
        <v>12460</v>
      </c>
      <c r="N626">
        <v>24364</v>
      </c>
      <c r="O626">
        <v>4093</v>
      </c>
      <c r="P626">
        <v>1406</v>
      </c>
      <c r="Q626">
        <v>18381</v>
      </c>
    </row>
    <row r="627" spans="1:17" hidden="1" x14ac:dyDescent="0.2">
      <c r="A627" t="s">
        <v>358</v>
      </c>
      <c r="B627" s="2">
        <v>40725</v>
      </c>
      <c r="C627" t="s">
        <v>351</v>
      </c>
      <c r="D627" t="s">
        <v>352</v>
      </c>
      <c r="E627" t="s">
        <v>347</v>
      </c>
      <c r="F627" t="s">
        <v>348</v>
      </c>
      <c r="G627" t="s">
        <v>371</v>
      </c>
      <c r="H627">
        <v>8</v>
      </c>
      <c r="I627" t="s">
        <v>180</v>
      </c>
      <c r="J627" t="s">
        <v>179</v>
      </c>
      <c r="K627">
        <v>2021563</v>
      </c>
      <c r="L627">
        <v>1783718</v>
      </c>
      <c r="M627">
        <v>103321</v>
      </c>
      <c r="N627">
        <v>16309</v>
      </c>
      <c r="O627">
        <v>65157</v>
      </c>
      <c r="P627">
        <v>3074</v>
      </c>
      <c r="Q627">
        <v>49984</v>
      </c>
    </row>
    <row r="628" spans="1:17" hidden="1" x14ac:dyDescent="0.2">
      <c r="A628" t="s">
        <v>358</v>
      </c>
      <c r="B628" s="2">
        <v>40725</v>
      </c>
      <c r="C628" t="s">
        <v>351</v>
      </c>
      <c r="D628" t="s">
        <v>352</v>
      </c>
      <c r="E628" t="s">
        <v>349</v>
      </c>
      <c r="F628" t="s">
        <v>350</v>
      </c>
      <c r="G628" t="s">
        <v>371</v>
      </c>
      <c r="H628">
        <v>8</v>
      </c>
      <c r="I628" t="s">
        <v>180</v>
      </c>
      <c r="J628" t="s">
        <v>179</v>
      </c>
      <c r="K628">
        <v>2566518</v>
      </c>
      <c r="L628">
        <v>2267969</v>
      </c>
      <c r="M628">
        <v>115781</v>
      </c>
      <c r="N628">
        <v>40673</v>
      </c>
      <c r="O628">
        <v>69250</v>
      </c>
      <c r="P628">
        <v>4480</v>
      </c>
      <c r="Q628">
        <v>68365</v>
      </c>
    </row>
    <row r="629" spans="1:17" hidden="1" x14ac:dyDescent="0.2">
      <c r="A629" t="s">
        <v>358</v>
      </c>
      <c r="B629" s="2">
        <v>40725</v>
      </c>
      <c r="C629" t="s">
        <v>353</v>
      </c>
      <c r="D629" t="s">
        <v>354</v>
      </c>
      <c r="E629" t="s">
        <v>343</v>
      </c>
      <c r="F629" t="s">
        <v>344</v>
      </c>
      <c r="G629" t="s">
        <v>371</v>
      </c>
      <c r="H629">
        <v>8</v>
      </c>
      <c r="I629" t="s">
        <v>180</v>
      </c>
      <c r="J629" t="s">
        <v>179</v>
      </c>
      <c r="K629">
        <v>1069816</v>
      </c>
      <c r="L629">
        <v>948949</v>
      </c>
      <c r="M629">
        <v>25303</v>
      </c>
      <c r="N629">
        <v>47602</v>
      </c>
      <c r="O629">
        <v>8171</v>
      </c>
      <c r="P629">
        <v>2777</v>
      </c>
      <c r="Q629">
        <v>37014</v>
      </c>
    </row>
    <row r="630" spans="1:17" hidden="1" x14ac:dyDescent="0.2">
      <c r="A630" t="s">
        <v>358</v>
      </c>
      <c r="B630" s="2">
        <v>40725</v>
      </c>
      <c r="C630" t="s">
        <v>353</v>
      </c>
      <c r="D630" t="s">
        <v>354</v>
      </c>
      <c r="E630" t="s">
        <v>347</v>
      </c>
      <c r="F630" t="s">
        <v>348</v>
      </c>
      <c r="G630" t="s">
        <v>371</v>
      </c>
      <c r="H630">
        <v>8</v>
      </c>
      <c r="I630" t="s">
        <v>180</v>
      </c>
      <c r="J630" t="s">
        <v>179</v>
      </c>
      <c r="K630">
        <v>4051955</v>
      </c>
      <c r="L630">
        <v>3573957</v>
      </c>
      <c r="M630">
        <v>194909</v>
      </c>
      <c r="N630">
        <v>32197</v>
      </c>
      <c r="O630">
        <v>143644</v>
      </c>
      <c r="P630">
        <v>6025</v>
      </c>
      <c r="Q630">
        <v>101223</v>
      </c>
    </row>
    <row r="631" spans="1:17" hidden="1" x14ac:dyDescent="0.2">
      <c r="A631" t="s">
        <v>358</v>
      </c>
      <c r="B631" s="2">
        <v>40725</v>
      </c>
      <c r="C631" t="s">
        <v>353</v>
      </c>
      <c r="D631" t="s">
        <v>354</v>
      </c>
      <c r="E631" t="s">
        <v>349</v>
      </c>
      <c r="F631" t="s">
        <v>350</v>
      </c>
      <c r="G631" t="s">
        <v>371</v>
      </c>
      <c r="H631">
        <v>8</v>
      </c>
      <c r="I631" t="s">
        <v>180</v>
      </c>
      <c r="J631" t="s">
        <v>179</v>
      </c>
      <c r="K631">
        <v>5121771</v>
      </c>
      <c r="L631">
        <v>4522906</v>
      </c>
      <c r="M631">
        <v>220212</v>
      </c>
      <c r="N631">
        <v>79799</v>
      </c>
      <c r="O631">
        <v>151815</v>
      </c>
      <c r="P631">
        <v>8802</v>
      </c>
      <c r="Q631">
        <v>138237</v>
      </c>
    </row>
    <row r="632" spans="1:17" hidden="1" x14ac:dyDescent="0.2">
      <c r="A632" t="s">
        <v>359</v>
      </c>
      <c r="B632" s="2">
        <v>41091</v>
      </c>
      <c r="C632" t="s">
        <v>341</v>
      </c>
      <c r="D632" t="s">
        <v>342</v>
      </c>
      <c r="E632" t="s">
        <v>343</v>
      </c>
      <c r="F632" t="s">
        <v>344</v>
      </c>
      <c r="G632" t="s">
        <v>371</v>
      </c>
      <c r="H632">
        <v>8</v>
      </c>
      <c r="I632" t="s">
        <v>180</v>
      </c>
      <c r="J632" t="s">
        <v>179</v>
      </c>
      <c r="K632">
        <v>534730</v>
      </c>
      <c r="L632">
        <v>473360</v>
      </c>
      <c r="M632">
        <v>13113</v>
      </c>
      <c r="N632">
        <v>23559</v>
      </c>
      <c r="O632">
        <v>4157</v>
      </c>
      <c r="P632">
        <v>1421</v>
      </c>
      <c r="Q632">
        <v>19120</v>
      </c>
    </row>
    <row r="633" spans="1:17" hidden="1" x14ac:dyDescent="0.2">
      <c r="A633" t="s">
        <v>359</v>
      </c>
      <c r="B633" s="2">
        <v>41091</v>
      </c>
      <c r="C633" t="s">
        <v>341</v>
      </c>
      <c r="D633" t="s">
        <v>342</v>
      </c>
      <c r="E633" t="s">
        <v>347</v>
      </c>
      <c r="F633" t="s">
        <v>348</v>
      </c>
      <c r="G633" t="s">
        <v>371</v>
      </c>
      <c r="H633">
        <v>8</v>
      </c>
      <c r="I633" t="s">
        <v>180</v>
      </c>
      <c r="J633" t="s">
        <v>179</v>
      </c>
      <c r="K633">
        <v>2055404</v>
      </c>
      <c r="L633">
        <v>1808009</v>
      </c>
      <c r="M633">
        <v>93766</v>
      </c>
      <c r="N633">
        <v>16051</v>
      </c>
      <c r="O633">
        <v>81456</v>
      </c>
      <c r="P633">
        <v>3073</v>
      </c>
      <c r="Q633">
        <v>53049</v>
      </c>
    </row>
    <row r="634" spans="1:17" hidden="1" x14ac:dyDescent="0.2">
      <c r="A634" t="s">
        <v>359</v>
      </c>
      <c r="B634" s="2">
        <v>41091</v>
      </c>
      <c r="C634" t="s">
        <v>341</v>
      </c>
      <c r="D634" t="s">
        <v>342</v>
      </c>
      <c r="E634" t="s">
        <v>349</v>
      </c>
      <c r="F634" t="s">
        <v>350</v>
      </c>
      <c r="G634" t="s">
        <v>371</v>
      </c>
      <c r="H634">
        <v>8</v>
      </c>
      <c r="I634" t="s">
        <v>180</v>
      </c>
      <c r="J634" t="s">
        <v>179</v>
      </c>
      <c r="K634">
        <v>2590134</v>
      </c>
      <c r="L634">
        <v>2281369</v>
      </c>
      <c r="M634">
        <v>106879</v>
      </c>
      <c r="N634">
        <v>39610</v>
      </c>
      <c r="O634">
        <v>85613</v>
      </c>
      <c r="P634">
        <v>4494</v>
      </c>
      <c r="Q634">
        <v>72169</v>
      </c>
    </row>
    <row r="635" spans="1:17" hidden="1" x14ac:dyDescent="0.2">
      <c r="A635" t="s">
        <v>359</v>
      </c>
      <c r="B635" s="2">
        <v>41091</v>
      </c>
      <c r="C635" t="s">
        <v>351</v>
      </c>
      <c r="D635" t="s">
        <v>352</v>
      </c>
      <c r="E635" t="s">
        <v>343</v>
      </c>
      <c r="F635" t="s">
        <v>344</v>
      </c>
      <c r="G635" t="s">
        <v>371</v>
      </c>
      <c r="H635">
        <v>8</v>
      </c>
      <c r="I635" t="s">
        <v>180</v>
      </c>
      <c r="J635" t="s">
        <v>179</v>
      </c>
      <c r="K635">
        <v>554383</v>
      </c>
      <c r="L635">
        <v>492420</v>
      </c>
      <c r="M635">
        <v>12689</v>
      </c>
      <c r="N635">
        <v>24713</v>
      </c>
      <c r="O635">
        <v>4205</v>
      </c>
      <c r="P635">
        <v>1452</v>
      </c>
      <c r="Q635">
        <v>18904</v>
      </c>
    </row>
    <row r="636" spans="1:17" hidden="1" x14ac:dyDescent="0.2">
      <c r="A636" t="s">
        <v>359</v>
      </c>
      <c r="B636" s="2">
        <v>41091</v>
      </c>
      <c r="C636" t="s">
        <v>351</v>
      </c>
      <c r="D636" t="s">
        <v>352</v>
      </c>
      <c r="E636" t="s">
        <v>347</v>
      </c>
      <c r="F636" t="s">
        <v>348</v>
      </c>
      <c r="G636" t="s">
        <v>371</v>
      </c>
      <c r="H636">
        <v>8</v>
      </c>
      <c r="I636" t="s">
        <v>180</v>
      </c>
      <c r="J636" t="s">
        <v>179</v>
      </c>
      <c r="K636">
        <v>2049204</v>
      </c>
      <c r="L636">
        <v>1803961</v>
      </c>
      <c r="M636">
        <v>105831</v>
      </c>
      <c r="N636">
        <v>16549</v>
      </c>
      <c r="O636">
        <v>67663</v>
      </c>
      <c r="P636">
        <v>3259</v>
      </c>
      <c r="Q636">
        <v>51941</v>
      </c>
    </row>
    <row r="637" spans="1:17" hidden="1" x14ac:dyDescent="0.2">
      <c r="A637" t="s">
        <v>359</v>
      </c>
      <c r="B637" s="2">
        <v>41091</v>
      </c>
      <c r="C637" t="s">
        <v>351</v>
      </c>
      <c r="D637" t="s">
        <v>352</v>
      </c>
      <c r="E637" t="s">
        <v>349</v>
      </c>
      <c r="F637" t="s">
        <v>350</v>
      </c>
      <c r="G637" t="s">
        <v>371</v>
      </c>
      <c r="H637">
        <v>8</v>
      </c>
      <c r="I637" t="s">
        <v>180</v>
      </c>
      <c r="J637" t="s">
        <v>179</v>
      </c>
      <c r="K637">
        <v>2603587</v>
      </c>
      <c r="L637">
        <v>2296381</v>
      </c>
      <c r="M637">
        <v>118520</v>
      </c>
      <c r="N637">
        <v>41262</v>
      </c>
      <c r="O637">
        <v>71868</v>
      </c>
      <c r="P637">
        <v>4711</v>
      </c>
      <c r="Q637">
        <v>70845</v>
      </c>
    </row>
    <row r="638" spans="1:17" hidden="1" x14ac:dyDescent="0.2">
      <c r="A638" t="s">
        <v>359</v>
      </c>
      <c r="B638" s="2">
        <v>41091</v>
      </c>
      <c r="C638" t="s">
        <v>353</v>
      </c>
      <c r="D638" t="s">
        <v>354</v>
      </c>
      <c r="E638" t="s">
        <v>343</v>
      </c>
      <c r="F638" t="s">
        <v>344</v>
      </c>
      <c r="G638" t="s">
        <v>371</v>
      </c>
      <c r="H638">
        <v>8</v>
      </c>
      <c r="I638" t="s">
        <v>180</v>
      </c>
      <c r="J638" t="s">
        <v>179</v>
      </c>
      <c r="K638">
        <v>1089113</v>
      </c>
      <c r="L638">
        <v>965780</v>
      </c>
      <c r="M638">
        <v>25802</v>
      </c>
      <c r="N638">
        <v>48272</v>
      </c>
      <c r="O638">
        <v>8362</v>
      </c>
      <c r="P638">
        <v>2873</v>
      </c>
      <c r="Q638">
        <v>38024</v>
      </c>
    </row>
    <row r="639" spans="1:17" hidden="1" x14ac:dyDescent="0.2">
      <c r="A639" t="s">
        <v>359</v>
      </c>
      <c r="B639" s="2">
        <v>41091</v>
      </c>
      <c r="C639" t="s">
        <v>353</v>
      </c>
      <c r="D639" t="s">
        <v>354</v>
      </c>
      <c r="E639" t="s">
        <v>347</v>
      </c>
      <c r="F639" t="s">
        <v>348</v>
      </c>
      <c r="G639" t="s">
        <v>371</v>
      </c>
      <c r="H639">
        <v>8</v>
      </c>
      <c r="I639" t="s">
        <v>180</v>
      </c>
      <c r="J639" t="s">
        <v>179</v>
      </c>
      <c r="K639">
        <v>4104608</v>
      </c>
      <c r="L639">
        <v>3611970</v>
      </c>
      <c r="M639">
        <v>199597</v>
      </c>
      <c r="N639">
        <v>32600</v>
      </c>
      <c r="O639">
        <v>149119</v>
      </c>
      <c r="P639">
        <v>6332</v>
      </c>
      <c r="Q639">
        <v>104990</v>
      </c>
    </row>
    <row r="640" spans="1:17" hidden="1" x14ac:dyDescent="0.2">
      <c r="A640" t="s">
        <v>359</v>
      </c>
      <c r="B640" s="2">
        <v>41091</v>
      </c>
      <c r="C640" t="s">
        <v>353</v>
      </c>
      <c r="D640" t="s">
        <v>354</v>
      </c>
      <c r="E640" t="s">
        <v>349</v>
      </c>
      <c r="F640" t="s">
        <v>350</v>
      </c>
      <c r="G640" t="s">
        <v>371</v>
      </c>
      <c r="H640">
        <v>8</v>
      </c>
      <c r="I640" t="s">
        <v>180</v>
      </c>
      <c r="J640" t="s">
        <v>179</v>
      </c>
      <c r="K640">
        <v>5193721</v>
      </c>
      <c r="L640">
        <v>4577750</v>
      </c>
      <c r="M640">
        <v>225399</v>
      </c>
      <c r="N640">
        <v>80872</v>
      </c>
      <c r="O640">
        <v>157481</v>
      </c>
      <c r="P640">
        <v>9205</v>
      </c>
      <c r="Q640">
        <v>143014</v>
      </c>
    </row>
    <row r="641" spans="1:17" hidden="1" x14ac:dyDescent="0.2">
      <c r="A641" t="s">
        <v>360</v>
      </c>
      <c r="B641" s="2">
        <v>41456</v>
      </c>
      <c r="C641" t="s">
        <v>341</v>
      </c>
      <c r="D641" t="s">
        <v>342</v>
      </c>
      <c r="E641" t="s">
        <v>343</v>
      </c>
      <c r="F641" t="s">
        <v>344</v>
      </c>
      <c r="G641" t="s">
        <v>371</v>
      </c>
      <c r="H641">
        <v>8</v>
      </c>
      <c r="I641" t="s">
        <v>180</v>
      </c>
      <c r="J641" t="s">
        <v>179</v>
      </c>
      <c r="K641">
        <v>545197</v>
      </c>
      <c r="L641">
        <v>482228</v>
      </c>
      <c r="M641">
        <v>13386</v>
      </c>
      <c r="N641">
        <v>24014</v>
      </c>
      <c r="O641">
        <v>4322</v>
      </c>
      <c r="P641">
        <v>1450</v>
      </c>
      <c r="Q641">
        <v>19797</v>
      </c>
    </row>
    <row r="642" spans="1:17" hidden="1" x14ac:dyDescent="0.2">
      <c r="A642" t="s">
        <v>360</v>
      </c>
      <c r="B642" s="2">
        <v>41456</v>
      </c>
      <c r="C642" t="s">
        <v>341</v>
      </c>
      <c r="D642" t="s">
        <v>342</v>
      </c>
      <c r="E642" t="s">
        <v>347</v>
      </c>
      <c r="F642" t="s">
        <v>348</v>
      </c>
      <c r="G642" t="s">
        <v>371</v>
      </c>
      <c r="H642">
        <v>8</v>
      </c>
      <c r="I642" t="s">
        <v>180</v>
      </c>
      <c r="J642" t="s">
        <v>179</v>
      </c>
      <c r="K642">
        <v>2081907</v>
      </c>
      <c r="L642">
        <v>1826980</v>
      </c>
      <c r="M642">
        <v>96091</v>
      </c>
      <c r="N642">
        <v>16429</v>
      </c>
      <c r="O642">
        <v>84320</v>
      </c>
      <c r="P642">
        <v>3190</v>
      </c>
      <c r="Q642">
        <v>54897</v>
      </c>
    </row>
    <row r="643" spans="1:17" hidden="1" x14ac:dyDescent="0.2">
      <c r="A643" t="s">
        <v>360</v>
      </c>
      <c r="B643" s="2">
        <v>41456</v>
      </c>
      <c r="C643" t="s">
        <v>341</v>
      </c>
      <c r="D643" t="s">
        <v>342</v>
      </c>
      <c r="E643" t="s">
        <v>349</v>
      </c>
      <c r="F643" t="s">
        <v>350</v>
      </c>
      <c r="G643" t="s">
        <v>371</v>
      </c>
      <c r="H643">
        <v>8</v>
      </c>
      <c r="I643" t="s">
        <v>180</v>
      </c>
      <c r="J643" t="s">
        <v>179</v>
      </c>
      <c r="K643">
        <v>2627104</v>
      </c>
      <c r="L643">
        <v>2309208</v>
      </c>
      <c r="M643">
        <v>109477</v>
      </c>
      <c r="N643">
        <v>40443</v>
      </c>
      <c r="O643">
        <v>88642</v>
      </c>
      <c r="P643">
        <v>4640</v>
      </c>
      <c r="Q643">
        <v>74694</v>
      </c>
    </row>
    <row r="644" spans="1:17" hidden="1" x14ac:dyDescent="0.2">
      <c r="A644" t="s">
        <v>360</v>
      </c>
      <c r="B644" s="2">
        <v>41456</v>
      </c>
      <c r="C644" t="s">
        <v>351</v>
      </c>
      <c r="D644" t="s">
        <v>352</v>
      </c>
      <c r="E644" t="s">
        <v>343</v>
      </c>
      <c r="F644" t="s">
        <v>344</v>
      </c>
      <c r="G644" t="s">
        <v>371</v>
      </c>
      <c r="H644">
        <v>8</v>
      </c>
      <c r="I644" t="s">
        <v>180</v>
      </c>
      <c r="J644" t="s">
        <v>179</v>
      </c>
      <c r="K644">
        <v>564639</v>
      </c>
      <c r="L644">
        <v>501028</v>
      </c>
      <c r="M644">
        <v>12999</v>
      </c>
      <c r="N644">
        <v>25214</v>
      </c>
      <c r="O644">
        <v>4339</v>
      </c>
      <c r="P644">
        <v>1524</v>
      </c>
      <c r="Q644">
        <v>19535</v>
      </c>
    </row>
    <row r="645" spans="1:17" hidden="1" x14ac:dyDescent="0.2">
      <c r="A645" t="s">
        <v>360</v>
      </c>
      <c r="B645" s="2">
        <v>41456</v>
      </c>
      <c r="C645" t="s">
        <v>351</v>
      </c>
      <c r="D645" t="s">
        <v>352</v>
      </c>
      <c r="E645" t="s">
        <v>347</v>
      </c>
      <c r="F645" t="s">
        <v>348</v>
      </c>
      <c r="G645" t="s">
        <v>371</v>
      </c>
      <c r="H645">
        <v>8</v>
      </c>
      <c r="I645" t="s">
        <v>180</v>
      </c>
      <c r="J645" t="s">
        <v>179</v>
      </c>
      <c r="K645">
        <v>2078739</v>
      </c>
      <c r="L645">
        <v>1825552</v>
      </c>
      <c r="M645">
        <v>108738</v>
      </c>
      <c r="N645">
        <v>16827</v>
      </c>
      <c r="O645">
        <v>70310</v>
      </c>
      <c r="P645">
        <v>3369</v>
      </c>
      <c r="Q645">
        <v>53943</v>
      </c>
    </row>
    <row r="646" spans="1:17" hidden="1" x14ac:dyDescent="0.2">
      <c r="A646" t="s">
        <v>360</v>
      </c>
      <c r="B646" s="2">
        <v>41456</v>
      </c>
      <c r="C646" t="s">
        <v>351</v>
      </c>
      <c r="D646" t="s">
        <v>352</v>
      </c>
      <c r="E646" t="s">
        <v>349</v>
      </c>
      <c r="F646" t="s">
        <v>350</v>
      </c>
      <c r="G646" t="s">
        <v>371</v>
      </c>
      <c r="H646">
        <v>8</v>
      </c>
      <c r="I646" t="s">
        <v>180</v>
      </c>
      <c r="J646" t="s">
        <v>179</v>
      </c>
      <c r="K646">
        <v>2643378</v>
      </c>
      <c r="L646">
        <v>2326580</v>
      </c>
      <c r="M646">
        <v>121737</v>
      </c>
      <c r="N646">
        <v>42041</v>
      </c>
      <c r="O646">
        <v>74649</v>
      </c>
      <c r="P646">
        <v>4893</v>
      </c>
      <c r="Q646">
        <v>73478</v>
      </c>
    </row>
    <row r="647" spans="1:17" hidden="1" x14ac:dyDescent="0.2">
      <c r="A647" t="s">
        <v>360</v>
      </c>
      <c r="B647" s="2">
        <v>41456</v>
      </c>
      <c r="C647" t="s">
        <v>353</v>
      </c>
      <c r="D647" t="s">
        <v>354</v>
      </c>
      <c r="E647" t="s">
        <v>343</v>
      </c>
      <c r="F647" t="s">
        <v>344</v>
      </c>
      <c r="G647" t="s">
        <v>371</v>
      </c>
      <c r="H647">
        <v>8</v>
      </c>
      <c r="I647" t="s">
        <v>180</v>
      </c>
      <c r="J647" t="s">
        <v>179</v>
      </c>
      <c r="K647">
        <v>1109836</v>
      </c>
      <c r="L647">
        <v>983256</v>
      </c>
      <c r="M647">
        <v>26385</v>
      </c>
      <c r="N647">
        <v>49228</v>
      </c>
      <c r="O647">
        <v>8661</v>
      </c>
      <c r="P647">
        <v>2974</v>
      </c>
      <c r="Q647">
        <v>39332</v>
      </c>
    </row>
    <row r="648" spans="1:17" hidden="1" x14ac:dyDescent="0.2">
      <c r="A648" t="s">
        <v>360</v>
      </c>
      <c r="B648" s="2">
        <v>41456</v>
      </c>
      <c r="C648" t="s">
        <v>353</v>
      </c>
      <c r="D648" t="s">
        <v>354</v>
      </c>
      <c r="E648" t="s">
        <v>347</v>
      </c>
      <c r="F648" t="s">
        <v>348</v>
      </c>
      <c r="G648" t="s">
        <v>371</v>
      </c>
      <c r="H648">
        <v>8</v>
      </c>
      <c r="I648" t="s">
        <v>180</v>
      </c>
      <c r="J648" t="s">
        <v>179</v>
      </c>
      <c r="K648">
        <v>4160646</v>
      </c>
      <c r="L648">
        <v>3652532</v>
      </c>
      <c r="M648">
        <v>204829</v>
      </c>
      <c r="N648">
        <v>33256</v>
      </c>
      <c r="O648">
        <v>154630</v>
      </c>
      <c r="P648">
        <v>6559</v>
      </c>
      <c r="Q648">
        <v>108840</v>
      </c>
    </row>
    <row r="649" spans="1:17" hidden="1" x14ac:dyDescent="0.2">
      <c r="A649" t="s">
        <v>360</v>
      </c>
      <c r="B649" s="2">
        <v>41456</v>
      </c>
      <c r="C649" t="s">
        <v>353</v>
      </c>
      <c r="D649" t="s">
        <v>354</v>
      </c>
      <c r="E649" t="s">
        <v>349</v>
      </c>
      <c r="F649" t="s">
        <v>350</v>
      </c>
      <c r="G649" t="s">
        <v>371</v>
      </c>
      <c r="H649">
        <v>8</v>
      </c>
      <c r="I649" t="s">
        <v>180</v>
      </c>
      <c r="J649" t="s">
        <v>179</v>
      </c>
      <c r="K649">
        <v>5270482</v>
      </c>
      <c r="L649">
        <v>4635788</v>
      </c>
      <c r="M649">
        <v>231214</v>
      </c>
      <c r="N649">
        <v>82484</v>
      </c>
      <c r="O649">
        <v>163291</v>
      </c>
      <c r="P649">
        <v>9533</v>
      </c>
      <c r="Q649">
        <v>148172</v>
      </c>
    </row>
    <row r="650" spans="1:17" x14ac:dyDescent="0.2">
      <c r="A650" t="s">
        <v>361</v>
      </c>
      <c r="B650" s="2">
        <v>41821</v>
      </c>
      <c r="C650" t="s">
        <v>341</v>
      </c>
      <c r="D650" t="s">
        <v>342</v>
      </c>
      <c r="E650" t="s">
        <v>343</v>
      </c>
      <c r="F650" t="s">
        <v>344</v>
      </c>
      <c r="G650" t="s">
        <v>371</v>
      </c>
      <c r="H650">
        <v>8</v>
      </c>
      <c r="I650" t="s">
        <v>180</v>
      </c>
      <c r="J650" t="s">
        <v>179</v>
      </c>
      <c r="K650">
        <v>556349</v>
      </c>
      <c r="L650">
        <v>491899</v>
      </c>
      <c r="M650">
        <v>13709</v>
      </c>
      <c r="N650">
        <v>24491</v>
      </c>
      <c r="O650">
        <v>4412</v>
      </c>
      <c r="P650">
        <v>1481</v>
      </c>
      <c r="Q650">
        <v>20357</v>
      </c>
    </row>
    <row r="651" spans="1:17" x14ac:dyDescent="0.2">
      <c r="A651" t="s">
        <v>361</v>
      </c>
      <c r="B651" s="2">
        <v>41821</v>
      </c>
      <c r="C651" t="s">
        <v>341</v>
      </c>
      <c r="D651" t="s">
        <v>342</v>
      </c>
      <c r="E651" t="s">
        <v>347</v>
      </c>
      <c r="F651" t="s">
        <v>348</v>
      </c>
      <c r="G651" t="s">
        <v>371</v>
      </c>
      <c r="H651">
        <v>8</v>
      </c>
      <c r="I651" t="s">
        <v>180</v>
      </c>
      <c r="J651" t="s">
        <v>179</v>
      </c>
      <c r="K651">
        <v>2108510</v>
      </c>
      <c r="L651">
        <v>1845946</v>
      </c>
      <c r="M651">
        <v>98368</v>
      </c>
      <c r="N651">
        <v>16662</v>
      </c>
      <c r="O651">
        <v>87528</v>
      </c>
      <c r="P651">
        <v>3265</v>
      </c>
      <c r="Q651">
        <v>56741</v>
      </c>
    </row>
    <row r="652" spans="1:17" x14ac:dyDescent="0.2">
      <c r="A652" t="s">
        <v>361</v>
      </c>
      <c r="B652" s="2">
        <v>41821</v>
      </c>
      <c r="C652" t="s">
        <v>341</v>
      </c>
      <c r="D652" t="s">
        <v>342</v>
      </c>
      <c r="E652" t="s">
        <v>349</v>
      </c>
      <c r="F652" t="s">
        <v>350</v>
      </c>
      <c r="G652" t="s">
        <v>371</v>
      </c>
      <c r="H652">
        <v>8</v>
      </c>
      <c r="I652" t="s">
        <v>180</v>
      </c>
      <c r="J652" t="s">
        <v>179</v>
      </c>
      <c r="K652">
        <v>2664859</v>
      </c>
      <c r="L652">
        <v>2337845</v>
      </c>
      <c r="M652">
        <v>112077</v>
      </c>
      <c r="N652">
        <v>41153</v>
      </c>
      <c r="O652">
        <v>91940</v>
      </c>
      <c r="P652">
        <v>4746</v>
      </c>
      <c r="Q652">
        <v>77098</v>
      </c>
    </row>
    <row r="653" spans="1:17" x14ac:dyDescent="0.2">
      <c r="A653" t="s">
        <v>361</v>
      </c>
      <c r="B653" s="2">
        <v>41821</v>
      </c>
      <c r="C653" t="s">
        <v>351</v>
      </c>
      <c r="D653" t="s">
        <v>352</v>
      </c>
      <c r="E653" t="s">
        <v>343</v>
      </c>
      <c r="F653" t="s">
        <v>344</v>
      </c>
      <c r="G653" t="s">
        <v>371</v>
      </c>
      <c r="H653">
        <v>8</v>
      </c>
      <c r="I653" t="s">
        <v>180</v>
      </c>
      <c r="J653" t="s">
        <v>179</v>
      </c>
      <c r="K653">
        <v>576310</v>
      </c>
      <c r="L653">
        <v>511159</v>
      </c>
      <c r="M653">
        <v>13455</v>
      </c>
      <c r="N653">
        <v>25640</v>
      </c>
      <c r="O653">
        <v>4424</v>
      </c>
      <c r="P653">
        <v>1519</v>
      </c>
      <c r="Q653">
        <v>20113</v>
      </c>
    </row>
    <row r="654" spans="1:17" x14ac:dyDescent="0.2">
      <c r="A654" t="s">
        <v>361</v>
      </c>
      <c r="B654" s="2">
        <v>41821</v>
      </c>
      <c r="C654" t="s">
        <v>351</v>
      </c>
      <c r="D654" t="s">
        <v>352</v>
      </c>
      <c r="E654" t="s">
        <v>347</v>
      </c>
      <c r="F654" t="s">
        <v>348</v>
      </c>
      <c r="G654" t="s">
        <v>371</v>
      </c>
      <c r="H654">
        <v>8</v>
      </c>
      <c r="I654" t="s">
        <v>180</v>
      </c>
      <c r="J654" t="s">
        <v>179</v>
      </c>
      <c r="K654">
        <v>2110049</v>
      </c>
      <c r="L654">
        <v>1848212</v>
      </c>
      <c r="M654">
        <v>112282</v>
      </c>
      <c r="N654">
        <v>16974</v>
      </c>
      <c r="O654">
        <v>73202</v>
      </c>
      <c r="P654">
        <v>3481</v>
      </c>
      <c r="Q654">
        <v>55898</v>
      </c>
    </row>
    <row r="655" spans="1:17" x14ac:dyDescent="0.2">
      <c r="A655" t="s">
        <v>361</v>
      </c>
      <c r="B655" s="2">
        <v>41821</v>
      </c>
      <c r="C655" t="s">
        <v>351</v>
      </c>
      <c r="D655" t="s">
        <v>352</v>
      </c>
      <c r="E655" t="s">
        <v>349</v>
      </c>
      <c r="F655" t="s">
        <v>350</v>
      </c>
      <c r="G655" t="s">
        <v>371</v>
      </c>
      <c r="H655">
        <v>8</v>
      </c>
      <c r="I655" t="s">
        <v>180</v>
      </c>
      <c r="J655" t="s">
        <v>179</v>
      </c>
      <c r="K655">
        <v>2686359</v>
      </c>
      <c r="L655">
        <v>2359371</v>
      </c>
      <c r="M655">
        <v>125737</v>
      </c>
      <c r="N655">
        <v>42614</v>
      </c>
      <c r="O655">
        <v>77626</v>
      </c>
      <c r="P655">
        <v>5000</v>
      </c>
      <c r="Q655">
        <v>76011</v>
      </c>
    </row>
    <row r="656" spans="1:17" x14ac:dyDescent="0.2">
      <c r="A656" t="s">
        <v>361</v>
      </c>
      <c r="B656" s="2">
        <v>41821</v>
      </c>
      <c r="C656" t="s">
        <v>353</v>
      </c>
      <c r="D656" t="s">
        <v>354</v>
      </c>
      <c r="E656" t="s">
        <v>343</v>
      </c>
      <c r="F656" t="s">
        <v>344</v>
      </c>
      <c r="G656" t="s">
        <v>371</v>
      </c>
      <c r="H656">
        <v>8</v>
      </c>
      <c r="I656" t="s">
        <v>180</v>
      </c>
      <c r="J656" t="s">
        <v>179</v>
      </c>
      <c r="K656">
        <v>1132659</v>
      </c>
      <c r="L656">
        <v>1003058</v>
      </c>
      <c r="M656">
        <v>27164</v>
      </c>
      <c r="N656">
        <v>50131</v>
      </c>
      <c r="O656">
        <v>8836</v>
      </c>
      <c r="P656">
        <v>3000</v>
      </c>
      <c r="Q656">
        <v>40470</v>
      </c>
    </row>
    <row r="657" spans="1:17" x14ac:dyDescent="0.2">
      <c r="A657" t="s">
        <v>361</v>
      </c>
      <c r="B657" s="2">
        <v>41821</v>
      </c>
      <c r="C657" t="s">
        <v>353</v>
      </c>
      <c r="D657" t="s">
        <v>354</v>
      </c>
      <c r="E657" t="s">
        <v>347</v>
      </c>
      <c r="F657" t="s">
        <v>348</v>
      </c>
      <c r="G657" t="s">
        <v>371</v>
      </c>
      <c r="H657">
        <v>8</v>
      </c>
      <c r="I657" t="s">
        <v>180</v>
      </c>
      <c r="J657" t="s">
        <v>179</v>
      </c>
      <c r="K657">
        <v>4218559</v>
      </c>
      <c r="L657">
        <v>3694158</v>
      </c>
      <c r="M657">
        <v>210650</v>
      </c>
      <c r="N657">
        <v>33636</v>
      </c>
      <c r="O657">
        <v>160730</v>
      </c>
      <c r="P657">
        <v>6746</v>
      </c>
      <c r="Q657">
        <v>112639</v>
      </c>
    </row>
    <row r="658" spans="1:17" x14ac:dyDescent="0.2">
      <c r="A658" t="s">
        <v>361</v>
      </c>
      <c r="B658" s="2">
        <v>41821</v>
      </c>
      <c r="C658" t="s">
        <v>353</v>
      </c>
      <c r="D658" t="s">
        <v>354</v>
      </c>
      <c r="E658" t="s">
        <v>349</v>
      </c>
      <c r="F658" t="s">
        <v>350</v>
      </c>
      <c r="G658" t="s">
        <v>371</v>
      </c>
      <c r="H658">
        <v>8</v>
      </c>
      <c r="I658" t="s">
        <v>180</v>
      </c>
      <c r="J658" t="s">
        <v>179</v>
      </c>
      <c r="K658">
        <v>5351218</v>
      </c>
      <c r="L658">
        <v>4697216</v>
      </c>
      <c r="M658">
        <v>237814</v>
      </c>
      <c r="N658">
        <v>83767</v>
      </c>
      <c r="O658">
        <v>169566</v>
      </c>
      <c r="P658">
        <v>9746</v>
      </c>
      <c r="Q658">
        <v>153109</v>
      </c>
    </row>
    <row r="659" spans="1:17" hidden="1" x14ac:dyDescent="0.2">
      <c r="A659" t="s">
        <v>362</v>
      </c>
      <c r="B659" s="2">
        <v>42186</v>
      </c>
      <c r="C659" t="s">
        <v>341</v>
      </c>
      <c r="D659" t="s">
        <v>342</v>
      </c>
      <c r="E659" t="s">
        <v>343</v>
      </c>
      <c r="F659" t="s">
        <v>344</v>
      </c>
      <c r="G659" t="s">
        <v>371</v>
      </c>
      <c r="H659">
        <v>8</v>
      </c>
      <c r="I659" t="s">
        <v>180</v>
      </c>
      <c r="J659" t="s">
        <v>179</v>
      </c>
      <c r="K659">
        <v>569300</v>
      </c>
      <c r="L659">
        <v>502901</v>
      </c>
      <c r="M659">
        <v>14228</v>
      </c>
      <c r="N659">
        <v>25032</v>
      </c>
      <c r="O659">
        <v>4521</v>
      </c>
      <c r="P659">
        <v>1522</v>
      </c>
      <c r="Q659">
        <v>21096</v>
      </c>
    </row>
    <row r="660" spans="1:17" hidden="1" x14ac:dyDescent="0.2">
      <c r="A660" t="s">
        <v>362</v>
      </c>
      <c r="B660" s="2">
        <v>42186</v>
      </c>
      <c r="C660" t="s">
        <v>341</v>
      </c>
      <c r="D660" t="s">
        <v>342</v>
      </c>
      <c r="E660" t="s">
        <v>347</v>
      </c>
      <c r="F660" t="s">
        <v>348</v>
      </c>
      <c r="G660" t="s">
        <v>371</v>
      </c>
      <c r="H660">
        <v>8</v>
      </c>
      <c r="I660" t="s">
        <v>180</v>
      </c>
      <c r="J660" t="s">
        <v>179</v>
      </c>
      <c r="K660">
        <v>2142691</v>
      </c>
      <c r="L660">
        <v>1870582</v>
      </c>
      <c r="M660">
        <v>100834</v>
      </c>
      <c r="N660">
        <v>17135</v>
      </c>
      <c r="O660">
        <v>91728</v>
      </c>
      <c r="P660">
        <v>3380</v>
      </c>
      <c r="Q660">
        <v>59032</v>
      </c>
    </row>
    <row r="661" spans="1:17" hidden="1" x14ac:dyDescent="0.2">
      <c r="A661" t="s">
        <v>362</v>
      </c>
      <c r="B661" s="2">
        <v>42186</v>
      </c>
      <c r="C661" t="s">
        <v>341</v>
      </c>
      <c r="D661" t="s">
        <v>342</v>
      </c>
      <c r="E661" t="s">
        <v>349</v>
      </c>
      <c r="F661" t="s">
        <v>350</v>
      </c>
      <c r="G661" t="s">
        <v>371</v>
      </c>
      <c r="H661">
        <v>8</v>
      </c>
      <c r="I661" t="s">
        <v>180</v>
      </c>
      <c r="J661" t="s">
        <v>179</v>
      </c>
      <c r="K661">
        <v>2711991</v>
      </c>
      <c r="L661">
        <v>2373483</v>
      </c>
      <c r="M661">
        <v>115062</v>
      </c>
      <c r="N661">
        <v>42167</v>
      </c>
      <c r="O661">
        <v>96249</v>
      </c>
      <c r="P661">
        <v>4902</v>
      </c>
      <c r="Q661">
        <v>80128</v>
      </c>
    </row>
    <row r="662" spans="1:17" hidden="1" x14ac:dyDescent="0.2">
      <c r="A662" t="s">
        <v>362</v>
      </c>
      <c r="B662" s="2">
        <v>42186</v>
      </c>
      <c r="C662" t="s">
        <v>351</v>
      </c>
      <c r="D662" t="s">
        <v>352</v>
      </c>
      <c r="E662" t="s">
        <v>343</v>
      </c>
      <c r="F662" t="s">
        <v>344</v>
      </c>
      <c r="G662" t="s">
        <v>371</v>
      </c>
      <c r="H662">
        <v>8</v>
      </c>
      <c r="I662" t="s">
        <v>180</v>
      </c>
      <c r="J662" t="s">
        <v>179</v>
      </c>
      <c r="K662">
        <v>590617</v>
      </c>
      <c r="L662">
        <v>523366</v>
      </c>
      <c r="M662">
        <v>14004</v>
      </c>
      <c r="N662">
        <v>26227</v>
      </c>
      <c r="O662">
        <v>4549</v>
      </c>
      <c r="P662">
        <v>1588</v>
      </c>
      <c r="Q662">
        <v>20883</v>
      </c>
    </row>
    <row r="663" spans="1:17" hidden="1" x14ac:dyDescent="0.2">
      <c r="A663" t="s">
        <v>362</v>
      </c>
      <c r="B663" s="2">
        <v>42186</v>
      </c>
      <c r="C663" t="s">
        <v>351</v>
      </c>
      <c r="D663" t="s">
        <v>352</v>
      </c>
      <c r="E663" t="s">
        <v>347</v>
      </c>
      <c r="F663" t="s">
        <v>348</v>
      </c>
      <c r="G663" t="s">
        <v>371</v>
      </c>
      <c r="H663">
        <v>8</v>
      </c>
      <c r="I663" t="s">
        <v>180</v>
      </c>
      <c r="J663" t="s">
        <v>179</v>
      </c>
      <c r="K663">
        <v>2149499</v>
      </c>
      <c r="L663">
        <v>1877648</v>
      </c>
      <c r="M663">
        <v>115525</v>
      </c>
      <c r="N663">
        <v>17357</v>
      </c>
      <c r="O663">
        <v>77001</v>
      </c>
      <c r="P663">
        <v>3627</v>
      </c>
      <c r="Q663">
        <v>58341</v>
      </c>
    </row>
    <row r="664" spans="1:17" hidden="1" x14ac:dyDescent="0.2">
      <c r="A664" t="s">
        <v>362</v>
      </c>
      <c r="B664" s="2">
        <v>42186</v>
      </c>
      <c r="C664" t="s">
        <v>351</v>
      </c>
      <c r="D664" t="s">
        <v>352</v>
      </c>
      <c r="E664" t="s">
        <v>349</v>
      </c>
      <c r="F664" t="s">
        <v>350</v>
      </c>
      <c r="G664" t="s">
        <v>371</v>
      </c>
      <c r="H664">
        <v>8</v>
      </c>
      <c r="I664" t="s">
        <v>180</v>
      </c>
      <c r="J664" t="s">
        <v>179</v>
      </c>
      <c r="K664">
        <v>2740116</v>
      </c>
      <c r="L664">
        <v>2401014</v>
      </c>
      <c r="M664">
        <v>129529</v>
      </c>
      <c r="N664">
        <v>43584</v>
      </c>
      <c r="O664">
        <v>81550</v>
      </c>
      <c r="P664">
        <v>5215</v>
      </c>
      <c r="Q664">
        <v>79224</v>
      </c>
    </row>
    <row r="665" spans="1:17" hidden="1" x14ac:dyDescent="0.2">
      <c r="A665" t="s">
        <v>362</v>
      </c>
      <c r="B665" s="2">
        <v>42186</v>
      </c>
      <c r="C665" t="s">
        <v>353</v>
      </c>
      <c r="D665" t="s">
        <v>354</v>
      </c>
      <c r="E665" t="s">
        <v>343</v>
      </c>
      <c r="F665" t="s">
        <v>344</v>
      </c>
      <c r="G665" t="s">
        <v>371</v>
      </c>
      <c r="H665">
        <v>8</v>
      </c>
      <c r="I665" t="s">
        <v>180</v>
      </c>
      <c r="J665" t="s">
        <v>179</v>
      </c>
      <c r="K665">
        <v>1159917</v>
      </c>
      <c r="L665">
        <v>1026267</v>
      </c>
      <c r="M665">
        <v>28232</v>
      </c>
      <c r="N665">
        <v>51259</v>
      </c>
      <c r="O665">
        <v>9070</v>
      </c>
      <c r="P665">
        <v>3110</v>
      </c>
      <c r="Q665">
        <v>41979</v>
      </c>
    </row>
    <row r="666" spans="1:17" hidden="1" x14ac:dyDescent="0.2">
      <c r="A666" t="s">
        <v>362</v>
      </c>
      <c r="B666" s="2">
        <v>42186</v>
      </c>
      <c r="C666" t="s">
        <v>353</v>
      </c>
      <c r="D666" t="s">
        <v>354</v>
      </c>
      <c r="E666" t="s">
        <v>347</v>
      </c>
      <c r="F666" t="s">
        <v>348</v>
      </c>
      <c r="G666" t="s">
        <v>371</v>
      </c>
      <c r="H666">
        <v>8</v>
      </c>
      <c r="I666" t="s">
        <v>180</v>
      </c>
      <c r="J666" t="s">
        <v>179</v>
      </c>
      <c r="K666">
        <v>4292190</v>
      </c>
      <c r="L666">
        <v>3748230</v>
      </c>
      <c r="M666">
        <v>216359</v>
      </c>
      <c r="N666">
        <v>34492</v>
      </c>
      <c r="O666">
        <v>168729</v>
      </c>
      <c r="P666">
        <v>7007</v>
      </c>
      <c r="Q666">
        <v>117373</v>
      </c>
    </row>
    <row r="667" spans="1:17" hidden="1" x14ac:dyDescent="0.2">
      <c r="A667" t="s">
        <v>362</v>
      </c>
      <c r="B667" s="2">
        <v>42186</v>
      </c>
      <c r="C667" t="s">
        <v>353</v>
      </c>
      <c r="D667" t="s">
        <v>354</v>
      </c>
      <c r="E667" t="s">
        <v>349</v>
      </c>
      <c r="F667" t="s">
        <v>350</v>
      </c>
      <c r="G667" t="s">
        <v>371</v>
      </c>
      <c r="H667">
        <v>8</v>
      </c>
      <c r="I667" t="s">
        <v>180</v>
      </c>
      <c r="J667" t="s">
        <v>179</v>
      </c>
      <c r="K667">
        <v>5452107</v>
      </c>
      <c r="L667">
        <v>4774497</v>
      </c>
      <c r="M667">
        <v>244591</v>
      </c>
      <c r="N667">
        <v>85751</v>
      </c>
      <c r="O667">
        <v>177799</v>
      </c>
      <c r="P667">
        <v>10117</v>
      </c>
      <c r="Q667">
        <v>159352</v>
      </c>
    </row>
    <row r="668" spans="1:17" hidden="1" x14ac:dyDescent="0.2">
      <c r="A668" t="s">
        <v>363</v>
      </c>
      <c r="B668" s="2">
        <v>42552</v>
      </c>
      <c r="C668" t="s">
        <v>341</v>
      </c>
      <c r="D668" t="s">
        <v>342</v>
      </c>
      <c r="E668" t="s">
        <v>343</v>
      </c>
      <c r="F668" t="s">
        <v>344</v>
      </c>
      <c r="G668" t="s">
        <v>371</v>
      </c>
      <c r="H668">
        <v>8</v>
      </c>
      <c r="I668" t="s">
        <v>180</v>
      </c>
      <c r="J668" t="s">
        <v>179</v>
      </c>
      <c r="K668">
        <v>581118</v>
      </c>
      <c r="L668">
        <v>513178</v>
      </c>
      <c r="M668">
        <v>14538</v>
      </c>
      <c r="N668">
        <v>25548</v>
      </c>
      <c r="O668">
        <v>4630</v>
      </c>
      <c r="P668">
        <v>1571</v>
      </c>
      <c r="Q668">
        <v>21653</v>
      </c>
    </row>
    <row r="669" spans="1:17" hidden="1" x14ac:dyDescent="0.2">
      <c r="A669" t="s">
        <v>363</v>
      </c>
      <c r="B669" s="2">
        <v>42552</v>
      </c>
      <c r="C669" t="s">
        <v>341</v>
      </c>
      <c r="D669" t="s">
        <v>342</v>
      </c>
      <c r="E669" t="s">
        <v>347</v>
      </c>
      <c r="F669" t="s">
        <v>348</v>
      </c>
      <c r="G669" t="s">
        <v>371</v>
      </c>
      <c r="H669">
        <v>8</v>
      </c>
      <c r="I669" t="s">
        <v>180</v>
      </c>
      <c r="J669" t="s">
        <v>179</v>
      </c>
      <c r="K669">
        <v>2172793</v>
      </c>
      <c r="L669">
        <v>1892379</v>
      </c>
      <c r="M669">
        <v>102918</v>
      </c>
      <c r="N669">
        <v>17535</v>
      </c>
      <c r="O669">
        <v>95300</v>
      </c>
      <c r="P669">
        <v>3504</v>
      </c>
      <c r="Q669">
        <v>61157</v>
      </c>
    </row>
    <row r="670" spans="1:17" hidden="1" x14ac:dyDescent="0.2">
      <c r="A670" t="s">
        <v>363</v>
      </c>
      <c r="B670" s="2">
        <v>42552</v>
      </c>
      <c r="C670" t="s">
        <v>341</v>
      </c>
      <c r="D670" t="s">
        <v>342</v>
      </c>
      <c r="E670" t="s">
        <v>349</v>
      </c>
      <c r="F670" t="s">
        <v>350</v>
      </c>
      <c r="G670" t="s">
        <v>371</v>
      </c>
      <c r="H670">
        <v>8</v>
      </c>
      <c r="I670" t="s">
        <v>180</v>
      </c>
      <c r="J670" t="s">
        <v>179</v>
      </c>
      <c r="K670">
        <v>2753911</v>
      </c>
      <c r="L670">
        <v>2405557</v>
      </c>
      <c r="M670">
        <v>117456</v>
      </c>
      <c r="N670">
        <v>43083</v>
      </c>
      <c r="O670">
        <v>99930</v>
      </c>
      <c r="P670">
        <v>5075</v>
      </c>
      <c r="Q670">
        <v>82810</v>
      </c>
    </row>
    <row r="671" spans="1:17" hidden="1" x14ac:dyDescent="0.2">
      <c r="A671" t="s">
        <v>363</v>
      </c>
      <c r="B671" s="2">
        <v>42552</v>
      </c>
      <c r="C671" t="s">
        <v>351</v>
      </c>
      <c r="D671" t="s">
        <v>352</v>
      </c>
      <c r="E671" t="s">
        <v>343</v>
      </c>
      <c r="F671" t="s">
        <v>344</v>
      </c>
      <c r="G671" t="s">
        <v>371</v>
      </c>
      <c r="H671">
        <v>8</v>
      </c>
      <c r="I671" t="s">
        <v>180</v>
      </c>
      <c r="J671" t="s">
        <v>179</v>
      </c>
      <c r="K671">
        <v>603588</v>
      </c>
      <c r="L671">
        <v>534494</v>
      </c>
      <c r="M671">
        <v>14385</v>
      </c>
      <c r="N671">
        <v>26922</v>
      </c>
      <c r="O671">
        <v>4683</v>
      </c>
      <c r="P671">
        <v>1621</v>
      </c>
      <c r="Q671">
        <v>21483</v>
      </c>
    </row>
    <row r="672" spans="1:17" hidden="1" x14ac:dyDescent="0.2">
      <c r="A672" t="s">
        <v>363</v>
      </c>
      <c r="B672" s="2">
        <v>42552</v>
      </c>
      <c r="C672" t="s">
        <v>351</v>
      </c>
      <c r="D672" t="s">
        <v>352</v>
      </c>
      <c r="E672" t="s">
        <v>347</v>
      </c>
      <c r="F672" t="s">
        <v>348</v>
      </c>
      <c r="G672" t="s">
        <v>371</v>
      </c>
      <c r="H672">
        <v>8</v>
      </c>
      <c r="I672" t="s">
        <v>180</v>
      </c>
      <c r="J672" t="s">
        <v>179</v>
      </c>
      <c r="K672">
        <v>2183422</v>
      </c>
      <c r="L672">
        <v>1903043</v>
      </c>
      <c r="M672">
        <v>118471</v>
      </c>
      <c r="N672">
        <v>17570</v>
      </c>
      <c r="O672">
        <v>80012</v>
      </c>
      <c r="P672">
        <v>3705</v>
      </c>
      <c r="Q672">
        <v>60621</v>
      </c>
    </row>
    <row r="673" spans="1:17" hidden="1" x14ac:dyDescent="0.2">
      <c r="A673" t="s">
        <v>363</v>
      </c>
      <c r="B673" s="2">
        <v>42552</v>
      </c>
      <c r="C673" t="s">
        <v>351</v>
      </c>
      <c r="D673" t="s">
        <v>352</v>
      </c>
      <c r="E673" t="s">
        <v>349</v>
      </c>
      <c r="F673" t="s">
        <v>350</v>
      </c>
      <c r="G673" t="s">
        <v>371</v>
      </c>
      <c r="H673">
        <v>8</v>
      </c>
      <c r="I673" t="s">
        <v>180</v>
      </c>
      <c r="J673" t="s">
        <v>179</v>
      </c>
      <c r="K673">
        <v>2787010</v>
      </c>
      <c r="L673">
        <v>2437537</v>
      </c>
      <c r="M673">
        <v>132856</v>
      </c>
      <c r="N673">
        <v>44492</v>
      </c>
      <c r="O673">
        <v>84695</v>
      </c>
      <c r="P673">
        <v>5326</v>
      </c>
      <c r="Q673">
        <v>82104</v>
      </c>
    </row>
    <row r="674" spans="1:17" hidden="1" x14ac:dyDescent="0.2">
      <c r="A674" t="s">
        <v>363</v>
      </c>
      <c r="B674" s="2">
        <v>42552</v>
      </c>
      <c r="C674" t="s">
        <v>353</v>
      </c>
      <c r="D674" t="s">
        <v>354</v>
      </c>
      <c r="E674" t="s">
        <v>343</v>
      </c>
      <c r="F674" t="s">
        <v>344</v>
      </c>
      <c r="G674" t="s">
        <v>371</v>
      </c>
      <c r="H674">
        <v>8</v>
      </c>
      <c r="I674" t="s">
        <v>180</v>
      </c>
      <c r="J674" t="s">
        <v>179</v>
      </c>
      <c r="K674">
        <v>1184706</v>
      </c>
      <c r="L674">
        <v>1047672</v>
      </c>
      <c r="M674">
        <v>28923</v>
      </c>
      <c r="N674">
        <v>52470</v>
      </c>
      <c r="O674">
        <v>9313</v>
      </c>
      <c r="P674">
        <v>3192</v>
      </c>
      <c r="Q674">
        <v>43136</v>
      </c>
    </row>
    <row r="675" spans="1:17" hidden="1" x14ac:dyDescent="0.2">
      <c r="A675" t="s">
        <v>363</v>
      </c>
      <c r="B675" s="2">
        <v>42552</v>
      </c>
      <c r="C675" t="s">
        <v>353</v>
      </c>
      <c r="D675" t="s">
        <v>354</v>
      </c>
      <c r="E675" t="s">
        <v>347</v>
      </c>
      <c r="F675" t="s">
        <v>348</v>
      </c>
      <c r="G675" t="s">
        <v>371</v>
      </c>
      <c r="H675">
        <v>8</v>
      </c>
      <c r="I675" t="s">
        <v>180</v>
      </c>
      <c r="J675" t="s">
        <v>179</v>
      </c>
      <c r="K675">
        <v>4356215</v>
      </c>
      <c r="L675">
        <v>3795422</v>
      </c>
      <c r="M675">
        <v>221389</v>
      </c>
      <c r="N675">
        <v>35105</v>
      </c>
      <c r="O675">
        <v>175312</v>
      </c>
      <c r="P675">
        <v>7209</v>
      </c>
      <c r="Q675">
        <v>121778</v>
      </c>
    </row>
    <row r="676" spans="1:17" hidden="1" x14ac:dyDescent="0.2">
      <c r="A676" t="s">
        <v>363</v>
      </c>
      <c r="B676" s="2">
        <v>42552</v>
      </c>
      <c r="C676" t="s">
        <v>353</v>
      </c>
      <c r="D676" t="s">
        <v>354</v>
      </c>
      <c r="E676" t="s">
        <v>349</v>
      </c>
      <c r="F676" t="s">
        <v>350</v>
      </c>
      <c r="G676" t="s">
        <v>371</v>
      </c>
      <c r="H676">
        <v>8</v>
      </c>
      <c r="I676" t="s">
        <v>180</v>
      </c>
      <c r="J676" t="s">
        <v>179</v>
      </c>
      <c r="K676">
        <v>5540921</v>
      </c>
      <c r="L676">
        <v>4843094</v>
      </c>
      <c r="M676">
        <v>250312</v>
      </c>
      <c r="N676">
        <v>87575</v>
      </c>
      <c r="O676">
        <v>184625</v>
      </c>
      <c r="P676">
        <v>10401</v>
      </c>
      <c r="Q676">
        <v>164914</v>
      </c>
    </row>
    <row r="677" spans="1:17" hidden="1" x14ac:dyDescent="0.2">
      <c r="A677" t="s">
        <v>364</v>
      </c>
      <c r="B677" s="2">
        <v>42917</v>
      </c>
      <c r="C677" t="s">
        <v>341</v>
      </c>
      <c r="D677" t="s">
        <v>342</v>
      </c>
      <c r="E677" t="s">
        <v>343</v>
      </c>
      <c r="F677" t="s">
        <v>344</v>
      </c>
      <c r="G677" t="s">
        <v>371</v>
      </c>
      <c r="H677">
        <v>8</v>
      </c>
      <c r="I677" t="s">
        <v>180</v>
      </c>
      <c r="J677" t="s">
        <v>179</v>
      </c>
      <c r="K677">
        <v>593213</v>
      </c>
      <c r="L677">
        <v>523779</v>
      </c>
      <c r="M677">
        <v>14816</v>
      </c>
      <c r="N677">
        <v>26071</v>
      </c>
      <c r="O677">
        <v>4819</v>
      </c>
      <c r="P677">
        <v>1591</v>
      </c>
      <c r="Q677">
        <v>22137</v>
      </c>
    </row>
    <row r="678" spans="1:17" hidden="1" x14ac:dyDescent="0.2">
      <c r="A678" t="s">
        <v>364</v>
      </c>
      <c r="B678" s="2">
        <v>42917</v>
      </c>
      <c r="C678" t="s">
        <v>341</v>
      </c>
      <c r="D678" t="s">
        <v>342</v>
      </c>
      <c r="E678" t="s">
        <v>347</v>
      </c>
      <c r="F678" t="s">
        <v>348</v>
      </c>
      <c r="G678" t="s">
        <v>371</v>
      </c>
      <c r="H678">
        <v>8</v>
      </c>
      <c r="I678" t="s">
        <v>180</v>
      </c>
      <c r="J678" t="s">
        <v>179</v>
      </c>
      <c r="K678">
        <v>2195949</v>
      </c>
      <c r="L678">
        <v>1908726</v>
      </c>
      <c r="M678">
        <v>104126</v>
      </c>
      <c r="N678">
        <v>17836</v>
      </c>
      <c r="O678">
        <v>98321</v>
      </c>
      <c r="P678">
        <v>3555</v>
      </c>
      <c r="Q678">
        <v>63385</v>
      </c>
    </row>
    <row r="679" spans="1:17" hidden="1" x14ac:dyDescent="0.2">
      <c r="A679" t="s">
        <v>364</v>
      </c>
      <c r="B679" s="2">
        <v>42917</v>
      </c>
      <c r="C679" t="s">
        <v>341</v>
      </c>
      <c r="D679" t="s">
        <v>342</v>
      </c>
      <c r="E679" t="s">
        <v>349</v>
      </c>
      <c r="F679" t="s">
        <v>350</v>
      </c>
      <c r="G679" t="s">
        <v>371</v>
      </c>
      <c r="H679">
        <v>8</v>
      </c>
      <c r="I679" t="s">
        <v>180</v>
      </c>
      <c r="J679" t="s">
        <v>179</v>
      </c>
      <c r="K679">
        <v>2789162</v>
      </c>
      <c r="L679">
        <v>2432505</v>
      </c>
      <c r="M679">
        <v>118942</v>
      </c>
      <c r="N679">
        <v>43907</v>
      </c>
      <c r="O679">
        <v>103140</v>
      </c>
      <c r="P679">
        <v>5146</v>
      </c>
      <c r="Q679">
        <v>85522</v>
      </c>
    </row>
    <row r="680" spans="1:17" hidden="1" x14ac:dyDescent="0.2">
      <c r="A680" t="s">
        <v>364</v>
      </c>
      <c r="B680" s="2">
        <v>42917</v>
      </c>
      <c r="C680" t="s">
        <v>351</v>
      </c>
      <c r="D680" t="s">
        <v>352</v>
      </c>
      <c r="E680" t="s">
        <v>343</v>
      </c>
      <c r="F680" t="s">
        <v>344</v>
      </c>
      <c r="G680" t="s">
        <v>371</v>
      </c>
      <c r="H680">
        <v>8</v>
      </c>
      <c r="I680" t="s">
        <v>180</v>
      </c>
      <c r="J680" t="s">
        <v>179</v>
      </c>
      <c r="K680">
        <v>616072</v>
      </c>
      <c r="L680">
        <v>545171</v>
      </c>
      <c r="M680">
        <v>14842</v>
      </c>
      <c r="N680">
        <v>27448</v>
      </c>
      <c r="O680">
        <v>4857</v>
      </c>
      <c r="P680">
        <v>1656</v>
      </c>
      <c r="Q680">
        <v>22098</v>
      </c>
    </row>
    <row r="681" spans="1:17" hidden="1" x14ac:dyDescent="0.2">
      <c r="A681" t="s">
        <v>364</v>
      </c>
      <c r="B681" s="2">
        <v>42917</v>
      </c>
      <c r="C681" t="s">
        <v>351</v>
      </c>
      <c r="D681" t="s">
        <v>352</v>
      </c>
      <c r="E681" t="s">
        <v>347</v>
      </c>
      <c r="F681" t="s">
        <v>348</v>
      </c>
      <c r="G681" t="s">
        <v>371</v>
      </c>
      <c r="H681">
        <v>8</v>
      </c>
      <c r="I681" t="s">
        <v>180</v>
      </c>
      <c r="J681" t="s">
        <v>179</v>
      </c>
      <c r="K681">
        <v>2210668</v>
      </c>
      <c r="L681">
        <v>1922481</v>
      </c>
      <c r="M681">
        <v>120631</v>
      </c>
      <c r="N681">
        <v>17969</v>
      </c>
      <c r="O681">
        <v>82939</v>
      </c>
      <c r="P681">
        <v>3795</v>
      </c>
      <c r="Q681">
        <v>62853</v>
      </c>
    </row>
    <row r="682" spans="1:17" hidden="1" x14ac:dyDescent="0.2">
      <c r="A682" t="s">
        <v>364</v>
      </c>
      <c r="B682" s="2">
        <v>42917</v>
      </c>
      <c r="C682" t="s">
        <v>351</v>
      </c>
      <c r="D682" t="s">
        <v>352</v>
      </c>
      <c r="E682" t="s">
        <v>349</v>
      </c>
      <c r="F682" t="s">
        <v>350</v>
      </c>
      <c r="G682" t="s">
        <v>371</v>
      </c>
      <c r="H682">
        <v>8</v>
      </c>
      <c r="I682" t="s">
        <v>180</v>
      </c>
      <c r="J682" t="s">
        <v>179</v>
      </c>
      <c r="K682">
        <v>2826740</v>
      </c>
      <c r="L682">
        <v>2467652</v>
      </c>
      <c r="M682">
        <v>135473</v>
      </c>
      <c r="N682">
        <v>45417</v>
      </c>
      <c r="O682">
        <v>87796</v>
      </c>
      <c r="P682">
        <v>5451</v>
      </c>
      <c r="Q682">
        <v>84951</v>
      </c>
    </row>
    <row r="683" spans="1:17" hidden="1" x14ac:dyDescent="0.2">
      <c r="A683" t="s">
        <v>364</v>
      </c>
      <c r="B683" s="2">
        <v>42917</v>
      </c>
      <c r="C683" t="s">
        <v>353</v>
      </c>
      <c r="D683" t="s">
        <v>354</v>
      </c>
      <c r="E683" t="s">
        <v>343</v>
      </c>
      <c r="F683" t="s">
        <v>344</v>
      </c>
      <c r="G683" t="s">
        <v>371</v>
      </c>
      <c r="H683">
        <v>8</v>
      </c>
      <c r="I683" t="s">
        <v>180</v>
      </c>
      <c r="J683" t="s">
        <v>179</v>
      </c>
      <c r="K683">
        <v>1209285</v>
      </c>
      <c r="L683">
        <v>1068950</v>
      </c>
      <c r="M683">
        <v>29658</v>
      </c>
      <c r="N683">
        <v>53519</v>
      </c>
      <c r="O683">
        <v>9676</v>
      </c>
      <c r="P683">
        <v>3247</v>
      </c>
      <c r="Q683">
        <v>44235</v>
      </c>
    </row>
    <row r="684" spans="1:17" hidden="1" x14ac:dyDescent="0.2">
      <c r="A684" t="s">
        <v>364</v>
      </c>
      <c r="B684" s="2">
        <v>42917</v>
      </c>
      <c r="C684" t="s">
        <v>353</v>
      </c>
      <c r="D684" t="s">
        <v>354</v>
      </c>
      <c r="E684" t="s">
        <v>347</v>
      </c>
      <c r="F684" t="s">
        <v>348</v>
      </c>
      <c r="G684" t="s">
        <v>371</v>
      </c>
      <c r="H684">
        <v>8</v>
      </c>
      <c r="I684" t="s">
        <v>180</v>
      </c>
      <c r="J684" t="s">
        <v>179</v>
      </c>
      <c r="K684">
        <v>4406617</v>
      </c>
      <c r="L684">
        <v>3831207</v>
      </c>
      <c r="M684">
        <v>224757</v>
      </c>
      <c r="N684">
        <v>35805</v>
      </c>
      <c r="O684">
        <v>181260</v>
      </c>
      <c r="P684">
        <v>7350</v>
      </c>
      <c r="Q684">
        <v>126238</v>
      </c>
    </row>
    <row r="685" spans="1:17" hidden="1" x14ac:dyDescent="0.2">
      <c r="A685" t="s">
        <v>364</v>
      </c>
      <c r="B685" s="2">
        <v>42917</v>
      </c>
      <c r="C685" t="s">
        <v>353</v>
      </c>
      <c r="D685" t="s">
        <v>354</v>
      </c>
      <c r="E685" t="s">
        <v>349</v>
      </c>
      <c r="F685" t="s">
        <v>350</v>
      </c>
      <c r="G685" t="s">
        <v>371</v>
      </c>
      <c r="H685">
        <v>8</v>
      </c>
      <c r="I685" t="s">
        <v>180</v>
      </c>
      <c r="J685" t="s">
        <v>179</v>
      </c>
      <c r="K685">
        <v>5615902</v>
      </c>
      <c r="L685">
        <v>4900157</v>
      </c>
      <c r="M685">
        <v>254415</v>
      </c>
      <c r="N685">
        <v>89324</v>
      </c>
      <c r="O685">
        <v>190936</v>
      </c>
      <c r="P685">
        <v>10597</v>
      </c>
      <c r="Q685">
        <v>170473</v>
      </c>
    </row>
    <row r="686" spans="1:17" hidden="1" x14ac:dyDescent="0.2">
      <c r="A686" t="s">
        <v>365</v>
      </c>
      <c r="B686" s="2">
        <v>43282</v>
      </c>
      <c r="C686" t="s">
        <v>341</v>
      </c>
      <c r="D686" t="s">
        <v>342</v>
      </c>
      <c r="E686" t="s">
        <v>343</v>
      </c>
      <c r="F686" t="s">
        <v>344</v>
      </c>
      <c r="G686" t="s">
        <v>371</v>
      </c>
      <c r="H686">
        <v>8</v>
      </c>
      <c r="I686" t="s">
        <v>180</v>
      </c>
      <c r="J686" t="s">
        <v>179</v>
      </c>
      <c r="K686">
        <v>605837</v>
      </c>
      <c r="L686">
        <v>534566</v>
      </c>
      <c r="M686">
        <v>15314</v>
      </c>
      <c r="N686">
        <v>26582</v>
      </c>
      <c r="O686">
        <v>4942</v>
      </c>
      <c r="P686">
        <v>1616</v>
      </c>
      <c r="Q686">
        <v>22817</v>
      </c>
    </row>
    <row r="687" spans="1:17" hidden="1" x14ac:dyDescent="0.2">
      <c r="A687" t="s">
        <v>365</v>
      </c>
      <c r="B687" s="2">
        <v>43282</v>
      </c>
      <c r="C687" t="s">
        <v>341</v>
      </c>
      <c r="D687" t="s">
        <v>342</v>
      </c>
      <c r="E687" t="s">
        <v>347</v>
      </c>
      <c r="F687" t="s">
        <v>348</v>
      </c>
      <c r="G687" t="s">
        <v>371</v>
      </c>
      <c r="H687">
        <v>8</v>
      </c>
      <c r="I687" t="s">
        <v>180</v>
      </c>
      <c r="J687" t="s">
        <v>179</v>
      </c>
      <c r="K687">
        <v>2221859</v>
      </c>
      <c r="L687">
        <v>1926746</v>
      </c>
      <c r="M687">
        <v>105992</v>
      </c>
      <c r="N687">
        <v>18225</v>
      </c>
      <c r="O687">
        <v>101484</v>
      </c>
      <c r="P687">
        <v>3670</v>
      </c>
      <c r="Q687">
        <v>65742</v>
      </c>
    </row>
    <row r="688" spans="1:17" hidden="1" x14ac:dyDescent="0.2">
      <c r="A688" t="s">
        <v>365</v>
      </c>
      <c r="B688" s="2">
        <v>43282</v>
      </c>
      <c r="C688" t="s">
        <v>341</v>
      </c>
      <c r="D688" t="s">
        <v>342</v>
      </c>
      <c r="E688" t="s">
        <v>349</v>
      </c>
      <c r="F688" t="s">
        <v>350</v>
      </c>
      <c r="G688" t="s">
        <v>371</v>
      </c>
      <c r="H688">
        <v>8</v>
      </c>
      <c r="I688" t="s">
        <v>180</v>
      </c>
      <c r="J688" t="s">
        <v>179</v>
      </c>
      <c r="K688">
        <v>2827696</v>
      </c>
      <c r="L688">
        <v>2461312</v>
      </c>
      <c r="M688">
        <v>121306</v>
      </c>
      <c r="N688">
        <v>44807</v>
      </c>
      <c r="O688">
        <v>106426</v>
      </c>
      <c r="P688">
        <v>5286</v>
      </c>
      <c r="Q688">
        <v>88559</v>
      </c>
    </row>
    <row r="689" spans="1:17" hidden="1" x14ac:dyDescent="0.2">
      <c r="A689" t="s">
        <v>365</v>
      </c>
      <c r="B689" s="2">
        <v>43282</v>
      </c>
      <c r="C689" t="s">
        <v>351</v>
      </c>
      <c r="D689" t="s">
        <v>352</v>
      </c>
      <c r="E689" t="s">
        <v>343</v>
      </c>
      <c r="F689" t="s">
        <v>344</v>
      </c>
      <c r="G689" t="s">
        <v>371</v>
      </c>
      <c r="H689">
        <v>8</v>
      </c>
      <c r="I689" t="s">
        <v>180</v>
      </c>
      <c r="J689" t="s">
        <v>179</v>
      </c>
      <c r="K689">
        <v>629280</v>
      </c>
      <c r="L689">
        <v>556415</v>
      </c>
      <c r="M689">
        <v>15312</v>
      </c>
      <c r="N689">
        <v>27924</v>
      </c>
      <c r="O689">
        <v>5024</v>
      </c>
      <c r="P689">
        <v>1721</v>
      </c>
      <c r="Q689">
        <v>22884</v>
      </c>
    </row>
    <row r="690" spans="1:17" hidden="1" x14ac:dyDescent="0.2">
      <c r="A690" t="s">
        <v>365</v>
      </c>
      <c r="B690" s="2">
        <v>43282</v>
      </c>
      <c r="C690" t="s">
        <v>351</v>
      </c>
      <c r="D690" t="s">
        <v>352</v>
      </c>
      <c r="E690" t="s">
        <v>347</v>
      </c>
      <c r="F690" t="s">
        <v>348</v>
      </c>
      <c r="G690" t="s">
        <v>371</v>
      </c>
      <c r="H690">
        <v>8</v>
      </c>
      <c r="I690" t="s">
        <v>180</v>
      </c>
      <c r="J690" t="s">
        <v>179</v>
      </c>
      <c r="K690">
        <v>2238588</v>
      </c>
      <c r="L690">
        <v>1941583</v>
      </c>
      <c r="M690">
        <v>123093</v>
      </c>
      <c r="N690">
        <v>18389</v>
      </c>
      <c r="O690">
        <v>86184</v>
      </c>
      <c r="P690">
        <v>3926</v>
      </c>
      <c r="Q690">
        <v>65413</v>
      </c>
    </row>
    <row r="691" spans="1:17" hidden="1" x14ac:dyDescent="0.2">
      <c r="A691" t="s">
        <v>365</v>
      </c>
      <c r="B691" s="2">
        <v>43282</v>
      </c>
      <c r="C691" t="s">
        <v>351</v>
      </c>
      <c r="D691" t="s">
        <v>352</v>
      </c>
      <c r="E691" t="s">
        <v>349</v>
      </c>
      <c r="F691" t="s">
        <v>350</v>
      </c>
      <c r="G691" t="s">
        <v>371</v>
      </c>
      <c r="H691">
        <v>8</v>
      </c>
      <c r="I691" t="s">
        <v>180</v>
      </c>
      <c r="J691" t="s">
        <v>179</v>
      </c>
      <c r="K691">
        <v>2867868</v>
      </c>
      <c r="L691">
        <v>2497998</v>
      </c>
      <c r="M691">
        <v>138405</v>
      </c>
      <c r="N691">
        <v>46313</v>
      </c>
      <c r="O691">
        <v>91208</v>
      </c>
      <c r="P691">
        <v>5647</v>
      </c>
      <c r="Q691">
        <v>88297</v>
      </c>
    </row>
    <row r="692" spans="1:17" hidden="1" x14ac:dyDescent="0.2">
      <c r="A692" t="s">
        <v>365</v>
      </c>
      <c r="B692" s="2">
        <v>43282</v>
      </c>
      <c r="C692" t="s">
        <v>353</v>
      </c>
      <c r="D692" t="s">
        <v>354</v>
      </c>
      <c r="E692" t="s">
        <v>343</v>
      </c>
      <c r="F692" t="s">
        <v>344</v>
      </c>
      <c r="G692" t="s">
        <v>371</v>
      </c>
      <c r="H692">
        <v>8</v>
      </c>
      <c r="I692" t="s">
        <v>180</v>
      </c>
      <c r="J692" t="s">
        <v>179</v>
      </c>
      <c r="K692">
        <v>1235117</v>
      </c>
      <c r="L692">
        <v>1090981</v>
      </c>
      <c r="M692">
        <v>30626</v>
      </c>
      <c r="N692">
        <v>54506</v>
      </c>
      <c r="O692">
        <v>9966</v>
      </c>
      <c r="P692">
        <v>3337</v>
      </c>
      <c r="Q692">
        <v>45701</v>
      </c>
    </row>
    <row r="693" spans="1:17" hidden="1" x14ac:dyDescent="0.2">
      <c r="A693" t="s">
        <v>365</v>
      </c>
      <c r="B693" s="2">
        <v>43282</v>
      </c>
      <c r="C693" t="s">
        <v>353</v>
      </c>
      <c r="D693" t="s">
        <v>354</v>
      </c>
      <c r="E693" t="s">
        <v>347</v>
      </c>
      <c r="F693" t="s">
        <v>348</v>
      </c>
      <c r="G693" t="s">
        <v>371</v>
      </c>
      <c r="H693">
        <v>8</v>
      </c>
      <c r="I693" t="s">
        <v>180</v>
      </c>
      <c r="J693" t="s">
        <v>179</v>
      </c>
      <c r="K693">
        <v>4460447</v>
      </c>
      <c r="L693">
        <v>3868329</v>
      </c>
      <c r="M693">
        <v>229085</v>
      </c>
      <c r="N693">
        <v>36614</v>
      </c>
      <c r="O693">
        <v>187668</v>
      </c>
      <c r="P693">
        <v>7596</v>
      </c>
      <c r="Q693">
        <v>131155</v>
      </c>
    </row>
    <row r="694" spans="1:17" hidden="1" x14ac:dyDescent="0.2">
      <c r="A694" t="s">
        <v>365</v>
      </c>
      <c r="B694" s="2">
        <v>43282</v>
      </c>
      <c r="C694" t="s">
        <v>353</v>
      </c>
      <c r="D694" t="s">
        <v>354</v>
      </c>
      <c r="E694" t="s">
        <v>349</v>
      </c>
      <c r="F694" t="s">
        <v>350</v>
      </c>
      <c r="G694" t="s">
        <v>371</v>
      </c>
      <c r="H694">
        <v>8</v>
      </c>
      <c r="I694" t="s">
        <v>180</v>
      </c>
      <c r="J694" t="s">
        <v>179</v>
      </c>
      <c r="K694">
        <v>5695564</v>
      </c>
      <c r="L694">
        <v>4959310</v>
      </c>
      <c r="M694">
        <v>259711</v>
      </c>
      <c r="N694">
        <v>91120</v>
      </c>
      <c r="O694">
        <v>197634</v>
      </c>
      <c r="P694">
        <v>10933</v>
      </c>
      <c r="Q694">
        <v>176856</v>
      </c>
    </row>
    <row r="695" spans="1:17" hidden="1" x14ac:dyDescent="0.2">
      <c r="A695" t="s">
        <v>339</v>
      </c>
      <c r="B695" t="s">
        <v>340</v>
      </c>
      <c r="C695" t="s">
        <v>341</v>
      </c>
      <c r="D695" t="s">
        <v>342</v>
      </c>
      <c r="E695" t="s">
        <v>343</v>
      </c>
      <c r="F695" t="s">
        <v>344</v>
      </c>
      <c r="G695" t="s">
        <v>372</v>
      </c>
      <c r="H695">
        <v>9</v>
      </c>
      <c r="I695" t="s">
        <v>183</v>
      </c>
      <c r="J695" t="s">
        <v>182</v>
      </c>
      <c r="K695">
        <v>239691</v>
      </c>
      <c r="L695">
        <v>196154</v>
      </c>
      <c r="M695">
        <v>27523</v>
      </c>
      <c r="N695">
        <v>4661</v>
      </c>
      <c r="O695">
        <v>1804</v>
      </c>
      <c r="P695">
        <v>974</v>
      </c>
      <c r="Q695">
        <v>8575</v>
      </c>
    </row>
    <row r="696" spans="1:17" hidden="1" x14ac:dyDescent="0.2">
      <c r="A696" t="s">
        <v>339</v>
      </c>
      <c r="B696" t="s">
        <v>340</v>
      </c>
      <c r="C696" t="s">
        <v>341</v>
      </c>
      <c r="D696" t="s">
        <v>342</v>
      </c>
      <c r="E696" t="s">
        <v>347</v>
      </c>
      <c r="F696" t="s">
        <v>348</v>
      </c>
      <c r="G696" t="s">
        <v>372</v>
      </c>
      <c r="H696">
        <v>9</v>
      </c>
      <c r="I696" t="s">
        <v>183</v>
      </c>
      <c r="J696" t="s">
        <v>182</v>
      </c>
      <c r="K696">
        <v>1594792</v>
      </c>
      <c r="L696">
        <v>1314705</v>
      </c>
      <c r="M696">
        <v>177834</v>
      </c>
      <c r="N696">
        <v>3589</v>
      </c>
      <c r="O696">
        <v>70597</v>
      </c>
      <c r="P696">
        <v>618</v>
      </c>
      <c r="Q696">
        <v>27449</v>
      </c>
    </row>
    <row r="697" spans="1:17" hidden="1" x14ac:dyDescent="0.2">
      <c r="A697" t="s">
        <v>339</v>
      </c>
      <c r="B697" t="s">
        <v>340</v>
      </c>
      <c r="C697" t="s">
        <v>341</v>
      </c>
      <c r="D697" t="s">
        <v>342</v>
      </c>
      <c r="E697" t="s">
        <v>349</v>
      </c>
      <c r="F697" t="s">
        <v>350</v>
      </c>
      <c r="G697" t="s">
        <v>372</v>
      </c>
      <c r="H697">
        <v>9</v>
      </c>
      <c r="I697" t="s">
        <v>183</v>
      </c>
      <c r="J697" t="s">
        <v>182</v>
      </c>
      <c r="K697">
        <v>1834483</v>
      </c>
      <c r="L697">
        <v>1510859</v>
      </c>
      <c r="M697">
        <v>205357</v>
      </c>
      <c r="N697">
        <v>8250</v>
      </c>
      <c r="O697">
        <v>72401</v>
      </c>
      <c r="P697">
        <v>1592</v>
      </c>
      <c r="Q697">
        <v>36024</v>
      </c>
    </row>
    <row r="698" spans="1:17" hidden="1" x14ac:dyDescent="0.2">
      <c r="A698" t="s">
        <v>339</v>
      </c>
      <c r="B698" t="s">
        <v>340</v>
      </c>
      <c r="C698" t="s">
        <v>351</v>
      </c>
      <c r="D698" t="s">
        <v>352</v>
      </c>
      <c r="E698" t="s">
        <v>343</v>
      </c>
      <c r="F698" t="s">
        <v>344</v>
      </c>
      <c r="G698" t="s">
        <v>372</v>
      </c>
      <c r="H698">
        <v>9</v>
      </c>
      <c r="I698" t="s">
        <v>183</v>
      </c>
      <c r="J698" t="s">
        <v>182</v>
      </c>
      <c r="K698">
        <v>239396</v>
      </c>
      <c r="L698">
        <v>197673</v>
      </c>
      <c r="M698">
        <v>24954</v>
      </c>
      <c r="N698">
        <v>4959</v>
      </c>
      <c r="O698">
        <v>1883</v>
      </c>
      <c r="P698">
        <v>1327</v>
      </c>
      <c r="Q698">
        <v>8600</v>
      </c>
    </row>
    <row r="699" spans="1:17" hidden="1" x14ac:dyDescent="0.2">
      <c r="A699" t="s">
        <v>339</v>
      </c>
      <c r="B699" t="s">
        <v>340</v>
      </c>
      <c r="C699" t="s">
        <v>351</v>
      </c>
      <c r="D699" t="s">
        <v>352</v>
      </c>
      <c r="E699" t="s">
        <v>347</v>
      </c>
      <c r="F699" t="s">
        <v>348</v>
      </c>
      <c r="G699" t="s">
        <v>372</v>
      </c>
      <c r="H699">
        <v>9</v>
      </c>
      <c r="I699" t="s">
        <v>183</v>
      </c>
      <c r="J699" t="s">
        <v>182</v>
      </c>
      <c r="K699">
        <v>1500218</v>
      </c>
      <c r="L699">
        <v>1242288</v>
      </c>
      <c r="M699">
        <v>161820</v>
      </c>
      <c r="N699">
        <v>3525</v>
      </c>
      <c r="O699">
        <v>66232</v>
      </c>
      <c r="P699">
        <v>572</v>
      </c>
      <c r="Q699">
        <v>25781</v>
      </c>
    </row>
    <row r="700" spans="1:17" hidden="1" x14ac:dyDescent="0.2">
      <c r="A700" t="s">
        <v>339</v>
      </c>
      <c r="B700" t="s">
        <v>340</v>
      </c>
      <c r="C700" t="s">
        <v>351</v>
      </c>
      <c r="D700" t="s">
        <v>352</v>
      </c>
      <c r="E700" t="s">
        <v>349</v>
      </c>
      <c r="F700" t="s">
        <v>350</v>
      </c>
      <c r="G700" t="s">
        <v>372</v>
      </c>
      <c r="H700">
        <v>9</v>
      </c>
      <c r="I700" t="s">
        <v>183</v>
      </c>
      <c r="J700" t="s">
        <v>182</v>
      </c>
      <c r="K700">
        <v>1739614</v>
      </c>
      <c r="L700">
        <v>1439961</v>
      </c>
      <c r="M700">
        <v>186774</v>
      </c>
      <c r="N700">
        <v>8484</v>
      </c>
      <c r="O700">
        <v>68115</v>
      </c>
      <c r="P700">
        <v>1899</v>
      </c>
      <c r="Q700">
        <v>34381</v>
      </c>
    </row>
    <row r="701" spans="1:17" hidden="1" x14ac:dyDescent="0.2">
      <c r="A701" t="s">
        <v>339</v>
      </c>
      <c r="B701" t="s">
        <v>340</v>
      </c>
      <c r="C701" t="s">
        <v>353</v>
      </c>
      <c r="D701" t="s">
        <v>354</v>
      </c>
      <c r="E701" t="s">
        <v>343</v>
      </c>
      <c r="F701" t="s">
        <v>344</v>
      </c>
      <c r="G701" t="s">
        <v>372</v>
      </c>
      <c r="H701">
        <v>9</v>
      </c>
      <c r="I701" t="s">
        <v>183</v>
      </c>
      <c r="J701" t="s">
        <v>182</v>
      </c>
      <c r="K701">
        <v>479087</v>
      </c>
      <c r="L701">
        <v>393827</v>
      </c>
      <c r="M701">
        <v>52477</v>
      </c>
      <c r="N701">
        <v>9620</v>
      </c>
      <c r="O701">
        <v>3687</v>
      </c>
      <c r="P701">
        <v>2301</v>
      </c>
      <c r="Q701">
        <v>17175</v>
      </c>
    </row>
    <row r="702" spans="1:17" hidden="1" x14ac:dyDescent="0.2">
      <c r="A702" t="s">
        <v>339</v>
      </c>
      <c r="B702" t="s">
        <v>340</v>
      </c>
      <c r="C702" t="s">
        <v>353</v>
      </c>
      <c r="D702" t="s">
        <v>354</v>
      </c>
      <c r="E702" t="s">
        <v>347</v>
      </c>
      <c r="F702" t="s">
        <v>348</v>
      </c>
      <c r="G702" t="s">
        <v>372</v>
      </c>
      <c r="H702">
        <v>9</v>
      </c>
      <c r="I702" t="s">
        <v>183</v>
      </c>
      <c r="J702" t="s">
        <v>182</v>
      </c>
      <c r="K702">
        <v>3095010</v>
      </c>
      <c r="L702">
        <v>2556993</v>
      </c>
      <c r="M702">
        <v>339654</v>
      </c>
      <c r="N702">
        <v>7114</v>
      </c>
      <c r="O702">
        <v>136829</v>
      </c>
      <c r="P702">
        <v>1190</v>
      </c>
      <c r="Q702">
        <v>53230</v>
      </c>
    </row>
    <row r="703" spans="1:17" hidden="1" x14ac:dyDescent="0.2">
      <c r="A703" t="s">
        <v>339</v>
      </c>
      <c r="B703" t="s">
        <v>340</v>
      </c>
      <c r="C703" t="s">
        <v>353</v>
      </c>
      <c r="D703" t="s">
        <v>354</v>
      </c>
      <c r="E703" t="s">
        <v>349</v>
      </c>
      <c r="F703" t="s">
        <v>350</v>
      </c>
      <c r="G703" t="s">
        <v>372</v>
      </c>
      <c r="H703">
        <v>9</v>
      </c>
      <c r="I703" t="s">
        <v>183</v>
      </c>
      <c r="J703" t="s">
        <v>182</v>
      </c>
      <c r="K703">
        <v>3574097</v>
      </c>
      <c r="L703">
        <v>2950820</v>
      </c>
      <c r="M703">
        <v>392131</v>
      </c>
      <c r="N703">
        <v>16734</v>
      </c>
      <c r="O703">
        <v>140516</v>
      </c>
      <c r="P703">
        <v>3491</v>
      </c>
      <c r="Q703">
        <v>70405</v>
      </c>
    </row>
    <row r="704" spans="1:17" hidden="1" x14ac:dyDescent="0.2">
      <c r="A704" t="s">
        <v>355</v>
      </c>
      <c r="B704" t="s">
        <v>356</v>
      </c>
      <c r="C704" t="s">
        <v>341</v>
      </c>
      <c r="D704" t="s">
        <v>342</v>
      </c>
      <c r="E704" t="s">
        <v>343</v>
      </c>
      <c r="F704" t="s">
        <v>344</v>
      </c>
      <c r="G704" t="s">
        <v>372</v>
      </c>
      <c r="H704">
        <v>9</v>
      </c>
      <c r="I704" t="s">
        <v>183</v>
      </c>
      <c r="J704" t="s">
        <v>182</v>
      </c>
      <c r="K704">
        <v>239697</v>
      </c>
      <c r="L704">
        <v>196160</v>
      </c>
      <c r="M704">
        <v>27523</v>
      </c>
      <c r="N704">
        <v>4661</v>
      </c>
      <c r="O704">
        <v>1804</v>
      </c>
      <c r="P704">
        <v>974</v>
      </c>
      <c r="Q704">
        <v>8575</v>
      </c>
    </row>
    <row r="705" spans="1:17" hidden="1" x14ac:dyDescent="0.2">
      <c r="A705" t="s">
        <v>355</v>
      </c>
      <c r="B705" t="s">
        <v>356</v>
      </c>
      <c r="C705" t="s">
        <v>341</v>
      </c>
      <c r="D705" t="s">
        <v>342</v>
      </c>
      <c r="E705" t="s">
        <v>347</v>
      </c>
      <c r="F705" t="s">
        <v>348</v>
      </c>
      <c r="G705" t="s">
        <v>372</v>
      </c>
      <c r="H705">
        <v>9</v>
      </c>
      <c r="I705" t="s">
        <v>183</v>
      </c>
      <c r="J705" t="s">
        <v>182</v>
      </c>
      <c r="K705">
        <v>1594811</v>
      </c>
      <c r="L705">
        <v>1314720</v>
      </c>
      <c r="M705">
        <v>177835</v>
      </c>
      <c r="N705">
        <v>3589</v>
      </c>
      <c r="O705">
        <v>70598</v>
      </c>
      <c r="P705">
        <v>618</v>
      </c>
      <c r="Q705">
        <v>27451</v>
      </c>
    </row>
    <row r="706" spans="1:17" hidden="1" x14ac:dyDescent="0.2">
      <c r="A706" t="s">
        <v>355</v>
      </c>
      <c r="B706" t="s">
        <v>356</v>
      </c>
      <c r="C706" t="s">
        <v>341</v>
      </c>
      <c r="D706" t="s">
        <v>342</v>
      </c>
      <c r="E706" t="s">
        <v>349</v>
      </c>
      <c r="F706" t="s">
        <v>350</v>
      </c>
      <c r="G706" t="s">
        <v>372</v>
      </c>
      <c r="H706">
        <v>9</v>
      </c>
      <c r="I706" t="s">
        <v>183</v>
      </c>
      <c r="J706" t="s">
        <v>182</v>
      </c>
      <c r="K706">
        <v>1834508</v>
      </c>
      <c r="L706">
        <v>1510880</v>
      </c>
      <c r="M706">
        <v>205358</v>
      </c>
      <c r="N706">
        <v>8250</v>
      </c>
      <c r="O706">
        <v>72402</v>
      </c>
      <c r="P706">
        <v>1592</v>
      </c>
      <c r="Q706">
        <v>36026</v>
      </c>
    </row>
    <row r="707" spans="1:17" hidden="1" x14ac:dyDescent="0.2">
      <c r="A707" t="s">
        <v>355</v>
      </c>
      <c r="B707" t="s">
        <v>356</v>
      </c>
      <c r="C707" t="s">
        <v>351</v>
      </c>
      <c r="D707" t="s">
        <v>352</v>
      </c>
      <c r="E707" t="s">
        <v>343</v>
      </c>
      <c r="F707" t="s">
        <v>344</v>
      </c>
      <c r="G707" t="s">
        <v>372</v>
      </c>
      <c r="H707">
        <v>9</v>
      </c>
      <c r="I707" t="s">
        <v>183</v>
      </c>
      <c r="J707" t="s">
        <v>182</v>
      </c>
      <c r="K707">
        <v>239399</v>
      </c>
      <c r="L707">
        <v>197676</v>
      </c>
      <c r="M707">
        <v>24954</v>
      </c>
      <c r="N707">
        <v>4959</v>
      </c>
      <c r="O707">
        <v>1883</v>
      </c>
      <c r="P707">
        <v>1327</v>
      </c>
      <c r="Q707">
        <v>8600</v>
      </c>
    </row>
    <row r="708" spans="1:17" hidden="1" x14ac:dyDescent="0.2">
      <c r="A708" t="s">
        <v>355</v>
      </c>
      <c r="B708" t="s">
        <v>356</v>
      </c>
      <c r="C708" t="s">
        <v>351</v>
      </c>
      <c r="D708" t="s">
        <v>352</v>
      </c>
      <c r="E708" t="s">
        <v>347</v>
      </c>
      <c r="F708" t="s">
        <v>348</v>
      </c>
      <c r="G708" t="s">
        <v>372</v>
      </c>
      <c r="H708">
        <v>9</v>
      </c>
      <c r="I708" t="s">
        <v>183</v>
      </c>
      <c r="J708" t="s">
        <v>182</v>
      </c>
      <c r="K708">
        <v>1500240</v>
      </c>
      <c r="L708">
        <v>1242305</v>
      </c>
      <c r="M708">
        <v>161823</v>
      </c>
      <c r="N708">
        <v>3525</v>
      </c>
      <c r="O708">
        <v>66232</v>
      </c>
      <c r="P708">
        <v>572</v>
      </c>
      <c r="Q708">
        <v>25783</v>
      </c>
    </row>
    <row r="709" spans="1:17" hidden="1" x14ac:dyDescent="0.2">
      <c r="A709" t="s">
        <v>355</v>
      </c>
      <c r="B709" t="s">
        <v>356</v>
      </c>
      <c r="C709" t="s">
        <v>351</v>
      </c>
      <c r="D709" t="s">
        <v>352</v>
      </c>
      <c r="E709" t="s">
        <v>349</v>
      </c>
      <c r="F709" t="s">
        <v>350</v>
      </c>
      <c r="G709" t="s">
        <v>372</v>
      </c>
      <c r="H709">
        <v>9</v>
      </c>
      <c r="I709" t="s">
        <v>183</v>
      </c>
      <c r="J709" t="s">
        <v>182</v>
      </c>
      <c r="K709">
        <v>1739639</v>
      </c>
      <c r="L709">
        <v>1439981</v>
      </c>
      <c r="M709">
        <v>186777</v>
      </c>
      <c r="N709">
        <v>8484</v>
      </c>
      <c r="O709">
        <v>68115</v>
      </c>
      <c r="P709">
        <v>1899</v>
      </c>
      <c r="Q709">
        <v>34383</v>
      </c>
    </row>
    <row r="710" spans="1:17" hidden="1" x14ac:dyDescent="0.2">
      <c r="A710" t="s">
        <v>355</v>
      </c>
      <c r="B710" t="s">
        <v>356</v>
      </c>
      <c r="C710" t="s">
        <v>353</v>
      </c>
      <c r="D710" t="s">
        <v>354</v>
      </c>
      <c r="E710" t="s">
        <v>343</v>
      </c>
      <c r="F710" t="s">
        <v>344</v>
      </c>
      <c r="G710" t="s">
        <v>372</v>
      </c>
      <c r="H710">
        <v>9</v>
      </c>
      <c r="I710" t="s">
        <v>183</v>
      </c>
      <c r="J710" t="s">
        <v>182</v>
      </c>
      <c r="K710">
        <v>479096</v>
      </c>
      <c r="L710">
        <v>393836</v>
      </c>
      <c r="M710">
        <v>52477</v>
      </c>
      <c r="N710">
        <v>9620</v>
      </c>
      <c r="O710">
        <v>3687</v>
      </c>
      <c r="P710">
        <v>2301</v>
      </c>
      <c r="Q710">
        <v>17175</v>
      </c>
    </row>
    <row r="711" spans="1:17" hidden="1" x14ac:dyDescent="0.2">
      <c r="A711" t="s">
        <v>355</v>
      </c>
      <c r="B711" t="s">
        <v>356</v>
      </c>
      <c r="C711" t="s">
        <v>353</v>
      </c>
      <c r="D711" t="s">
        <v>354</v>
      </c>
      <c r="E711" t="s">
        <v>347</v>
      </c>
      <c r="F711" t="s">
        <v>348</v>
      </c>
      <c r="G711" t="s">
        <v>372</v>
      </c>
      <c r="H711">
        <v>9</v>
      </c>
      <c r="I711" t="s">
        <v>183</v>
      </c>
      <c r="J711" t="s">
        <v>182</v>
      </c>
      <c r="K711">
        <v>3095051</v>
      </c>
      <c r="L711">
        <v>2557025</v>
      </c>
      <c r="M711">
        <v>339658</v>
      </c>
      <c r="N711">
        <v>7114</v>
      </c>
      <c r="O711">
        <v>136830</v>
      </c>
      <c r="P711">
        <v>1190</v>
      </c>
      <c r="Q711">
        <v>53234</v>
      </c>
    </row>
    <row r="712" spans="1:17" hidden="1" x14ac:dyDescent="0.2">
      <c r="A712" t="s">
        <v>355</v>
      </c>
      <c r="B712" t="s">
        <v>356</v>
      </c>
      <c r="C712" t="s">
        <v>353</v>
      </c>
      <c r="D712" t="s">
        <v>354</v>
      </c>
      <c r="E712" t="s">
        <v>349</v>
      </c>
      <c r="F712" t="s">
        <v>350</v>
      </c>
      <c r="G712" t="s">
        <v>372</v>
      </c>
      <c r="H712">
        <v>9</v>
      </c>
      <c r="I712" t="s">
        <v>183</v>
      </c>
      <c r="J712" t="s">
        <v>182</v>
      </c>
      <c r="K712">
        <v>3574147</v>
      </c>
      <c r="L712">
        <v>2950861</v>
      </c>
      <c r="M712">
        <v>392135</v>
      </c>
      <c r="N712">
        <v>16734</v>
      </c>
      <c r="O712">
        <v>140517</v>
      </c>
      <c r="P712">
        <v>3491</v>
      </c>
      <c r="Q712">
        <v>70409</v>
      </c>
    </row>
    <row r="713" spans="1:17" hidden="1" x14ac:dyDescent="0.2">
      <c r="A713" t="s">
        <v>357</v>
      </c>
      <c r="B713" s="2">
        <v>40360</v>
      </c>
      <c r="C713" t="s">
        <v>341</v>
      </c>
      <c r="D713" t="s">
        <v>342</v>
      </c>
      <c r="E713" t="s">
        <v>343</v>
      </c>
      <c r="F713" t="s">
        <v>344</v>
      </c>
      <c r="G713" t="s">
        <v>372</v>
      </c>
      <c r="H713">
        <v>9</v>
      </c>
      <c r="I713" t="s">
        <v>183</v>
      </c>
      <c r="J713" t="s">
        <v>182</v>
      </c>
      <c r="K713">
        <v>241354</v>
      </c>
      <c r="L713">
        <v>197514</v>
      </c>
      <c r="M713">
        <v>27687</v>
      </c>
      <c r="N713">
        <v>4673</v>
      </c>
      <c r="O713">
        <v>1811</v>
      </c>
      <c r="P713">
        <v>979</v>
      </c>
      <c r="Q713">
        <v>8690</v>
      </c>
    </row>
    <row r="714" spans="1:17" hidden="1" x14ac:dyDescent="0.2">
      <c r="A714" t="s">
        <v>357</v>
      </c>
      <c r="B714" s="2">
        <v>40360</v>
      </c>
      <c r="C714" t="s">
        <v>341</v>
      </c>
      <c r="D714" t="s">
        <v>342</v>
      </c>
      <c r="E714" t="s">
        <v>347</v>
      </c>
      <c r="F714" t="s">
        <v>348</v>
      </c>
      <c r="G714" t="s">
        <v>372</v>
      </c>
      <c r="H714">
        <v>9</v>
      </c>
      <c r="I714" t="s">
        <v>183</v>
      </c>
      <c r="J714" t="s">
        <v>182</v>
      </c>
      <c r="K714">
        <v>1595452</v>
      </c>
      <c r="L714">
        <v>1314088</v>
      </c>
      <c r="M714">
        <v>178337</v>
      </c>
      <c r="N714">
        <v>3624</v>
      </c>
      <c r="O714">
        <v>71143</v>
      </c>
      <c r="P714">
        <v>621</v>
      </c>
      <c r="Q714">
        <v>27639</v>
      </c>
    </row>
    <row r="715" spans="1:17" hidden="1" x14ac:dyDescent="0.2">
      <c r="A715" t="s">
        <v>357</v>
      </c>
      <c r="B715" s="2">
        <v>40360</v>
      </c>
      <c r="C715" t="s">
        <v>341</v>
      </c>
      <c r="D715" t="s">
        <v>342</v>
      </c>
      <c r="E715" t="s">
        <v>349</v>
      </c>
      <c r="F715" t="s">
        <v>350</v>
      </c>
      <c r="G715" t="s">
        <v>372</v>
      </c>
      <c r="H715">
        <v>9</v>
      </c>
      <c r="I715" t="s">
        <v>183</v>
      </c>
      <c r="J715" t="s">
        <v>182</v>
      </c>
      <c r="K715">
        <v>1836806</v>
      </c>
      <c r="L715">
        <v>1511602</v>
      </c>
      <c r="M715">
        <v>206024</v>
      </c>
      <c r="N715">
        <v>8297</v>
      </c>
      <c r="O715">
        <v>72954</v>
      </c>
      <c r="P715">
        <v>1600</v>
      </c>
      <c r="Q715">
        <v>36329</v>
      </c>
    </row>
    <row r="716" spans="1:17" hidden="1" x14ac:dyDescent="0.2">
      <c r="A716" t="s">
        <v>357</v>
      </c>
      <c r="B716" s="2">
        <v>40360</v>
      </c>
      <c r="C716" t="s">
        <v>351</v>
      </c>
      <c r="D716" t="s">
        <v>352</v>
      </c>
      <c r="E716" t="s">
        <v>343</v>
      </c>
      <c r="F716" t="s">
        <v>344</v>
      </c>
      <c r="G716" t="s">
        <v>372</v>
      </c>
      <c r="H716">
        <v>9</v>
      </c>
      <c r="I716" t="s">
        <v>183</v>
      </c>
      <c r="J716" t="s">
        <v>182</v>
      </c>
      <c r="K716">
        <v>241123</v>
      </c>
      <c r="L716">
        <v>199117</v>
      </c>
      <c r="M716">
        <v>25093</v>
      </c>
      <c r="N716">
        <v>4975</v>
      </c>
      <c r="O716">
        <v>1893</v>
      </c>
      <c r="P716">
        <v>1336</v>
      </c>
      <c r="Q716">
        <v>8709</v>
      </c>
    </row>
    <row r="717" spans="1:17" hidden="1" x14ac:dyDescent="0.2">
      <c r="A717" t="s">
        <v>357</v>
      </c>
      <c r="B717" s="2">
        <v>40360</v>
      </c>
      <c r="C717" t="s">
        <v>351</v>
      </c>
      <c r="D717" t="s">
        <v>352</v>
      </c>
      <c r="E717" t="s">
        <v>347</v>
      </c>
      <c r="F717" t="s">
        <v>348</v>
      </c>
      <c r="G717" t="s">
        <v>372</v>
      </c>
      <c r="H717">
        <v>9</v>
      </c>
      <c r="I717" t="s">
        <v>183</v>
      </c>
      <c r="J717" t="s">
        <v>182</v>
      </c>
      <c r="K717">
        <v>1501196</v>
      </c>
      <c r="L717">
        <v>1241955</v>
      </c>
      <c r="M717">
        <v>162308</v>
      </c>
      <c r="N717">
        <v>3558</v>
      </c>
      <c r="O717">
        <v>66807</v>
      </c>
      <c r="P717">
        <v>575</v>
      </c>
      <c r="Q717">
        <v>25993</v>
      </c>
    </row>
    <row r="718" spans="1:17" hidden="1" x14ac:dyDescent="0.2">
      <c r="A718" t="s">
        <v>357</v>
      </c>
      <c r="B718" s="2">
        <v>40360</v>
      </c>
      <c r="C718" t="s">
        <v>351</v>
      </c>
      <c r="D718" t="s">
        <v>352</v>
      </c>
      <c r="E718" t="s">
        <v>349</v>
      </c>
      <c r="F718" t="s">
        <v>350</v>
      </c>
      <c r="G718" t="s">
        <v>372</v>
      </c>
      <c r="H718">
        <v>9</v>
      </c>
      <c r="I718" t="s">
        <v>183</v>
      </c>
      <c r="J718" t="s">
        <v>182</v>
      </c>
      <c r="K718">
        <v>1742319</v>
      </c>
      <c r="L718">
        <v>1441072</v>
      </c>
      <c r="M718">
        <v>187401</v>
      </c>
      <c r="N718">
        <v>8533</v>
      </c>
      <c r="O718">
        <v>68700</v>
      </c>
      <c r="P718">
        <v>1911</v>
      </c>
      <c r="Q718">
        <v>34702</v>
      </c>
    </row>
    <row r="719" spans="1:17" hidden="1" x14ac:dyDescent="0.2">
      <c r="A719" t="s">
        <v>357</v>
      </c>
      <c r="B719" s="2">
        <v>40360</v>
      </c>
      <c r="C719" t="s">
        <v>353</v>
      </c>
      <c r="D719" t="s">
        <v>354</v>
      </c>
      <c r="E719" t="s">
        <v>343</v>
      </c>
      <c r="F719" t="s">
        <v>344</v>
      </c>
      <c r="G719" t="s">
        <v>372</v>
      </c>
      <c r="H719">
        <v>9</v>
      </c>
      <c r="I719" t="s">
        <v>183</v>
      </c>
      <c r="J719" t="s">
        <v>182</v>
      </c>
      <c r="K719">
        <v>482477</v>
      </c>
      <c r="L719">
        <v>396631</v>
      </c>
      <c r="M719">
        <v>52780</v>
      </c>
      <c r="N719">
        <v>9648</v>
      </c>
      <c r="O719">
        <v>3704</v>
      </c>
      <c r="P719">
        <v>2315</v>
      </c>
      <c r="Q719">
        <v>17399</v>
      </c>
    </row>
    <row r="720" spans="1:17" hidden="1" x14ac:dyDescent="0.2">
      <c r="A720" t="s">
        <v>357</v>
      </c>
      <c r="B720" s="2">
        <v>40360</v>
      </c>
      <c r="C720" t="s">
        <v>353</v>
      </c>
      <c r="D720" t="s">
        <v>354</v>
      </c>
      <c r="E720" t="s">
        <v>347</v>
      </c>
      <c r="F720" t="s">
        <v>348</v>
      </c>
      <c r="G720" t="s">
        <v>372</v>
      </c>
      <c r="H720">
        <v>9</v>
      </c>
      <c r="I720" t="s">
        <v>183</v>
      </c>
      <c r="J720" t="s">
        <v>182</v>
      </c>
      <c r="K720">
        <v>3096648</v>
      </c>
      <c r="L720">
        <v>2556043</v>
      </c>
      <c r="M720">
        <v>340645</v>
      </c>
      <c r="N720">
        <v>7182</v>
      </c>
      <c r="O720">
        <v>137950</v>
      </c>
      <c r="P720">
        <v>1196</v>
      </c>
      <c r="Q720">
        <v>53632</v>
      </c>
    </row>
    <row r="721" spans="1:17" hidden="1" x14ac:dyDescent="0.2">
      <c r="A721" t="s">
        <v>357</v>
      </c>
      <c r="B721" s="2">
        <v>40360</v>
      </c>
      <c r="C721" t="s">
        <v>353</v>
      </c>
      <c r="D721" t="s">
        <v>354</v>
      </c>
      <c r="E721" t="s">
        <v>349</v>
      </c>
      <c r="F721" t="s">
        <v>350</v>
      </c>
      <c r="G721" t="s">
        <v>372</v>
      </c>
      <c r="H721">
        <v>9</v>
      </c>
      <c r="I721" t="s">
        <v>183</v>
      </c>
      <c r="J721" t="s">
        <v>182</v>
      </c>
      <c r="K721">
        <v>3579125</v>
      </c>
      <c r="L721">
        <v>2952674</v>
      </c>
      <c r="M721">
        <v>393425</v>
      </c>
      <c r="N721">
        <v>16830</v>
      </c>
      <c r="O721">
        <v>141654</v>
      </c>
      <c r="P721">
        <v>3511</v>
      </c>
      <c r="Q721">
        <v>71031</v>
      </c>
    </row>
    <row r="722" spans="1:17" hidden="1" x14ac:dyDescent="0.2">
      <c r="A722" t="s">
        <v>358</v>
      </c>
      <c r="B722" s="2">
        <v>40725</v>
      </c>
      <c r="C722" t="s">
        <v>341</v>
      </c>
      <c r="D722" t="s">
        <v>342</v>
      </c>
      <c r="E722" t="s">
        <v>343</v>
      </c>
      <c r="F722" t="s">
        <v>344</v>
      </c>
      <c r="G722" t="s">
        <v>372</v>
      </c>
      <c r="H722">
        <v>9</v>
      </c>
      <c r="I722" t="s">
        <v>183</v>
      </c>
      <c r="J722" t="s">
        <v>182</v>
      </c>
      <c r="K722">
        <v>248758</v>
      </c>
      <c r="L722">
        <v>203757</v>
      </c>
      <c r="M722">
        <v>28299</v>
      </c>
      <c r="N722">
        <v>4770</v>
      </c>
      <c r="O722">
        <v>1862</v>
      </c>
      <c r="P722">
        <v>998</v>
      </c>
      <c r="Q722">
        <v>9072</v>
      </c>
    </row>
    <row r="723" spans="1:17" hidden="1" x14ac:dyDescent="0.2">
      <c r="A723" t="s">
        <v>358</v>
      </c>
      <c r="B723" s="2">
        <v>40725</v>
      </c>
      <c r="C723" t="s">
        <v>341</v>
      </c>
      <c r="D723" t="s">
        <v>342</v>
      </c>
      <c r="E723" t="s">
        <v>347</v>
      </c>
      <c r="F723" t="s">
        <v>348</v>
      </c>
      <c r="G723" t="s">
        <v>372</v>
      </c>
      <c r="H723">
        <v>9</v>
      </c>
      <c r="I723" t="s">
        <v>183</v>
      </c>
      <c r="J723" t="s">
        <v>182</v>
      </c>
      <c r="K723">
        <v>1591816</v>
      </c>
      <c r="L723">
        <v>1305702</v>
      </c>
      <c r="M723">
        <v>179876</v>
      </c>
      <c r="N723">
        <v>3717</v>
      </c>
      <c r="O723">
        <v>73651</v>
      </c>
      <c r="P723">
        <v>643</v>
      </c>
      <c r="Q723">
        <v>28227</v>
      </c>
    </row>
    <row r="724" spans="1:17" hidden="1" x14ac:dyDescent="0.2">
      <c r="A724" t="s">
        <v>358</v>
      </c>
      <c r="B724" s="2">
        <v>40725</v>
      </c>
      <c r="C724" t="s">
        <v>341</v>
      </c>
      <c r="D724" t="s">
        <v>342</v>
      </c>
      <c r="E724" t="s">
        <v>349</v>
      </c>
      <c r="F724" t="s">
        <v>350</v>
      </c>
      <c r="G724" t="s">
        <v>372</v>
      </c>
      <c r="H724">
        <v>9</v>
      </c>
      <c r="I724" t="s">
        <v>183</v>
      </c>
      <c r="J724" t="s">
        <v>182</v>
      </c>
      <c r="K724">
        <v>1840574</v>
      </c>
      <c r="L724">
        <v>1509459</v>
      </c>
      <c r="M724">
        <v>208175</v>
      </c>
      <c r="N724">
        <v>8487</v>
      </c>
      <c r="O724">
        <v>75513</v>
      </c>
      <c r="P724">
        <v>1641</v>
      </c>
      <c r="Q724">
        <v>37299</v>
      </c>
    </row>
    <row r="725" spans="1:17" hidden="1" x14ac:dyDescent="0.2">
      <c r="A725" t="s">
        <v>358</v>
      </c>
      <c r="B725" s="2">
        <v>40725</v>
      </c>
      <c r="C725" t="s">
        <v>351</v>
      </c>
      <c r="D725" t="s">
        <v>352</v>
      </c>
      <c r="E725" t="s">
        <v>343</v>
      </c>
      <c r="F725" t="s">
        <v>344</v>
      </c>
      <c r="G725" t="s">
        <v>372</v>
      </c>
      <c r="H725">
        <v>9</v>
      </c>
      <c r="I725" t="s">
        <v>183</v>
      </c>
      <c r="J725" t="s">
        <v>182</v>
      </c>
      <c r="K725">
        <v>248291</v>
      </c>
      <c r="L725">
        <v>205035</v>
      </c>
      <c r="M725">
        <v>25763</v>
      </c>
      <c r="N725">
        <v>5113</v>
      </c>
      <c r="O725">
        <v>1910</v>
      </c>
      <c r="P725">
        <v>1339</v>
      </c>
      <c r="Q725">
        <v>9131</v>
      </c>
    </row>
    <row r="726" spans="1:17" hidden="1" x14ac:dyDescent="0.2">
      <c r="A726" t="s">
        <v>358</v>
      </c>
      <c r="B726" s="2">
        <v>40725</v>
      </c>
      <c r="C726" t="s">
        <v>351</v>
      </c>
      <c r="D726" t="s">
        <v>352</v>
      </c>
      <c r="E726" t="s">
        <v>347</v>
      </c>
      <c r="F726" t="s">
        <v>348</v>
      </c>
      <c r="G726" t="s">
        <v>372</v>
      </c>
      <c r="H726">
        <v>9</v>
      </c>
      <c r="I726" t="s">
        <v>183</v>
      </c>
      <c r="J726" t="s">
        <v>182</v>
      </c>
      <c r="K726">
        <v>1499158</v>
      </c>
      <c r="L726">
        <v>1235387</v>
      </c>
      <c r="M726">
        <v>163974</v>
      </c>
      <c r="N726">
        <v>3624</v>
      </c>
      <c r="O726">
        <v>68978</v>
      </c>
      <c r="P726">
        <v>604</v>
      </c>
      <c r="Q726">
        <v>26591</v>
      </c>
    </row>
    <row r="727" spans="1:17" hidden="1" x14ac:dyDescent="0.2">
      <c r="A727" t="s">
        <v>358</v>
      </c>
      <c r="B727" s="2">
        <v>40725</v>
      </c>
      <c r="C727" t="s">
        <v>351</v>
      </c>
      <c r="D727" t="s">
        <v>352</v>
      </c>
      <c r="E727" t="s">
        <v>349</v>
      </c>
      <c r="F727" t="s">
        <v>350</v>
      </c>
      <c r="G727" t="s">
        <v>372</v>
      </c>
      <c r="H727">
        <v>9</v>
      </c>
      <c r="I727" t="s">
        <v>183</v>
      </c>
      <c r="J727" t="s">
        <v>182</v>
      </c>
      <c r="K727">
        <v>1747449</v>
      </c>
      <c r="L727">
        <v>1440422</v>
      </c>
      <c r="M727">
        <v>189737</v>
      </c>
      <c r="N727">
        <v>8737</v>
      </c>
      <c r="O727">
        <v>70888</v>
      </c>
      <c r="P727">
        <v>1943</v>
      </c>
      <c r="Q727">
        <v>35722</v>
      </c>
    </row>
    <row r="728" spans="1:17" hidden="1" x14ac:dyDescent="0.2">
      <c r="A728" t="s">
        <v>358</v>
      </c>
      <c r="B728" s="2">
        <v>40725</v>
      </c>
      <c r="C728" t="s">
        <v>353</v>
      </c>
      <c r="D728" t="s">
        <v>354</v>
      </c>
      <c r="E728" t="s">
        <v>343</v>
      </c>
      <c r="F728" t="s">
        <v>344</v>
      </c>
      <c r="G728" t="s">
        <v>372</v>
      </c>
      <c r="H728">
        <v>9</v>
      </c>
      <c r="I728" t="s">
        <v>183</v>
      </c>
      <c r="J728" t="s">
        <v>182</v>
      </c>
      <c r="K728">
        <v>497049</v>
      </c>
      <c r="L728">
        <v>408792</v>
      </c>
      <c r="M728">
        <v>54062</v>
      </c>
      <c r="N728">
        <v>9883</v>
      </c>
      <c r="O728">
        <v>3772</v>
      </c>
      <c r="P728">
        <v>2337</v>
      </c>
      <c r="Q728">
        <v>18203</v>
      </c>
    </row>
    <row r="729" spans="1:17" hidden="1" x14ac:dyDescent="0.2">
      <c r="A729" t="s">
        <v>358</v>
      </c>
      <c r="B729" s="2">
        <v>40725</v>
      </c>
      <c r="C729" t="s">
        <v>353</v>
      </c>
      <c r="D729" t="s">
        <v>354</v>
      </c>
      <c r="E729" t="s">
        <v>347</v>
      </c>
      <c r="F729" t="s">
        <v>348</v>
      </c>
      <c r="G729" t="s">
        <v>372</v>
      </c>
      <c r="H729">
        <v>9</v>
      </c>
      <c r="I729" t="s">
        <v>183</v>
      </c>
      <c r="J729" t="s">
        <v>182</v>
      </c>
      <c r="K729">
        <v>3090974</v>
      </c>
      <c r="L729">
        <v>2541089</v>
      </c>
      <c r="M729">
        <v>343850</v>
      </c>
      <c r="N729">
        <v>7341</v>
      </c>
      <c r="O729">
        <v>142629</v>
      </c>
      <c r="P729">
        <v>1247</v>
      </c>
      <c r="Q729">
        <v>54818</v>
      </c>
    </row>
    <row r="730" spans="1:17" hidden="1" x14ac:dyDescent="0.2">
      <c r="A730" t="s">
        <v>358</v>
      </c>
      <c r="B730" s="2">
        <v>40725</v>
      </c>
      <c r="C730" t="s">
        <v>353</v>
      </c>
      <c r="D730" t="s">
        <v>354</v>
      </c>
      <c r="E730" t="s">
        <v>349</v>
      </c>
      <c r="F730" t="s">
        <v>350</v>
      </c>
      <c r="G730" t="s">
        <v>372</v>
      </c>
      <c r="H730">
        <v>9</v>
      </c>
      <c r="I730" t="s">
        <v>183</v>
      </c>
      <c r="J730" t="s">
        <v>182</v>
      </c>
      <c r="K730">
        <v>3588023</v>
      </c>
      <c r="L730">
        <v>2949881</v>
      </c>
      <c r="M730">
        <v>397912</v>
      </c>
      <c r="N730">
        <v>17224</v>
      </c>
      <c r="O730">
        <v>146401</v>
      </c>
      <c r="P730">
        <v>3584</v>
      </c>
      <c r="Q730">
        <v>73021</v>
      </c>
    </row>
    <row r="731" spans="1:17" hidden="1" x14ac:dyDescent="0.2">
      <c r="A731" t="s">
        <v>359</v>
      </c>
      <c r="B731" s="2">
        <v>41091</v>
      </c>
      <c r="C731" t="s">
        <v>341</v>
      </c>
      <c r="D731" t="s">
        <v>342</v>
      </c>
      <c r="E731" t="s">
        <v>343</v>
      </c>
      <c r="F731" t="s">
        <v>344</v>
      </c>
      <c r="G731" t="s">
        <v>372</v>
      </c>
      <c r="H731">
        <v>9</v>
      </c>
      <c r="I731" t="s">
        <v>183</v>
      </c>
      <c r="J731" t="s">
        <v>182</v>
      </c>
      <c r="K731">
        <v>256220</v>
      </c>
      <c r="L731">
        <v>210064</v>
      </c>
      <c r="M731">
        <v>28925</v>
      </c>
      <c r="N731">
        <v>4905</v>
      </c>
      <c r="O731">
        <v>1875</v>
      </c>
      <c r="P731">
        <v>1021</v>
      </c>
      <c r="Q731">
        <v>9430</v>
      </c>
    </row>
    <row r="732" spans="1:17" hidden="1" x14ac:dyDescent="0.2">
      <c r="A732" t="s">
        <v>359</v>
      </c>
      <c r="B732" s="2">
        <v>41091</v>
      </c>
      <c r="C732" t="s">
        <v>341</v>
      </c>
      <c r="D732" t="s">
        <v>342</v>
      </c>
      <c r="E732" t="s">
        <v>347</v>
      </c>
      <c r="F732" t="s">
        <v>348</v>
      </c>
      <c r="G732" t="s">
        <v>372</v>
      </c>
      <c r="H732">
        <v>9</v>
      </c>
      <c r="I732" t="s">
        <v>183</v>
      </c>
      <c r="J732" t="s">
        <v>182</v>
      </c>
      <c r="K732">
        <v>1587032</v>
      </c>
      <c r="L732">
        <v>1295579</v>
      </c>
      <c r="M732">
        <v>181520</v>
      </c>
      <c r="N732">
        <v>3800</v>
      </c>
      <c r="O732">
        <v>76591</v>
      </c>
      <c r="P732">
        <v>645</v>
      </c>
      <c r="Q732">
        <v>28897</v>
      </c>
    </row>
    <row r="733" spans="1:17" hidden="1" x14ac:dyDescent="0.2">
      <c r="A733" t="s">
        <v>359</v>
      </c>
      <c r="B733" s="2">
        <v>41091</v>
      </c>
      <c r="C733" t="s">
        <v>341</v>
      </c>
      <c r="D733" t="s">
        <v>342</v>
      </c>
      <c r="E733" t="s">
        <v>349</v>
      </c>
      <c r="F733" t="s">
        <v>350</v>
      </c>
      <c r="G733" t="s">
        <v>372</v>
      </c>
      <c r="H733">
        <v>9</v>
      </c>
      <c r="I733" t="s">
        <v>183</v>
      </c>
      <c r="J733" t="s">
        <v>182</v>
      </c>
      <c r="K733">
        <v>1843252</v>
      </c>
      <c r="L733">
        <v>1505643</v>
      </c>
      <c r="M733">
        <v>210445</v>
      </c>
      <c r="N733">
        <v>8705</v>
      </c>
      <c r="O733">
        <v>78466</v>
      </c>
      <c r="P733">
        <v>1666</v>
      </c>
      <c r="Q733">
        <v>38327</v>
      </c>
    </row>
    <row r="734" spans="1:17" hidden="1" x14ac:dyDescent="0.2">
      <c r="A734" t="s">
        <v>359</v>
      </c>
      <c r="B734" s="2">
        <v>41091</v>
      </c>
      <c r="C734" t="s">
        <v>351</v>
      </c>
      <c r="D734" t="s">
        <v>352</v>
      </c>
      <c r="E734" t="s">
        <v>343</v>
      </c>
      <c r="F734" t="s">
        <v>344</v>
      </c>
      <c r="G734" t="s">
        <v>372</v>
      </c>
      <c r="H734">
        <v>9</v>
      </c>
      <c r="I734" t="s">
        <v>183</v>
      </c>
      <c r="J734" t="s">
        <v>182</v>
      </c>
      <c r="K734">
        <v>255288</v>
      </c>
      <c r="L734">
        <v>210867</v>
      </c>
      <c r="M734">
        <v>26343</v>
      </c>
      <c r="N734">
        <v>5360</v>
      </c>
      <c r="O734">
        <v>1956</v>
      </c>
      <c r="P734">
        <v>1358</v>
      </c>
      <c r="Q734">
        <v>9404</v>
      </c>
    </row>
    <row r="735" spans="1:17" hidden="1" x14ac:dyDescent="0.2">
      <c r="A735" t="s">
        <v>359</v>
      </c>
      <c r="B735" s="2">
        <v>41091</v>
      </c>
      <c r="C735" t="s">
        <v>351</v>
      </c>
      <c r="D735" t="s">
        <v>352</v>
      </c>
      <c r="E735" t="s">
        <v>347</v>
      </c>
      <c r="F735" t="s">
        <v>348</v>
      </c>
      <c r="G735" t="s">
        <v>372</v>
      </c>
      <c r="H735">
        <v>9</v>
      </c>
      <c r="I735" t="s">
        <v>183</v>
      </c>
      <c r="J735" t="s">
        <v>182</v>
      </c>
      <c r="K735">
        <v>1495855</v>
      </c>
      <c r="L735">
        <v>1227269</v>
      </c>
      <c r="M735">
        <v>165787</v>
      </c>
      <c r="N735">
        <v>3698</v>
      </c>
      <c r="O735">
        <v>71279</v>
      </c>
      <c r="P735">
        <v>601</v>
      </c>
      <c r="Q735">
        <v>27221</v>
      </c>
    </row>
    <row r="736" spans="1:17" hidden="1" x14ac:dyDescent="0.2">
      <c r="A736" t="s">
        <v>359</v>
      </c>
      <c r="B736" s="2">
        <v>41091</v>
      </c>
      <c r="C736" t="s">
        <v>351</v>
      </c>
      <c r="D736" t="s">
        <v>352</v>
      </c>
      <c r="E736" t="s">
        <v>349</v>
      </c>
      <c r="F736" t="s">
        <v>350</v>
      </c>
      <c r="G736" t="s">
        <v>372</v>
      </c>
      <c r="H736">
        <v>9</v>
      </c>
      <c r="I736" t="s">
        <v>183</v>
      </c>
      <c r="J736" t="s">
        <v>182</v>
      </c>
      <c r="K736">
        <v>1751143</v>
      </c>
      <c r="L736">
        <v>1438136</v>
      </c>
      <c r="M736">
        <v>192130</v>
      </c>
      <c r="N736">
        <v>9058</v>
      </c>
      <c r="O736">
        <v>73235</v>
      </c>
      <c r="P736">
        <v>1959</v>
      </c>
      <c r="Q736">
        <v>36625</v>
      </c>
    </row>
    <row r="737" spans="1:17" hidden="1" x14ac:dyDescent="0.2">
      <c r="A737" t="s">
        <v>359</v>
      </c>
      <c r="B737" s="2">
        <v>41091</v>
      </c>
      <c r="C737" t="s">
        <v>353</v>
      </c>
      <c r="D737" t="s">
        <v>354</v>
      </c>
      <c r="E737" t="s">
        <v>343</v>
      </c>
      <c r="F737" t="s">
        <v>344</v>
      </c>
      <c r="G737" t="s">
        <v>372</v>
      </c>
      <c r="H737">
        <v>9</v>
      </c>
      <c r="I737" t="s">
        <v>183</v>
      </c>
      <c r="J737" t="s">
        <v>182</v>
      </c>
      <c r="K737">
        <v>511508</v>
      </c>
      <c r="L737">
        <v>420931</v>
      </c>
      <c r="M737">
        <v>55268</v>
      </c>
      <c r="N737">
        <v>10265</v>
      </c>
      <c r="O737">
        <v>3831</v>
      </c>
      <c r="P737">
        <v>2379</v>
      </c>
      <c r="Q737">
        <v>18834</v>
      </c>
    </row>
    <row r="738" spans="1:17" hidden="1" x14ac:dyDescent="0.2">
      <c r="A738" t="s">
        <v>359</v>
      </c>
      <c r="B738" s="2">
        <v>41091</v>
      </c>
      <c r="C738" t="s">
        <v>353</v>
      </c>
      <c r="D738" t="s">
        <v>354</v>
      </c>
      <c r="E738" t="s">
        <v>347</v>
      </c>
      <c r="F738" t="s">
        <v>348</v>
      </c>
      <c r="G738" t="s">
        <v>372</v>
      </c>
      <c r="H738">
        <v>9</v>
      </c>
      <c r="I738" t="s">
        <v>183</v>
      </c>
      <c r="J738" t="s">
        <v>182</v>
      </c>
      <c r="K738">
        <v>3082887</v>
      </c>
      <c r="L738">
        <v>2522848</v>
      </c>
      <c r="M738">
        <v>347307</v>
      </c>
      <c r="N738">
        <v>7498</v>
      </c>
      <c r="O738">
        <v>147870</v>
      </c>
      <c r="P738">
        <v>1246</v>
      </c>
      <c r="Q738">
        <v>56118</v>
      </c>
    </row>
    <row r="739" spans="1:17" hidden="1" x14ac:dyDescent="0.2">
      <c r="A739" t="s">
        <v>359</v>
      </c>
      <c r="B739" s="2">
        <v>41091</v>
      </c>
      <c r="C739" t="s">
        <v>353</v>
      </c>
      <c r="D739" t="s">
        <v>354</v>
      </c>
      <c r="E739" t="s">
        <v>349</v>
      </c>
      <c r="F739" t="s">
        <v>350</v>
      </c>
      <c r="G739" t="s">
        <v>372</v>
      </c>
      <c r="H739">
        <v>9</v>
      </c>
      <c r="I739" t="s">
        <v>183</v>
      </c>
      <c r="J739" t="s">
        <v>182</v>
      </c>
      <c r="K739">
        <v>3594395</v>
      </c>
      <c r="L739">
        <v>2943779</v>
      </c>
      <c r="M739">
        <v>402575</v>
      </c>
      <c r="N739">
        <v>17763</v>
      </c>
      <c r="O739">
        <v>151701</v>
      </c>
      <c r="P739">
        <v>3625</v>
      </c>
      <c r="Q739">
        <v>74952</v>
      </c>
    </row>
    <row r="740" spans="1:17" hidden="1" x14ac:dyDescent="0.2">
      <c r="A740" t="s">
        <v>360</v>
      </c>
      <c r="B740" s="2">
        <v>41456</v>
      </c>
      <c r="C740" t="s">
        <v>341</v>
      </c>
      <c r="D740" t="s">
        <v>342</v>
      </c>
      <c r="E740" t="s">
        <v>343</v>
      </c>
      <c r="F740" t="s">
        <v>344</v>
      </c>
      <c r="G740" t="s">
        <v>372</v>
      </c>
      <c r="H740">
        <v>9</v>
      </c>
      <c r="I740" t="s">
        <v>183</v>
      </c>
      <c r="J740" t="s">
        <v>182</v>
      </c>
      <c r="K740">
        <v>262748</v>
      </c>
      <c r="L740">
        <v>215468</v>
      </c>
      <c r="M740">
        <v>29593</v>
      </c>
      <c r="N740">
        <v>5027</v>
      </c>
      <c r="O740">
        <v>1885</v>
      </c>
      <c r="P740">
        <v>1013</v>
      </c>
      <c r="Q740">
        <v>9762</v>
      </c>
    </row>
    <row r="741" spans="1:17" hidden="1" x14ac:dyDescent="0.2">
      <c r="A741" t="s">
        <v>360</v>
      </c>
      <c r="B741" s="2">
        <v>41456</v>
      </c>
      <c r="C741" t="s">
        <v>341</v>
      </c>
      <c r="D741" t="s">
        <v>342</v>
      </c>
      <c r="E741" t="s">
        <v>347</v>
      </c>
      <c r="F741" t="s">
        <v>348</v>
      </c>
      <c r="G741" t="s">
        <v>372</v>
      </c>
      <c r="H741">
        <v>9</v>
      </c>
      <c r="I741" t="s">
        <v>183</v>
      </c>
      <c r="J741" t="s">
        <v>182</v>
      </c>
      <c r="K741">
        <v>1579999</v>
      </c>
      <c r="L741">
        <v>1284833</v>
      </c>
      <c r="M741">
        <v>183245</v>
      </c>
      <c r="N741">
        <v>3862</v>
      </c>
      <c r="O741">
        <v>77872</v>
      </c>
      <c r="P741">
        <v>645</v>
      </c>
      <c r="Q741">
        <v>29542</v>
      </c>
    </row>
    <row r="742" spans="1:17" hidden="1" x14ac:dyDescent="0.2">
      <c r="A742" t="s">
        <v>360</v>
      </c>
      <c r="B742" s="2">
        <v>41456</v>
      </c>
      <c r="C742" t="s">
        <v>341</v>
      </c>
      <c r="D742" t="s">
        <v>342</v>
      </c>
      <c r="E742" t="s">
        <v>349</v>
      </c>
      <c r="F742" t="s">
        <v>350</v>
      </c>
      <c r="G742" t="s">
        <v>372</v>
      </c>
      <c r="H742">
        <v>9</v>
      </c>
      <c r="I742" t="s">
        <v>183</v>
      </c>
      <c r="J742" t="s">
        <v>182</v>
      </c>
      <c r="K742">
        <v>1842747</v>
      </c>
      <c r="L742">
        <v>1500301</v>
      </c>
      <c r="M742">
        <v>212838</v>
      </c>
      <c r="N742">
        <v>8889</v>
      </c>
      <c r="O742">
        <v>79757</v>
      </c>
      <c r="P742">
        <v>1658</v>
      </c>
      <c r="Q742">
        <v>39304</v>
      </c>
    </row>
    <row r="743" spans="1:17" hidden="1" x14ac:dyDescent="0.2">
      <c r="A743" t="s">
        <v>360</v>
      </c>
      <c r="B743" s="2">
        <v>41456</v>
      </c>
      <c r="C743" t="s">
        <v>351</v>
      </c>
      <c r="D743" t="s">
        <v>352</v>
      </c>
      <c r="E743" t="s">
        <v>343</v>
      </c>
      <c r="F743" t="s">
        <v>344</v>
      </c>
      <c r="G743" t="s">
        <v>372</v>
      </c>
      <c r="H743">
        <v>9</v>
      </c>
      <c r="I743" t="s">
        <v>183</v>
      </c>
      <c r="J743" t="s">
        <v>182</v>
      </c>
      <c r="K743">
        <v>261848</v>
      </c>
      <c r="L743">
        <v>216227</v>
      </c>
      <c r="M743">
        <v>26970</v>
      </c>
      <c r="N743">
        <v>5538</v>
      </c>
      <c r="O743">
        <v>1999</v>
      </c>
      <c r="P743">
        <v>1356</v>
      </c>
      <c r="Q743">
        <v>9758</v>
      </c>
    </row>
    <row r="744" spans="1:17" hidden="1" x14ac:dyDescent="0.2">
      <c r="A744" t="s">
        <v>360</v>
      </c>
      <c r="B744" s="2">
        <v>41456</v>
      </c>
      <c r="C744" t="s">
        <v>351</v>
      </c>
      <c r="D744" t="s">
        <v>352</v>
      </c>
      <c r="E744" t="s">
        <v>347</v>
      </c>
      <c r="F744" t="s">
        <v>348</v>
      </c>
      <c r="G744" t="s">
        <v>372</v>
      </c>
      <c r="H744">
        <v>9</v>
      </c>
      <c r="I744" t="s">
        <v>183</v>
      </c>
      <c r="J744" t="s">
        <v>182</v>
      </c>
      <c r="K744">
        <v>1490320</v>
      </c>
      <c r="L744">
        <v>1217992</v>
      </c>
      <c r="M744">
        <v>167783</v>
      </c>
      <c r="N744">
        <v>3788</v>
      </c>
      <c r="O744">
        <v>72251</v>
      </c>
      <c r="P744">
        <v>613</v>
      </c>
      <c r="Q744">
        <v>27893</v>
      </c>
    </row>
    <row r="745" spans="1:17" hidden="1" x14ac:dyDescent="0.2">
      <c r="A745" t="s">
        <v>360</v>
      </c>
      <c r="B745" s="2">
        <v>41456</v>
      </c>
      <c r="C745" t="s">
        <v>351</v>
      </c>
      <c r="D745" t="s">
        <v>352</v>
      </c>
      <c r="E745" t="s">
        <v>349</v>
      </c>
      <c r="F745" t="s">
        <v>350</v>
      </c>
      <c r="G745" t="s">
        <v>372</v>
      </c>
      <c r="H745">
        <v>9</v>
      </c>
      <c r="I745" t="s">
        <v>183</v>
      </c>
      <c r="J745" t="s">
        <v>182</v>
      </c>
      <c r="K745">
        <v>1752168</v>
      </c>
      <c r="L745">
        <v>1434219</v>
      </c>
      <c r="M745">
        <v>194753</v>
      </c>
      <c r="N745">
        <v>9326</v>
      </c>
      <c r="O745">
        <v>74250</v>
      </c>
      <c r="P745">
        <v>1969</v>
      </c>
      <c r="Q745">
        <v>37651</v>
      </c>
    </row>
    <row r="746" spans="1:17" hidden="1" x14ac:dyDescent="0.2">
      <c r="A746" t="s">
        <v>360</v>
      </c>
      <c r="B746" s="2">
        <v>41456</v>
      </c>
      <c r="C746" t="s">
        <v>353</v>
      </c>
      <c r="D746" t="s">
        <v>354</v>
      </c>
      <c r="E746" t="s">
        <v>343</v>
      </c>
      <c r="F746" t="s">
        <v>344</v>
      </c>
      <c r="G746" t="s">
        <v>372</v>
      </c>
      <c r="H746">
        <v>9</v>
      </c>
      <c r="I746" t="s">
        <v>183</v>
      </c>
      <c r="J746" t="s">
        <v>182</v>
      </c>
      <c r="K746">
        <v>524596</v>
      </c>
      <c r="L746">
        <v>431695</v>
      </c>
      <c r="M746">
        <v>56563</v>
      </c>
      <c r="N746">
        <v>10565</v>
      </c>
      <c r="O746">
        <v>3884</v>
      </c>
      <c r="P746">
        <v>2369</v>
      </c>
      <c r="Q746">
        <v>19520</v>
      </c>
    </row>
    <row r="747" spans="1:17" hidden="1" x14ac:dyDescent="0.2">
      <c r="A747" t="s">
        <v>360</v>
      </c>
      <c r="B747" s="2">
        <v>41456</v>
      </c>
      <c r="C747" t="s">
        <v>353</v>
      </c>
      <c r="D747" t="s">
        <v>354</v>
      </c>
      <c r="E747" t="s">
        <v>347</v>
      </c>
      <c r="F747" t="s">
        <v>348</v>
      </c>
      <c r="G747" t="s">
        <v>372</v>
      </c>
      <c r="H747">
        <v>9</v>
      </c>
      <c r="I747" t="s">
        <v>183</v>
      </c>
      <c r="J747" t="s">
        <v>182</v>
      </c>
      <c r="K747">
        <v>3070319</v>
      </c>
      <c r="L747">
        <v>2502825</v>
      </c>
      <c r="M747">
        <v>351028</v>
      </c>
      <c r="N747">
        <v>7650</v>
      </c>
      <c r="O747">
        <v>150123</v>
      </c>
      <c r="P747">
        <v>1258</v>
      </c>
      <c r="Q747">
        <v>57435</v>
      </c>
    </row>
    <row r="748" spans="1:17" hidden="1" x14ac:dyDescent="0.2">
      <c r="A748" t="s">
        <v>360</v>
      </c>
      <c r="B748" s="2">
        <v>41456</v>
      </c>
      <c r="C748" t="s">
        <v>353</v>
      </c>
      <c r="D748" t="s">
        <v>354</v>
      </c>
      <c r="E748" t="s">
        <v>349</v>
      </c>
      <c r="F748" t="s">
        <v>350</v>
      </c>
      <c r="G748" t="s">
        <v>372</v>
      </c>
      <c r="H748">
        <v>9</v>
      </c>
      <c r="I748" t="s">
        <v>183</v>
      </c>
      <c r="J748" t="s">
        <v>182</v>
      </c>
      <c r="K748">
        <v>3594915</v>
      </c>
      <c r="L748">
        <v>2934520</v>
      </c>
      <c r="M748">
        <v>407591</v>
      </c>
      <c r="N748">
        <v>18215</v>
      </c>
      <c r="O748">
        <v>154007</v>
      </c>
      <c r="P748">
        <v>3627</v>
      </c>
      <c r="Q748">
        <v>76955</v>
      </c>
    </row>
    <row r="749" spans="1:17" x14ac:dyDescent="0.2">
      <c r="A749" t="s">
        <v>361</v>
      </c>
      <c r="B749" s="2">
        <v>41821</v>
      </c>
      <c r="C749" t="s">
        <v>341</v>
      </c>
      <c r="D749" t="s">
        <v>342</v>
      </c>
      <c r="E749" t="s">
        <v>343</v>
      </c>
      <c r="F749" t="s">
        <v>344</v>
      </c>
      <c r="G749" t="s">
        <v>372</v>
      </c>
      <c r="H749">
        <v>9</v>
      </c>
      <c r="I749" t="s">
        <v>183</v>
      </c>
      <c r="J749" t="s">
        <v>182</v>
      </c>
      <c r="K749">
        <v>268896</v>
      </c>
      <c r="L749">
        <v>220549</v>
      </c>
      <c r="M749">
        <v>30165</v>
      </c>
      <c r="N749">
        <v>5139</v>
      </c>
      <c r="O749">
        <v>1905</v>
      </c>
      <c r="P749">
        <v>1044</v>
      </c>
      <c r="Q749">
        <v>10094</v>
      </c>
    </row>
    <row r="750" spans="1:17" x14ac:dyDescent="0.2">
      <c r="A750" t="s">
        <v>361</v>
      </c>
      <c r="B750" s="2">
        <v>41821</v>
      </c>
      <c r="C750" t="s">
        <v>341</v>
      </c>
      <c r="D750" t="s">
        <v>342</v>
      </c>
      <c r="E750" t="s">
        <v>347</v>
      </c>
      <c r="F750" t="s">
        <v>348</v>
      </c>
      <c r="G750" t="s">
        <v>372</v>
      </c>
      <c r="H750">
        <v>9</v>
      </c>
      <c r="I750" t="s">
        <v>183</v>
      </c>
      <c r="J750" t="s">
        <v>182</v>
      </c>
      <c r="K750">
        <v>1572897</v>
      </c>
      <c r="L750">
        <v>1272686</v>
      </c>
      <c r="M750">
        <v>184696</v>
      </c>
      <c r="N750">
        <v>3897</v>
      </c>
      <c r="O750">
        <v>80792</v>
      </c>
      <c r="P750">
        <v>654</v>
      </c>
      <c r="Q750">
        <v>30172</v>
      </c>
    </row>
    <row r="751" spans="1:17" x14ac:dyDescent="0.2">
      <c r="A751" t="s">
        <v>361</v>
      </c>
      <c r="B751" s="2">
        <v>41821</v>
      </c>
      <c r="C751" t="s">
        <v>341</v>
      </c>
      <c r="D751" t="s">
        <v>342</v>
      </c>
      <c r="E751" t="s">
        <v>349</v>
      </c>
      <c r="F751" t="s">
        <v>350</v>
      </c>
      <c r="G751" t="s">
        <v>372</v>
      </c>
      <c r="H751">
        <v>9</v>
      </c>
      <c r="I751" t="s">
        <v>183</v>
      </c>
      <c r="J751" t="s">
        <v>182</v>
      </c>
      <c r="K751">
        <v>1841793</v>
      </c>
      <c r="L751">
        <v>1493235</v>
      </c>
      <c r="M751">
        <v>214861</v>
      </c>
      <c r="N751">
        <v>9036</v>
      </c>
      <c r="O751">
        <v>82697</v>
      </c>
      <c r="P751">
        <v>1698</v>
      </c>
      <c r="Q751">
        <v>40266</v>
      </c>
    </row>
    <row r="752" spans="1:17" x14ac:dyDescent="0.2">
      <c r="A752" t="s">
        <v>361</v>
      </c>
      <c r="B752" s="2">
        <v>41821</v>
      </c>
      <c r="C752" t="s">
        <v>351</v>
      </c>
      <c r="D752" t="s">
        <v>352</v>
      </c>
      <c r="E752" t="s">
        <v>343</v>
      </c>
      <c r="F752" t="s">
        <v>344</v>
      </c>
      <c r="G752" t="s">
        <v>372</v>
      </c>
      <c r="H752">
        <v>9</v>
      </c>
      <c r="I752" t="s">
        <v>183</v>
      </c>
      <c r="J752" t="s">
        <v>182</v>
      </c>
      <c r="K752">
        <v>268200</v>
      </c>
      <c r="L752">
        <v>221387</v>
      </c>
      <c r="M752">
        <v>27614</v>
      </c>
      <c r="N752">
        <v>5692</v>
      </c>
      <c r="O752">
        <v>2007</v>
      </c>
      <c r="P752">
        <v>1390</v>
      </c>
      <c r="Q752">
        <v>10110</v>
      </c>
    </row>
    <row r="753" spans="1:17" x14ac:dyDescent="0.2">
      <c r="A753" t="s">
        <v>361</v>
      </c>
      <c r="B753" s="2">
        <v>41821</v>
      </c>
      <c r="C753" t="s">
        <v>351</v>
      </c>
      <c r="D753" t="s">
        <v>352</v>
      </c>
      <c r="E753" t="s">
        <v>347</v>
      </c>
      <c r="F753" t="s">
        <v>348</v>
      </c>
      <c r="G753" t="s">
        <v>372</v>
      </c>
      <c r="H753">
        <v>9</v>
      </c>
      <c r="I753" t="s">
        <v>183</v>
      </c>
      <c r="J753" t="s">
        <v>182</v>
      </c>
      <c r="K753">
        <v>1484790</v>
      </c>
      <c r="L753">
        <v>1207767</v>
      </c>
      <c r="M753">
        <v>168917</v>
      </c>
      <c r="N753">
        <v>3863</v>
      </c>
      <c r="O753">
        <v>75035</v>
      </c>
      <c r="P753">
        <v>616</v>
      </c>
      <c r="Q753">
        <v>28592</v>
      </c>
    </row>
    <row r="754" spans="1:17" x14ac:dyDescent="0.2">
      <c r="A754" t="s">
        <v>361</v>
      </c>
      <c r="B754" s="2">
        <v>41821</v>
      </c>
      <c r="C754" t="s">
        <v>351</v>
      </c>
      <c r="D754" t="s">
        <v>352</v>
      </c>
      <c r="E754" t="s">
        <v>349</v>
      </c>
      <c r="F754" t="s">
        <v>350</v>
      </c>
      <c r="G754" t="s">
        <v>372</v>
      </c>
      <c r="H754">
        <v>9</v>
      </c>
      <c r="I754" t="s">
        <v>183</v>
      </c>
      <c r="J754" t="s">
        <v>182</v>
      </c>
      <c r="K754">
        <v>1752990</v>
      </c>
      <c r="L754">
        <v>1429154</v>
      </c>
      <c r="M754">
        <v>196531</v>
      </c>
      <c r="N754">
        <v>9555</v>
      </c>
      <c r="O754">
        <v>77042</v>
      </c>
      <c r="P754">
        <v>2006</v>
      </c>
      <c r="Q754">
        <v>38702</v>
      </c>
    </row>
    <row r="755" spans="1:17" x14ac:dyDescent="0.2">
      <c r="A755" t="s">
        <v>361</v>
      </c>
      <c r="B755" s="2">
        <v>41821</v>
      </c>
      <c r="C755" t="s">
        <v>353</v>
      </c>
      <c r="D755" t="s">
        <v>354</v>
      </c>
      <c r="E755" t="s">
        <v>343</v>
      </c>
      <c r="F755" t="s">
        <v>344</v>
      </c>
      <c r="G755" t="s">
        <v>372</v>
      </c>
      <c r="H755">
        <v>9</v>
      </c>
      <c r="I755" t="s">
        <v>183</v>
      </c>
      <c r="J755" t="s">
        <v>182</v>
      </c>
      <c r="K755">
        <v>537096</v>
      </c>
      <c r="L755">
        <v>441936</v>
      </c>
      <c r="M755">
        <v>57779</v>
      </c>
      <c r="N755">
        <v>10831</v>
      </c>
      <c r="O755">
        <v>3912</v>
      </c>
      <c r="P755">
        <v>2434</v>
      </c>
      <c r="Q755">
        <v>20204</v>
      </c>
    </row>
    <row r="756" spans="1:17" x14ac:dyDescent="0.2">
      <c r="A756" t="s">
        <v>361</v>
      </c>
      <c r="B756" s="2">
        <v>41821</v>
      </c>
      <c r="C756" t="s">
        <v>353</v>
      </c>
      <c r="D756" t="s">
        <v>354</v>
      </c>
      <c r="E756" t="s">
        <v>347</v>
      </c>
      <c r="F756" t="s">
        <v>348</v>
      </c>
      <c r="G756" t="s">
        <v>372</v>
      </c>
      <c r="H756">
        <v>9</v>
      </c>
      <c r="I756" t="s">
        <v>183</v>
      </c>
      <c r="J756" t="s">
        <v>182</v>
      </c>
      <c r="K756">
        <v>3057687</v>
      </c>
      <c r="L756">
        <v>2480453</v>
      </c>
      <c r="M756">
        <v>353613</v>
      </c>
      <c r="N756">
        <v>7760</v>
      </c>
      <c r="O756">
        <v>155827</v>
      </c>
      <c r="P756">
        <v>1270</v>
      </c>
      <c r="Q756">
        <v>58764</v>
      </c>
    </row>
    <row r="757" spans="1:17" x14ac:dyDescent="0.2">
      <c r="A757" t="s">
        <v>361</v>
      </c>
      <c r="B757" s="2">
        <v>41821</v>
      </c>
      <c r="C757" t="s">
        <v>353</v>
      </c>
      <c r="D757" t="s">
        <v>354</v>
      </c>
      <c r="E757" t="s">
        <v>349</v>
      </c>
      <c r="F757" t="s">
        <v>350</v>
      </c>
      <c r="G757" t="s">
        <v>372</v>
      </c>
      <c r="H757">
        <v>9</v>
      </c>
      <c r="I757" t="s">
        <v>183</v>
      </c>
      <c r="J757" t="s">
        <v>182</v>
      </c>
      <c r="K757">
        <v>3594783</v>
      </c>
      <c r="L757">
        <v>2922389</v>
      </c>
      <c r="M757">
        <v>411392</v>
      </c>
      <c r="N757">
        <v>18591</v>
      </c>
      <c r="O757">
        <v>159739</v>
      </c>
      <c r="P757">
        <v>3704</v>
      </c>
      <c r="Q757">
        <v>78968</v>
      </c>
    </row>
    <row r="758" spans="1:17" hidden="1" x14ac:dyDescent="0.2">
      <c r="A758" t="s">
        <v>362</v>
      </c>
      <c r="B758" s="2">
        <v>42186</v>
      </c>
      <c r="C758" t="s">
        <v>341</v>
      </c>
      <c r="D758" t="s">
        <v>342</v>
      </c>
      <c r="E758" t="s">
        <v>343</v>
      </c>
      <c r="F758" t="s">
        <v>344</v>
      </c>
      <c r="G758" t="s">
        <v>372</v>
      </c>
      <c r="H758">
        <v>9</v>
      </c>
      <c r="I758" t="s">
        <v>183</v>
      </c>
      <c r="J758" t="s">
        <v>182</v>
      </c>
      <c r="K758">
        <v>274717</v>
      </c>
      <c r="L758">
        <v>225075</v>
      </c>
      <c r="M758">
        <v>30871</v>
      </c>
      <c r="N758">
        <v>5306</v>
      </c>
      <c r="O758">
        <v>1898</v>
      </c>
      <c r="P758">
        <v>1065</v>
      </c>
      <c r="Q758">
        <v>10502</v>
      </c>
    </row>
    <row r="759" spans="1:17" hidden="1" x14ac:dyDescent="0.2">
      <c r="A759" t="s">
        <v>362</v>
      </c>
      <c r="B759" s="2">
        <v>42186</v>
      </c>
      <c r="C759" t="s">
        <v>341</v>
      </c>
      <c r="D759" t="s">
        <v>342</v>
      </c>
      <c r="E759" t="s">
        <v>347</v>
      </c>
      <c r="F759" t="s">
        <v>348</v>
      </c>
      <c r="G759" t="s">
        <v>372</v>
      </c>
      <c r="H759">
        <v>9</v>
      </c>
      <c r="I759" t="s">
        <v>183</v>
      </c>
      <c r="J759" t="s">
        <v>182</v>
      </c>
      <c r="K759">
        <v>1562995</v>
      </c>
      <c r="L759">
        <v>1258687</v>
      </c>
      <c r="M759">
        <v>186302</v>
      </c>
      <c r="N759">
        <v>3884</v>
      </c>
      <c r="O759">
        <v>82872</v>
      </c>
      <c r="P759">
        <v>674</v>
      </c>
      <c r="Q759">
        <v>30576</v>
      </c>
    </row>
    <row r="760" spans="1:17" hidden="1" x14ac:dyDescent="0.2">
      <c r="A760" t="s">
        <v>362</v>
      </c>
      <c r="B760" s="2">
        <v>42186</v>
      </c>
      <c r="C760" t="s">
        <v>341</v>
      </c>
      <c r="D760" t="s">
        <v>342</v>
      </c>
      <c r="E760" t="s">
        <v>349</v>
      </c>
      <c r="F760" t="s">
        <v>350</v>
      </c>
      <c r="G760" t="s">
        <v>372</v>
      </c>
      <c r="H760">
        <v>9</v>
      </c>
      <c r="I760" t="s">
        <v>183</v>
      </c>
      <c r="J760" t="s">
        <v>182</v>
      </c>
      <c r="K760">
        <v>1837712</v>
      </c>
      <c r="L760">
        <v>1483762</v>
      </c>
      <c r="M760">
        <v>217173</v>
      </c>
      <c r="N760">
        <v>9190</v>
      </c>
      <c r="O760">
        <v>84770</v>
      </c>
      <c r="P760">
        <v>1739</v>
      </c>
      <c r="Q760">
        <v>41078</v>
      </c>
    </row>
    <row r="761" spans="1:17" hidden="1" x14ac:dyDescent="0.2">
      <c r="A761" t="s">
        <v>362</v>
      </c>
      <c r="B761" s="2">
        <v>42186</v>
      </c>
      <c r="C761" t="s">
        <v>351</v>
      </c>
      <c r="D761" t="s">
        <v>352</v>
      </c>
      <c r="E761" t="s">
        <v>343</v>
      </c>
      <c r="F761" t="s">
        <v>344</v>
      </c>
      <c r="G761" t="s">
        <v>372</v>
      </c>
      <c r="H761">
        <v>9</v>
      </c>
      <c r="I761" t="s">
        <v>183</v>
      </c>
      <c r="J761" t="s">
        <v>182</v>
      </c>
      <c r="K761">
        <v>273567</v>
      </c>
      <c r="L761">
        <v>225537</v>
      </c>
      <c r="M761">
        <v>28300</v>
      </c>
      <c r="N761">
        <v>5798</v>
      </c>
      <c r="O761">
        <v>2016</v>
      </c>
      <c r="P761">
        <v>1402</v>
      </c>
      <c r="Q761">
        <v>10514</v>
      </c>
    </row>
    <row r="762" spans="1:17" hidden="1" x14ac:dyDescent="0.2">
      <c r="A762" t="s">
        <v>362</v>
      </c>
      <c r="B762" s="2">
        <v>42186</v>
      </c>
      <c r="C762" t="s">
        <v>351</v>
      </c>
      <c r="D762" t="s">
        <v>352</v>
      </c>
      <c r="E762" t="s">
        <v>347</v>
      </c>
      <c r="F762" t="s">
        <v>348</v>
      </c>
      <c r="G762" t="s">
        <v>372</v>
      </c>
      <c r="H762">
        <v>9</v>
      </c>
      <c r="I762" t="s">
        <v>183</v>
      </c>
      <c r="J762" t="s">
        <v>182</v>
      </c>
      <c r="K762">
        <v>1476230</v>
      </c>
      <c r="L762">
        <v>1194855</v>
      </c>
      <c r="M762">
        <v>170175</v>
      </c>
      <c r="N762">
        <v>3926</v>
      </c>
      <c r="O762">
        <v>77436</v>
      </c>
      <c r="P762">
        <v>618</v>
      </c>
      <c r="Q762">
        <v>29220</v>
      </c>
    </row>
    <row r="763" spans="1:17" hidden="1" x14ac:dyDescent="0.2">
      <c r="A763" t="s">
        <v>362</v>
      </c>
      <c r="B763" s="2">
        <v>42186</v>
      </c>
      <c r="C763" t="s">
        <v>351</v>
      </c>
      <c r="D763" t="s">
        <v>352</v>
      </c>
      <c r="E763" t="s">
        <v>349</v>
      </c>
      <c r="F763" t="s">
        <v>350</v>
      </c>
      <c r="G763" t="s">
        <v>372</v>
      </c>
      <c r="H763">
        <v>9</v>
      </c>
      <c r="I763" t="s">
        <v>183</v>
      </c>
      <c r="J763" t="s">
        <v>182</v>
      </c>
      <c r="K763">
        <v>1749797</v>
      </c>
      <c r="L763">
        <v>1420392</v>
      </c>
      <c r="M763">
        <v>198475</v>
      </c>
      <c r="N763">
        <v>9724</v>
      </c>
      <c r="O763">
        <v>79452</v>
      </c>
      <c r="P763">
        <v>2020</v>
      </c>
      <c r="Q763">
        <v>39734</v>
      </c>
    </row>
    <row r="764" spans="1:17" hidden="1" x14ac:dyDescent="0.2">
      <c r="A764" t="s">
        <v>362</v>
      </c>
      <c r="B764" s="2">
        <v>42186</v>
      </c>
      <c r="C764" t="s">
        <v>353</v>
      </c>
      <c r="D764" t="s">
        <v>354</v>
      </c>
      <c r="E764" t="s">
        <v>343</v>
      </c>
      <c r="F764" t="s">
        <v>344</v>
      </c>
      <c r="G764" t="s">
        <v>372</v>
      </c>
      <c r="H764">
        <v>9</v>
      </c>
      <c r="I764" t="s">
        <v>183</v>
      </c>
      <c r="J764" t="s">
        <v>182</v>
      </c>
      <c r="K764">
        <v>548284</v>
      </c>
      <c r="L764">
        <v>450612</v>
      </c>
      <c r="M764">
        <v>59171</v>
      </c>
      <c r="N764">
        <v>11104</v>
      </c>
      <c r="O764">
        <v>3914</v>
      </c>
      <c r="P764">
        <v>2467</v>
      </c>
      <c r="Q764">
        <v>21016</v>
      </c>
    </row>
    <row r="765" spans="1:17" hidden="1" x14ac:dyDescent="0.2">
      <c r="A765" t="s">
        <v>362</v>
      </c>
      <c r="B765" s="2">
        <v>42186</v>
      </c>
      <c r="C765" t="s">
        <v>353</v>
      </c>
      <c r="D765" t="s">
        <v>354</v>
      </c>
      <c r="E765" t="s">
        <v>347</v>
      </c>
      <c r="F765" t="s">
        <v>348</v>
      </c>
      <c r="G765" t="s">
        <v>372</v>
      </c>
      <c r="H765">
        <v>9</v>
      </c>
      <c r="I765" t="s">
        <v>183</v>
      </c>
      <c r="J765" t="s">
        <v>182</v>
      </c>
      <c r="K765">
        <v>3039225</v>
      </c>
      <c r="L765">
        <v>2453542</v>
      </c>
      <c r="M765">
        <v>356477</v>
      </c>
      <c r="N765">
        <v>7810</v>
      </c>
      <c r="O765">
        <v>160308</v>
      </c>
      <c r="P765">
        <v>1292</v>
      </c>
      <c r="Q765">
        <v>59796</v>
      </c>
    </row>
    <row r="766" spans="1:17" hidden="1" x14ac:dyDescent="0.2">
      <c r="A766" t="s">
        <v>362</v>
      </c>
      <c r="B766" s="2">
        <v>42186</v>
      </c>
      <c r="C766" t="s">
        <v>353</v>
      </c>
      <c r="D766" t="s">
        <v>354</v>
      </c>
      <c r="E766" t="s">
        <v>349</v>
      </c>
      <c r="F766" t="s">
        <v>350</v>
      </c>
      <c r="G766" t="s">
        <v>372</v>
      </c>
      <c r="H766">
        <v>9</v>
      </c>
      <c r="I766" t="s">
        <v>183</v>
      </c>
      <c r="J766" t="s">
        <v>182</v>
      </c>
      <c r="K766">
        <v>3587509</v>
      </c>
      <c r="L766">
        <v>2904154</v>
      </c>
      <c r="M766">
        <v>415648</v>
      </c>
      <c r="N766">
        <v>18914</v>
      </c>
      <c r="O766">
        <v>164222</v>
      </c>
      <c r="P766">
        <v>3759</v>
      </c>
      <c r="Q766">
        <v>80812</v>
      </c>
    </row>
    <row r="767" spans="1:17" hidden="1" x14ac:dyDescent="0.2">
      <c r="A767" t="s">
        <v>363</v>
      </c>
      <c r="B767" s="2">
        <v>42552</v>
      </c>
      <c r="C767" t="s">
        <v>341</v>
      </c>
      <c r="D767" t="s">
        <v>342</v>
      </c>
      <c r="E767" t="s">
        <v>343</v>
      </c>
      <c r="F767" t="s">
        <v>344</v>
      </c>
      <c r="G767" t="s">
        <v>372</v>
      </c>
      <c r="H767">
        <v>9</v>
      </c>
      <c r="I767" t="s">
        <v>183</v>
      </c>
      <c r="J767" t="s">
        <v>182</v>
      </c>
      <c r="K767">
        <v>280993</v>
      </c>
      <c r="L767">
        <v>230148</v>
      </c>
      <c r="M767">
        <v>31460</v>
      </c>
      <c r="N767">
        <v>5433</v>
      </c>
      <c r="O767">
        <v>1950</v>
      </c>
      <c r="P767">
        <v>1076</v>
      </c>
      <c r="Q767">
        <v>10926</v>
      </c>
    </row>
    <row r="768" spans="1:17" hidden="1" x14ac:dyDescent="0.2">
      <c r="A768" t="s">
        <v>363</v>
      </c>
      <c r="B768" s="2">
        <v>42552</v>
      </c>
      <c r="C768" t="s">
        <v>341</v>
      </c>
      <c r="D768" t="s">
        <v>342</v>
      </c>
      <c r="E768" t="s">
        <v>347</v>
      </c>
      <c r="F768" t="s">
        <v>348</v>
      </c>
      <c r="G768" t="s">
        <v>372</v>
      </c>
      <c r="H768">
        <v>9</v>
      </c>
      <c r="I768" t="s">
        <v>183</v>
      </c>
      <c r="J768" t="s">
        <v>182</v>
      </c>
      <c r="K768">
        <v>1552105</v>
      </c>
      <c r="L768">
        <v>1244395</v>
      </c>
      <c r="M768">
        <v>187496</v>
      </c>
      <c r="N768">
        <v>3841</v>
      </c>
      <c r="O768">
        <v>84571</v>
      </c>
      <c r="P768">
        <v>649</v>
      </c>
      <c r="Q768">
        <v>31153</v>
      </c>
    </row>
    <row r="769" spans="1:17" hidden="1" x14ac:dyDescent="0.2">
      <c r="A769" t="s">
        <v>363</v>
      </c>
      <c r="B769" s="2">
        <v>42552</v>
      </c>
      <c r="C769" t="s">
        <v>341</v>
      </c>
      <c r="D769" t="s">
        <v>342</v>
      </c>
      <c r="E769" t="s">
        <v>349</v>
      </c>
      <c r="F769" t="s">
        <v>350</v>
      </c>
      <c r="G769" t="s">
        <v>372</v>
      </c>
      <c r="H769">
        <v>9</v>
      </c>
      <c r="I769" t="s">
        <v>183</v>
      </c>
      <c r="J769" t="s">
        <v>182</v>
      </c>
      <c r="K769">
        <v>1833098</v>
      </c>
      <c r="L769">
        <v>1474543</v>
      </c>
      <c r="M769">
        <v>218956</v>
      </c>
      <c r="N769">
        <v>9274</v>
      </c>
      <c r="O769">
        <v>86521</v>
      </c>
      <c r="P769">
        <v>1725</v>
      </c>
      <c r="Q769">
        <v>42079</v>
      </c>
    </row>
    <row r="770" spans="1:17" hidden="1" x14ac:dyDescent="0.2">
      <c r="A770" t="s">
        <v>363</v>
      </c>
      <c r="B770" s="2">
        <v>42552</v>
      </c>
      <c r="C770" t="s">
        <v>351</v>
      </c>
      <c r="D770" t="s">
        <v>352</v>
      </c>
      <c r="E770" t="s">
        <v>343</v>
      </c>
      <c r="F770" t="s">
        <v>344</v>
      </c>
      <c r="G770" t="s">
        <v>372</v>
      </c>
      <c r="H770">
        <v>9</v>
      </c>
      <c r="I770" t="s">
        <v>183</v>
      </c>
      <c r="J770" t="s">
        <v>182</v>
      </c>
      <c r="K770">
        <v>279139</v>
      </c>
      <c r="L770">
        <v>230167</v>
      </c>
      <c r="M770">
        <v>28793</v>
      </c>
      <c r="N770">
        <v>5907</v>
      </c>
      <c r="O770">
        <v>2026</v>
      </c>
      <c r="P770">
        <v>1390</v>
      </c>
      <c r="Q770">
        <v>10856</v>
      </c>
    </row>
    <row r="771" spans="1:17" hidden="1" x14ac:dyDescent="0.2">
      <c r="A771" t="s">
        <v>363</v>
      </c>
      <c r="B771" s="2">
        <v>42552</v>
      </c>
      <c r="C771" t="s">
        <v>351</v>
      </c>
      <c r="D771" t="s">
        <v>352</v>
      </c>
      <c r="E771" t="s">
        <v>347</v>
      </c>
      <c r="F771" t="s">
        <v>348</v>
      </c>
      <c r="G771" t="s">
        <v>372</v>
      </c>
      <c r="H771">
        <v>9</v>
      </c>
      <c r="I771" t="s">
        <v>183</v>
      </c>
      <c r="J771" t="s">
        <v>182</v>
      </c>
      <c r="K771">
        <v>1466437</v>
      </c>
      <c r="L771">
        <v>1181828</v>
      </c>
      <c r="M771">
        <v>171338</v>
      </c>
      <c r="N771">
        <v>3890</v>
      </c>
      <c r="O771">
        <v>78951</v>
      </c>
      <c r="P771">
        <v>622</v>
      </c>
      <c r="Q771">
        <v>29808</v>
      </c>
    </row>
    <row r="772" spans="1:17" hidden="1" x14ac:dyDescent="0.2">
      <c r="A772" t="s">
        <v>363</v>
      </c>
      <c r="B772" s="2">
        <v>42552</v>
      </c>
      <c r="C772" t="s">
        <v>351</v>
      </c>
      <c r="D772" t="s">
        <v>352</v>
      </c>
      <c r="E772" t="s">
        <v>349</v>
      </c>
      <c r="F772" t="s">
        <v>350</v>
      </c>
      <c r="G772" t="s">
        <v>372</v>
      </c>
      <c r="H772">
        <v>9</v>
      </c>
      <c r="I772" t="s">
        <v>183</v>
      </c>
      <c r="J772" t="s">
        <v>182</v>
      </c>
      <c r="K772">
        <v>1745576</v>
      </c>
      <c r="L772">
        <v>1411995</v>
      </c>
      <c r="M772">
        <v>200131</v>
      </c>
      <c r="N772">
        <v>9797</v>
      </c>
      <c r="O772">
        <v>80977</v>
      </c>
      <c r="P772">
        <v>2012</v>
      </c>
      <c r="Q772">
        <v>40664</v>
      </c>
    </row>
    <row r="773" spans="1:17" hidden="1" x14ac:dyDescent="0.2">
      <c r="A773" t="s">
        <v>363</v>
      </c>
      <c r="B773" s="2">
        <v>42552</v>
      </c>
      <c r="C773" t="s">
        <v>353</v>
      </c>
      <c r="D773" t="s">
        <v>354</v>
      </c>
      <c r="E773" t="s">
        <v>343</v>
      </c>
      <c r="F773" t="s">
        <v>344</v>
      </c>
      <c r="G773" t="s">
        <v>372</v>
      </c>
      <c r="H773">
        <v>9</v>
      </c>
      <c r="I773" t="s">
        <v>183</v>
      </c>
      <c r="J773" t="s">
        <v>182</v>
      </c>
      <c r="K773">
        <v>560132</v>
      </c>
      <c r="L773">
        <v>460315</v>
      </c>
      <c r="M773">
        <v>60253</v>
      </c>
      <c r="N773">
        <v>11340</v>
      </c>
      <c r="O773">
        <v>3976</v>
      </c>
      <c r="P773">
        <v>2466</v>
      </c>
      <c r="Q773">
        <v>21782</v>
      </c>
    </row>
    <row r="774" spans="1:17" hidden="1" x14ac:dyDescent="0.2">
      <c r="A774" t="s">
        <v>363</v>
      </c>
      <c r="B774" s="2">
        <v>42552</v>
      </c>
      <c r="C774" t="s">
        <v>353</v>
      </c>
      <c r="D774" t="s">
        <v>354</v>
      </c>
      <c r="E774" t="s">
        <v>347</v>
      </c>
      <c r="F774" t="s">
        <v>348</v>
      </c>
      <c r="G774" t="s">
        <v>372</v>
      </c>
      <c r="H774">
        <v>9</v>
      </c>
      <c r="I774" t="s">
        <v>183</v>
      </c>
      <c r="J774" t="s">
        <v>182</v>
      </c>
      <c r="K774">
        <v>3018542</v>
      </c>
      <c r="L774">
        <v>2426223</v>
      </c>
      <c r="M774">
        <v>358834</v>
      </c>
      <c r="N774">
        <v>7731</v>
      </c>
      <c r="O774">
        <v>163522</v>
      </c>
      <c r="P774">
        <v>1271</v>
      </c>
      <c r="Q774">
        <v>60961</v>
      </c>
    </row>
    <row r="775" spans="1:17" hidden="1" x14ac:dyDescent="0.2">
      <c r="A775" t="s">
        <v>363</v>
      </c>
      <c r="B775" s="2">
        <v>42552</v>
      </c>
      <c r="C775" t="s">
        <v>353</v>
      </c>
      <c r="D775" t="s">
        <v>354</v>
      </c>
      <c r="E775" t="s">
        <v>349</v>
      </c>
      <c r="F775" t="s">
        <v>350</v>
      </c>
      <c r="G775" t="s">
        <v>372</v>
      </c>
      <c r="H775">
        <v>9</v>
      </c>
      <c r="I775" t="s">
        <v>183</v>
      </c>
      <c r="J775" t="s">
        <v>182</v>
      </c>
      <c r="K775">
        <v>3578674</v>
      </c>
      <c r="L775">
        <v>2886538</v>
      </c>
      <c r="M775">
        <v>419087</v>
      </c>
      <c r="N775">
        <v>19071</v>
      </c>
      <c r="O775">
        <v>167498</v>
      </c>
      <c r="P775">
        <v>3737</v>
      </c>
      <c r="Q775">
        <v>82743</v>
      </c>
    </row>
    <row r="776" spans="1:17" hidden="1" x14ac:dyDescent="0.2">
      <c r="A776" t="s">
        <v>364</v>
      </c>
      <c r="B776" s="2">
        <v>42917</v>
      </c>
      <c r="C776" t="s">
        <v>341</v>
      </c>
      <c r="D776" t="s">
        <v>342</v>
      </c>
      <c r="E776" t="s">
        <v>343</v>
      </c>
      <c r="F776" t="s">
        <v>344</v>
      </c>
      <c r="G776" t="s">
        <v>372</v>
      </c>
      <c r="H776">
        <v>9</v>
      </c>
      <c r="I776" t="s">
        <v>183</v>
      </c>
      <c r="J776" t="s">
        <v>182</v>
      </c>
      <c r="K776">
        <v>288152</v>
      </c>
      <c r="L776">
        <v>235558</v>
      </c>
      <c r="M776">
        <v>32431</v>
      </c>
      <c r="N776">
        <v>5648</v>
      </c>
      <c r="O776">
        <v>2020</v>
      </c>
      <c r="P776">
        <v>1107</v>
      </c>
      <c r="Q776">
        <v>11388</v>
      </c>
    </row>
    <row r="777" spans="1:17" hidden="1" x14ac:dyDescent="0.2">
      <c r="A777" t="s">
        <v>364</v>
      </c>
      <c r="B777" s="2">
        <v>42917</v>
      </c>
      <c r="C777" t="s">
        <v>341</v>
      </c>
      <c r="D777" t="s">
        <v>342</v>
      </c>
      <c r="E777" t="s">
        <v>347</v>
      </c>
      <c r="F777" t="s">
        <v>348</v>
      </c>
      <c r="G777" t="s">
        <v>372</v>
      </c>
      <c r="H777">
        <v>9</v>
      </c>
      <c r="I777" t="s">
        <v>183</v>
      </c>
      <c r="J777" t="s">
        <v>182</v>
      </c>
      <c r="K777">
        <v>1542262</v>
      </c>
      <c r="L777">
        <v>1230926</v>
      </c>
      <c r="M777">
        <v>188997</v>
      </c>
      <c r="N777">
        <v>3835</v>
      </c>
      <c r="O777">
        <v>86115</v>
      </c>
      <c r="P777">
        <v>658</v>
      </c>
      <c r="Q777">
        <v>31731</v>
      </c>
    </row>
    <row r="778" spans="1:17" hidden="1" x14ac:dyDescent="0.2">
      <c r="A778" t="s">
        <v>364</v>
      </c>
      <c r="B778" s="2">
        <v>42917</v>
      </c>
      <c r="C778" t="s">
        <v>341</v>
      </c>
      <c r="D778" t="s">
        <v>342</v>
      </c>
      <c r="E778" t="s">
        <v>349</v>
      </c>
      <c r="F778" t="s">
        <v>350</v>
      </c>
      <c r="G778" t="s">
        <v>372</v>
      </c>
      <c r="H778">
        <v>9</v>
      </c>
      <c r="I778" t="s">
        <v>183</v>
      </c>
      <c r="J778" t="s">
        <v>182</v>
      </c>
      <c r="K778">
        <v>1830414</v>
      </c>
      <c r="L778">
        <v>1466484</v>
      </c>
      <c r="M778">
        <v>221428</v>
      </c>
      <c r="N778">
        <v>9483</v>
      </c>
      <c r="O778">
        <v>88135</v>
      </c>
      <c r="P778">
        <v>1765</v>
      </c>
      <c r="Q778">
        <v>43119</v>
      </c>
    </row>
    <row r="779" spans="1:17" hidden="1" x14ac:dyDescent="0.2">
      <c r="A779" t="s">
        <v>364</v>
      </c>
      <c r="B779" s="2">
        <v>42917</v>
      </c>
      <c r="C779" t="s">
        <v>351</v>
      </c>
      <c r="D779" t="s">
        <v>352</v>
      </c>
      <c r="E779" t="s">
        <v>343</v>
      </c>
      <c r="F779" t="s">
        <v>344</v>
      </c>
      <c r="G779" t="s">
        <v>372</v>
      </c>
      <c r="H779">
        <v>9</v>
      </c>
      <c r="I779" t="s">
        <v>183</v>
      </c>
      <c r="J779" t="s">
        <v>182</v>
      </c>
      <c r="K779">
        <v>285458</v>
      </c>
      <c r="L779">
        <v>234972</v>
      </c>
      <c r="M779">
        <v>29711</v>
      </c>
      <c r="N779">
        <v>6072</v>
      </c>
      <c r="O779">
        <v>2085</v>
      </c>
      <c r="P779">
        <v>1423</v>
      </c>
      <c r="Q779">
        <v>11195</v>
      </c>
    </row>
    <row r="780" spans="1:17" hidden="1" x14ac:dyDescent="0.2">
      <c r="A780" t="s">
        <v>364</v>
      </c>
      <c r="B780" s="2">
        <v>42917</v>
      </c>
      <c r="C780" t="s">
        <v>351</v>
      </c>
      <c r="D780" t="s">
        <v>352</v>
      </c>
      <c r="E780" t="s">
        <v>347</v>
      </c>
      <c r="F780" t="s">
        <v>348</v>
      </c>
      <c r="G780" t="s">
        <v>372</v>
      </c>
      <c r="H780">
        <v>9</v>
      </c>
      <c r="I780" t="s">
        <v>183</v>
      </c>
      <c r="J780" t="s">
        <v>182</v>
      </c>
      <c r="K780">
        <v>1458008</v>
      </c>
      <c r="L780">
        <v>1170018</v>
      </c>
      <c r="M780">
        <v>172608</v>
      </c>
      <c r="N780">
        <v>3898</v>
      </c>
      <c r="O780">
        <v>80490</v>
      </c>
      <c r="P780">
        <v>629</v>
      </c>
      <c r="Q780">
        <v>30365</v>
      </c>
    </row>
    <row r="781" spans="1:17" hidden="1" x14ac:dyDescent="0.2">
      <c r="A781" t="s">
        <v>364</v>
      </c>
      <c r="B781" s="2">
        <v>42917</v>
      </c>
      <c r="C781" t="s">
        <v>351</v>
      </c>
      <c r="D781" t="s">
        <v>352</v>
      </c>
      <c r="E781" t="s">
        <v>349</v>
      </c>
      <c r="F781" t="s">
        <v>350</v>
      </c>
      <c r="G781" t="s">
        <v>372</v>
      </c>
      <c r="H781">
        <v>9</v>
      </c>
      <c r="I781" t="s">
        <v>183</v>
      </c>
      <c r="J781" t="s">
        <v>182</v>
      </c>
      <c r="K781">
        <v>1743466</v>
      </c>
      <c r="L781">
        <v>1404990</v>
      </c>
      <c r="M781">
        <v>202319</v>
      </c>
      <c r="N781">
        <v>9970</v>
      </c>
      <c r="O781">
        <v>82575</v>
      </c>
      <c r="P781">
        <v>2052</v>
      </c>
      <c r="Q781">
        <v>41560</v>
      </c>
    </row>
    <row r="782" spans="1:17" hidden="1" x14ac:dyDescent="0.2">
      <c r="A782" t="s">
        <v>364</v>
      </c>
      <c r="B782" s="2">
        <v>42917</v>
      </c>
      <c r="C782" t="s">
        <v>353</v>
      </c>
      <c r="D782" t="s">
        <v>354</v>
      </c>
      <c r="E782" t="s">
        <v>343</v>
      </c>
      <c r="F782" t="s">
        <v>344</v>
      </c>
      <c r="G782" t="s">
        <v>372</v>
      </c>
      <c r="H782">
        <v>9</v>
      </c>
      <c r="I782" t="s">
        <v>183</v>
      </c>
      <c r="J782" t="s">
        <v>182</v>
      </c>
      <c r="K782">
        <v>573610</v>
      </c>
      <c r="L782">
        <v>470530</v>
      </c>
      <c r="M782">
        <v>62142</v>
      </c>
      <c r="N782">
        <v>11720</v>
      </c>
      <c r="O782">
        <v>4105</v>
      </c>
      <c r="P782">
        <v>2530</v>
      </c>
      <c r="Q782">
        <v>22583</v>
      </c>
    </row>
    <row r="783" spans="1:17" hidden="1" x14ac:dyDescent="0.2">
      <c r="A783" t="s">
        <v>364</v>
      </c>
      <c r="B783" s="2">
        <v>42917</v>
      </c>
      <c r="C783" t="s">
        <v>353</v>
      </c>
      <c r="D783" t="s">
        <v>354</v>
      </c>
      <c r="E783" t="s">
        <v>347</v>
      </c>
      <c r="F783" t="s">
        <v>348</v>
      </c>
      <c r="G783" t="s">
        <v>372</v>
      </c>
      <c r="H783">
        <v>9</v>
      </c>
      <c r="I783" t="s">
        <v>183</v>
      </c>
      <c r="J783" t="s">
        <v>182</v>
      </c>
      <c r="K783">
        <v>3000270</v>
      </c>
      <c r="L783">
        <v>2400944</v>
      </c>
      <c r="M783">
        <v>361605</v>
      </c>
      <c r="N783">
        <v>7733</v>
      </c>
      <c r="O783">
        <v>166605</v>
      </c>
      <c r="P783">
        <v>1287</v>
      </c>
      <c r="Q783">
        <v>62096</v>
      </c>
    </row>
    <row r="784" spans="1:17" hidden="1" x14ac:dyDescent="0.2">
      <c r="A784" t="s">
        <v>364</v>
      </c>
      <c r="B784" s="2">
        <v>42917</v>
      </c>
      <c r="C784" t="s">
        <v>353</v>
      </c>
      <c r="D784" t="s">
        <v>354</v>
      </c>
      <c r="E784" t="s">
        <v>349</v>
      </c>
      <c r="F784" t="s">
        <v>350</v>
      </c>
      <c r="G784" t="s">
        <v>372</v>
      </c>
      <c r="H784">
        <v>9</v>
      </c>
      <c r="I784" t="s">
        <v>183</v>
      </c>
      <c r="J784" t="s">
        <v>182</v>
      </c>
      <c r="K784">
        <v>3573880</v>
      </c>
      <c r="L784">
        <v>2871474</v>
      </c>
      <c r="M784">
        <v>423747</v>
      </c>
      <c r="N784">
        <v>19453</v>
      </c>
      <c r="O784">
        <v>170710</v>
      </c>
      <c r="P784">
        <v>3817</v>
      </c>
      <c r="Q784">
        <v>84679</v>
      </c>
    </row>
    <row r="785" spans="1:17" hidden="1" x14ac:dyDescent="0.2">
      <c r="A785" t="s">
        <v>365</v>
      </c>
      <c r="B785" s="2">
        <v>43282</v>
      </c>
      <c r="C785" t="s">
        <v>341</v>
      </c>
      <c r="D785" t="s">
        <v>342</v>
      </c>
      <c r="E785" t="s">
        <v>343</v>
      </c>
      <c r="F785" t="s">
        <v>344</v>
      </c>
      <c r="G785" t="s">
        <v>372</v>
      </c>
      <c r="H785">
        <v>9</v>
      </c>
      <c r="I785" t="s">
        <v>183</v>
      </c>
      <c r="J785" t="s">
        <v>182</v>
      </c>
      <c r="K785">
        <v>296570</v>
      </c>
      <c r="L785">
        <v>241985</v>
      </c>
      <c r="M785">
        <v>33617</v>
      </c>
      <c r="N785">
        <v>5893</v>
      </c>
      <c r="O785">
        <v>2073</v>
      </c>
      <c r="P785">
        <v>1146</v>
      </c>
      <c r="Q785">
        <v>11856</v>
      </c>
    </row>
    <row r="786" spans="1:17" hidden="1" x14ac:dyDescent="0.2">
      <c r="A786" t="s">
        <v>365</v>
      </c>
      <c r="B786" s="2">
        <v>43282</v>
      </c>
      <c r="C786" t="s">
        <v>341</v>
      </c>
      <c r="D786" t="s">
        <v>342</v>
      </c>
      <c r="E786" t="s">
        <v>347</v>
      </c>
      <c r="F786" t="s">
        <v>348</v>
      </c>
      <c r="G786" t="s">
        <v>372</v>
      </c>
      <c r="H786">
        <v>9</v>
      </c>
      <c r="I786" t="s">
        <v>183</v>
      </c>
      <c r="J786" t="s">
        <v>182</v>
      </c>
      <c r="K786">
        <v>1532700</v>
      </c>
      <c r="L786">
        <v>1217976</v>
      </c>
      <c r="M786">
        <v>190673</v>
      </c>
      <c r="N786">
        <v>3815</v>
      </c>
      <c r="O786">
        <v>87454</v>
      </c>
      <c r="P786">
        <v>645</v>
      </c>
      <c r="Q786">
        <v>32137</v>
      </c>
    </row>
    <row r="787" spans="1:17" hidden="1" x14ac:dyDescent="0.2">
      <c r="A787" t="s">
        <v>365</v>
      </c>
      <c r="B787" s="2">
        <v>43282</v>
      </c>
      <c r="C787" t="s">
        <v>341</v>
      </c>
      <c r="D787" t="s">
        <v>342</v>
      </c>
      <c r="E787" t="s">
        <v>349</v>
      </c>
      <c r="F787" t="s">
        <v>350</v>
      </c>
      <c r="G787" t="s">
        <v>372</v>
      </c>
      <c r="H787">
        <v>9</v>
      </c>
      <c r="I787" t="s">
        <v>183</v>
      </c>
      <c r="J787" t="s">
        <v>182</v>
      </c>
      <c r="K787">
        <v>1829270</v>
      </c>
      <c r="L787">
        <v>1459961</v>
      </c>
      <c r="M787">
        <v>224290</v>
      </c>
      <c r="N787">
        <v>9708</v>
      </c>
      <c r="O787">
        <v>89527</v>
      </c>
      <c r="P787">
        <v>1791</v>
      </c>
      <c r="Q787">
        <v>43993</v>
      </c>
    </row>
    <row r="788" spans="1:17" hidden="1" x14ac:dyDescent="0.2">
      <c r="A788" t="s">
        <v>365</v>
      </c>
      <c r="B788" s="2">
        <v>43282</v>
      </c>
      <c r="C788" t="s">
        <v>351</v>
      </c>
      <c r="D788" t="s">
        <v>352</v>
      </c>
      <c r="E788" t="s">
        <v>343</v>
      </c>
      <c r="F788" t="s">
        <v>344</v>
      </c>
      <c r="G788" t="s">
        <v>372</v>
      </c>
      <c r="H788">
        <v>9</v>
      </c>
      <c r="I788" t="s">
        <v>183</v>
      </c>
      <c r="J788" t="s">
        <v>182</v>
      </c>
      <c r="K788">
        <v>293239</v>
      </c>
      <c r="L788">
        <v>240944</v>
      </c>
      <c r="M788">
        <v>30823</v>
      </c>
      <c r="N788">
        <v>6292</v>
      </c>
      <c r="O788">
        <v>2156</v>
      </c>
      <c r="P788">
        <v>1425</v>
      </c>
      <c r="Q788">
        <v>11599</v>
      </c>
    </row>
    <row r="789" spans="1:17" hidden="1" x14ac:dyDescent="0.2">
      <c r="A789" t="s">
        <v>365</v>
      </c>
      <c r="B789" s="2">
        <v>43282</v>
      </c>
      <c r="C789" t="s">
        <v>351</v>
      </c>
      <c r="D789" t="s">
        <v>352</v>
      </c>
      <c r="E789" t="s">
        <v>347</v>
      </c>
      <c r="F789" t="s">
        <v>348</v>
      </c>
      <c r="G789" t="s">
        <v>372</v>
      </c>
      <c r="H789">
        <v>9</v>
      </c>
      <c r="I789" t="s">
        <v>183</v>
      </c>
      <c r="J789" t="s">
        <v>182</v>
      </c>
      <c r="K789">
        <v>1450156</v>
      </c>
      <c r="L789">
        <v>1158375</v>
      </c>
      <c r="M789">
        <v>174185</v>
      </c>
      <c r="N789">
        <v>3943</v>
      </c>
      <c r="O789">
        <v>82116</v>
      </c>
      <c r="P789">
        <v>624</v>
      </c>
      <c r="Q789">
        <v>30913</v>
      </c>
    </row>
    <row r="790" spans="1:17" hidden="1" x14ac:dyDescent="0.2">
      <c r="A790" t="s">
        <v>365</v>
      </c>
      <c r="B790" s="2">
        <v>43282</v>
      </c>
      <c r="C790" t="s">
        <v>351</v>
      </c>
      <c r="D790" t="s">
        <v>352</v>
      </c>
      <c r="E790" t="s">
        <v>349</v>
      </c>
      <c r="F790" t="s">
        <v>350</v>
      </c>
      <c r="G790" t="s">
        <v>372</v>
      </c>
      <c r="H790">
        <v>9</v>
      </c>
      <c r="I790" t="s">
        <v>183</v>
      </c>
      <c r="J790" t="s">
        <v>182</v>
      </c>
      <c r="K790">
        <v>1743395</v>
      </c>
      <c r="L790">
        <v>1399319</v>
      </c>
      <c r="M790">
        <v>205008</v>
      </c>
      <c r="N790">
        <v>10235</v>
      </c>
      <c r="O790">
        <v>84272</v>
      </c>
      <c r="P790">
        <v>2049</v>
      </c>
      <c r="Q790">
        <v>42512</v>
      </c>
    </row>
    <row r="791" spans="1:17" hidden="1" x14ac:dyDescent="0.2">
      <c r="A791" t="s">
        <v>365</v>
      </c>
      <c r="B791" s="2">
        <v>43282</v>
      </c>
      <c r="C791" t="s">
        <v>353</v>
      </c>
      <c r="D791" t="s">
        <v>354</v>
      </c>
      <c r="E791" t="s">
        <v>343</v>
      </c>
      <c r="F791" t="s">
        <v>344</v>
      </c>
      <c r="G791" t="s">
        <v>372</v>
      </c>
      <c r="H791">
        <v>9</v>
      </c>
      <c r="I791" t="s">
        <v>183</v>
      </c>
      <c r="J791" t="s">
        <v>182</v>
      </c>
      <c r="K791">
        <v>589809</v>
      </c>
      <c r="L791">
        <v>482929</v>
      </c>
      <c r="M791">
        <v>64440</v>
      </c>
      <c r="N791">
        <v>12185</v>
      </c>
      <c r="O791">
        <v>4229</v>
      </c>
      <c r="P791">
        <v>2571</v>
      </c>
      <c r="Q791">
        <v>23455</v>
      </c>
    </row>
    <row r="792" spans="1:17" hidden="1" x14ac:dyDescent="0.2">
      <c r="A792" t="s">
        <v>365</v>
      </c>
      <c r="B792" s="2">
        <v>43282</v>
      </c>
      <c r="C792" t="s">
        <v>353</v>
      </c>
      <c r="D792" t="s">
        <v>354</v>
      </c>
      <c r="E792" t="s">
        <v>347</v>
      </c>
      <c r="F792" t="s">
        <v>348</v>
      </c>
      <c r="G792" t="s">
        <v>372</v>
      </c>
      <c r="H792">
        <v>9</v>
      </c>
      <c r="I792" t="s">
        <v>183</v>
      </c>
      <c r="J792" t="s">
        <v>182</v>
      </c>
      <c r="K792">
        <v>2982856</v>
      </c>
      <c r="L792">
        <v>2376351</v>
      </c>
      <c r="M792">
        <v>364858</v>
      </c>
      <c r="N792">
        <v>7758</v>
      </c>
      <c r="O792">
        <v>169570</v>
      </c>
      <c r="P792">
        <v>1269</v>
      </c>
      <c r="Q792">
        <v>63050</v>
      </c>
    </row>
    <row r="793" spans="1:17" hidden="1" x14ac:dyDescent="0.2">
      <c r="A793" t="s">
        <v>365</v>
      </c>
      <c r="B793" s="2">
        <v>43282</v>
      </c>
      <c r="C793" t="s">
        <v>353</v>
      </c>
      <c r="D793" t="s">
        <v>354</v>
      </c>
      <c r="E793" t="s">
        <v>349</v>
      </c>
      <c r="F793" t="s">
        <v>350</v>
      </c>
      <c r="G793" t="s">
        <v>372</v>
      </c>
      <c r="H793">
        <v>9</v>
      </c>
      <c r="I793" t="s">
        <v>183</v>
      </c>
      <c r="J793" t="s">
        <v>182</v>
      </c>
      <c r="K793">
        <v>3572665</v>
      </c>
      <c r="L793">
        <v>2859280</v>
      </c>
      <c r="M793">
        <v>429298</v>
      </c>
      <c r="N793">
        <v>19943</v>
      </c>
      <c r="O793">
        <v>173799</v>
      </c>
      <c r="P793">
        <v>3840</v>
      </c>
      <c r="Q793">
        <v>86505</v>
      </c>
    </row>
    <row r="794" spans="1:17" hidden="1" x14ac:dyDescent="0.2">
      <c r="A794" t="s">
        <v>339</v>
      </c>
      <c r="B794" t="s">
        <v>340</v>
      </c>
      <c r="C794" t="s">
        <v>341</v>
      </c>
      <c r="D794" t="s">
        <v>342</v>
      </c>
      <c r="E794" t="s">
        <v>343</v>
      </c>
      <c r="F794" t="s">
        <v>344</v>
      </c>
      <c r="G794" t="s">
        <v>373</v>
      </c>
      <c r="H794">
        <v>10</v>
      </c>
      <c r="I794" t="s">
        <v>186</v>
      </c>
      <c r="J794" t="s">
        <v>185</v>
      </c>
      <c r="K794">
        <v>35295</v>
      </c>
      <c r="L794">
        <v>27429</v>
      </c>
      <c r="M794">
        <v>4610</v>
      </c>
      <c r="N794">
        <v>1439</v>
      </c>
      <c r="O794">
        <v>248</v>
      </c>
      <c r="P794">
        <v>207</v>
      </c>
      <c r="Q794">
        <v>1362</v>
      </c>
    </row>
    <row r="795" spans="1:17" hidden="1" x14ac:dyDescent="0.2">
      <c r="A795" t="s">
        <v>339</v>
      </c>
      <c r="B795" t="s">
        <v>340</v>
      </c>
      <c r="C795" t="s">
        <v>341</v>
      </c>
      <c r="D795" t="s">
        <v>342</v>
      </c>
      <c r="E795" t="s">
        <v>347</v>
      </c>
      <c r="F795" t="s">
        <v>348</v>
      </c>
      <c r="G795" t="s">
        <v>373</v>
      </c>
      <c r="H795">
        <v>10</v>
      </c>
      <c r="I795" t="s">
        <v>186</v>
      </c>
      <c r="J795" t="s">
        <v>185</v>
      </c>
      <c r="K795">
        <v>427700</v>
      </c>
      <c r="L795">
        <v>303057</v>
      </c>
      <c r="M795">
        <v>98921</v>
      </c>
      <c r="N795">
        <v>1442</v>
      </c>
      <c r="O795">
        <v>14958</v>
      </c>
      <c r="P795">
        <v>140</v>
      </c>
      <c r="Q795">
        <v>9182</v>
      </c>
    </row>
    <row r="796" spans="1:17" hidden="1" x14ac:dyDescent="0.2">
      <c r="A796" t="s">
        <v>339</v>
      </c>
      <c r="B796" t="s">
        <v>340</v>
      </c>
      <c r="C796" t="s">
        <v>341</v>
      </c>
      <c r="D796" t="s">
        <v>342</v>
      </c>
      <c r="E796" t="s">
        <v>349</v>
      </c>
      <c r="F796" t="s">
        <v>350</v>
      </c>
      <c r="G796" t="s">
        <v>373</v>
      </c>
      <c r="H796">
        <v>10</v>
      </c>
      <c r="I796" t="s">
        <v>186</v>
      </c>
      <c r="J796" t="s">
        <v>185</v>
      </c>
      <c r="K796">
        <v>462995</v>
      </c>
      <c r="L796">
        <v>330486</v>
      </c>
      <c r="M796">
        <v>103531</v>
      </c>
      <c r="N796">
        <v>2881</v>
      </c>
      <c r="O796">
        <v>15206</v>
      </c>
      <c r="P796">
        <v>347</v>
      </c>
      <c r="Q796">
        <v>10544</v>
      </c>
    </row>
    <row r="797" spans="1:17" hidden="1" x14ac:dyDescent="0.2">
      <c r="A797" t="s">
        <v>339</v>
      </c>
      <c r="B797" t="s">
        <v>340</v>
      </c>
      <c r="C797" t="s">
        <v>351</v>
      </c>
      <c r="D797" t="s">
        <v>352</v>
      </c>
      <c r="E797" t="s">
        <v>343</v>
      </c>
      <c r="F797" t="s">
        <v>344</v>
      </c>
      <c r="G797" t="s">
        <v>373</v>
      </c>
      <c r="H797">
        <v>10</v>
      </c>
      <c r="I797" t="s">
        <v>186</v>
      </c>
      <c r="J797" t="s">
        <v>185</v>
      </c>
      <c r="K797">
        <v>37926</v>
      </c>
      <c r="L797">
        <v>30418</v>
      </c>
      <c r="M797">
        <v>4180</v>
      </c>
      <c r="N797">
        <v>1627</v>
      </c>
      <c r="O797">
        <v>267</v>
      </c>
      <c r="P797">
        <v>223</v>
      </c>
      <c r="Q797">
        <v>1211</v>
      </c>
    </row>
    <row r="798" spans="1:17" hidden="1" x14ac:dyDescent="0.2">
      <c r="A798" t="s">
        <v>339</v>
      </c>
      <c r="B798" t="s">
        <v>340</v>
      </c>
      <c r="C798" t="s">
        <v>351</v>
      </c>
      <c r="D798" t="s">
        <v>352</v>
      </c>
      <c r="E798" t="s">
        <v>347</v>
      </c>
      <c r="F798" t="s">
        <v>348</v>
      </c>
      <c r="G798" t="s">
        <v>373</v>
      </c>
      <c r="H798">
        <v>10</v>
      </c>
      <c r="I798" t="s">
        <v>186</v>
      </c>
      <c r="J798" t="s">
        <v>185</v>
      </c>
      <c r="K798">
        <v>397013</v>
      </c>
      <c r="L798">
        <v>284866</v>
      </c>
      <c r="M798">
        <v>88570</v>
      </c>
      <c r="N798">
        <v>1421</v>
      </c>
      <c r="O798">
        <v>13869</v>
      </c>
      <c r="P798">
        <v>120</v>
      </c>
      <c r="Q798">
        <v>8167</v>
      </c>
    </row>
    <row r="799" spans="1:17" hidden="1" x14ac:dyDescent="0.2">
      <c r="A799" t="s">
        <v>339</v>
      </c>
      <c r="B799" t="s">
        <v>340</v>
      </c>
      <c r="C799" t="s">
        <v>351</v>
      </c>
      <c r="D799" t="s">
        <v>352</v>
      </c>
      <c r="E799" t="s">
        <v>349</v>
      </c>
      <c r="F799" t="s">
        <v>350</v>
      </c>
      <c r="G799" t="s">
        <v>373</v>
      </c>
      <c r="H799">
        <v>10</v>
      </c>
      <c r="I799" t="s">
        <v>186</v>
      </c>
      <c r="J799" t="s">
        <v>185</v>
      </c>
      <c r="K799">
        <v>434939</v>
      </c>
      <c r="L799">
        <v>315284</v>
      </c>
      <c r="M799">
        <v>92750</v>
      </c>
      <c r="N799">
        <v>3048</v>
      </c>
      <c r="O799">
        <v>14136</v>
      </c>
      <c r="P799">
        <v>343</v>
      </c>
      <c r="Q799">
        <v>9378</v>
      </c>
    </row>
    <row r="800" spans="1:17" hidden="1" x14ac:dyDescent="0.2">
      <c r="A800" t="s">
        <v>339</v>
      </c>
      <c r="B800" t="s">
        <v>340</v>
      </c>
      <c r="C800" t="s">
        <v>353</v>
      </c>
      <c r="D800" t="s">
        <v>354</v>
      </c>
      <c r="E800" t="s">
        <v>343</v>
      </c>
      <c r="F800" t="s">
        <v>344</v>
      </c>
      <c r="G800" t="s">
        <v>373</v>
      </c>
      <c r="H800">
        <v>10</v>
      </c>
      <c r="I800" t="s">
        <v>186</v>
      </c>
      <c r="J800" t="s">
        <v>185</v>
      </c>
      <c r="K800">
        <v>73221</v>
      </c>
      <c r="L800">
        <v>57847</v>
      </c>
      <c r="M800">
        <v>8790</v>
      </c>
      <c r="N800">
        <v>3066</v>
      </c>
      <c r="O800">
        <v>515</v>
      </c>
      <c r="P800">
        <v>430</v>
      </c>
      <c r="Q800">
        <v>2573</v>
      </c>
    </row>
    <row r="801" spans="1:17" hidden="1" x14ac:dyDescent="0.2">
      <c r="A801" t="s">
        <v>339</v>
      </c>
      <c r="B801" t="s">
        <v>340</v>
      </c>
      <c r="C801" t="s">
        <v>353</v>
      </c>
      <c r="D801" t="s">
        <v>354</v>
      </c>
      <c r="E801" t="s">
        <v>347</v>
      </c>
      <c r="F801" t="s">
        <v>348</v>
      </c>
      <c r="G801" t="s">
        <v>373</v>
      </c>
      <c r="H801">
        <v>10</v>
      </c>
      <c r="I801" t="s">
        <v>186</v>
      </c>
      <c r="J801" t="s">
        <v>185</v>
      </c>
      <c r="K801">
        <v>824713</v>
      </c>
      <c r="L801">
        <v>587923</v>
      </c>
      <c r="M801">
        <v>187491</v>
      </c>
      <c r="N801">
        <v>2863</v>
      </c>
      <c r="O801">
        <v>28827</v>
      </c>
      <c r="P801">
        <v>260</v>
      </c>
      <c r="Q801">
        <v>17349</v>
      </c>
    </row>
    <row r="802" spans="1:17" hidden="1" x14ac:dyDescent="0.2">
      <c r="A802" t="s">
        <v>339</v>
      </c>
      <c r="B802" t="s">
        <v>340</v>
      </c>
      <c r="C802" t="s">
        <v>353</v>
      </c>
      <c r="D802" t="s">
        <v>354</v>
      </c>
      <c r="E802" t="s">
        <v>349</v>
      </c>
      <c r="F802" t="s">
        <v>350</v>
      </c>
      <c r="G802" t="s">
        <v>373</v>
      </c>
      <c r="H802">
        <v>10</v>
      </c>
      <c r="I802" t="s">
        <v>186</v>
      </c>
      <c r="J802" t="s">
        <v>185</v>
      </c>
      <c r="K802">
        <v>897934</v>
      </c>
      <c r="L802">
        <v>645770</v>
      </c>
      <c r="M802">
        <v>196281</v>
      </c>
      <c r="N802">
        <v>5929</v>
      </c>
      <c r="O802">
        <v>29342</v>
      </c>
      <c r="P802">
        <v>690</v>
      </c>
      <c r="Q802">
        <v>19922</v>
      </c>
    </row>
    <row r="803" spans="1:17" hidden="1" x14ac:dyDescent="0.2">
      <c r="A803" t="s">
        <v>355</v>
      </c>
      <c r="B803" t="s">
        <v>356</v>
      </c>
      <c r="C803" t="s">
        <v>341</v>
      </c>
      <c r="D803" t="s">
        <v>342</v>
      </c>
      <c r="E803" t="s">
        <v>343</v>
      </c>
      <c r="F803" t="s">
        <v>344</v>
      </c>
      <c r="G803" t="s">
        <v>373</v>
      </c>
      <c r="H803">
        <v>10</v>
      </c>
      <c r="I803" t="s">
        <v>186</v>
      </c>
      <c r="J803" t="s">
        <v>185</v>
      </c>
      <c r="K803">
        <v>35295</v>
      </c>
      <c r="L803">
        <v>27429</v>
      </c>
      <c r="M803">
        <v>4610</v>
      </c>
      <c r="N803">
        <v>1439</v>
      </c>
      <c r="O803">
        <v>248</v>
      </c>
      <c r="P803">
        <v>207</v>
      </c>
      <c r="Q803">
        <v>1362</v>
      </c>
    </row>
    <row r="804" spans="1:17" hidden="1" x14ac:dyDescent="0.2">
      <c r="A804" t="s">
        <v>355</v>
      </c>
      <c r="B804" t="s">
        <v>356</v>
      </c>
      <c r="C804" t="s">
        <v>341</v>
      </c>
      <c r="D804" t="s">
        <v>342</v>
      </c>
      <c r="E804" t="s">
        <v>347</v>
      </c>
      <c r="F804" t="s">
        <v>348</v>
      </c>
      <c r="G804" t="s">
        <v>373</v>
      </c>
      <c r="H804">
        <v>10</v>
      </c>
      <c r="I804" t="s">
        <v>186</v>
      </c>
      <c r="J804" t="s">
        <v>185</v>
      </c>
      <c r="K804">
        <v>427700</v>
      </c>
      <c r="L804">
        <v>303058</v>
      </c>
      <c r="M804">
        <v>98920</v>
      </c>
      <c r="N804">
        <v>1442</v>
      </c>
      <c r="O804">
        <v>14958</v>
      </c>
      <c r="P804">
        <v>140</v>
      </c>
      <c r="Q804">
        <v>9182</v>
      </c>
    </row>
    <row r="805" spans="1:17" hidden="1" x14ac:dyDescent="0.2">
      <c r="A805" t="s">
        <v>355</v>
      </c>
      <c r="B805" t="s">
        <v>356</v>
      </c>
      <c r="C805" t="s">
        <v>341</v>
      </c>
      <c r="D805" t="s">
        <v>342</v>
      </c>
      <c r="E805" t="s">
        <v>349</v>
      </c>
      <c r="F805" t="s">
        <v>350</v>
      </c>
      <c r="G805" t="s">
        <v>373</v>
      </c>
      <c r="H805">
        <v>10</v>
      </c>
      <c r="I805" t="s">
        <v>186</v>
      </c>
      <c r="J805" t="s">
        <v>185</v>
      </c>
      <c r="K805">
        <v>462995</v>
      </c>
      <c r="L805">
        <v>330487</v>
      </c>
      <c r="M805">
        <v>103530</v>
      </c>
      <c r="N805">
        <v>2881</v>
      </c>
      <c r="O805">
        <v>15206</v>
      </c>
      <c r="P805">
        <v>347</v>
      </c>
      <c r="Q805">
        <v>10544</v>
      </c>
    </row>
    <row r="806" spans="1:17" hidden="1" x14ac:dyDescent="0.2">
      <c r="A806" t="s">
        <v>355</v>
      </c>
      <c r="B806" t="s">
        <v>356</v>
      </c>
      <c r="C806" t="s">
        <v>351</v>
      </c>
      <c r="D806" t="s">
        <v>352</v>
      </c>
      <c r="E806" t="s">
        <v>343</v>
      </c>
      <c r="F806" t="s">
        <v>344</v>
      </c>
      <c r="G806" t="s">
        <v>373</v>
      </c>
      <c r="H806">
        <v>10</v>
      </c>
      <c r="I806" t="s">
        <v>186</v>
      </c>
      <c r="J806" t="s">
        <v>185</v>
      </c>
      <c r="K806">
        <v>37926</v>
      </c>
      <c r="L806">
        <v>30418</v>
      </c>
      <c r="M806">
        <v>4180</v>
      </c>
      <c r="N806">
        <v>1627</v>
      </c>
      <c r="O806">
        <v>267</v>
      </c>
      <c r="P806">
        <v>223</v>
      </c>
      <c r="Q806">
        <v>1211</v>
      </c>
    </row>
    <row r="807" spans="1:17" hidden="1" x14ac:dyDescent="0.2">
      <c r="A807" t="s">
        <v>355</v>
      </c>
      <c r="B807" t="s">
        <v>356</v>
      </c>
      <c r="C807" t="s">
        <v>351</v>
      </c>
      <c r="D807" t="s">
        <v>352</v>
      </c>
      <c r="E807" t="s">
        <v>347</v>
      </c>
      <c r="F807" t="s">
        <v>348</v>
      </c>
      <c r="G807" t="s">
        <v>373</v>
      </c>
      <c r="H807">
        <v>10</v>
      </c>
      <c r="I807" t="s">
        <v>186</v>
      </c>
      <c r="J807" t="s">
        <v>185</v>
      </c>
      <c r="K807">
        <v>397013</v>
      </c>
      <c r="L807">
        <v>284867</v>
      </c>
      <c r="M807">
        <v>88569</v>
      </c>
      <c r="N807">
        <v>1421</v>
      </c>
      <c r="O807">
        <v>13869</v>
      </c>
      <c r="P807">
        <v>120</v>
      </c>
      <c r="Q807">
        <v>8167</v>
      </c>
    </row>
    <row r="808" spans="1:17" hidden="1" x14ac:dyDescent="0.2">
      <c r="A808" t="s">
        <v>355</v>
      </c>
      <c r="B808" t="s">
        <v>356</v>
      </c>
      <c r="C808" t="s">
        <v>351</v>
      </c>
      <c r="D808" t="s">
        <v>352</v>
      </c>
      <c r="E808" t="s">
        <v>349</v>
      </c>
      <c r="F808" t="s">
        <v>350</v>
      </c>
      <c r="G808" t="s">
        <v>373</v>
      </c>
      <c r="H808">
        <v>10</v>
      </c>
      <c r="I808" t="s">
        <v>186</v>
      </c>
      <c r="J808" t="s">
        <v>185</v>
      </c>
      <c r="K808">
        <v>434939</v>
      </c>
      <c r="L808">
        <v>315285</v>
      </c>
      <c r="M808">
        <v>92749</v>
      </c>
      <c r="N808">
        <v>3048</v>
      </c>
      <c r="O808">
        <v>14136</v>
      </c>
      <c r="P808">
        <v>343</v>
      </c>
      <c r="Q808">
        <v>9378</v>
      </c>
    </row>
    <row r="809" spans="1:17" hidden="1" x14ac:dyDescent="0.2">
      <c r="A809" t="s">
        <v>355</v>
      </c>
      <c r="B809" t="s">
        <v>356</v>
      </c>
      <c r="C809" t="s">
        <v>353</v>
      </c>
      <c r="D809" t="s">
        <v>354</v>
      </c>
      <c r="E809" t="s">
        <v>343</v>
      </c>
      <c r="F809" t="s">
        <v>344</v>
      </c>
      <c r="G809" t="s">
        <v>373</v>
      </c>
      <c r="H809">
        <v>10</v>
      </c>
      <c r="I809" t="s">
        <v>186</v>
      </c>
      <c r="J809" t="s">
        <v>185</v>
      </c>
      <c r="K809">
        <v>73221</v>
      </c>
      <c r="L809">
        <v>57847</v>
      </c>
      <c r="M809">
        <v>8790</v>
      </c>
      <c r="N809">
        <v>3066</v>
      </c>
      <c r="O809">
        <v>515</v>
      </c>
      <c r="P809">
        <v>430</v>
      </c>
      <c r="Q809">
        <v>2573</v>
      </c>
    </row>
    <row r="810" spans="1:17" hidden="1" x14ac:dyDescent="0.2">
      <c r="A810" t="s">
        <v>355</v>
      </c>
      <c r="B810" t="s">
        <v>356</v>
      </c>
      <c r="C810" t="s">
        <v>353</v>
      </c>
      <c r="D810" t="s">
        <v>354</v>
      </c>
      <c r="E810" t="s">
        <v>347</v>
      </c>
      <c r="F810" t="s">
        <v>348</v>
      </c>
      <c r="G810" t="s">
        <v>373</v>
      </c>
      <c r="H810">
        <v>10</v>
      </c>
      <c r="I810" t="s">
        <v>186</v>
      </c>
      <c r="J810" t="s">
        <v>185</v>
      </c>
      <c r="K810">
        <v>824713</v>
      </c>
      <c r="L810">
        <v>587925</v>
      </c>
      <c r="M810">
        <v>187489</v>
      </c>
      <c r="N810">
        <v>2863</v>
      </c>
      <c r="O810">
        <v>28827</v>
      </c>
      <c r="P810">
        <v>260</v>
      </c>
      <c r="Q810">
        <v>17349</v>
      </c>
    </row>
    <row r="811" spans="1:17" hidden="1" x14ac:dyDescent="0.2">
      <c r="A811" t="s">
        <v>355</v>
      </c>
      <c r="B811" t="s">
        <v>356</v>
      </c>
      <c r="C811" t="s">
        <v>353</v>
      </c>
      <c r="D811" t="s">
        <v>354</v>
      </c>
      <c r="E811" t="s">
        <v>349</v>
      </c>
      <c r="F811" t="s">
        <v>350</v>
      </c>
      <c r="G811" t="s">
        <v>373</v>
      </c>
      <c r="H811">
        <v>10</v>
      </c>
      <c r="I811" t="s">
        <v>186</v>
      </c>
      <c r="J811" t="s">
        <v>185</v>
      </c>
      <c r="K811">
        <v>897934</v>
      </c>
      <c r="L811">
        <v>645772</v>
      </c>
      <c r="M811">
        <v>196279</v>
      </c>
      <c r="N811">
        <v>5929</v>
      </c>
      <c r="O811">
        <v>29342</v>
      </c>
      <c r="P811">
        <v>690</v>
      </c>
      <c r="Q811">
        <v>19922</v>
      </c>
    </row>
    <row r="812" spans="1:17" hidden="1" x14ac:dyDescent="0.2">
      <c r="A812" t="s">
        <v>357</v>
      </c>
      <c r="B812" s="2">
        <v>40360</v>
      </c>
      <c r="C812" t="s">
        <v>341</v>
      </c>
      <c r="D812" t="s">
        <v>342</v>
      </c>
      <c r="E812" t="s">
        <v>343</v>
      </c>
      <c r="F812" t="s">
        <v>344</v>
      </c>
      <c r="G812" t="s">
        <v>373</v>
      </c>
      <c r="H812">
        <v>10</v>
      </c>
      <c r="I812" t="s">
        <v>186</v>
      </c>
      <c r="J812" t="s">
        <v>185</v>
      </c>
      <c r="K812">
        <v>35599</v>
      </c>
      <c r="L812">
        <v>27695</v>
      </c>
      <c r="M812">
        <v>4633</v>
      </c>
      <c r="N812">
        <v>1439</v>
      </c>
      <c r="O812">
        <v>255</v>
      </c>
      <c r="P812">
        <v>207</v>
      </c>
      <c r="Q812">
        <v>1370</v>
      </c>
    </row>
    <row r="813" spans="1:17" hidden="1" x14ac:dyDescent="0.2">
      <c r="A813" t="s">
        <v>357</v>
      </c>
      <c r="B813" s="2">
        <v>40360</v>
      </c>
      <c r="C813" t="s">
        <v>341</v>
      </c>
      <c r="D813" t="s">
        <v>342</v>
      </c>
      <c r="E813" t="s">
        <v>347</v>
      </c>
      <c r="F813" t="s">
        <v>348</v>
      </c>
      <c r="G813" t="s">
        <v>373</v>
      </c>
      <c r="H813">
        <v>10</v>
      </c>
      <c r="I813" t="s">
        <v>186</v>
      </c>
      <c r="J813" t="s">
        <v>185</v>
      </c>
      <c r="K813">
        <v>428344</v>
      </c>
      <c r="L813">
        <v>303176</v>
      </c>
      <c r="M813">
        <v>99305</v>
      </c>
      <c r="N813">
        <v>1451</v>
      </c>
      <c r="O813">
        <v>15034</v>
      </c>
      <c r="P813">
        <v>139</v>
      </c>
      <c r="Q813">
        <v>9239</v>
      </c>
    </row>
    <row r="814" spans="1:17" hidden="1" x14ac:dyDescent="0.2">
      <c r="A814" t="s">
        <v>357</v>
      </c>
      <c r="B814" s="2">
        <v>40360</v>
      </c>
      <c r="C814" t="s">
        <v>341</v>
      </c>
      <c r="D814" t="s">
        <v>342</v>
      </c>
      <c r="E814" t="s">
        <v>349</v>
      </c>
      <c r="F814" t="s">
        <v>350</v>
      </c>
      <c r="G814" t="s">
        <v>373</v>
      </c>
      <c r="H814">
        <v>10</v>
      </c>
      <c r="I814" t="s">
        <v>186</v>
      </c>
      <c r="J814" t="s">
        <v>185</v>
      </c>
      <c r="K814">
        <v>463943</v>
      </c>
      <c r="L814">
        <v>330871</v>
      </c>
      <c r="M814">
        <v>103938</v>
      </c>
      <c r="N814">
        <v>2890</v>
      </c>
      <c r="O814">
        <v>15289</v>
      </c>
      <c r="P814">
        <v>346</v>
      </c>
      <c r="Q814">
        <v>10609</v>
      </c>
    </row>
    <row r="815" spans="1:17" hidden="1" x14ac:dyDescent="0.2">
      <c r="A815" t="s">
        <v>357</v>
      </c>
      <c r="B815" s="2">
        <v>40360</v>
      </c>
      <c r="C815" t="s">
        <v>351</v>
      </c>
      <c r="D815" t="s">
        <v>352</v>
      </c>
      <c r="E815" t="s">
        <v>343</v>
      </c>
      <c r="F815" t="s">
        <v>344</v>
      </c>
      <c r="G815" t="s">
        <v>373</v>
      </c>
      <c r="H815">
        <v>10</v>
      </c>
      <c r="I815" t="s">
        <v>186</v>
      </c>
      <c r="J815" t="s">
        <v>185</v>
      </c>
      <c r="K815">
        <v>38140</v>
      </c>
      <c r="L815">
        <v>30609</v>
      </c>
      <c r="M815">
        <v>4207</v>
      </c>
      <c r="N815">
        <v>1611</v>
      </c>
      <c r="O815">
        <v>263</v>
      </c>
      <c r="P815">
        <v>227</v>
      </c>
      <c r="Q815">
        <v>1223</v>
      </c>
    </row>
    <row r="816" spans="1:17" hidden="1" x14ac:dyDescent="0.2">
      <c r="A816" t="s">
        <v>357</v>
      </c>
      <c r="B816" s="2">
        <v>40360</v>
      </c>
      <c r="C816" t="s">
        <v>351</v>
      </c>
      <c r="D816" t="s">
        <v>352</v>
      </c>
      <c r="E816" t="s">
        <v>347</v>
      </c>
      <c r="F816" t="s">
        <v>348</v>
      </c>
      <c r="G816" t="s">
        <v>373</v>
      </c>
      <c r="H816">
        <v>10</v>
      </c>
      <c r="I816" t="s">
        <v>186</v>
      </c>
      <c r="J816" t="s">
        <v>185</v>
      </c>
      <c r="K816">
        <v>397512</v>
      </c>
      <c r="L816">
        <v>284913</v>
      </c>
      <c r="M816">
        <v>88879</v>
      </c>
      <c r="N816">
        <v>1422</v>
      </c>
      <c r="O816">
        <v>13959</v>
      </c>
      <c r="P816">
        <v>120</v>
      </c>
      <c r="Q816">
        <v>8219</v>
      </c>
    </row>
    <row r="817" spans="1:17" hidden="1" x14ac:dyDescent="0.2">
      <c r="A817" t="s">
        <v>357</v>
      </c>
      <c r="B817" s="2">
        <v>40360</v>
      </c>
      <c r="C817" t="s">
        <v>351</v>
      </c>
      <c r="D817" t="s">
        <v>352</v>
      </c>
      <c r="E817" t="s">
        <v>349</v>
      </c>
      <c r="F817" t="s">
        <v>350</v>
      </c>
      <c r="G817" t="s">
        <v>373</v>
      </c>
      <c r="H817">
        <v>10</v>
      </c>
      <c r="I817" t="s">
        <v>186</v>
      </c>
      <c r="J817" t="s">
        <v>185</v>
      </c>
      <c r="K817">
        <v>435652</v>
      </c>
      <c r="L817">
        <v>315522</v>
      </c>
      <c r="M817">
        <v>93086</v>
      </c>
      <c r="N817">
        <v>3033</v>
      </c>
      <c r="O817">
        <v>14222</v>
      </c>
      <c r="P817">
        <v>347</v>
      </c>
      <c r="Q817">
        <v>9442</v>
      </c>
    </row>
    <row r="818" spans="1:17" hidden="1" x14ac:dyDescent="0.2">
      <c r="A818" t="s">
        <v>357</v>
      </c>
      <c r="B818" s="2">
        <v>40360</v>
      </c>
      <c r="C818" t="s">
        <v>353</v>
      </c>
      <c r="D818" t="s">
        <v>354</v>
      </c>
      <c r="E818" t="s">
        <v>343</v>
      </c>
      <c r="F818" t="s">
        <v>344</v>
      </c>
      <c r="G818" t="s">
        <v>373</v>
      </c>
      <c r="H818">
        <v>10</v>
      </c>
      <c r="I818" t="s">
        <v>186</v>
      </c>
      <c r="J818" t="s">
        <v>185</v>
      </c>
      <c r="K818">
        <v>73739</v>
      </c>
      <c r="L818">
        <v>58304</v>
      </c>
      <c r="M818">
        <v>8840</v>
      </c>
      <c r="N818">
        <v>3050</v>
      </c>
      <c r="O818">
        <v>518</v>
      </c>
      <c r="P818">
        <v>434</v>
      </c>
      <c r="Q818">
        <v>2593</v>
      </c>
    </row>
    <row r="819" spans="1:17" hidden="1" x14ac:dyDescent="0.2">
      <c r="A819" t="s">
        <v>357</v>
      </c>
      <c r="B819" s="2">
        <v>40360</v>
      </c>
      <c r="C819" t="s">
        <v>353</v>
      </c>
      <c r="D819" t="s">
        <v>354</v>
      </c>
      <c r="E819" t="s">
        <v>347</v>
      </c>
      <c r="F819" t="s">
        <v>348</v>
      </c>
      <c r="G819" t="s">
        <v>373</v>
      </c>
      <c r="H819">
        <v>10</v>
      </c>
      <c r="I819" t="s">
        <v>186</v>
      </c>
      <c r="J819" t="s">
        <v>185</v>
      </c>
      <c r="K819">
        <v>825856</v>
      </c>
      <c r="L819">
        <v>588089</v>
      </c>
      <c r="M819">
        <v>188184</v>
      </c>
      <c r="N819">
        <v>2873</v>
      </c>
      <c r="O819">
        <v>28993</v>
      </c>
      <c r="P819">
        <v>259</v>
      </c>
      <c r="Q819">
        <v>17458</v>
      </c>
    </row>
    <row r="820" spans="1:17" hidden="1" x14ac:dyDescent="0.2">
      <c r="A820" t="s">
        <v>357</v>
      </c>
      <c r="B820" s="2">
        <v>40360</v>
      </c>
      <c r="C820" t="s">
        <v>353</v>
      </c>
      <c r="D820" t="s">
        <v>354</v>
      </c>
      <c r="E820" t="s">
        <v>349</v>
      </c>
      <c r="F820" t="s">
        <v>350</v>
      </c>
      <c r="G820" t="s">
        <v>373</v>
      </c>
      <c r="H820">
        <v>10</v>
      </c>
      <c r="I820" t="s">
        <v>186</v>
      </c>
      <c r="J820" t="s">
        <v>185</v>
      </c>
      <c r="K820">
        <v>899595</v>
      </c>
      <c r="L820">
        <v>646393</v>
      </c>
      <c r="M820">
        <v>197024</v>
      </c>
      <c r="N820">
        <v>5923</v>
      </c>
      <c r="O820">
        <v>29511</v>
      </c>
      <c r="P820">
        <v>693</v>
      </c>
      <c r="Q820">
        <v>20051</v>
      </c>
    </row>
    <row r="821" spans="1:17" hidden="1" x14ac:dyDescent="0.2">
      <c r="A821" t="s">
        <v>358</v>
      </c>
      <c r="B821" s="2">
        <v>40725</v>
      </c>
      <c r="C821" t="s">
        <v>341</v>
      </c>
      <c r="D821" t="s">
        <v>342</v>
      </c>
      <c r="E821" t="s">
        <v>343</v>
      </c>
      <c r="F821" t="s">
        <v>344</v>
      </c>
      <c r="G821" t="s">
        <v>373</v>
      </c>
      <c r="H821">
        <v>10</v>
      </c>
      <c r="I821" t="s">
        <v>186</v>
      </c>
      <c r="J821" t="s">
        <v>185</v>
      </c>
      <c r="K821">
        <v>36831</v>
      </c>
      <c r="L821">
        <v>28733</v>
      </c>
      <c r="M821">
        <v>4738</v>
      </c>
      <c r="N821">
        <v>1440</v>
      </c>
      <c r="O821">
        <v>260</v>
      </c>
      <c r="P821">
        <v>216</v>
      </c>
      <c r="Q821">
        <v>1444</v>
      </c>
    </row>
    <row r="822" spans="1:17" hidden="1" x14ac:dyDescent="0.2">
      <c r="A822" t="s">
        <v>358</v>
      </c>
      <c r="B822" s="2">
        <v>40725</v>
      </c>
      <c r="C822" t="s">
        <v>341</v>
      </c>
      <c r="D822" t="s">
        <v>342</v>
      </c>
      <c r="E822" t="s">
        <v>347</v>
      </c>
      <c r="F822" t="s">
        <v>348</v>
      </c>
      <c r="G822" t="s">
        <v>373</v>
      </c>
      <c r="H822">
        <v>10</v>
      </c>
      <c r="I822" t="s">
        <v>186</v>
      </c>
      <c r="J822" t="s">
        <v>185</v>
      </c>
      <c r="K822">
        <v>431251</v>
      </c>
      <c r="L822">
        <v>303626</v>
      </c>
      <c r="M822">
        <v>100789</v>
      </c>
      <c r="N822">
        <v>1446</v>
      </c>
      <c r="O822">
        <v>15676</v>
      </c>
      <c r="P822">
        <v>134</v>
      </c>
      <c r="Q822">
        <v>9580</v>
      </c>
    </row>
    <row r="823" spans="1:17" hidden="1" x14ac:dyDescent="0.2">
      <c r="A823" t="s">
        <v>358</v>
      </c>
      <c r="B823" s="2">
        <v>40725</v>
      </c>
      <c r="C823" t="s">
        <v>341</v>
      </c>
      <c r="D823" t="s">
        <v>342</v>
      </c>
      <c r="E823" t="s">
        <v>349</v>
      </c>
      <c r="F823" t="s">
        <v>350</v>
      </c>
      <c r="G823" t="s">
        <v>373</v>
      </c>
      <c r="H823">
        <v>10</v>
      </c>
      <c r="I823" t="s">
        <v>186</v>
      </c>
      <c r="J823" t="s">
        <v>185</v>
      </c>
      <c r="K823">
        <v>468082</v>
      </c>
      <c r="L823">
        <v>332359</v>
      </c>
      <c r="M823">
        <v>105527</v>
      </c>
      <c r="N823">
        <v>2886</v>
      </c>
      <c r="O823">
        <v>15936</v>
      </c>
      <c r="P823">
        <v>350</v>
      </c>
      <c r="Q823">
        <v>11024</v>
      </c>
    </row>
    <row r="824" spans="1:17" hidden="1" x14ac:dyDescent="0.2">
      <c r="A824" t="s">
        <v>358</v>
      </c>
      <c r="B824" s="2">
        <v>40725</v>
      </c>
      <c r="C824" t="s">
        <v>351</v>
      </c>
      <c r="D824" t="s">
        <v>352</v>
      </c>
      <c r="E824" t="s">
        <v>343</v>
      </c>
      <c r="F824" t="s">
        <v>344</v>
      </c>
      <c r="G824" t="s">
        <v>373</v>
      </c>
      <c r="H824">
        <v>10</v>
      </c>
      <c r="I824" t="s">
        <v>186</v>
      </c>
      <c r="J824" t="s">
        <v>185</v>
      </c>
      <c r="K824">
        <v>39140</v>
      </c>
      <c r="L824">
        <v>31464</v>
      </c>
      <c r="M824">
        <v>4297</v>
      </c>
      <c r="N824">
        <v>1629</v>
      </c>
      <c r="O824">
        <v>248</v>
      </c>
      <c r="P824">
        <v>220</v>
      </c>
      <c r="Q824">
        <v>1282</v>
      </c>
    </row>
    <row r="825" spans="1:17" hidden="1" x14ac:dyDescent="0.2">
      <c r="A825" t="s">
        <v>358</v>
      </c>
      <c r="B825" s="2">
        <v>40725</v>
      </c>
      <c r="C825" t="s">
        <v>351</v>
      </c>
      <c r="D825" t="s">
        <v>352</v>
      </c>
      <c r="E825" t="s">
        <v>347</v>
      </c>
      <c r="F825" t="s">
        <v>348</v>
      </c>
      <c r="G825" t="s">
        <v>373</v>
      </c>
      <c r="H825">
        <v>10</v>
      </c>
      <c r="I825" t="s">
        <v>186</v>
      </c>
      <c r="J825" t="s">
        <v>185</v>
      </c>
      <c r="K825">
        <v>400094</v>
      </c>
      <c r="L825">
        <v>285343</v>
      </c>
      <c r="M825">
        <v>90088</v>
      </c>
      <c r="N825">
        <v>1434</v>
      </c>
      <c r="O825">
        <v>14548</v>
      </c>
      <c r="P825">
        <v>127</v>
      </c>
      <c r="Q825">
        <v>8554</v>
      </c>
    </row>
    <row r="826" spans="1:17" hidden="1" x14ac:dyDescent="0.2">
      <c r="A826" t="s">
        <v>358</v>
      </c>
      <c r="B826" s="2">
        <v>40725</v>
      </c>
      <c r="C826" t="s">
        <v>351</v>
      </c>
      <c r="D826" t="s">
        <v>352</v>
      </c>
      <c r="E826" t="s">
        <v>349</v>
      </c>
      <c r="F826" t="s">
        <v>350</v>
      </c>
      <c r="G826" t="s">
        <v>373</v>
      </c>
      <c r="H826">
        <v>10</v>
      </c>
      <c r="I826" t="s">
        <v>186</v>
      </c>
      <c r="J826" t="s">
        <v>185</v>
      </c>
      <c r="K826">
        <v>439234</v>
      </c>
      <c r="L826">
        <v>316807</v>
      </c>
      <c r="M826">
        <v>94385</v>
      </c>
      <c r="N826">
        <v>3063</v>
      </c>
      <c r="O826">
        <v>14796</v>
      </c>
      <c r="P826">
        <v>347</v>
      </c>
      <c r="Q826">
        <v>9836</v>
      </c>
    </row>
    <row r="827" spans="1:17" hidden="1" x14ac:dyDescent="0.2">
      <c r="A827" t="s">
        <v>358</v>
      </c>
      <c r="B827" s="2">
        <v>40725</v>
      </c>
      <c r="C827" t="s">
        <v>353</v>
      </c>
      <c r="D827" t="s">
        <v>354</v>
      </c>
      <c r="E827" t="s">
        <v>343</v>
      </c>
      <c r="F827" t="s">
        <v>344</v>
      </c>
      <c r="G827" t="s">
        <v>373</v>
      </c>
      <c r="H827">
        <v>10</v>
      </c>
      <c r="I827" t="s">
        <v>186</v>
      </c>
      <c r="J827" t="s">
        <v>185</v>
      </c>
      <c r="K827">
        <v>75971</v>
      </c>
      <c r="L827">
        <v>60197</v>
      </c>
      <c r="M827">
        <v>9035</v>
      </c>
      <c r="N827">
        <v>3069</v>
      </c>
      <c r="O827">
        <v>508</v>
      </c>
      <c r="P827">
        <v>436</v>
      </c>
      <c r="Q827">
        <v>2726</v>
      </c>
    </row>
    <row r="828" spans="1:17" hidden="1" x14ac:dyDescent="0.2">
      <c r="A828" t="s">
        <v>358</v>
      </c>
      <c r="B828" s="2">
        <v>40725</v>
      </c>
      <c r="C828" t="s">
        <v>353</v>
      </c>
      <c r="D828" t="s">
        <v>354</v>
      </c>
      <c r="E828" t="s">
        <v>347</v>
      </c>
      <c r="F828" t="s">
        <v>348</v>
      </c>
      <c r="G828" t="s">
        <v>373</v>
      </c>
      <c r="H828">
        <v>10</v>
      </c>
      <c r="I828" t="s">
        <v>186</v>
      </c>
      <c r="J828" t="s">
        <v>185</v>
      </c>
      <c r="K828">
        <v>831345</v>
      </c>
      <c r="L828">
        <v>588969</v>
      </c>
      <c r="M828">
        <v>190877</v>
      </c>
      <c r="N828">
        <v>2880</v>
      </c>
      <c r="O828">
        <v>30224</v>
      </c>
      <c r="P828">
        <v>261</v>
      </c>
      <c r="Q828">
        <v>18134</v>
      </c>
    </row>
    <row r="829" spans="1:17" hidden="1" x14ac:dyDescent="0.2">
      <c r="A829" t="s">
        <v>358</v>
      </c>
      <c r="B829" s="2">
        <v>40725</v>
      </c>
      <c r="C829" t="s">
        <v>353</v>
      </c>
      <c r="D829" t="s">
        <v>354</v>
      </c>
      <c r="E829" t="s">
        <v>349</v>
      </c>
      <c r="F829" t="s">
        <v>350</v>
      </c>
      <c r="G829" t="s">
        <v>373</v>
      </c>
      <c r="H829">
        <v>10</v>
      </c>
      <c r="I829" t="s">
        <v>186</v>
      </c>
      <c r="J829" t="s">
        <v>185</v>
      </c>
      <c r="K829">
        <v>907316</v>
      </c>
      <c r="L829">
        <v>649166</v>
      </c>
      <c r="M829">
        <v>199912</v>
      </c>
      <c r="N829">
        <v>5949</v>
      </c>
      <c r="O829">
        <v>30732</v>
      </c>
      <c r="P829">
        <v>697</v>
      </c>
      <c r="Q829">
        <v>20860</v>
      </c>
    </row>
    <row r="830" spans="1:17" hidden="1" x14ac:dyDescent="0.2">
      <c r="A830" t="s">
        <v>359</v>
      </c>
      <c r="B830" s="2">
        <v>41091</v>
      </c>
      <c r="C830" t="s">
        <v>341</v>
      </c>
      <c r="D830" t="s">
        <v>342</v>
      </c>
      <c r="E830" t="s">
        <v>343</v>
      </c>
      <c r="F830" t="s">
        <v>344</v>
      </c>
      <c r="G830" t="s">
        <v>373</v>
      </c>
      <c r="H830">
        <v>10</v>
      </c>
      <c r="I830" t="s">
        <v>186</v>
      </c>
      <c r="J830" t="s">
        <v>185</v>
      </c>
      <c r="K830">
        <v>37768</v>
      </c>
      <c r="L830">
        <v>29542</v>
      </c>
      <c r="M830">
        <v>4805</v>
      </c>
      <c r="N830">
        <v>1448</v>
      </c>
      <c r="O830">
        <v>258</v>
      </c>
      <c r="P830">
        <v>216</v>
      </c>
      <c r="Q830">
        <v>1499</v>
      </c>
    </row>
    <row r="831" spans="1:17" hidden="1" x14ac:dyDescent="0.2">
      <c r="A831" t="s">
        <v>359</v>
      </c>
      <c r="B831" s="2">
        <v>41091</v>
      </c>
      <c r="C831" t="s">
        <v>341</v>
      </c>
      <c r="D831" t="s">
        <v>342</v>
      </c>
      <c r="E831" t="s">
        <v>347</v>
      </c>
      <c r="F831" t="s">
        <v>348</v>
      </c>
      <c r="G831" t="s">
        <v>373</v>
      </c>
      <c r="H831">
        <v>10</v>
      </c>
      <c r="I831" t="s">
        <v>186</v>
      </c>
      <c r="J831" t="s">
        <v>185</v>
      </c>
      <c r="K831">
        <v>434149</v>
      </c>
      <c r="L831">
        <v>304431</v>
      </c>
      <c r="M831">
        <v>102109</v>
      </c>
      <c r="N831">
        <v>1428</v>
      </c>
      <c r="O831">
        <v>16173</v>
      </c>
      <c r="P831">
        <v>138</v>
      </c>
      <c r="Q831">
        <v>9870</v>
      </c>
    </row>
    <row r="832" spans="1:17" hidden="1" x14ac:dyDescent="0.2">
      <c r="A832" t="s">
        <v>359</v>
      </c>
      <c r="B832" s="2">
        <v>41091</v>
      </c>
      <c r="C832" t="s">
        <v>341</v>
      </c>
      <c r="D832" t="s">
        <v>342</v>
      </c>
      <c r="E832" t="s">
        <v>349</v>
      </c>
      <c r="F832" t="s">
        <v>350</v>
      </c>
      <c r="G832" t="s">
        <v>373</v>
      </c>
      <c r="H832">
        <v>10</v>
      </c>
      <c r="I832" t="s">
        <v>186</v>
      </c>
      <c r="J832" t="s">
        <v>185</v>
      </c>
      <c r="K832">
        <v>471917</v>
      </c>
      <c r="L832">
        <v>333973</v>
      </c>
      <c r="M832">
        <v>106914</v>
      </c>
      <c r="N832">
        <v>2876</v>
      </c>
      <c r="O832">
        <v>16431</v>
      </c>
      <c r="P832">
        <v>354</v>
      </c>
      <c r="Q832">
        <v>11369</v>
      </c>
    </row>
    <row r="833" spans="1:17" hidden="1" x14ac:dyDescent="0.2">
      <c r="A833" t="s">
        <v>359</v>
      </c>
      <c r="B833" s="2">
        <v>41091</v>
      </c>
      <c r="C833" t="s">
        <v>351</v>
      </c>
      <c r="D833" t="s">
        <v>352</v>
      </c>
      <c r="E833" t="s">
        <v>343</v>
      </c>
      <c r="F833" t="s">
        <v>344</v>
      </c>
      <c r="G833" t="s">
        <v>373</v>
      </c>
      <c r="H833">
        <v>10</v>
      </c>
      <c r="I833" t="s">
        <v>186</v>
      </c>
      <c r="J833" t="s">
        <v>185</v>
      </c>
      <c r="K833">
        <v>40152</v>
      </c>
      <c r="L833">
        <v>32317</v>
      </c>
      <c r="M833">
        <v>4401</v>
      </c>
      <c r="N833">
        <v>1576</v>
      </c>
      <c r="O833">
        <v>274</v>
      </c>
      <c r="P833">
        <v>239</v>
      </c>
      <c r="Q833">
        <v>1345</v>
      </c>
    </row>
    <row r="834" spans="1:17" hidden="1" x14ac:dyDescent="0.2">
      <c r="A834" t="s">
        <v>359</v>
      </c>
      <c r="B834" s="2">
        <v>41091</v>
      </c>
      <c r="C834" t="s">
        <v>351</v>
      </c>
      <c r="D834" t="s">
        <v>352</v>
      </c>
      <c r="E834" t="s">
        <v>347</v>
      </c>
      <c r="F834" t="s">
        <v>348</v>
      </c>
      <c r="G834" t="s">
        <v>373</v>
      </c>
      <c r="H834">
        <v>10</v>
      </c>
      <c r="I834" t="s">
        <v>186</v>
      </c>
      <c r="J834" t="s">
        <v>185</v>
      </c>
      <c r="K834">
        <v>403119</v>
      </c>
      <c r="L834">
        <v>286454</v>
      </c>
      <c r="M834">
        <v>91143</v>
      </c>
      <c r="N834">
        <v>1444</v>
      </c>
      <c r="O834">
        <v>15059</v>
      </c>
      <c r="P834">
        <v>136</v>
      </c>
      <c r="Q834">
        <v>8883</v>
      </c>
    </row>
    <row r="835" spans="1:17" hidden="1" x14ac:dyDescent="0.2">
      <c r="A835" t="s">
        <v>359</v>
      </c>
      <c r="B835" s="2">
        <v>41091</v>
      </c>
      <c r="C835" t="s">
        <v>351</v>
      </c>
      <c r="D835" t="s">
        <v>352</v>
      </c>
      <c r="E835" t="s">
        <v>349</v>
      </c>
      <c r="F835" t="s">
        <v>350</v>
      </c>
      <c r="G835" t="s">
        <v>373</v>
      </c>
      <c r="H835">
        <v>10</v>
      </c>
      <c r="I835" t="s">
        <v>186</v>
      </c>
      <c r="J835" t="s">
        <v>185</v>
      </c>
      <c r="K835">
        <v>443271</v>
      </c>
      <c r="L835">
        <v>318771</v>
      </c>
      <c r="M835">
        <v>95544</v>
      </c>
      <c r="N835">
        <v>3020</v>
      </c>
      <c r="O835">
        <v>15333</v>
      </c>
      <c r="P835">
        <v>375</v>
      </c>
      <c r="Q835">
        <v>10228</v>
      </c>
    </row>
    <row r="836" spans="1:17" hidden="1" x14ac:dyDescent="0.2">
      <c r="A836" t="s">
        <v>359</v>
      </c>
      <c r="B836" s="2">
        <v>41091</v>
      </c>
      <c r="C836" t="s">
        <v>353</v>
      </c>
      <c r="D836" t="s">
        <v>354</v>
      </c>
      <c r="E836" t="s">
        <v>343</v>
      </c>
      <c r="F836" t="s">
        <v>344</v>
      </c>
      <c r="G836" t="s">
        <v>373</v>
      </c>
      <c r="H836">
        <v>10</v>
      </c>
      <c r="I836" t="s">
        <v>186</v>
      </c>
      <c r="J836" t="s">
        <v>185</v>
      </c>
      <c r="K836">
        <v>77920</v>
      </c>
      <c r="L836">
        <v>61859</v>
      </c>
      <c r="M836">
        <v>9206</v>
      </c>
      <c r="N836">
        <v>3024</v>
      </c>
      <c r="O836">
        <v>532</v>
      </c>
      <c r="P836">
        <v>455</v>
      </c>
      <c r="Q836">
        <v>2844</v>
      </c>
    </row>
    <row r="837" spans="1:17" hidden="1" x14ac:dyDescent="0.2">
      <c r="A837" t="s">
        <v>359</v>
      </c>
      <c r="B837" s="2">
        <v>41091</v>
      </c>
      <c r="C837" t="s">
        <v>353</v>
      </c>
      <c r="D837" t="s">
        <v>354</v>
      </c>
      <c r="E837" t="s">
        <v>347</v>
      </c>
      <c r="F837" t="s">
        <v>348</v>
      </c>
      <c r="G837" t="s">
        <v>373</v>
      </c>
      <c r="H837">
        <v>10</v>
      </c>
      <c r="I837" t="s">
        <v>186</v>
      </c>
      <c r="J837" t="s">
        <v>185</v>
      </c>
      <c r="K837">
        <v>837268</v>
      </c>
      <c r="L837">
        <v>590885</v>
      </c>
      <c r="M837">
        <v>193252</v>
      </c>
      <c r="N837">
        <v>2872</v>
      </c>
      <c r="O837">
        <v>31232</v>
      </c>
      <c r="P837">
        <v>274</v>
      </c>
      <c r="Q837">
        <v>18753</v>
      </c>
    </row>
    <row r="838" spans="1:17" hidden="1" x14ac:dyDescent="0.2">
      <c r="A838" t="s">
        <v>359</v>
      </c>
      <c r="B838" s="2">
        <v>41091</v>
      </c>
      <c r="C838" t="s">
        <v>353</v>
      </c>
      <c r="D838" t="s">
        <v>354</v>
      </c>
      <c r="E838" t="s">
        <v>349</v>
      </c>
      <c r="F838" t="s">
        <v>350</v>
      </c>
      <c r="G838" t="s">
        <v>373</v>
      </c>
      <c r="H838">
        <v>10</v>
      </c>
      <c r="I838" t="s">
        <v>186</v>
      </c>
      <c r="J838" t="s">
        <v>185</v>
      </c>
      <c r="K838">
        <v>915188</v>
      </c>
      <c r="L838">
        <v>652744</v>
      </c>
      <c r="M838">
        <v>202458</v>
      </c>
      <c r="N838">
        <v>5896</v>
      </c>
      <c r="O838">
        <v>31764</v>
      </c>
      <c r="P838">
        <v>729</v>
      </c>
      <c r="Q838">
        <v>21597</v>
      </c>
    </row>
    <row r="839" spans="1:17" hidden="1" x14ac:dyDescent="0.2">
      <c r="A839" t="s">
        <v>360</v>
      </c>
      <c r="B839" s="2">
        <v>41456</v>
      </c>
      <c r="C839" t="s">
        <v>341</v>
      </c>
      <c r="D839" t="s">
        <v>342</v>
      </c>
      <c r="E839" t="s">
        <v>343</v>
      </c>
      <c r="F839" t="s">
        <v>344</v>
      </c>
      <c r="G839" t="s">
        <v>373</v>
      </c>
      <c r="H839">
        <v>10</v>
      </c>
      <c r="I839" t="s">
        <v>186</v>
      </c>
      <c r="J839" t="s">
        <v>185</v>
      </c>
      <c r="K839">
        <v>38769</v>
      </c>
      <c r="L839">
        <v>30415</v>
      </c>
      <c r="M839">
        <v>4858</v>
      </c>
      <c r="N839">
        <v>1464</v>
      </c>
      <c r="O839">
        <v>274</v>
      </c>
      <c r="P839">
        <v>222</v>
      </c>
      <c r="Q839">
        <v>1536</v>
      </c>
    </row>
    <row r="840" spans="1:17" hidden="1" x14ac:dyDescent="0.2">
      <c r="A840" t="s">
        <v>360</v>
      </c>
      <c r="B840" s="2">
        <v>41456</v>
      </c>
      <c r="C840" t="s">
        <v>341</v>
      </c>
      <c r="D840" t="s">
        <v>342</v>
      </c>
      <c r="E840" t="s">
        <v>347</v>
      </c>
      <c r="F840" t="s">
        <v>348</v>
      </c>
      <c r="G840" t="s">
        <v>373</v>
      </c>
      <c r="H840">
        <v>10</v>
      </c>
      <c r="I840" t="s">
        <v>186</v>
      </c>
      <c r="J840" t="s">
        <v>185</v>
      </c>
      <c r="K840">
        <v>437795</v>
      </c>
      <c r="L840">
        <v>305336</v>
      </c>
      <c r="M840">
        <v>103654</v>
      </c>
      <c r="N840">
        <v>1476</v>
      </c>
      <c r="O840">
        <v>16999</v>
      </c>
      <c r="P840">
        <v>140</v>
      </c>
      <c r="Q840">
        <v>10190</v>
      </c>
    </row>
    <row r="841" spans="1:17" hidden="1" x14ac:dyDescent="0.2">
      <c r="A841" t="s">
        <v>360</v>
      </c>
      <c r="B841" s="2">
        <v>41456</v>
      </c>
      <c r="C841" t="s">
        <v>341</v>
      </c>
      <c r="D841" t="s">
        <v>342</v>
      </c>
      <c r="E841" t="s">
        <v>349</v>
      </c>
      <c r="F841" t="s">
        <v>350</v>
      </c>
      <c r="G841" t="s">
        <v>373</v>
      </c>
      <c r="H841">
        <v>10</v>
      </c>
      <c r="I841" t="s">
        <v>186</v>
      </c>
      <c r="J841" t="s">
        <v>185</v>
      </c>
      <c r="K841">
        <v>476564</v>
      </c>
      <c r="L841">
        <v>335751</v>
      </c>
      <c r="M841">
        <v>108512</v>
      </c>
      <c r="N841">
        <v>2940</v>
      </c>
      <c r="O841">
        <v>17273</v>
      </c>
      <c r="P841">
        <v>362</v>
      </c>
      <c r="Q841">
        <v>11726</v>
      </c>
    </row>
    <row r="842" spans="1:17" hidden="1" x14ac:dyDescent="0.2">
      <c r="A842" t="s">
        <v>360</v>
      </c>
      <c r="B842" s="2">
        <v>41456</v>
      </c>
      <c r="C842" t="s">
        <v>351</v>
      </c>
      <c r="D842" t="s">
        <v>352</v>
      </c>
      <c r="E842" t="s">
        <v>343</v>
      </c>
      <c r="F842" t="s">
        <v>344</v>
      </c>
      <c r="G842" t="s">
        <v>373</v>
      </c>
      <c r="H842">
        <v>10</v>
      </c>
      <c r="I842" t="s">
        <v>186</v>
      </c>
      <c r="J842" t="s">
        <v>185</v>
      </c>
      <c r="K842">
        <v>40785</v>
      </c>
      <c r="L842">
        <v>32881</v>
      </c>
      <c r="M842">
        <v>4432</v>
      </c>
      <c r="N842">
        <v>1551</v>
      </c>
      <c r="O842">
        <v>278</v>
      </c>
      <c r="P842">
        <v>250</v>
      </c>
      <c r="Q842">
        <v>1393</v>
      </c>
    </row>
    <row r="843" spans="1:17" hidden="1" x14ac:dyDescent="0.2">
      <c r="A843" t="s">
        <v>360</v>
      </c>
      <c r="B843" s="2">
        <v>41456</v>
      </c>
      <c r="C843" t="s">
        <v>351</v>
      </c>
      <c r="D843" t="s">
        <v>352</v>
      </c>
      <c r="E843" t="s">
        <v>347</v>
      </c>
      <c r="F843" t="s">
        <v>348</v>
      </c>
      <c r="G843" t="s">
        <v>373</v>
      </c>
      <c r="H843">
        <v>10</v>
      </c>
      <c r="I843" t="s">
        <v>186</v>
      </c>
      <c r="J843" t="s">
        <v>185</v>
      </c>
      <c r="K843">
        <v>406289</v>
      </c>
      <c r="L843">
        <v>287170</v>
      </c>
      <c r="M843">
        <v>92217</v>
      </c>
      <c r="N843">
        <v>1445</v>
      </c>
      <c r="O843">
        <v>16080</v>
      </c>
      <c r="P843">
        <v>150</v>
      </c>
      <c r="Q843">
        <v>9227</v>
      </c>
    </row>
    <row r="844" spans="1:17" hidden="1" x14ac:dyDescent="0.2">
      <c r="A844" t="s">
        <v>360</v>
      </c>
      <c r="B844" s="2">
        <v>41456</v>
      </c>
      <c r="C844" t="s">
        <v>351</v>
      </c>
      <c r="D844" t="s">
        <v>352</v>
      </c>
      <c r="E844" t="s">
        <v>349</v>
      </c>
      <c r="F844" t="s">
        <v>350</v>
      </c>
      <c r="G844" t="s">
        <v>373</v>
      </c>
      <c r="H844">
        <v>10</v>
      </c>
      <c r="I844" t="s">
        <v>186</v>
      </c>
      <c r="J844" t="s">
        <v>185</v>
      </c>
      <c r="K844">
        <v>447074</v>
      </c>
      <c r="L844">
        <v>320051</v>
      </c>
      <c r="M844">
        <v>96649</v>
      </c>
      <c r="N844">
        <v>2996</v>
      </c>
      <c r="O844">
        <v>16358</v>
      </c>
      <c r="P844">
        <v>400</v>
      </c>
      <c r="Q844">
        <v>10620</v>
      </c>
    </row>
    <row r="845" spans="1:17" hidden="1" x14ac:dyDescent="0.2">
      <c r="A845" t="s">
        <v>360</v>
      </c>
      <c r="B845" s="2">
        <v>41456</v>
      </c>
      <c r="C845" t="s">
        <v>353</v>
      </c>
      <c r="D845" t="s">
        <v>354</v>
      </c>
      <c r="E845" t="s">
        <v>343</v>
      </c>
      <c r="F845" t="s">
        <v>344</v>
      </c>
      <c r="G845" t="s">
        <v>373</v>
      </c>
      <c r="H845">
        <v>10</v>
      </c>
      <c r="I845" t="s">
        <v>186</v>
      </c>
      <c r="J845" t="s">
        <v>185</v>
      </c>
      <c r="K845">
        <v>79554</v>
      </c>
      <c r="L845">
        <v>63296</v>
      </c>
      <c r="M845">
        <v>9290</v>
      </c>
      <c r="N845">
        <v>3015</v>
      </c>
      <c r="O845">
        <v>552</v>
      </c>
      <c r="P845">
        <v>472</v>
      </c>
      <c r="Q845">
        <v>2929</v>
      </c>
    </row>
    <row r="846" spans="1:17" hidden="1" x14ac:dyDescent="0.2">
      <c r="A846" t="s">
        <v>360</v>
      </c>
      <c r="B846" s="2">
        <v>41456</v>
      </c>
      <c r="C846" t="s">
        <v>353</v>
      </c>
      <c r="D846" t="s">
        <v>354</v>
      </c>
      <c r="E846" t="s">
        <v>347</v>
      </c>
      <c r="F846" t="s">
        <v>348</v>
      </c>
      <c r="G846" t="s">
        <v>373</v>
      </c>
      <c r="H846">
        <v>10</v>
      </c>
      <c r="I846" t="s">
        <v>186</v>
      </c>
      <c r="J846" t="s">
        <v>185</v>
      </c>
      <c r="K846">
        <v>844084</v>
      </c>
      <c r="L846">
        <v>592506</v>
      </c>
      <c r="M846">
        <v>195871</v>
      </c>
      <c r="N846">
        <v>2921</v>
      </c>
      <c r="O846">
        <v>33079</v>
      </c>
      <c r="P846">
        <v>290</v>
      </c>
      <c r="Q846">
        <v>19417</v>
      </c>
    </row>
    <row r="847" spans="1:17" hidden="1" x14ac:dyDescent="0.2">
      <c r="A847" t="s">
        <v>360</v>
      </c>
      <c r="B847" s="2">
        <v>41456</v>
      </c>
      <c r="C847" t="s">
        <v>353</v>
      </c>
      <c r="D847" t="s">
        <v>354</v>
      </c>
      <c r="E847" t="s">
        <v>349</v>
      </c>
      <c r="F847" t="s">
        <v>350</v>
      </c>
      <c r="G847" t="s">
        <v>373</v>
      </c>
      <c r="H847">
        <v>10</v>
      </c>
      <c r="I847" t="s">
        <v>186</v>
      </c>
      <c r="J847" t="s">
        <v>185</v>
      </c>
      <c r="K847">
        <v>923638</v>
      </c>
      <c r="L847">
        <v>655802</v>
      </c>
      <c r="M847">
        <v>205161</v>
      </c>
      <c r="N847">
        <v>5936</v>
      </c>
      <c r="O847">
        <v>33631</v>
      </c>
      <c r="P847">
        <v>762</v>
      </c>
      <c r="Q847">
        <v>22346</v>
      </c>
    </row>
    <row r="848" spans="1:17" x14ac:dyDescent="0.2">
      <c r="A848" t="s">
        <v>361</v>
      </c>
      <c r="B848" s="2">
        <v>41821</v>
      </c>
      <c r="C848" t="s">
        <v>341</v>
      </c>
      <c r="D848" t="s">
        <v>342</v>
      </c>
      <c r="E848" t="s">
        <v>343</v>
      </c>
      <c r="F848" t="s">
        <v>344</v>
      </c>
      <c r="G848" t="s">
        <v>373</v>
      </c>
      <c r="H848">
        <v>10</v>
      </c>
      <c r="I848" t="s">
        <v>186</v>
      </c>
      <c r="J848" t="s">
        <v>185</v>
      </c>
      <c r="K848">
        <v>39770</v>
      </c>
      <c r="L848">
        <v>31198</v>
      </c>
      <c r="M848">
        <v>4992</v>
      </c>
      <c r="N848">
        <v>1459</v>
      </c>
      <c r="O848">
        <v>276</v>
      </c>
      <c r="P848">
        <v>220</v>
      </c>
      <c r="Q848">
        <v>1625</v>
      </c>
    </row>
    <row r="849" spans="1:17" x14ac:dyDescent="0.2">
      <c r="A849" t="s">
        <v>361</v>
      </c>
      <c r="B849" s="2">
        <v>41821</v>
      </c>
      <c r="C849" t="s">
        <v>341</v>
      </c>
      <c r="D849" t="s">
        <v>342</v>
      </c>
      <c r="E849" t="s">
        <v>347</v>
      </c>
      <c r="F849" t="s">
        <v>348</v>
      </c>
      <c r="G849" t="s">
        <v>373</v>
      </c>
      <c r="H849">
        <v>10</v>
      </c>
      <c r="I849" t="s">
        <v>186</v>
      </c>
      <c r="J849" t="s">
        <v>185</v>
      </c>
      <c r="K849">
        <v>441367</v>
      </c>
      <c r="L849">
        <v>306503</v>
      </c>
      <c r="M849">
        <v>105208</v>
      </c>
      <c r="N849">
        <v>1492</v>
      </c>
      <c r="O849">
        <v>17575</v>
      </c>
      <c r="P849">
        <v>156</v>
      </c>
      <c r="Q849">
        <v>10433</v>
      </c>
    </row>
    <row r="850" spans="1:17" x14ac:dyDescent="0.2">
      <c r="A850" t="s">
        <v>361</v>
      </c>
      <c r="B850" s="2">
        <v>41821</v>
      </c>
      <c r="C850" t="s">
        <v>341</v>
      </c>
      <c r="D850" t="s">
        <v>342</v>
      </c>
      <c r="E850" t="s">
        <v>349</v>
      </c>
      <c r="F850" t="s">
        <v>350</v>
      </c>
      <c r="G850" t="s">
        <v>373</v>
      </c>
      <c r="H850">
        <v>10</v>
      </c>
      <c r="I850" t="s">
        <v>186</v>
      </c>
      <c r="J850" t="s">
        <v>185</v>
      </c>
      <c r="K850">
        <v>481137</v>
      </c>
      <c r="L850">
        <v>337701</v>
      </c>
      <c r="M850">
        <v>110200</v>
      </c>
      <c r="N850">
        <v>2951</v>
      </c>
      <c r="O850">
        <v>17851</v>
      </c>
      <c r="P850">
        <v>376</v>
      </c>
      <c r="Q850">
        <v>12058</v>
      </c>
    </row>
    <row r="851" spans="1:17" x14ac:dyDescent="0.2">
      <c r="A851" t="s">
        <v>361</v>
      </c>
      <c r="B851" s="2">
        <v>41821</v>
      </c>
      <c r="C851" t="s">
        <v>351</v>
      </c>
      <c r="D851" t="s">
        <v>352</v>
      </c>
      <c r="E851" t="s">
        <v>343</v>
      </c>
      <c r="F851" t="s">
        <v>344</v>
      </c>
      <c r="G851" t="s">
        <v>373</v>
      </c>
      <c r="H851">
        <v>10</v>
      </c>
      <c r="I851" t="s">
        <v>186</v>
      </c>
      <c r="J851" t="s">
        <v>185</v>
      </c>
      <c r="K851">
        <v>41738</v>
      </c>
      <c r="L851">
        <v>33613</v>
      </c>
      <c r="M851">
        <v>4503</v>
      </c>
      <c r="N851">
        <v>1563</v>
      </c>
      <c r="O851">
        <v>293</v>
      </c>
      <c r="P851">
        <v>281</v>
      </c>
      <c r="Q851">
        <v>1485</v>
      </c>
    </row>
    <row r="852" spans="1:17" x14ac:dyDescent="0.2">
      <c r="A852" t="s">
        <v>361</v>
      </c>
      <c r="B852" s="2">
        <v>41821</v>
      </c>
      <c r="C852" t="s">
        <v>351</v>
      </c>
      <c r="D852" t="s">
        <v>352</v>
      </c>
      <c r="E852" t="s">
        <v>347</v>
      </c>
      <c r="F852" t="s">
        <v>348</v>
      </c>
      <c r="G852" t="s">
        <v>373</v>
      </c>
      <c r="H852">
        <v>10</v>
      </c>
      <c r="I852" t="s">
        <v>186</v>
      </c>
      <c r="J852" t="s">
        <v>185</v>
      </c>
      <c r="K852">
        <v>409721</v>
      </c>
      <c r="L852">
        <v>288121</v>
      </c>
      <c r="M852">
        <v>93629</v>
      </c>
      <c r="N852">
        <v>1460</v>
      </c>
      <c r="O852">
        <v>16800</v>
      </c>
      <c r="P852">
        <v>159</v>
      </c>
      <c r="Q852">
        <v>9552</v>
      </c>
    </row>
    <row r="853" spans="1:17" x14ac:dyDescent="0.2">
      <c r="A853" t="s">
        <v>361</v>
      </c>
      <c r="B853" s="2">
        <v>41821</v>
      </c>
      <c r="C853" t="s">
        <v>351</v>
      </c>
      <c r="D853" t="s">
        <v>352</v>
      </c>
      <c r="E853" t="s">
        <v>349</v>
      </c>
      <c r="F853" t="s">
        <v>350</v>
      </c>
      <c r="G853" t="s">
        <v>373</v>
      </c>
      <c r="H853">
        <v>10</v>
      </c>
      <c r="I853" t="s">
        <v>186</v>
      </c>
      <c r="J853" t="s">
        <v>185</v>
      </c>
      <c r="K853">
        <v>451459</v>
      </c>
      <c r="L853">
        <v>321734</v>
      </c>
      <c r="M853">
        <v>98132</v>
      </c>
      <c r="N853">
        <v>3023</v>
      </c>
      <c r="O853">
        <v>17093</v>
      </c>
      <c r="P853">
        <v>440</v>
      </c>
      <c r="Q853">
        <v>11037</v>
      </c>
    </row>
    <row r="854" spans="1:17" x14ac:dyDescent="0.2">
      <c r="A854" t="s">
        <v>361</v>
      </c>
      <c r="B854" s="2">
        <v>41821</v>
      </c>
      <c r="C854" t="s">
        <v>353</v>
      </c>
      <c r="D854" t="s">
        <v>354</v>
      </c>
      <c r="E854" t="s">
        <v>343</v>
      </c>
      <c r="F854" t="s">
        <v>344</v>
      </c>
      <c r="G854" t="s">
        <v>373</v>
      </c>
      <c r="H854">
        <v>10</v>
      </c>
      <c r="I854" t="s">
        <v>186</v>
      </c>
      <c r="J854" t="s">
        <v>185</v>
      </c>
      <c r="K854">
        <v>81508</v>
      </c>
      <c r="L854">
        <v>64811</v>
      </c>
      <c r="M854">
        <v>9495</v>
      </c>
      <c r="N854">
        <v>3022</v>
      </c>
      <c r="O854">
        <v>569</v>
      </c>
      <c r="P854">
        <v>501</v>
      </c>
      <c r="Q854">
        <v>3110</v>
      </c>
    </row>
    <row r="855" spans="1:17" x14ac:dyDescent="0.2">
      <c r="A855" t="s">
        <v>361</v>
      </c>
      <c r="B855" s="2">
        <v>41821</v>
      </c>
      <c r="C855" t="s">
        <v>353</v>
      </c>
      <c r="D855" t="s">
        <v>354</v>
      </c>
      <c r="E855" t="s">
        <v>347</v>
      </c>
      <c r="F855" t="s">
        <v>348</v>
      </c>
      <c r="G855" t="s">
        <v>373</v>
      </c>
      <c r="H855">
        <v>10</v>
      </c>
      <c r="I855" t="s">
        <v>186</v>
      </c>
      <c r="J855" t="s">
        <v>185</v>
      </c>
      <c r="K855">
        <v>851088</v>
      </c>
      <c r="L855">
        <v>594624</v>
      </c>
      <c r="M855">
        <v>198837</v>
      </c>
      <c r="N855">
        <v>2952</v>
      </c>
      <c r="O855">
        <v>34375</v>
      </c>
      <c r="P855">
        <v>315</v>
      </c>
      <c r="Q855">
        <v>19985</v>
      </c>
    </row>
    <row r="856" spans="1:17" x14ac:dyDescent="0.2">
      <c r="A856" t="s">
        <v>361</v>
      </c>
      <c r="B856" s="2">
        <v>41821</v>
      </c>
      <c r="C856" t="s">
        <v>353</v>
      </c>
      <c r="D856" t="s">
        <v>354</v>
      </c>
      <c r="E856" t="s">
        <v>349</v>
      </c>
      <c r="F856" t="s">
        <v>350</v>
      </c>
      <c r="G856" t="s">
        <v>373</v>
      </c>
      <c r="H856">
        <v>10</v>
      </c>
      <c r="I856" t="s">
        <v>186</v>
      </c>
      <c r="J856" t="s">
        <v>185</v>
      </c>
      <c r="K856">
        <v>932596</v>
      </c>
      <c r="L856">
        <v>659435</v>
      </c>
      <c r="M856">
        <v>208332</v>
      </c>
      <c r="N856">
        <v>5974</v>
      </c>
      <c r="O856">
        <v>34944</v>
      </c>
      <c r="P856">
        <v>816</v>
      </c>
      <c r="Q856">
        <v>23095</v>
      </c>
    </row>
    <row r="857" spans="1:17" hidden="1" x14ac:dyDescent="0.2">
      <c r="A857" t="s">
        <v>362</v>
      </c>
      <c r="B857" s="2">
        <v>42186</v>
      </c>
      <c r="C857" t="s">
        <v>341</v>
      </c>
      <c r="D857" t="s">
        <v>342</v>
      </c>
      <c r="E857" t="s">
        <v>343</v>
      </c>
      <c r="F857" t="s">
        <v>344</v>
      </c>
      <c r="G857" t="s">
        <v>373</v>
      </c>
      <c r="H857">
        <v>10</v>
      </c>
      <c r="I857" t="s">
        <v>186</v>
      </c>
      <c r="J857" t="s">
        <v>185</v>
      </c>
      <c r="K857">
        <v>40740</v>
      </c>
      <c r="L857">
        <v>31925</v>
      </c>
      <c r="M857">
        <v>5123</v>
      </c>
      <c r="N857">
        <v>1494</v>
      </c>
      <c r="O857">
        <v>292</v>
      </c>
      <c r="P857">
        <v>239</v>
      </c>
      <c r="Q857">
        <v>1667</v>
      </c>
    </row>
    <row r="858" spans="1:17" hidden="1" x14ac:dyDescent="0.2">
      <c r="A858" t="s">
        <v>362</v>
      </c>
      <c r="B858" s="2">
        <v>42186</v>
      </c>
      <c r="C858" t="s">
        <v>341</v>
      </c>
      <c r="D858" t="s">
        <v>342</v>
      </c>
      <c r="E858" t="s">
        <v>347</v>
      </c>
      <c r="F858" t="s">
        <v>348</v>
      </c>
      <c r="G858" t="s">
        <v>373</v>
      </c>
      <c r="H858">
        <v>10</v>
      </c>
      <c r="I858" t="s">
        <v>186</v>
      </c>
      <c r="J858" t="s">
        <v>185</v>
      </c>
      <c r="K858">
        <v>444933</v>
      </c>
      <c r="L858">
        <v>307336</v>
      </c>
      <c r="M858">
        <v>106833</v>
      </c>
      <c r="N858">
        <v>1493</v>
      </c>
      <c r="O858">
        <v>18404</v>
      </c>
      <c r="P858">
        <v>167</v>
      </c>
      <c r="Q858">
        <v>10700</v>
      </c>
    </row>
    <row r="859" spans="1:17" hidden="1" x14ac:dyDescent="0.2">
      <c r="A859" t="s">
        <v>362</v>
      </c>
      <c r="B859" s="2">
        <v>42186</v>
      </c>
      <c r="C859" t="s">
        <v>341</v>
      </c>
      <c r="D859" t="s">
        <v>342</v>
      </c>
      <c r="E859" t="s">
        <v>349</v>
      </c>
      <c r="F859" t="s">
        <v>350</v>
      </c>
      <c r="G859" t="s">
        <v>373</v>
      </c>
      <c r="H859">
        <v>10</v>
      </c>
      <c r="I859" t="s">
        <v>186</v>
      </c>
      <c r="J859" t="s">
        <v>185</v>
      </c>
      <c r="K859">
        <v>485673</v>
      </c>
      <c r="L859">
        <v>339261</v>
      </c>
      <c r="M859">
        <v>111956</v>
      </c>
      <c r="N859">
        <v>2987</v>
      </c>
      <c r="O859">
        <v>18696</v>
      </c>
      <c r="P859">
        <v>406</v>
      </c>
      <c r="Q859">
        <v>12367</v>
      </c>
    </row>
    <row r="860" spans="1:17" hidden="1" x14ac:dyDescent="0.2">
      <c r="A860" t="s">
        <v>362</v>
      </c>
      <c r="B860" s="2">
        <v>42186</v>
      </c>
      <c r="C860" t="s">
        <v>351</v>
      </c>
      <c r="D860" t="s">
        <v>352</v>
      </c>
      <c r="E860" t="s">
        <v>343</v>
      </c>
      <c r="F860" t="s">
        <v>344</v>
      </c>
      <c r="G860" t="s">
        <v>373</v>
      </c>
      <c r="H860">
        <v>10</v>
      </c>
      <c r="I860" t="s">
        <v>186</v>
      </c>
      <c r="J860" t="s">
        <v>185</v>
      </c>
      <c r="K860">
        <v>42856</v>
      </c>
      <c r="L860">
        <v>34467</v>
      </c>
      <c r="M860">
        <v>4660</v>
      </c>
      <c r="N860">
        <v>1580</v>
      </c>
      <c r="O860">
        <v>297</v>
      </c>
      <c r="P860">
        <v>301</v>
      </c>
      <c r="Q860">
        <v>1551</v>
      </c>
    </row>
    <row r="861" spans="1:17" hidden="1" x14ac:dyDescent="0.2">
      <c r="A861" t="s">
        <v>362</v>
      </c>
      <c r="B861" s="2">
        <v>42186</v>
      </c>
      <c r="C861" t="s">
        <v>351</v>
      </c>
      <c r="D861" t="s">
        <v>352</v>
      </c>
      <c r="E861" t="s">
        <v>347</v>
      </c>
      <c r="F861" t="s">
        <v>348</v>
      </c>
      <c r="G861" t="s">
        <v>373</v>
      </c>
      <c r="H861">
        <v>10</v>
      </c>
      <c r="I861" t="s">
        <v>186</v>
      </c>
      <c r="J861" t="s">
        <v>185</v>
      </c>
      <c r="K861">
        <v>412884</v>
      </c>
      <c r="L861">
        <v>288606</v>
      </c>
      <c r="M861">
        <v>95244</v>
      </c>
      <c r="N861">
        <v>1429</v>
      </c>
      <c r="O861">
        <v>17596</v>
      </c>
      <c r="P861">
        <v>165</v>
      </c>
      <c r="Q861">
        <v>9844</v>
      </c>
    </row>
    <row r="862" spans="1:17" hidden="1" x14ac:dyDescent="0.2">
      <c r="A862" t="s">
        <v>362</v>
      </c>
      <c r="B862" s="2">
        <v>42186</v>
      </c>
      <c r="C862" t="s">
        <v>351</v>
      </c>
      <c r="D862" t="s">
        <v>352</v>
      </c>
      <c r="E862" t="s">
        <v>349</v>
      </c>
      <c r="F862" t="s">
        <v>350</v>
      </c>
      <c r="G862" t="s">
        <v>373</v>
      </c>
      <c r="H862">
        <v>10</v>
      </c>
      <c r="I862" t="s">
        <v>186</v>
      </c>
      <c r="J862" t="s">
        <v>185</v>
      </c>
      <c r="K862">
        <v>455740</v>
      </c>
      <c r="L862">
        <v>323073</v>
      </c>
      <c r="M862">
        <v>99904</v>
      </c>
      <c r="N862">
        <v>3009</v>
      </c>
      <c r="O862">
        <v>17893</v>
      </c>
      <c r="P862">
        <v>466</v>
      </c>
      <c r="Q862">
        <v>11395</v>
      </c>
    </row>
    <row r="863" spans="1:17" hidden="1" x14ac:dyDescent="0.2">
      <c r="A863" t="s">
        <v>362</v>
      </c>
      <c r="B863" s="2">
        <v>42186</v>
      </c>
      <c r="C863" t="s">
        <v>353</v>
      </c>
      <c r="D863" t="s">
        <v>354</v>
      </c>
      <c r="E863" t="s">
        <v>343</v>
      </c>
      <c r="F863" t="s">
        <v>344</v>
      </c>
      <c r="G863" t="s">
        <v>373</v>
      </c>
      <c r="H863">
        <v>10</v>
      </c>
      <c r="I863" t="s">
        <v>186</v>
      </c>
      <c r="J863" t="s">
        <v>185</v>
      </c>
      <c r="K863">
        <v>83596</v>
      </c>
      <c r="L863">
        <v>66392</v>
      </c>
      <c r="M863">
        <v>9783</v>
      </c>
      <c r="N863">
        <v>3074</v>
      </c>
      <c r="O863">
        <v>589</v>
      </c>
      <c r="P863">
        <v>540</v>
      </c>
      <c r="Q863">
        <v>3218</v>
      </c>
    </row>
    <row r="864" spans="1:17" hidden="1" x14ac:dyDescent="0.2">
      <c r="A864" t="s">
        <v>362</v>
      </c>
      <c r="B864" s="2">
        <v>42186</v>
      </c>
      <c r="C864" t="s">
        <v>353</v>
      </c>
      <c r="D864" t="s">
        <v>354</v>
      </c>
      <c r="E864" t="s">
        <v>347</v>
      </c>
      <c r="F864" t="s">
        <v>348</v>
      </c>
      <c r="G864" t="s">
        <v>373</v>
      </c>
      <c r="H864">
        <v>10</v>
      </c>
      <c r="I864" t="s">
        <v>186</v>
      </c>
      <c r="J864" t="s">
        <v>185</v>
      </c>
      <c r="K864">
        <v>857817</v>
      </c>
      <c r="L864">
        <v>595942</v>
      </c>
      <c r="M864">
        <v>202077</v>
      </c>
      <c r="N864">
        <v>2922</v>
      </c>
      <c r="O864">
        <v>36000</v>
      </c>
      <c r="P864">
        <v>332</v>
      </c>
      <c r="Q864">
        <v>20544</v>
      </c>
    </row>
    <row r="865" spans="1:17" hidden="1" x14ac:dyDescent="0.2">
      <c r="A865" t="s">
        <v>362</v>
      </c>
      <c r="B865" s="2">
        <v>42186</v>
      </c>
      <c r="C865" t="s">
        <v>353</v>
      </c>
      <c r="D865" t="s">
        <v>354</v>
      </c>
      <c r="E865" t="s">
        <v>349</v>
      </c>
      <c r="F865" t="s">
        <v>350</v>
      </c>
      <c r="G865" t="s">
        <v>373</v>
      </c>
      <c r="H865">
        <v>10</v>
      </c>
      <c r="I865" t="s">
        <v>186</v>
      </c>
      <c r="J865" t="s">
        <v>185</v>
      </c>
      <c r="K865">
        <v>941413</v>
      </c>
      <c r="L865">
        <v>662334</v>
      </c>
      <c r="M865">
        <v>211860</v>
      </c>
      <c r="N865">
        <v>5996</v>
      </c>
      <c r="O865">
        <v>36589</v>
      </c>
      <c r="P865">
        <v>872</v>
      </c>
      <c r="Q865">
        <v>23762</v>
      </c>
    </row>
    <row r="866" spans="1:17" hidden="1" x14ac:dyDescent="0.2">
      <c r="A866" t="s">
        <v>363</v>
      </c>
      <c r="B866" s="2">
        <v>42552</v>
      </c>
      <c r="C866" t="s">
        <v>341</v>
      </c>
      <c r="D866" t="s">
        <v>342</v>
      </c>
      <c r="E866" t="s">
        <v>343</v>
      </c>
      <c r="F866" t="s">
        <v>344</v>
      </c>
      <c r="G866" t="s">
        <v>373</v>
      </c>
      <c r="H866">
        <v>10</v>
      </c>
      <c r="I866" t="s">
        <v>186</v>
      </c>
      <c r="J866" t="s">
        <v>185</v>
      </c>
      <c r="K866">
        <v>42041</v>
      </c>
      <c r="L866">
        <v>32954</v>
      </c>
      <c r="M866">
        <v>5285</v>
      </c>
      <c r="N866">
        <v>1516</v>
      </c>
      <c r="O866">
        <v>310</v>
      </c>
      <c r="P866">
        <v>276</v>
      </c>
      <c r="Q866">
        <v>1700</v>
      </c>
    </row>
    <row r="867" spans="1:17" hidden="1" x14ac:dyDescent="0.2">
      <c r="A867" t="s">
        <v>363</v>
      </c>
      <c r="B867" s="2">
        <v>42552</v>
      </c>
      <c r="C867" t="s">
        <v>341</v>
      </c>
      <c r="D867" t="s">
        <v>342</v>
      </c>
      <c r="E867" t="s">
        <v>347</v>
      </c>
      <c r="F867" t="s">
        <v>348</v>
      </c>
      <c r="G867" t="s">
        <v>373</v>
      </c>
      <c r="H867">
        <v>10</v>
      </c>
      <c r="I867" t="s">
        <v>186</v>
      </c>
      <c r="J867" t="s">
        <v>185</v>
      </c>
      <c r="K867">
        <v>448044</v>
      </c>
      <c r="L867">
        <v>307933</v>
      </c>
      <c r="M867">
        <v>108499</v>
      </c>
      <c r="N867">
        <v>1513</v>
      </c>
      <c r="O867">
        <v>18956</v>
      </c>
      <c r="P867">
        <v>173</v>
      </c>
      <c r="Q867">
        <v>10970</v>
      </c>
    </row>
    <row r="868" spans="1:17" hidden="1" x14ac:dyDescent="0.2">
      <c r="A868" t="s">
        <v>363</v>
      </c>
      <c r="B868" s="2">
        <v>42552</v>
      </c>
      <c r="C868" t="s">
        <v>341</v>
      </c>
      <c r="D868" t="s">
        <v>342</v>
      </c>
      <c r="E868" t="s">
        <v>349</v>
      </c>
      <c r="F868" t="s">
        <v>350</v>
      </c>
      <c r="G868" t="s">
        <v>373</v>
      </c>
      <c r="H868">
        <v>10</v>
      </c>
      <c r="I868" t="s">
        <v>186</v>
      </c>
      <c r="J868" t="s">
        <v>185</v>
      </c>
      <c r="K868">
        <v>490085</v>
      </c>
      <c r="L868">
        <v>340887</v>
      </c>
      <c r="M868">
        <v>113784</v>
      </c>
      <c r="N868">
        <v>3029</v>
      </c>
      <c r="O868">
        <v>19266</v>
      </c>
      <c r="P868">
        <v>449</v>
      </c>
      <c r="Q868">
        <v>12670</v>
      </c>
    </row>
    <row r="869" spans="1:17" hidden="1" x14ac:dyDescent="0.2">
      <c r="A869" t="s">
        <v>363</v>
      </c>
      <c r="B869" s="2">
        <v>42552</v>
      </c>
      <c r="C869" t="s">
        <v>351</v>
      </c>
      <c r="D869" t="s">
        <v>352</v>
      </c>
      <c r="E869" t="s">
        <v>343</v>
      </c>
      <c r="F869" t="s">
        <v>344</v>
      </c>
      <c r="G869" t="s">
        <v>373</v>
      </c>
      <c r="H869">
        <v>10</v>
      </c>
      <c r="I869" t="s">
        <v>186</v>
      </c>
      <c r="J869" t="s">
        <v>185</v>
      </c>
      <c r="K869">
        <v>43748</v>
      </c>
      <c r="L869">
        <v>35196</v>
      </c>
      <c r="M869">
        <v>4743</v>
      </c>
      <c r="N869">
        <v>1600</v>
      </c>
      <c r="O869">
        <v>299</v>
      </c>
      <c r="P869">
        <v>318</v>
      </c>
      <c r="Q869">
        <v>1592</v>
      </c>
    </row>
    <row r="870" spans="1:17" hidden="1" x14ac:dyDescent="0.2">
      <c r="A870" t="s">
        <v>363</v>
      </c>
      <c r="B870" s="2">
        <v>42552</v>
      </c>
      <c r="C870" t="s">
        <v>351</v>
      </c>
      <c r="D870" t="s">
        <v>352</v>
      </c>
      <c r="E870" t="s">
        <v>347</v>
      </c>
      <c r="F870" t="s">
        <v>348</v>
      </c>
      <c r="G870" t="s">
        <v>373</v>
      </c>
      <c r="H870">
        <v>10</v>
      </c>
      <c r="I870" t="s">
        <v>186</v>
      </c>
      <c r="J870" t="s">
        <v>185</v>
      </c>
      <c r="K870">
        <v>415383</v>
      </c>
      <c r="L870">
        <v>289001</v>
      </c>
      <c r="M870">
        <v>96668</v>
      </c>
      <c r="N870">
        <v>1430</v>
      </c>
      <c r="O870">
        <v>17976</v>
      </c>
      <c r="P870">
        <v>166</v>
      </c>
      <c r="Q870">
        <v>10142</v>
      </c>
    </row>
    <row r="871" spans="1:17" hidden="1" x14ac:dyDescent="0.2">
      <c r="A871" t="s">
        <v>363</v>
      </c>
      <c r="B871" s="2">
        <v>42552</v>
      </c>
      <c r="C871" t="s">
        <v>351</v>
      </c>
      <c r="D871" t="s">
        <v>352</v>
      </c>
      <c r="E871" t="s">
        <v>349</v>
      </c>
      <c r="F871" t="s">
        <v>350</v>
      </c>
      <c r="G871" t="s">
        <v>373</v>
      </c>
      <c r="H871">
        <v>10</v>
      </c>
      <c r="I871" t="s">
        <v>186</v>
      </c>
      <c r="J871" t="s">
        <v>185</v>
      </c>
      <c r="K871">
        <v>459131</v>
      </c>
      <c r="L871">
        <v>324197</v>
      </c>
      <c r="M871">
        <v>101411</v>
      </c>
      <c r="N871">
        <v>3030</v>
      </c>
      <c r="O871">
        <v>18275</v>
      </c>
      <c r="P871">
        <v>484</v>
      </c>
      <c r="Q871">
        <v>11734</v>
      </c>
    </row>
    <row r="872" spans="1:17" hidden="1" x14ac:dyDescent="0.2">
      <c r="A872" t="s">
        <v>363</v>
      </c>
      <c r="B872" s="2">
        <v>42552</v>
      </c>
      <c r="C872" t="s">
        <v>353</v>
      </c>
      <c r="D872" t="s">
        <v>354</v>
      </c>
      <c r="E872" t="s">
        <v>343</v>
      </c>
      <c r="F872" t="s">
        <v>344</v>
      </c>
      <c r="G872" t="s">
        <v>373</v>
      </c>
      <c r="H872">
        <v>10</v>
      </c>
      <c r="I872" t="s">
        <v>186</v>
      </c>
      <c r="J872" t="s">
        <v>185</v>
      </c>
      <c r="K872">
        <v>85789</v>
      </c>
      <c r="L872">
        <v>68150</v>
      </c>
      <c r="M872">
        <v>10028</v>
      </c>
      <c r="N872">
        <v>3116</v>
      </c>
      <c r="O872">
        <v>609</v>
      </c>
      <c r="P872">
        <v>594</v>
      </c>
      <c r="Q872">
        <v>3292</v>
      </c>
    </row>
    <row r="873" spans="1:17" hidden="1" x14ac:dyDescent="0.2">
      <c r="A873" t="s">
        <v>363</v>
      </c>
      <c r="B873" s="2">
        <v>42552</v>
      </c>
      <c r="C873" t="s">
        <v>353</v>
      </c>
      <c r="D873" t="s">
        <v>354</v>
      </c>
      <c r="E873" t="s">
        <v>347</v>
      </c>
      <c r="F873" t="s">
        <v>348</v>
      </c>
      <c r="G873" t="s">
        <v>373</v>
      </c>
      <c r="H873">
        <v>10</v>
      </c>
      <c r="I873" t="s">
        <v>186</v>
      </c>
      <c r="J873" t="s">
        <v>185</v>
      </c>
      <c r="K873">
        <v>863427</v>
      </c>
      <c r="L873">
        <v>596934</v>
      </c>
      <c r="M873">
        <v>205167</v>
      </c>
      <c r="N873">
        <v>2943</v>
      </c>
      <c r="O873">
        <v>36932</v>
      </c>
      <c r="P873">
        <v>339</v>
      </c>
      <c r="Q873">
        <v>21112</v>
      </c>
    </row>
    <row r="874" spans="1:17" hidden="1" x14ac:dyDescent="0.2">
      <c r="A874" t="s">
        <v>363</v>
      </c>
      <c r="B874" s="2">
        <v>42552</v>
      </c>
      <c r="C874" t="s">
        <v>353</v>
      </c>
      <c r="D874" t="s">
        <v>354</v>
      </c>
      <c r="E874" t="s">
        <v>349</v>
      </c>
      <c r="F874" t="s">
        <v>350</v>
      </c>
      <c r="G874" t="s">
        <v>373</v>
      </c>
      <c r="H874">
        <v>10</v>
      </c>
      <c r="I874" t="s">
        <v>186</v>
      </c>
      <c r="J874" t="s">
        <v>185</v>
      </c>
      <c r="K874">
        <v>949216</v>
      </c>
      <c r="L874">
        <v>665084</v>
      </c>
      <c r="M874">
        <v>215195</v>
      </c>
      <c r="N874">
        <v>6059</v>
      </c>
      <c r="O874">
        <v>37541</v>
      </c>
      <c r="P874">
        <v>933</v>
      </c>
      <c r="Q874">
        <v>24404</v>
      </c>
    </row>
    <row r="875" spans="1:17" hidden="1" x14ac:dyDescent="0.2">
      <c r="A875" t="s">
        <v>364</v>
      </c>
      <c r="B875" s="2">
        <v>42917</v>
      </c>
      <c r="C875" t="s">
        <v>341</v>
      </c>
      <c r="D875" t="s">
        <v>342</v>
      </c>
      <c r="E875" t="s">
        <v>343</v>
      </c>
      <c r="F875" t="s">
        <v>344</v>
      </c>
      <c r="G875" t="s">
        <v>373</v>
      </c>
      <c r="H875">
        <v>10</v>
      </c>
      <c r="I875" t="s">
        <v>186</v>
      </c>
      <c r="J875" t="s">
        <v>185</v>
      </c>
      <c r="K875">
        <v>43435</v>
      </c>
      <c r="L875">
        <v>34072</v>
      </c>
      <c r="M875">
        <v>5402</v>
      </c>
      <c r="N875">
        <v>1578</v>
      </c>
      <c r="O875">
        <v>333</v>
      </c>
      <c r="P875">
        <v>303</v>
      </c>
      <c r="Q875">
        <v>1747</v>
      </c>
    </row>
    <row r="876" spans="1:17" hidden="1" x14ac:dyDescent="0.2">
      <c r="A876" t="s">
        <v>364</v>
      </c>
      <c r="B876" s="2">
        <v>42917</v>
      </c>
      <c r="C876" t="s">
        <v>341</v>
      </c>
      <c r="D876" t="s">
        <v>342</v>
      </c>
      <c r="E876" t="s">
        <v>347</v>
      </c>
      <c r="F876" t="s">
        <v>348</v>
      </c>
      <c r="G876" t="s">
        <v>373</v>
      </c>
      <c r="H876">
        <v>10</v>
      </c>
      <c r="I876" t="s">
        <v>186</v>
      </c>
      <c r="J876" t="s">
        <v>185</v>
      </c>
      <c r="K876">
        <v>450792</v>
      </c>
      <c r="L876">
        <v>308635</v>
      </c>
      <c r="M876">
        <v>109946</v>
      </c>
      <c r="N876">
        <v>1521</v>
      </c>
      <c r="O876">
        <v>19246</v>
      </c>
      <c r="P876">
        <v>171</v>
      </c>
      <c r="Q876">
        <v>11273</v>
      </c>
    </row>
    <row r="877" spans="1:17" hidden="1" x14ac:dyDescent="0.2">
      <c r="A877" t="s">
        <v>364</v>
      </c>
      <c r="B877" s="2">
        <v>42917</v>
      </c>
      <c r="C877" t="s">
        <v>341</v>
      </c>
      <c r="D877" t="s">
        <v>342</v>
      </c>
      <c r="E877" t="s">
        <v>349</v>
      </c>
      <c r="F877" t="s">
        <v>350</v>
      </c>
      <c r="G877" t="s">
        <v>373</v>
      </c>
      <c r="H877">
        <v>10</v>
      </c>
      <c r="I877" t="s">
        <v>186</v>
      </c>
      <c r="J877" t="s">
        <v>185</v>
      </c>
      <c r="K877">
        <v>494227</v>
      </c>
      <c r="L877">
        <v>342707</v>
      </c>
      <c r="M877">
        <v>115348</v>
      </c>
      <c r="N877">
        <v>3099</v>
      </c>
      <c r="O877">
        <v>19579</v>
      </c>
      <c r="P877">
        <v>474</v>
      </c>
      <c r="Q877">
        <v>13020</v>
      </c>
    </row>
    <row r="878" spans="1:17" hidden="1" x14ac:dyDescent="0.2">
      <c r="A878" t="s">
        <v>364</v>
      </c>
      <c r="B878" s="2">
        <v>42917</v>
      </c>
      <c r="C878" t="s">
        <v>351</v>
      </c>
      <c r="D878" t="s">
        <v>352</v>
      </c>
      <c r="E878" t="s">
        <v>343</v>
      </c>
      <c r="F878" t="s">
        <v>344</v>
      </c>
      <c r="G878" t="s">
        <v>373</v>
      </c>
      <c r="H878">
        <v>10</v>
      </c>
      <c r="I878" t="s">
        <v>186</v>
      </c>
      <c r="J878" t="s">
        <v>185</v>
      </c>
      <c r="K878">
        <v>45267</v>
      </c>
      <c r="L878">
        <v>36355</v>
      </c>
      <c r="M878">
        <v>4886</v>
      </c>
      <c r="N878">
        <v>1682</v>
      </c>
      <c r="O878">
        <v>306</v>
      </c>
      <c r="P878">
        <v>335</v>
      </c>
      <c r="Q878">
        <v>1703</v>
      </c>
    </row>
    <row r="879" spans="1:17" hidden="1" x14ac:dyDescent="0.2">
      <c r="A879" t="s">
        <v>364</v>
      </c>
      <c r="B879" s="2">
        <v>42917</v>
      </c>
      <c r="C879" t="s">
        <v>351</v>
      </c>
      <c r="D879" t="s">
        <v>352</v>
      </c>
      <c r="E879" t="s">
        <v>347</v>
      </c>
      <c r="F879" t="s">
        <v>348</v>
      </c>
      <c r="G879" t="s">
        <v>373</v>
      </c>
      <c r="H879">
        <v>10</v>
      </c>
      <c r="I879" t="s">
        <v>186</v>
      </c>
      <c r="J879" t="s">
        <v>185</v>
      </c>
      <c r="K879">
        <v>417584</v>
      </c>
      <c r="L879">
        <v>289142</v>
      </c>
      <c r="M879">
        <v>98107</v>
      </c>
      <c r="N879">
        <v>1450</v>
      </c>
      <c r="O879">
        <v>18339</v>
      </c>
      <c r="P879">
        <v>171</v>
      </c>
      <c r="Q879">
        <v>10375</v>
      </c>
    </row>
    <row r="880" spans="1:17" hidden="1" x14ac:dyDescent="0.2">
      <c r="A880" t="s">
        <v>364</v>
      </c>
      <c r="B880" s="2">
        <v>42917</v>
      </c>
      <c r="C880" t="s">
        <v>351</v>
      </c>
      <c r="D880" t="s">
        <v>352</v>
      </c>
      <c r="E880" t="s">
        <v>349</v>
      </c>
      <c r="F880" t="s">
        <v>350</v>
      </c>
      <c r="G880" t="s">
        <v>373</v>
      </c>
      <c r="H880">
        <v>10</v>
      </c>
      <c r="I880" t="s">
        <v>186</v>
      </c>
      <c r="J880" t="s">
        <v>185</v>
      </c>
      <c r="K880">
        <v>462851</v>
      </c>
      <c r="L880">
        <v>325497</v>
      </c>
      <c r="M880">
        <v>102993</v>
      </c>
      <c r="N880">
        <v>3132</v>
      </c>
      <c r="O880">
        <v>18645</v>
      </c>
      <c r="P880">
        <v>506</v>
      </c>
      <c r="Q880">
        <v>12078</v>
      </c>
    </row>
    <row r="881" spans="1:17" hidden="1" x14ac:dyDescent="0.2">
      <c r="A881" t="s">
        <v>364</v>
      </c>
      <c r="B881" s="2">
        <v>42917</v>
      </c>
      <c r="C881" t="s">
        <v>353</v>
      </c>
      <c r="D881" t="s">
        <v>354</v>
      </c>
      <c r="E881" t="s">
        <v>343</v>
      </c>
      <c r="F881" t="s">
        <v>344</v>
      </c>
      <c r="G881" t="s">
        <v>373</v>
      </c>
      <c r="H881">
        <v>10</v>
      </c>
      <c r="I881" t="s">
        <v>186</v>
      </c>
      <c r="J881" t="s">
        <v>185</v>
      </c>
      <c r="K881">
        <v>88702</v>
      </c>
      <c r="L881">
        <v>70427</v>
      </c>
      <c r="M881">
        <v>10288</v>
      </c>
      <c r="N881">
        <v>3260</v>
      </c>
      <c r="O881">
        <v>639</v>
      </c>
      <c r="P881">
        <v>638</v>
      </c>
      <c r="Q881">
        <v>3450</v>
      </c>
    </row>
    <row r="882" spans="1:17" hidden="1" x14ac:dyDescent="0.2">
      <c r="A882" t="s">
        <v>364</v>
      </c>
      <c r="B882" s="2">
        <v>42917</v>
      </c>
      <c r="C882" t="s">
        <v>353</v>
      </c>
      <c r="D882" t="s">
        <v>354</v>
      </c>
      <c r="E882" t="s">
        <v>347</v>
      </c>
      <c r="F882" t="s">
        <v>348</v>
      </c>
      <c r="G882" t="s">
        <v>373</v>
      </c>
      <c r="H882">
        <v>10</v>
      </c>
      <c r="I882" t="s">
        <v>186</v>
      </c>
      <c r="J882" t="s">
        <v>185</v>
      </c>
      <c r="K882">
        <v>868376</v>
      </c>
      <c r="L882">
        <v>597777</v>
      </c>
      <c r="M882">
        <v>208053</v>
      </c>
      <c r="N882">
        <v>2971</v>
      </c>
      <c r="O882">
        <v>37585</v>
      </c>
      <c r="P882">
        <v>342</v>
      </c>
      <c r="Q882">
        <v>21648</v>
      </c>
    </row>
    <row r="883" spans="1:17" hidden="1" x14ac:dyDescent="0.2">
      <c r="A883" t="s">
        <v>364</v>
      </c>
      <c r="B883" s="2">
        <v>42917</v>
      </c>
      <c r="C883" t="s">
        <v>353</v>
      </c>
      <c r="D883" t="s">
        <v>354</v>
      </c>
      <c r="E883" t="s">
        <v>349</v>
      </c>
      <c r="F883" t="s">
        <v>350</v>
      </c>
      <c r="G883" t="s">
        <v>373</v>
      </c>
      <c r="H883">
        <v>10</v>
      </c>
      <c r="I883" t="s">
        <v>186</v>
      </c>
      <c r="J883" t="s">
        <v>185</v>
      </c>
      <c r="K883">
        <v>957078</v>
      </c>
      <c r="L883">
        <v>668204</v>
      </c>
      <c r="M883">
        <v>218341</v>
      </c>
      <c r="N883">
        <v>6231</v>
      </c>
      <c r="O883">
        <v>38224</v>
      </c>
      <c r="P883">
        <v>980</v>
      </c>
      <c r="Q883">
        <v>25098</v>
      </c>
    </row>
    <row r="884" spans="1:17" hidden="1" x14ac:dyDescent="0.2">
      <c r="A884" t="s">
        <v>365</v>
      </c>
      <c r="B884" s="2">
        <v>43282</v>
      </c>
      <c r="C884" t="s">
        <v>341</v>
      </c>
      <c r="D884" t="s">
        <v>342</v>
      </c>
      <c r="E884" t="s">
        <v>343</v>
      </c>
      <c r="F884" t="s">
        <v>344</v>
      </c>
      <c r="G884" t="s">
        <v>373</v>
      </c>
      <c r="H884">
        <v>10</v>
      </c>
      <c r="I884" t="s">
        <v>186</v>
      </c>
      <c r="J884" t="s">
        <v>185</v>
      </c>
      <c r="K884">
        <v>44974</v>
      </c>
      <c r="L884">
        <v>35244</v>
      </c>
      <c r="M884">
        <v>5546</v>
      </c>
      <c r="N884">
        <v>1669</v>
      </c>
      <c r="O884">
        <v>345</v>
      </c>
      <c r="P884">
        <v>334</v>
      </c>
      <c r="Q884">
        <v>1836</v>
      </c>
    </row>
    <row r="885" spans="1:17" hidden="1" x14ac:dyDescent="0.2">
      <c r="A885" t="s">
        <v>365</v>
      </c>
      <c r="B885" s="2">
        <v>43282</v>
      </c>
      <c r="C885" t="s">
        <v>341</v>
      </c>
      <c r="D885" t="s">
        <v>342</v>
      </c>
      <c r="E885" t="s">
        <v>347</v>
      </c>
      <c r="F885" t="s">
        <v>348</v>
      </c>
      <c r="G885" t="s">
        <v>373</v>
      </c>
      <c r="H885">
        <v>10</v>
      </c>
      <c r="I885" t="s">
        <v>186</v>
      </c>
      <c r="J885" t="s">
        <v>185</v>
      </c>
      <c r="K885">
        <v>454270</v>
      </c>
      <c r="L885">
        <v>309328</v>
      </c>
      <c r="M885">
        <v>111805</v>
      </c>
      <c r="N885">
        <v>1542</v>
      </c>
      <c r="O885">
        <v>19791</v>
      </c>
      <c r="P885">
        <v>179</v>
      </c>
      <c r="Q885">
        <v>11625</v>
      </c>
    </row>
    <row r="886" spans="1:17" hidden="1" x14ac:dyDescent="0.2">
      <c r="A886" t="s">
        <v>365</v>
      </c>
      <c r="B886" s="2">
        <v>43282</v>
      </c>
      <c r="C886" t="s">
        <v>341</v>
      </c>
      <c r="D886" t="s">
        <v>342</v>
      </c>
      <c r="E886" t="s">
        <v>349</v>
      </c>
      <c r="F886" t="s">
        <v>350</v>
      </c>
      <c r="G886" t="s">
        <v>373</v>
      </c>
      <c r="H886">
        <v>10</v>
      </c>
      <c r="I886" t="s">
        <v>186</v>
      </c>
      <c r="J886" t="s">
        <v>185</v>
      </c>
      <c r="K886">
        <v>499244</v>
      </c>
      <c r="L886">
        <v>344572</v>
      </c>
      <c r="M886">
        <v>117351</v>
      </c>
      <c r="N886">
        <v>3211</v>
      </c>
      <c r="O886">
        <v>20136</v>
      </c>
      <c r="P886">
        <v>513</v>
      </c>
      <c r="Q886">
        <v>13461</v>
      </c>
    </row>
    <row r="887" spans="1:17" hidden="1" x14ac:dyDescent="0.2">
      <c r="A887" t="s">
        <v>365</v>
      </c>
      <c r="B887" s="2">
        <v>43282</v>
      </c>
      <c r="C887" t="s">
        <v>351</v>
      </c>
      <c r="D887" t="s">
        <v>352</v>
      </c>
      <c r="E887" t="s">
        <v>343</v>
      </c>
      <c r="F887" t="s">
        <v>344</v>
      </c>
      <c r="G887" t="s">
        <v>373</v>
      </c>
      <c r="H887">
        <v>10</v>
      </c>
      <c r="I887" t="s">
        <v>186</v>
      </c>
      <c r="J887" t="s">
        <v>185</v>
      </c>
      <c r="K887">
        <v>47000</v>
      </c>
      <c r="L887">
        <v>37714</v>
      </c>
      <c r="M887">
        <v>5020</v>
      </c>
      <c r="N887">
        <v>1780</v>
      </c>
      <c r="O887">
        <v>318</v>
      </c>
      <c r="P887">
        <v>372</v>
      </c>
      <c r="Q887">
        <v>1796</v>
      </c>
    </row>
    <row r="888" spans="1:17" hidden="1" x14ac:dyDescent="0.2">
      <c r="A888" t="s">
        <v>365</v>
      </c>
      <c r="B888" s="2">
        <v>43282</v>
      </c>
      <c r="C888" t="s">
        <v>351</v>
      </c>
      <c r="D888" t="s">
        <v>352</v>
      </c>
      <c r="E888" t="s">
        <v>347</v>
      </c>
      <c r="F888" t="s">
        <v>348</v>
      </c>
      <c r="G888" t="s">
        <v>373</v>
      </c>
      <c r="H888">
        <v>10</v>
      </c>
      <c r="I888" t="s">
        <v>186</v>
      </c>
      <c r="J888" t="s">
        <v>185</v>
      </c>
      <c r="K888">
        <v>420927</v>
      </c>
      <c r="L888">
        <v>289733</v>
      </c>
      <c r="M888">
        <v>99699</v>
      </c>
      <c r="N888">
        <v>1467</v>
      </c>
      <c r="O888">
        <v>19130</v>
      </c>
      <c r="P888">
        <v>164</v>
      </c>
      <c r="Q888">
        <v>10734</v>
      </c>
    </row>
    <row r="889" spans="1:17" hidden="1" x14ac:dyDescent="0.2">
      <c r="A889" t="s">
        <v>365</v>
      </c>
      <c r="B889" s="2">
        <v>43282</v>
      </c>
      <c r="C889" t="s">
        <v>351</v>
      </c>
      <c r="D889" t="s">
        <v>352</v>
      </c>
      <c r="E889" t="s">
        <v>349</v>
      </c>
      <c r="F889" t="s">
        <v>350</v>
      </c>
      <c r="G889" t="s">
        <v>373</v>
      </c>
      <c r="H889">
        <v>10</v>
      </c>
      <c r="I889" t="s">
        <v>186</v>
      </c>
      <c r="J889" t="s">
        <v>185</v>
      </c>
      <c r="K889">
        <v>467927</v>
      </c>
      <c r="L889">
        <v>327447</v>
      </c>
      <c r="M889">
        <v>104719</v>
      </c>
      <c r="N889">
        <v>3247</v>
      </c>
      <c r="O889">
        <v>19448</v>
      </c>
      <c r="P889">
        <v>536</v>
      </c>
      <c r="Q889">
        <v>12530</v>
      </c>
    </row>
    <row r="890" spans="1:17" hidden="1" x14ac:dyDescent="0.2">
      <c r="A890" t="s">
        <v>365</v>
      </c>
      <c r="B890" s="2">
        <v>43282</v>
      </c>
      <c r="C890" t="s">
        <v>353</v>
      </c>
      <c r="D890" t="s">
        <v>354</v>
      </c>
      <c r="E890" t="s">
        <v>343</v>
      </c>
      <c r="F890" t="s">
        <v>344</v>
      </c>
      <c r="G890" t="s">
        <v>373</v>
      </c>
      <c r="H890">
        <v>10</v>
      </c>
      <c r="I890" t="s">
        <v>186</v>
      </c>
      <c r="J890" t="s">
        <v>185</v>
      </c>
      <c r="K890">
        <v>91974</v>
      </c>
      <c r="L890">
        <v>72958</v>
      </c>
      <c r="M890">
        <v>10566</v>
      </c>
      <c r="N890">
        <v>3449</v>
      </c>
      <c r="O890">
        <v>663</v>
      </c>
      <c r="P890">
        <v>706</v>
      </c>
      <c r="Q890">
        <v>3632</v>
      </c>
    </row>
    <row r="891" spans="1:17" hidden="1" x14ac:dyDescent="0.2">
      <c r="A891" t="s">
        <v>365</v>
      </c>
      <c r="B891" s="2">
        <v>43282</v>
      </c>
      <c r="C891" t="s">
        <v>353</v>
      </c>
      <c r="D891" t="s">
        <v>354</v>
      </c>
      <c r="E891" t="s">
        <v>347</v>
      </c>
      <c r="F891" t="s">
        <v>348</v>
      </c>
      <c r="G891" t="s">
        <v>373</v>
      </c>
      <c r="H891">
        <v>10</v>
      </c>
      <c r="I891" t="s">
        <v>186</v>
      </c>
      <c r="J891" t="s">
        <v>185</v>
      </c>
      <c r="K891">
        <v>875197</v>
      </c>
      <c r="L891">
        <v>599061</v>
      </c>
      <c r="M891">
        <v>211504</v>
      </c>
      <c r="N891">
        <v>3009</v>
      </c>
      <c r="O891">
        <v>38921</v>
      </c>
      <c r="P891">
        <v>343</v>
      </c>
      <c r="Q891">
        <v>22359</v>
      </c>
    </row>
    <row r="892" spans="1:17" hidden="1" x14ac:dyDescent="0.2">
      <c r="A892" t="s">
        <v>365</v>
      </c>
      <c r="B892" s="2">
        <v>43282</v>
      </c>
      <c r="C892" t="s">
        <v>353</v>
      </c>
      <c r="D892" t="s">
        <v>354</v>
      </c>
      <c r="E892" t="s">
        <v>349</v>
      </c>
      <c r="F892" t="s">
        <v>350</v>
      </c>
      <c r="G892" t="s">
        <v>373</v>
      </c>
      <c r="H892">
        <v>10</v>
      </c>
      <c r="I892" t="s">
        <v>186</v>
      </c>
      <c r="J892" t="s">
        <v>185</v>
      </c>
      <c r="K892">
        <v>967171</v>
      </c>
      <c r="L892">
        <v>672019</v>
      </c>
      <c r="M892">
        <v>222070</v>
      </c>
      <c r="N892">
        <v>6458</v>
      </c>
      <c r="O892">
        <v>39584</v>
      </c>
      <c r="P892">
        <v>1049</v>
      </c>
      <c r="Q892">
        <v>25991</v>
      </c>
    </row>
    <row r="893" spans="1:17" hidden="1" x14ac:dyDescent="0.2">
      <c r="A893" t="s">
        <v>339</v>
      </c>
      <c r="B893" t="s">
        <v>340</v>
      </c>
      <c r="C893" t="s">
        <v>341</v>
      </c>
      <c r="D893" t="s">
        <v>342</v>
      </c>
      <c r="E893" t="s">
        <v>343</v>
      </c>
      <c r="F893" t="s">
        <v>344</v>
      </c>
      <c r="G893" t="s">
        <v>374</v>
      </c>
      <c r="H893">
        <v>11</v>
      </c>
      <c r="I893" t="s">
        <v>188</v>
      </c>
      <c r="J893" t="s">
        <v>187</v>
      </c>
      <c r="K893">
        <v>26491</v>
      </c>
      <c r="L893">
        <v>19627</v>
      </c>
      <c r="M893">
        <v>4164</v>
      </c>
      <c r="N893">
        <v>888</v>
      </c>
      <c r="O893">
        <v>276</v>
      </c>
      <c r="P893">
        <v>246</v>
      </c>
      <c r="Q893">
        <v>1290</v>
      </c>
    </row>
    <row r="894" spans="1:17" hidden="1" x14ac:dyDescent="0.2">
      <c r="A894" t="s">
        <v>339</v>
      </c>
      <c r="B894" t="s">
        <v>340</v>
      </c>
      <c r="C894" t="s">
        <v>341</v>
      </c>
      <c r="D894" t="s">
        <v>342</v>
      </c>
      <c r="E894" t="s">
        <v>347</v>
      </c>
      <c r="F894" t="s">
        <v>348</v>
      </c>
      <c r="G894" t="s">
        <v>374</v>
      </c>
      <c r="H894">
        <v>11</v>
      </c>
      <c r="I894" t="s">
        <v>188</v>
      </c>
      <c r="J894" t="s">
        <v>187</v>
      </c>
      <c r="K894">
        <v>291010</v>
      </c>
      <c r="L894">
        <v>106234</v>
      </c>
      <c r="M894">
        <v>165034</v>
      </c>
      <c r="N894">
        <v>708</v>
      </c>
      <c r="O894">
        <v>12305</v>
      </c>
      <c r="P894">
        <v>115</v>
      </c>
      <c r="Q894">
        <v>6614</v>
      </c>
    </row>
    <row r="895" spans="1:17" hidden="1" x14ac:dyDescent="0.2">
      <c r="A895" t="s">
        <v>339</v>
      </c>
      <c r="B895" t="s">
        <v>340</v>
      </c>
      <c r="C895" t="s">
        <v>341</v>
      </c>
      <c r="D895" t="s">
        <v>342</v>
      </c>
      <c r="E895" t="s">
        <v>349</v>
      </c>
      <c r="F895" t="s">
        <v>350</v>
      </c>
      <c r="G895" t="s">
        <v>374</v>
      </c>
      <c r="H895">
        <v>11</v>
      </c>
      <c r="I895" t="s">
        <v>188</v>
      </c>
      <c r="J895" t="s">
        <v>187</v>
      </c>
      <c r="K895">
        <v>317501</v>
      </c>
      <c r="L895">
        <v>125861</v>
      </c>
      <c r="M895">
        <v>169198</v>
      </c>
      <c r="N895">
        <v>1596</v>
      </c>
      <c r="O895">
        <v>12581</v>
      </c>
      <c r="P895">
        <v>361</v>
      </c>
      <c r="Q895">
        <v>7904</v>
      </c>
    </row>
    <row r="896" spans="1:17" hidden="1" x14ac:dyDescent="0.2">
      <c r="A896" t="s">
        <v>339</v>
      </c>
      <c r="B896" t="s">
        <v>340</v>
      </c>
      <c r="C896" t="s">
        <v>351</v>
      </c>
      <c r="D896" t="s">
        <v>352</v>
      </c>
      <c r="E896" t="s">
        <v>343</v>
      </c>
      <c r="F896" t="s">
        <v>344</v>
      </c>
      <c r="G896" t="s">
        <v>374</v>
      </c>
      <c r="H896">
        <v>11</v>
      </c>
      <c r="I896" t="s">
        <v>188</v>
      </c>
      <c r="J896" t="s">
        <v>187</v>
      </c>
      <c r="K896">
        <v>28258</v>
      </c>
      <c r="L896">
        <v>21249</v>
      </c>
      <c r="M896">
        <v>4164</v>
      </c>
      <c r="N896">
        <v>1034</v>
      </c>
      <c r="O896">
        <v>278</v>
      </c>
      <c r="P896">
        <v>304</v>
      </c>
      <c r="Q896">
        <v>1229</v>
      </c>
    </row>
    <row r="897" spans="1:17" hidden="1" x14ac:dyDescent="0.2">
      <c r="A897" t="s">
        <v>339</v>
      </c>
      <c r="B897" t="s">
        <v>340</v>
      </c>
      <c r="C897" t="s">
        <v>351</v>
      </c>
      <c r="D897" t="s">
        <v>352</v>
      </c>
      <c r="E897" t="s">
        <v>347</v>
      </c>
      <c r="F897" t="s">
        <v>348</v>
      </c>
      <c r="G897" t="s">
        <v>374</v>
      </c>
      <c r="H897">
        <v>11</v>
      </c>
      <c r="I897" t="s">
        <v>188</v>
      </c>
      <c r="J897" t="s">
        <v>187</v>
      </c>
      <c r="K897">
        <v>255964</v>
      </c>
      <c r="L897">
        <v>104155</v>
      </c>
      <c r="M897">
        <v>137017</v>
      </c>
      <c r="N897">
        <v>634</v>
      </c>
      <c r="O897">
        <v>8846</v>
      </c>
      <c r="P897">
        <v>105</v>
      </c>
      <c r="Q897">
        <v>5207</v>
      </c>
    </row>
    <row r="898" spans="1:17" hidden="1" x14ac:dyDescent="0.2">
      <c r="A898" t="s">
        <v>339</v>
      </c>
      <c r="B898" t="s">
        <v>340</v>
      </c>
      <c r="C898" t="s">
        <v>351</v>
      </c>
      <c r="D898" t="s">
        <v>352</v>
      </c>
      <c r="E898" t="s">
        <v>349</v>
      </c>
      <c r="F898" t="s">
        <v>350</v>
      </c>
      <c r="G898" t="s">
        <v>374</v>
      </c>
      <c r="H898">
        <v>11</v>
      </c>
      <c r="I898" t="s">
        <v>188</v>
      </c>
      <c r="J898" t="s">
        <v>187</v>
      </c>
      <c r="K898">
        <v>284222</v>
      </c>
      <c r="L898">
        <v>125404</v>
      </c>
      <c r="M898">
        <v>141181</v>
      </c>
      <c r="N898">
        <v>1668</v>
      </c>
      <c r="O898">
        <v>9124</v>
      </c>
      <c r="P898">
        <v>409</v>
      </c>
      <c r="Q898">
        <v>6436</v>
      </c>
    </row>
    <row r="899" spans="1:17" hidden="1" x14ac:dyDescent="0.2">
      <c r="A899" t="s">
        <v>339</v>
      </c>
      <c r="B899" t="s">
        <v>340</v>
      </c>
      <c r="C899" t="s">
        <v>353</v>
      </c>
      <c r="D899" t="s">
        <v>354</v>
      </c>
      <c r="E899" t="s">
        <v>343</v>
      </c>
      <c r="F899" t="s">
        <v>344</v>
      </c>
      <c r="G899" t="s">
        <v>374</v>
      </c>
      <c r="H899">
        <v>11</v>
      </c>
      <c r="I899" t="s">
        <v>188</v>
      </c>
      <c r="J899" t="s">
        <v>187</v>
      </c>
      <c r="K899">
        <v>54749</v>
      </c>
      <c r="L899">
        <v>40876</v>
      </c>
      <c r="M899">
        <v>8328</v>
      </c>
      <c r="N899">
        <v>1922</v>
      </c>
      <c r="O899">
        <v>554</v>
      </c>
      <c r="P899">
        <v>550</v>
      </c>
      <c r="Q899">
        <v>2519</v>
      </c>
    </row>
    <row r="900" spans="1:17" hidden="1" x14ac:dyDescent="0.2">
      <c r="A900" t="s">
        <v>339</v>
      </c>
      <c r="B900" t="s">
        <v>340</v>
      </c>
      <c r="C900" t="s">
        <v>353</v>
      </c>
      <c r="D900" t="s">
        <v>354</v>
      </c>
      <c r="E900" t="s">
        <v>347</v>
      </c>
      <c r="F900" t="s">
        <v>348</v>
      </c>
      <c r="G900" t="s">
        <v>374</v>
      </c>
      <c r="H900">
        <v>11</v>
      </c>
      <c r="I900" t="s">
        <v>188</v>
      </c>
      <c r="J900" t="s">
        <v>187</v>
      </c>
      <c r="K900">
        <v>546974</v>
      </c>
      <c r="L900">
        <v>210389</v>
      </c>
      <c r="M900">
        <v>302051</v>
      </c>
      <c r="N900">
        <v>1342</v>
      </c>
      <c r="O900">
        <v>21151</v>
      </c>
      <c r="P900">
        <v>220</v>
      </c>
      <c r="Q900">
        <v>11821</v>
      </c>
    </row>
    <row r="901" spans="1:17" hidden="1" x14ac:dyDescent="0.2">
      <c r="A901" t="s">
        <v>339</v>
      </c>
      <c r="B901" t="s">
        <v>340</v>
      </c>
      <c r="C901" t="s">
        <v>353</v>
      </c>
      <c r="D901" t="s">
        <v>354</v>
      </c>
      <c r="E901" t="s">
        <v>349</v>
      </c>
      <c r="F901" t="s">
        <v>350</v>
      </c>
      <c r="G901" t="s">
        <v>374</v>
      </c>
      <c r="H901">
        <v>11</v>
      </c>
      <c r="I901" t="s">
        <v>188</v>
      </c>
      <c r="J901" t="s">
        <v>187</v>
      </c>
      <c r="K901">
        <v>601723</v>
      </c>
      <c r="L901">
        <v>251265</v>
      </c>
      <c r="M901">
        <v>310379</v>
      </c>
      <c r="N901">
        <v>3264</v>
      </c>
      <c r="O901">
        <v>21705</v>
      </c>
      <c r="P901">
        <v>770</v>
      </c>
      <c r="Q901">
        <v>14340</v>
      </c>
    </row>
    <row r="902" spans="1:17" hidden="1" x14ac:dyDescent="0.2">
      <c r="A902" t="s">
        <v>355</v>
      </c>
      <c r="B902" t="s">
        <v>356</v>
      </c>
      <c r="C902" t="s">
        <v>341</v>
      </c>
      <c r="D902" t="s">
        <v>342</v>
      </c>
      <c r="E902" t="s">
        <v>343</v>
      </c>
      <c r="F902" t="s">
        <v>344</v>
      </c>
      <c r="G902" t="s">
        <v>374</v>
      </c>
      <c r="H902">
        <v>11</v>
      </c>
      <c r="I902" t="s">
        <v>188</v>
      </c>
      <c r="J902" t="s">
        <v>187</v>
      </c>
      <c r="K902">
        <v>26500</v>
      </c>
      <c r="L902">
        <v>19636</v>
      </c>
      <c r="M902">
        <v>4164</v>
      </c>
      <c r="N902">
        <v>888</v>
      </c>
      <c r="O902">
        <v>276</v>
      </c>
      <c r="P902">
        <v>246</v>
      </c>
      <c r="Q902">
        <v>1290</v>
      </c>
    </row>
    <row r="903" spans="1:17" hidden="1" x14ac:dyDescent="0.2">
      <c r="A903" t="s">
        <v>355</v>
      </c>
      <c r="B903" t="s">
        <v>356</v>
      </c>
      <c r="C903" t="s">
        <v>341</v>
      </c>
      <c r="D903" t="s">
        <v>342</v>
      </c>
      <c r="E903" t="s">
        <v>347</v>
      </c>
      <c r="F903" t="s">
        <v>348</v>
      </c>
      <c r="G903" t="s">
        <v>374</v>
      </c>
      <c r="H903">
        <v>11</v>
      </c>
      <c r="I903" t="s">
        <v>188</v>
      </c>
      <c r="J903" t="s">
        <v>187</v>
      </c>
      <c r="K903">
        <v>291024</v>
      </c>
      <c r="L903">
        <v>106238</v>
      </c>
      <c r="M903">
        <v>165042</v>
      </c>
      <c r="N903">
        <v>708</v>
      </c>
      <c r="O903">
        <v>12306</v>
      </c>
      <c r="P903">
        <v>115</v>
      </c>
      <c r="Q903">
        <v>6615</v>
      </c>
    </row>
    <row r="904" spans="1:17" hidden="1" x14ac:dyDescent="0.2">
      <c r="A904" t="s">
        <v>355</v>
      </c>
      <c r="B904" t="s">
        <v>356</v>
      </c>
      <c r="C904" t="s">
        <v>341</v>
      </c>
      <c r="D904" t="s">
        <v>342</v>
      </c>
      <c r="E904" t="s">
        <v>349</v>
      </c>
      <c r="F904" t="s">
        <v>350</v>
      </c>
      <c r="G904" t="s">
        <v>374</v>
      </c>
      <c r="H904">
        <v>11</v>
      </c>
      <c r="I904" t="s">
        <v>188</v>
      </c>
      <c r="J904" t="s">
        <v>187</v>
      </c>
      <c r="K904">
        <v>317524</v>
      </c>
      <c r="L904">
        <v>125874</v>
      </c>
      <c r="M904">
        <v>169206</v>
      </c>
      <c r="N904">
        <v>1596</v>
      </c>
      <c r="O904">
        <v>12582</v>
      </c>
      <c r="P904">
        <v>361</v>
      </c>
      <c r="Q904">
        <v>7905</v>
      </c>
    </row>
    <row r="905" spans="1:17" hidden="1" x14ac:dyDescent="0.2">
      <c r="A905" t="s">
        <v>355</v>
      </c>
      <c r="B905" t="s">
        <v>356</v>
      </c>
      <c r="C905" t="s">
        <v>351</v>
      </c>
      <c r="D905" t="s">
        <v>352</v>
      </c>
      <c r="E905" t="s">
        <v>343</v>
      </c>
      <c r="F905" t="s">
        <v>344</v>
      </c>
      <c r="G905" t="s">
        <v>374</v>
      </c>
      <c r="H905">
        <v>11</v>
      </c>
      <c r="I905" t="s">
        <v>188</v>
      </c>
      <c r="J905" t="s">
        <v>187</v>
      </c>
      <c r="K905">
        <v>28268</v>
      </c>
      <c r="L905">
        <v>21259</v>
      </c>
      <c r="M905">
        <v>4164</v>
      </c>
      <c r="N905">
        <v>1034</v>
      </c>
      <c r="O905">
        <v>278</v>
      </c>
      <c r="P905">
        <v>304</v>
      </c>
      <c r="Q905">
        <v>1229</v>
      </c>
    </row>
    <row r="906" spans="1:17" hidden="1" x14ac:dyDescent="0.2">
      <c r="A906" t="s">
        <v>355</v>
      </c>
      <c r="B906" t="s">
        <v>356</v>
      </c>
      <c r="C906" t="s">
        <v>351</v>
      </c>
      <c r="D906" t="s">
        <v>352</v>
      </c>
      <c r="E906" t="s">
        <v>347</v>
      </c>
      <c r="F906" t="s">
        <v>348</v>
      </c>
      <c r="G906" t="s">
        <v>374</v>
      </c>
      <c r="H906">
        <v>11</v>
      </c>
      <c r="I906" t="s">
        <v>188</v>
      </c>
      <c r="J906" t="s">
        <v>187</v>
      </c>
      <c r="K906">
        <v>255974</v>
      </c>
      <c r="L906">
        <v>104159</v>
      </c>
      <c r="M906">
        <v>137023</v>
      </c>
      <c r="N906">
        <v>634</v>
      </c>
      <c r="O906">
        <v>8846</v>
      </c>
      <c r="P906">
        <v>105</v>
      </c>
      <c r="Q906">
        <v>5207</v>
      </c>
    </row>
    <row r="907" spans="1:17" hidden="1" x14ac:dyDescent="0.2">
      <c r="A907" t="s">
        <v>355</v>
      </c>
      <c r="B907" t="s">
        <v>356</v>
      </c>
      <c r="C907" t="s">
        <v>351</v>
      </c>
      <c r="D907" t="s">
        <v>352</v>
      </c>
      <c r="E907" t="s">
        <v>349</v>
      </c>
      <c r="F907" t="s">
        <v>350</v>
      </c>
      <c r="G907" t="s">
        <v>374</v>
      </c>
      <c r="H907">
        <v>11</v>
      </c>
      <c r="I907" t="s">
        <v>188</v>
      </c>
      <c r="J907" t="s">
        <v>187</v>
      </c>
      <c r="K907">
        <v>284242</v>
      </c>
      <c r="L907">
        <v>125418</v>
      </c>
      <c r="M907">
        <v>141187</v>
      </c>
      <c r="N907">
        <v>1668</v>
      </c>
      <c r="O907">
        <v>9124</v>
      </c>
      <c r="P907">
        <v>409</v>
      </c>
      <c r="Q907">
        <v>6436</v>
      </c>
    </row>
    <row r="908" spans="1:17" hidden="1" x14ac:dyDescent="0.2">
      <c r="A908" t="s">
        <v>355</v>
      </c>
      <c r="B908" t="s">
        <v>356</v>
      </c>
      <c r="C908" t="s">
        <v>353</v>
      </c>
      <c r="D908" t="s">
        <v>354</v>
      </c>
      <c r="E908" t="s">
        <v>343</v>
      </c>
      <c r="F908" t="s">
        <v>344</v>
      </c>
      <c r="G908" t="s">
        <v>374</v>
      </c>
      <c r="H908">
        <v>11</v>
      </c>
      <c r="I908" t="s">
        <v>188</v>
      </c>
      <c r="J908" t="s">
        <v>187</v>
      </c>
      <c r="K908">
        <v>54768</v>
      </c>
      <c r="L908">
        <v>40895</v>
      </c>
      <c r="M908">
        <v>8328</v>
      </c>
      <c r="N908">
        <v>1922</v>
      </c>
      <c r="O908">
        <v>554</v>
      </c>
      <c r="P908">
        <v>550</v>
      </c>
      <c r="Q908">
        <v>2519</v>
      </c>
    </row>
    <row r="909" spans="1:17" hidden="1" x14ac:dyDescent="0.2">
      <c r="A909" t="s">
        <v>355</v>
      </c>
      <c r="B909" t="s">
        <v>356</v>
      </c>
      <c r="C909" t="s">
        <v>353</v>
      </c>
      <c r="D909" t="s">
        <v>354</v>
      </c>
      <c r="E909" t="s">
        <v>347</v>
      </c>
      <c r="F909" t="s">
        <v>348</v>
      </c>
      <c r="G909" t="s">
        <v>374</v>
      </c>
      <c r="H909">
        <v>11</v>
      </c>
      <c r="I909" t="s">
        <v>188</v>
      </c>
      <c r="J909" t="s">
        <v>187</v>
      </c>
      <c r="K909">
        <v>546998</v>
      </c>
      <c r="L909">
        <v>210397</v>
      </c>
      <c r="M909">
        <v>302065</v>
      </c>
      <c r="N909">
        <v>1342</v>
      </c>
      <c r="O909">
        <v>21152</v>
      </c>
      <c r="P909">
        <v>220</v>
      </c>
      <c r="Q909">
        <v>11822</v>
      </c>
    </row>
    <row r="910" spans="1:17" hidden="1" x14ac:dyDescent="0.2">
      <c r="A910" t="s">
        <v>355</v>
      </c>
      <c r="B910" t="s">
        <v>356</v>
      </c>
      <c r="C910" t="s">
        <v>353</v>
      </c>
      <c r="D910" t="s">
        <v>354</v>
      </c>
      <c r="E910" t="s">
        <v>349</v>
      </c>
      <c r="F910" t="s">
        <v>350</v>
      </c>
      <c r="G910" t="s">
        <v>374</v>
      </c>
      <c r="H910">
        <v>11</v>
      </c>
      <c r="I910" t="s">
        <v>188</v>
      </c>
      <c r="J910" t="s">
        <v>187</v>
      </c>
      <c r="K910">
        <v>601766</v>
      </c>
      <c r="L910">
        <v>251292</v>
      </c>
      <c r="M910">
        <v>310393</v>
      </c>
      <c r="N910">
        <v>3264</v>
      </c>
      <c r="O910">
        <v>21706</v>
      </c>
      <c r="P910">
        <v>770</v>
      </c>
      <c r="Q910">
        <v>14341</v>
      </c>
    </row>
    <row r="911" spans="1:17" hidden="1" x14ac:dyDescent="0.2">
      <c r="A911" t="s">
        <v>357</v>
      </c>
      <c r="B911" s="2">
        <v>40360</v>
      </c>
      <c r="C911" t="s">
        <v>341</v>
      </c>
      <c r="D911" t="s">
        <v>342</v>
      </c>
      <c r="E911" t="s">
        <v>343</v>
      </c>
      <c r="F911" t="s">
        <v>344</v>
      </c>
      <c r="G911" t="s">
        <v>374</v>
      </c>
      <c r="H911">
        <v>11</v>
      </c>
      <c r="I911" t="s">
        <v>188</v>
      </c>
      <c r="J911" t="s">
        <v>187</v>
      </c>
      <c r="K911">
        <v>27049</v>
      </c>
      <c r="L911">
        <v>20038</v>
      </c>
      <c r="M911">
        <v>4241</v>
      </c>
      <c r="N911">
        <v>889</v>
      </c>
      <c r="O911">
        <v>306</v>
      </c>
      <c r="P911">
        <v>252</v>
      </c>
      <c r="Q911">
        <v>1323</v>
      </c>
    </row>
    <row r="912" spans="1:17" hidden="1" x14ac:dyDescent="0.2">
      <c r="A912" t="s">
        <v>357</v>
      </c>
      <c r="B912" s="2">
        <v>40360</v>
      </c>
      <c r="C912" t="s">
        <v>341</v>
      </c>
      <c r="D912" t="s">
        <v>342</v>
      </c>
      <c r="E912" t="s">
        <v>347</v>
      </c>
      <c r="F912" t="s">
        <v>348</v>
      </c>
      <c r="G912" t="s">
        <v>374</v>
      </c>
      <c r="H912">
        <v>11</v>
      </c>
      <c r="I912" t="s">
        <v>188</v>
      </c>
      <c r="J912" t="s">
        <v>187</v>
      </c>
      <c r="K912">
        <v>292141</v>
      </c>
      <c r="L912">
        <v>106961</v>
      </c>
      <c r="M912">
        <v>165278</v>
      </c>
      <c r="N912">
        <v>714</v>
      </c>
      <c r="O912">
        <v>12401</v>
      </c>
      <c r="P912">
        <v>117</v>
      </c>
      <c r="Q912">
        <v>6670</v>
      </c>
    </row>
    <row r="913" spans="1:17" hidden="1" x14ac:dyDescent="0.2">
      <c r="A913" t="s">
        <v>357</v>
      </c>
      <c r="B913" s="2">
        <v>40360</v>
      </c>
      <c r="C913" t="s">
        <v>341</v>
      </c>
      <c r="D913" t="s">
        <v>342</v>
      </c>
      <c r="E913" t="s">
        <v>349</v>
      </c>
      <c r="F913" t="s">
        <v>350</v>
      </c>
      <c r="G913" t="s">
        <v>374</v>
      </c>
      <c r="H913">
        <v>11</v>
      </c>
      <c r="I913" t="s">
        <v>188</v>
      </c>
      <c r="J913" t="s">
        <v>187</v>
      </c>
      <c r="K913">
        <v>319190</v>
      </c>
      <c r="L913">
        <v>126999</v>
      </c>
      <c r="M913">
        <v>169519</v>
      </c>
      <c r="N913">
        <v>1603</v>
      </c>
      <c r="O913">
        <v>12707</v>
      </c>
      <c r="P913">
        <v>369</v>
      </c>
      <c r="Q913">
        <v>7993</v>
      </c>
    </row>
    <row r="914" spans="1:17" hidden="1" x14ac:dyDescent="0.2">
      <c r="A914" t="s">
        <v>357</v>
      </c>
      <c r="B914" s="2">
        <v>40360</v>
      </c>
      <c r="C914" t="s">
        <v>351</v>
      </c>
      <c r="D914" t="s">
        <v>352</v>
      </c>
      <c r="E914" t="s">
        <v>343</v>
      </c>
      <c r="F914" t="s">
        <v>344</v>
      </c>
      <c r="G914" t="s">
        <v>374</v>
      </c>
      <c r="H914">
        <v>11</v>
      </c>
      <c r="I914" t="s">
        <v>188</v>
      </c>
      <c r="J914" t="s">
        <v>187</v>
      </c>
      <c r="K914">
        <v>28807</v>
      </c>
      <c r="L914">
        <v>21623</v>
      </c>
      <c r="M914">
        <v>4264</v>
      </c>
      <c r="N914">
        <v>1045</v>
      </c>
      <c r="O914">
        <v>306</v>
      </c>
      <c r="P914">
        <v>306</v>
      </c>
      <c r="Q914">
        <v>1263</v>
      </c>
    </row>
    <row r="915" spans="1:17" hidden="1" x14ac:dyDescent="0.2">
      <c r="A915" t="s">
        <v>357</v>
      </c>
      <c r="B915" s="2">
        <v>40360</v>
      </c>
      <c r="C915" t="s">
        <v>351</v>
      </c>
      <c r="D915" t="s">
        <v>352</v>
      </c>
      <c r="E915" t="s">
        <v>347</v>
      </c>
      <c r="F915" t="s">
        <v>348</v>
      </c>
      <c r="G915" t="s">
        <v>374</v>
      </c>
      <c r="H915">
        <v>11</v>
      </c>
      <c r="I915" t="s">
        <v>188</v>
      </c>
      <c r="J915" t="s">
        <v>187</v>
      </c>
      <c r="K915">
        <v>257088</v>
      </c>
      <c r="L915">
        <v>104879</v>
      </c>
      <c r="M915">
        <v>137285</v>
      </c>
      <c r="N915">
        <v>631</v>
      </c>
      <c r="O915">
        <v>8923</v>
      </c>
      <c r="P915">
        <v>113</v>
      </c>
      <c r="Q915">
        <v>5257</v>
      </c>
    </row>
    <row r="916" spans="1:17" hidden="1" x14ac:dyDescent="0.2">
      <c r="A916" t="s">
        <v>357</v>
      </c>
      <c r="B916" s="2">
        <v>40360</v>
      </c>
      <c r="C916" t="s">
        <v>351</v>
      </c>
      <c r="D916" t="s">
        <v>352</v>
      </c>
      <c r="E916" t="s">
        <v>349</v>
      </c>
      <c r="F916" t="s">
        <v>350</v>
      </c>
      <c r="G916" t="s">
        <v>374</v>
      </c>
      <c r="H916">
        <v>11</v>
      </c>
      <c r="I916" t="s">
        <v>188</v>
      </c>
      <c r="J916" t="s">
        <v>187</v>
      </c>
      <c r="K916">
        <v>285895</v>
      </c>
      <c r="L916">
        <v>126502</v>
      </c>
      <c r="M916">
        <v>141549</v>
      </c>
      <c r="N916">
        <v>1676</v>
      </c>
      <c r="O916">
        <v>9229</v>
      </c>
      <c r="P916">
        <v>419</v>
      </c>
      <c r="Q916">
        <v>6520</v>
      </c>
    </row>
    <row r="917" spans="1:17" hidden="1" x14ac:dyDescent="0.2">
      <c r="A917" t="s">
        <v>357</v>
      </c>
      <c r="B917" s="2">
        <v>40360</v>
      </c>
      <c r="C917" t="s">
        <v>353</v>
      </c>
      <c r="D917" t="s">
        <v>354</v>
      </c>
      <c r="E917" t="s">
        <v>343</v>
      </c>
      <c r="F917" t="s">
        <v>344</v>
      </c>
      <c r="G917" t="s">
        <v>374</v>
      </c>
      <c r="H917">
        <v>11</v>
      </c>
      <c r="I917" t="s">
        <v>188</v>
      </c>
      <c r="J917" t="s">
        <v>187</v>
      </c>
      <c r="K917">
        <v>55856</v>
      </c>
      <c r="L917">
        <v>41661</v>
      </c>
      <c r="M917">
        <v>8505</v>
      </c>
      <c r="N917">
        <v>1934</v>
      </c>
      <c r="O917">
        <v>612</v>
      </c>
      <c r="P917">
        <v>558</v>
      </c>
      <c r="Q917">
        <v>2586</v>
      </c>
    </row>
    <row r="918" spans="1:17" hidden="1" x14ac:dyDescent="0.2">
      <c r="A918" t="s">
        <v>357</v>
      </c>
      <c r="B918" s="2">
        <v>40360</v>
      </c>
      <c r="C918" t="s">
        <v>353</v>
      </c>
      <c r="D918" t="s">
        <v>354</v>
      </c>
      <c r="E918" t="s">
        <v>347</v>
      </c>
      <c r="F918" t="s">
        <v>348</v>
      </c>
      <c r="G918" t="s">
        <v>374</v>
      </c>
      <c r="H918">
        <v>11</v>
      </c>
      <c r="I918" t="s">
        <v>188</v>
      </c>
      <c r="J918" t="s">
        <v>187</v>
      </c>
      <c r="K918">
        <v>549229</v>
      </c>
      <c r="L918">
        <v>211840</v>
      </c>
      <c r="M918">
        <v>302563</v>
      </c>
      <c r="N918">
        <v>1345</v>
      </c>
      <c r="O918">
        <v>21324</v>
      </c>
      <c r="P918">
        <v>230</v>
      </c>
      <c r="Q918">
        <v>11927</v>
      </c>
    </row>
    <row r="919" spans="1:17" hidden="1" x14ac:dyDescent="0.2">
      <c r="A919" t="s">
        <v>357</v>
      </c>
      <c r="B919" s="2">
        <v>40360</v>
      </c>
      <c r="C919" t="s">
        <v>353</v>
      </c>
      <c r="D919" t="s">
        <v>354</v>
      </c>
      <c r="E919" t="s">
        <v>349</v>
      </c>
      <c r="F919" t="s">
        <v>350</v>
      </c>
      <c r="G919" t="s">
        <v>374</v>
      </c>
      <c r="H919">
        <v>11</v>
      </c>
      <c r="I919" t="s">
        <v>188</v>
      </c>
      <c r="J919" t="s">
        <v>187</v>
      </c>
      <c r="K919">
        <v>605085</v>
      </c>
      <c r="L919">
        <v>253501</v>
      </c>
      <c r="M919">
        <v>311068</v>
      </c>
      <c r="N919">
        <v>3279</v>
      </c>
      <c r="O919">
        <v>21936</v>
      </c>
      <c r="P919">
        <v>788</v>
      </c>
      <c r="Q919">
        <v>14513</v>
      </c>
    </row>
    <row r="920" spans="1:17" hidden="1" x14ac:dyDescent="0.2">
      <c r="A920" t="s">
        <v>358</v>
      </c>
      <c r="B920" s="2">
        <v>40725</v>
      </c>
      <c r="C920" t="s">
        <v>341</v>
      </c>
      <c r="D920" t="s">
        <v>342</v>
      </c>
      <c r="E920" t="s">
        <v>343</v>
      </c>
      <c r="F920" t="s">
        <v>344</v>
      </c>
      <c r="G920" t="s">
        <v>374</v>
      </c>
      <c r="H920">
        <v>11</v>
      </c>
      <c r="I920" t="s">
        <v>188</v>
      </c>
      <c r="J920" t="s">
        <v>187</v>
      </c>
      <c r="K920">
        <v>29012</v>
      </c>
      <c r="L920">
        <v>21417</v>
      </c>
      <c r="M920">
        <v>4603</v>
      </c>
      <c r="N920">
        <v>949</v>
      </c>
      <c r="O920">
        <v>377</v>
      </c>
      <c r="P920">
        <v>260</v>
      </c>
      <c r="Q920">
        <v>1406</v>
      </c>
    </row>
    <row r="921" spans="1:17" hidden="1" x14ac:dyDescent="0.2">
      <c r="A921" t="s">
        <v>358</v>
      </c>
      <c r="B921" s="2">
        <v>40725</v>
      </c>
      <c r="C921" t="s">
        <v>341</v>
      </c>
      <c r="D921" t="s">
        <v>342</v>
      </c>
      <c r="E921" t="s">
        <v>347</v>
      </c>
      <c r="F921" t="s">
        <v>348</v>
      </c>
      <c r="G921" t="s">
        <v>374</v>
      </c>
      <c r="H921">
        <v>11</v>
      </c>
      <c r="I921" t="s">
        <v>188</v>
      </c>
      <c r="J921" t="s">
        <v>187</v>
      </c>
      <c r="K921">
        <v>297275</v>
      </c>
      <c r="L921">
        <v>110028</v>
      </c>
      <c r="M921">
        <v>166503</v>
      </c>
      <c r="N921">
        <v>711</v>
      </c>
      <c r="O921">
        <v>12893</v>
      </c>
      <c r="P921">
        <v>122</v>
      </c>
      <c r="Q921">
        <v>7018</v>
      </c>
    </row>
    <row r="922" spans="1:17" hidden="1" x14ac:dyDescent="0.2">
      <c r="A922" t="s">
        <v>358</v>
      </c>
      <c r="B922" s="2">
        <v>40725</v>
      </c>
      <c r="C922" t="s">
        <v>341</v>
      </c>
      <c r="D922" t="s">
        <v>342</v>
      </c>
      <c r="E922" t="s">
        <v>349</v>
      </c>
      <c r="F922" t="s">
        <v>350</v>
      </c>
      <c r="G922" t="s">
        <v>374</v>
      </c>
      <c r="H922">
        <v>11</v>
      </c>
      <c r="I922" t="s">
        <v>188</v>
      </c>
      <c r="J922" t="s">
        <v>187</v>
      </c>
      <c r="K922">
        <v>326287</v>
      </c>
      <c r="L922">
        <v>131445</v>
      </c>
      <c r="M922">
        <v>171106</v>
      </c>
      <c r="N922">
        <v>1660</v>
      </c>
      <c r="O922">
        <v>13270</v>
      </c>
      <c r="P922">
        <v>382</v>
      </c>
      <c r="Q922">
        <v>8424</v>
      </c>
    </row>
    <row r="923" spans="1:17" hidden="1" x14ac:dyDescent="0.2">
      <c r="A923" t="s">
        <v>358</v>
      </c>
      <c r="B923" s="2">
        <v>40725</v>
      </c>
      <c r="C923" t="s">
        <v>351</v>
      </c>
      <c r="D923" t="s">
        <v>352</v>
      </c>
      <c r="E923" t="s">
        <v>343</v>
      </c>
      <c r="F923" t="s">
        <v>344</v>
      </c>
      <c r="G923" t="s">
        <v>374</v>
      </c>
      <c r="H923">
        <v>11</v>
      </c>
      <c r="I923" t="s">
        <v>188</v>
      </c>
      <c r="J923" t="s">
        <v>187</v>
      </c>
      <c r="K923">
        <v>30773</v>
      </c>
      <c r="L923">
        <v>23007</v>
      </c>
      <c r="M923">
        <v>4604</v>
      </c>
      <c r="N923">
        <v>1126</v>
      </c>
      <c r="O923">
        <v>354</v>
      </c>
      <c r="P923">
        <v>345</v>
      </c>
      <c r="Q923">
        <v>1337</v>
      </c>
    </row>
    <row r="924" spans="1:17" hidden="1" x14ac:dyDescent="0.2">
      <c r="A924" t="s">
        <v>358</v>
      </c>
      <c r="B924" s="2">
        <v>40725</v>
      </c>
      <c r="C924" t="s">
        <v>351</v>
      </c>
      <c r="D924" t="s">
        <v>352</v>
      </c>
      <c r="E924" t="s">
        <v>347</v>
      </c>
      <c r="F924" t="s">
        <v>348</v>
      </c>
      <c r="G924" t="s">
        <v>374</v>
      </c>
      <c r="H924">
        <v>11</v>
      </c>
      <c r="I924" t="s">
        <v>188</v>
      </c>
      <c r="J924" t="s">
        <v>187</v>
      </c>
      <c r="K924">
        <v>262542</v>
      </c>
      <c r="L924">
        <v>108795</v>
      </c>
      <c r="M924">
        <v>138318</v>
      </c>
      <c r="N924">
        <v>614</v>
      </c>
      <c r="O924">
        <v>9229</v>
      </c>
      <c r="P924">
        <v>108</v>
      </c>
      <c r="Q924">
        <v>5478</v>
      </c>
    </row>
    <row r="925" spans="1:17" hidden="1" x14ac:dyDescent="0.2">
      <c r="A925" t="s">
        <v>358</v>
      </c>
      <c r="B925" s="2">
        <v>40725</v>
      </c>
      <c r="C925" t="s">
        <v>351</v>
      </c>
      <c r="D925" t="s">
        <v>352</v>
      </c>
      <c r="E925" t="s">
        <v>349</v>
      </c>
      <c r="F925" t="s">
        <v>350</v>
      </c>
      <c r="G925" t="s">
        <v>374</v>
      </c>
      <c r="H925">
        <v>11</v>
      </c>
      <c r="I925" t="s">
        <v>188</v>
      </c>
      <c r="J925" t="s">
        <v>187</v>
      </c>
      <c r="K925">
        <v>293315</v>
      </c>
      <c r="L925">
        <v>131802</v>
      </c>
      <c r="M925">
        <v>142922</v>
      </c>
      <c r="N925">
        <v>1740</v>
      </c>
      <c r="O925">
        <v>9583</v>
      </c>
      <c r="P925">
        <v>453</v>
      </c>
      <c r="Q925">
        <v>6815</v>
      </c>
    </row>
    <row r="926" spans="1:17" hidden="1" x14ac:dyDescent="0.2">
      <c r="A926" t="s">
        <v>358</v>
      </c>
      <c r="B926" s="2">
        <v>40725</v>
      </c>
      <c r="C926" t="s">
        <v>353</v>
      </c>
      <c r="D926" t="s">
        <v>354</v>
      </c>
      <c r="E926" t="s">
        <v>343</v>
      </c>
      <c r="F926" t="s">
        <v>344</v>
      </c>
      <c r="G926" t="s">
        <v>374</v>
      </c>
      <c r="H926">
        <v>11</v>
      </c>
      <c r="I926" t="s">
        <v>188</v>
      </c>
      <c r="J926" t="s">
        <v>187</v>
      </c>
      <c r="K926">
        <v>59785</v>
      </c>
      <c r="L926">
        <v>44424</v>
      </c>
      <c r="M926">
        <v>9207</v>
      </c>
      <c r="N926">
        <v>2075</v>
      </c>
      <c r="O926">
        <v>731</v>
      </c>
      <c r="P926">
        <v>605</v>
      </c>
      <c r="Q926">
        <v>2743</v>
      </c>
    </row>
    <row r="927" spans="1:17" hidden="1" x14ac:dyDescent="0.2">
      <c r="A927" t="s">
        <v>358</v>
      </c>
      <c r="B927" s="2">
        <v>40725</v>
      </c>
      <c r="C927" t="s">
        <v>353</v>
      </c>
      <c r="D927" t="s">
        <v>354</v>
      </c>
      <c r="E927" t="s">
        <v>347</v>
      </c>
      <c r="F927" t="s">
        <v>348</v>
      </c>
      <c r="G927" t="s">
        <v>374</v>
      </c>
      <c r="H927">
        <v>11</v>
      </c>
      <c r="I927" t="s">
        <v>188</v>
      </c>
      <c r="J927" t="s">
        <v>187</v>
      </c>
      <c r="K927">
        <v>559817</v>
      </c>
      <c r="L927">
        <v>218823</v>
      </c>
      <c r="M927">
        <v>304821</v>
      </c>
      <c r="N927">
        <v>1325</v>
      </c>
      <c r="O927">
        <v>22122</v>
      </c>
      <c r="P927">
        <v>230</v>
      </c>
      <c r="Q927">
        <v>12496</v>
      </c>
    </row>
    <row r="928" spans="1:17" hidden="1" x14ac:dyDescent="0.2">
      <c r="A928" t="s">
        <v>358</v>
      </c>
      <c r="B928" s="2">
        <v>40725</v>
      </c>
      <c r="C928" t="s">
        <v>353</v>
      </c>
      <c r="D928" t="s">
        <v>354</v>
      </c>
      <c r="E928" t="s">
        <v>349</v>
      </c>
      <c r="F928" t="s">
        <v>350</v>
      </c>
      <c r="G928" t="s">
        <v>374</v>
      </c>
      <c r="H928">
        <v>11</v>
      </c>
      <c r="I928" t="s">
        <v>188</v>
      </c>
      <c r="J928" t="s">
        <v>187</v>
      </c>
      <c r="K928">
        <v>619602</v>
      </c>
      <c r="L928">
        <v>263247</v>
      </c>
      <c r="M928">
        <v>314028</v>
      </c>
      <c r="N928">
        <v>3400</v>
      </c>
      <c r="O928">
        <v>22853</v>
      </c>
      <c r="P928">
        <v>835</v>
      </c>
      <c r="Q928">
        <v>15239</v>
      </c>
    </row>
    <row r="929" spans="1:17" hidden="1" x14ac:dyDescent="0.2">
      <c r="A929" t="s">
        <v>359</v>
      </c>
      <c r="B929" s="2">
        <v>41091</v>
      </c>
      <c r="C929" t="s">
        <v>341</v>
      </c>
      <c r="D929" t="s">
        <v>342</v>
      </c>
      <c r="E929" t="s">
        <v>343</v>
      </c>
      <c r="F929" t="s">
        <v>344</v>
      </c>
      <c r="G929" t="s">
        <v>374</v>
      </c>
      <c r="H929">
        <v>11</v>
      </c>
      <c r="I929" t="s">
        <v>188</v>
      </c>
      <c r="J929" t="s">
        <v>187</v>
      </c>
      <c r="K929">
        <v>30808</v>
      </c>
      <c r="L929">
        <v>22843</v>
      </c>
      <c r="M929">
        <v>4803</v>
      </c>
      <c r="N929">
        <v>975</v>
      </c>
      <c r="O929">
        <v>410</v>
      </c>
      <c r="P929">
        <v>293</v>
      </c>
      <c r="Q929">
        <v>1484</v>
      </c>
    </row>
    <row r="930" spans="1:17" hidden="1" x14ac:dyDescent="0.2">
      <c r="A930" t="s">
        <v>359</v>
      </c>
      <c r="B930" s="2">
        <v>41091</v>
      </c>
      <c r="C930" t="s">
        <v>341</v>
      </c>
      <c r="D930" t="s">
        <v>342</v>
      </c>
      <c r="E930" t="s">
        <v>347</v>
      </c>
      <c r="F930" t="s">
        <v>348</v>
      </c>
      <c r="G930" t="s">
        <v>374</v>
      </c>
      <c r="H930">
        <v>11</v>
      </c>
      <c r="I930" t="s">
        <v>188</v>
      </c>
      <c r="J930" t="s">
        <v>187</v>
      </c>
      <c r="K930">
        <v>303451</v>
      </c>
      <c r="L930">
        <v>113409</v>
      </c>
      <c r="M930">
        <v>168392</v>
      </c>
      <c r="N930">
        <v>742</v>
      </c>
      <c r="O930">
        <v>13424</v>
      </c>
      <c r="P930">
        <v>120</v>
      </c>
      <c r="Q930">
        <v>7364</v>
      </c>
    </row>
    <row r="931" spans="1:17" hidden="1" x14ac:dyDescent="0.2">
      <c r="A931" t="s">
        <v>359</v>
      </c>
      <c r="B931" s="2">
        <v>41091</v>
      </c>
      <c r="C931" t="s">
        <v>341</v>
      </c>
      <c r="D931" t="s">
        <v>342</v>
      </c>
      <c r="E931" t="s">
        <v>349</v>
      </c>
      <c r="F931" t="s">
        <v>350</v>
      </c>
      <c r="G931" t="s">
        <v>374</v>
      </c>
      <c r="H931">
        <v>11</v>
      </c>
      <c r="I931" t="s">
        <v>188</v>
      </c>
      <c r="J931" t="s">
        <v>187</v>
      </c>
      <c r="K931">
        <v>334259</v>
      </c>
      <c r="L931">
        <v>136252</v>
      </c>
      <c r="M931">
        <v>173195</v>
      </c>
      <c r="N931">
        <v>1717</v>
      </c>
      <c r="O931">
        <v>13834</v>
      </c>
      <c r="P931">
        <v>413</v>
      </c>
      <c r="Q931">
        <v>8848</v>
      </c>
    </row>
    <row r="932" spans="1:17" hidden="1" x14ac:dyDescent="0.2">
      <c r="A932" t="s">
        <v>359</v>
      </c>
      <c r="B932" s="2">
        <v>41091</v>
      </c>
      <c r="C932" t="s">
        <v>351</v>
      </c>
      <c r="D932" t="s">
        <v>352</v>
      </c>
      <c r="E932" t="s">
        <v>343</v>
      </c>
      <c r="F932" t="s">
        <v>344</v>
      </c>
      <c r="G932" t="s">
        <v>374</v>
      </c>
      <c r="H932">
        <v>11</v>
      </c>
      <c r="I932" t="s">
        <v>188</v>
      </c>
      <c r="J932" t="s">
        <v>187</v>
      </c>
      <c r="K932">
        <v>32355</v>
      </c>
      <c r="L932">
        <v>24326</v>
      </c>
      <c r="M932">
        <v>4697</v>
      </c>
      <c r="N932">
        <v>1135</v>
      </c>
      <c r="O932">
        <v>423</v>
      </c>
      <c r="P932">
        <v>366</v>
      </c>
      <c r="Q932">
        <v>1408</v>
      </c>
    </row>
    <row r="933" spans="1:17" hidden="1" x14ac:dyDescent="0.2">
      <c r="A933" t="s">
        <v>359</v>
      </c>
      <c r="B933" s="2">
        <v>41091</v>
      </c>
      <c r="C933" t="s">
        <v>351</v>
      </c>
      <c r="D933" t="s">
        <v>352</v>
      </c>
      <c r="E933" t="s">
        <v>347</v>
      </c>
      <c r="F933" t="s">
        <v>348</v>
      </c>
      <c r="G933" t="s">
        <v>374</v>
      </c>
      <c r="H933">
        <v>11</v>
      </c>
      <c r="I933" t="s">
        <v>188</v>
      </c>
      <c r="J933" t="s">
        <v>187</v>
      </c>
      <c r="K933">
        <v>268111</v>
      </c>
      <c r="L933">
        <v>112495</v>
      </c>
      <c r="M933">
        <v>139459</v>
      </c>
      <c r="N933">
        <v>658</v>
      </c>
      <c r="O933">
        <v>9638</v>
      </c>
      <c r="P933">
        <v>118</v>
      </c>
      <c r="Q933">
        <v>5743</v>
      </c>
    </row>
    <row r="934" spans="1:17" hidden="1" x14ac:dyDescent="0.2">
      <c r="A934" t="s">
        <v>359</v>
      </c>
      <c r="B934" s="2">
        <v>41091</v>
      </c>
      <c r="C934" t="s">
        <v>351</v>
      </c>
      <c r="D934" t="s">
        <v>352</v>
      </c>
      <c r="E934" t="s">
        <v>349</v>
      </c>
      <c r="F934" t="s">
        <v>350</v>
      </c>
      <c r="G934" t="s">
        <v>374</v>
      </c>
      <c r="H934">
        <v>11</v>
      </c>
      <c r="I934" t="s">
        <v>188</v>
      </c>
      <c r="J934" t="s">
        <v>187</v>
      </c>
      <c r="K934">
        <v>300466</v>
      </c>
      <c r="L934">
        <v>136821</v>
      </c>
      <c r="M934">
        <v>144156</v>
      </c>
      <c r="N934">
        <v>1793</v>
      </c>
      <c r="O934">
        <v>10061</v>
      </c>
      <c r="P934">
        <v>484</v>
      </c>
      <c r="Q934">
        <v>7151</v>
      </c>
    </row>
    <row r="935" spans="1:17" hidden="1" x14ac:dyDescent="0.2">
      <c r="A935" t="s">
        <v>359</v>
      </c>
      <c r="B935" s="2">
        <v>41091</v>
      </c>
      <c r="C935" t="s">
        <v>353</v>
      </c>
      <c r="D935" t="s">
        <v>354</v>
      </c>
      <c r="E935" t="s">
        <v>343</v>
      </c>
      <c r="F935" t="s">
        <v>344</v>
      </c>
      <c r="G935" t="s">
        <v>374</v>
      </c>
      <c r="H935">
        <v>11</v>
      </c>
      <c r="I935" t="s">
        <v>188</v>
      </c>
      <c r="J935" t="s">
        <v>187</v>
      </c>
      <c r="K935">
        <v>63163</v>
      </c>
      <c r="L935">
        <v>47169</v>
      </c>
      <c r="M935">
        <v>9500</v>
      </c>
      <c r="N935">
        <v>2110</v>
      </c>
      <c r="O935">
        <v>833</v>
      </c>
      <c r="P935">
        <v>659</v>
      </c>
      <c r="Q935">
        <v>2892</v>
      </c>
    </row>
    <row r="936" spans="1:17" hidden="1" x14ac:dyDescent="0.2">
      <c r="A936" t="s">
        <v>359</v>
      </c>
      <c r="B936" s="2">
        <v>41091</v>
      </c>
      <c r="C936" t="s">
        <v>353</v>
      </c>
      <c r="D936" t="s">
        <v>354</v>
      </c>
      <c r="E936" t="s">
        <v>347</v>
      </c>
      <c r="F936" t="s">
        <v>348</v>
      </c>
      <c r="G936" t="s">
        <v>374</v>
      </c>
      <c r="H936">
        <v>11</v>
      </c>
      <c r="I936" t="s">
        <v>188</v>
      </c>
      <c r="J936" t="s">
        <v>187</v>
      </c>
      <c r="K936">
        <v>571562</v>
      </c>
      <c r="L936">
        <v>225904</v>
      </c>
      <c r="M936">
        <v>307851</v>
      </c>
      <c r="N936">
        <v>1400</v>
      </c>
      <c r="O936">
        <v>23062</v>
      </c>
      <c r="P936">
        <v>238</v>
      </c>
      <c r="Q936">
        <v>13107</v>
      </c>
    </row>
    <row r="937" spans="1:17" hidden="1" x14ac:dyDescent="0.2">
      <c r="A937" t="s">
        <v>359</v>
      </c>
      <c r="B937" s="2">
        <v>41091</v>
      </c>
      <c r="C937" t="s">
        <v>353</v>
      </c>
      <c r="D937" t="s">
        <v>354</v>
      </c>
      <c r="E937" t="s">
        <v>349</v>
      </c>
      <c r="F937" t="s">
        <v>350</v>
      </c>
      <c r="G937" t="s">
        <v>374</v>
      </c>
      <c r="H937">
        <v>11</v>
      </c>
      <c r="I937" t="s">
        <v>188</v>
      </c>
      <c r="J937" t="s">
        <v>187</v>
      </c>
      <c r="K937">
        <v>634725</v>
      </c>
      <c r="L937">
        <v>273073</v>
      </c>
      <c r="M937">
        <v>317351</v>
      </c>
      <c r="N937">
        <v>3510</v>
      </c>
      <c r="O937">
        <v>23895</v>
      </c>
      <c r="P937">
        <v>897</v>
      </c>
      <c r="Q937">
        <v>15999</v>
      </c>
    </row>
    <row r="938" spans="1:17" hidden="1" x14ac:dyDescent="0.2">
      <c r="A938" t="s">
        <v>360</v>
      </c>
      <c r="B938" s="2">
        <v>41456</v>
      </c>
      <c r="C938" t="s">
        <v>341</v>
      </c>
      <c r="D938" t="s">
        <v>342</v>
      </c>
      <c r="E938" t="s">
        <v>343</v>
      </c>
      <c r="F938" t="s">
        <v>344</v>
      </c>
      <c r="G938" t="s">
        <v>374</v>
      </c>
      <c r="H938">
        <v>11</v>
      </c>
      <c r="I938" t="s">
        <v>188</v>
      </c>
      <c r="J938" t="s">
        <v>187</v>
      </c>
      <c r="K938">
        <v>32538</v>
      </c>
      <c r="L938">
        <v>24068</v>
      </c>
      <c r="M938">
        <v>5017</v>
      </c>
      <c r="N938">
        <v>1078</v>
      </c>
      <c r="O938">
        <v>411</v>
      </c>
      <c r="P938">
        <v>300</v>
      </c>
      <c r="Q938">
        <v>1664</v>
      </c>
    </row>
    <row r="939" spans="1:17" hidden="1" x14ac:dyDescent="0.2">
      <c r="A939" t="s">
        <v>360</v>
      </c>
      <c r="B939" s="2">
        <v>41456</v>
      </c>
      <c r="C939" t="s">
        <v>341</v>
      </c>
      <c r="D939" t="s">
        <v>342</v>
      </c>
      <c r="E939" t="s">
        <v>347</v>
      </c>
      <c r="F939" t="s">
        <v>348</v>
      </c>
      <c r="G939" t="s">
        <v>374</v>
      </c>
      <c r="H939">
        <v>11</v>
      </c>
      <c r="I939" t="s">
        <v>188</v>
      </c>
      <c r="J939" t="s">
        <v>187</v>
      </c>
      <c r="K939">
        <v>309346</v>
      </c>
      <c r="L939">
        <v>115943</v>
      </c>
      <c r="M939">
        <v>170802</v>
      </c>
      <c r="N939">
        <v>769</v>
      </c>
      <c r="O939">
        <v>14004</v>
      </c>
      <c r="P939">
        <v>126</v>
      </c>
      <c r="Q939">
        <v>7702</v>
      </c>
    </row>
    <row r="940" spans="1:17" hidden="1" x14ac:dyDescent="0.2">
      <c r="A940" t="s">
        <v>360</v>
      </c>
      <c r="B940" s="2">
        <v>41456</v>
      </c>
      <c r="C940" t="s">
        <v>341</v>
      </c>
      <c r="D940" t="s">
        <v>342</v>
      </c>
      <c r="E940" t="s">
        <v>349</v>
      </c>
      <c r="F940" t="s">
        <v>350</v>
      </c>
      <c r="G940" t="s">
        <v>374</v>
      </c>
      <c r="H940">
        <v>11</v>
      </c>
      <c r="I940" t="s">
        <v>188</v>
      </c>
      <c r="J940" t="s">
        <v>187</v>
      </c>
      <c r="K940">
        <v>341884</v>
      </c>
      <c r="L940">
        <v>140011</v>
      </c>
      <c r="M940">
        <v>175819</v>
      </c>
      <c r="N940">
        <v>1847</v>
      </c>
      <c r="O940">
        <v>14415</v>
      </c>
      <c r="P940">
        <v>426</v>
      </c>
      <c r="Q940">
        <v>9366</v>
      </c>
    </row>
    <row r="941" spans="1:17" hidden="1" x14ac:dyDescent="0.2">
      <c r="A941" t="s">
        <v>360</v>
      </c>
      <c r="B941" s="2">
        <v>41456</v>
      </c>
      <c r="C941" t="s">
        <v>351</v>
      </c>
      <c r="D941" t="s">
        <v>352</v>
      </c>
      <c r="E941" t="s">
        <v>343</v>
      </c>
      <c r="F941" t="s">
        <v>344</v>
      </c>
      <c r="G941" t="s">
        <v>374</v>
      </c>
      <c r="H941">
        <v>11</v>
      </c>
      <c r="I941" t="s">
        <v>188</v>
      </c>
      <c r="J941" t="s">
        <v>187</v>
      </c>
      <c r="K941">
        <v>34348</v>
      </c>
      <c r="L941">
        <v>25763</v>
      </c>
      <c r="M941">
        <v>4911</v>
      </c>
      <c r="N941">
        <v>1319</v>
      </c>
      <c r="O941">
        <v>499</v>
      </c>
      <c r="P941">
        <v>371</v>
      </c>
      <c r="Q941">
        <v>1485</v>
      </c>
    </row>
    <row r="942" spans="1:17" hidden="1" x14ac:dyDescent="0.2">
      <c r="A942" t="s">
        <v>360</v>
      </c>
      <c r="B942" s="2">
        <v>41456</v>
      </c>
      <c r="C942" t="s">
        <v>351</v>
      </c>
      <c r="D942" t="s">
        <v>352</v>
      </c>
      <c r="E942" t="s">
        <v>347</v>
      </c>
      <c r="F942" t="s">
        <v>348</v>
      </c>
      <c r="G942" t="s">
        <v>374</v>
      </c>
      <c r="H942">
        <v>11</v>
      </c>
      <c r="I942" t="s">
        <v>188</v>
      </c>
      <c r="J942" t="s">
        <v>187</v>
      </c>
      <c r="K942">
        <v>274199</v>
      </c>
      <c r="L942">
        <v>115822</v>
      </c>
      <c r="M942">
        <v>141457</v>
      </c>
      <c r="N942">
        <v>675</v>
      </c>
      <c r="O942">
        <v>10143</v>
      </c>
      <c r="P942">
        <v>127</v>
      </c>
      <c r="Q942">
        <v>5975</v>
      </c>
    </row>
    <row r="943" spans="1:17" hidden="1" x14ac:dyDescent="0.2">
      <c r="A943" t="s">
        <v>360</v>
      </c>
      <c r="B943" s="2">
        <v>41456</v>
      </c>
      <c r="C943" t="s">
        <v>351</v>
      </c>
      <c r="D943" t="s">
        <v>352</v>
      </c>
      <c r="E943" t="s">
        <v>349</v>
      </c>
      <c r="F943" t="s">
        <v>350</v>
      </c>
      <c r="G943" t="s">
        <v>374</v>
      </c>
      <c r="H943">
        <v>11</v>
      </c>
      <c r="I943" t="s">
        <v>188</v>
      </c>
      <c r="J943" t="s">
        <v>187</v>
      </c>
      <c r="K943">
        <v>308547</v>
      </c>
      <c r="L943">
        <v>141585</v>
      </c>
      <c r="M943">
        <v>146368</v>
      </c>
      <c r="N943">
        <v>1994</v>
      </c>
      <c r="O943">
        <v>10642</v>
      </c>
      <c r="P943">
        <v>498</v>
      </c>
      <c r="Q943">
        <v>7460</v>
      </c>
    </row>
    <row r="944" spans="1:17" hidden="1" x14ac:dyDescent="0.2">
      <c r="A944" t="s">
        <v>360</v>
      </c>
      <c r="B944" s="2">
        <v>41456</v>
      </c>
      <c r="C944" t="s">
        <v>353</v>
      </c>
      <c r="D944" t="s">
        <v>354</v>
      </c>
      <c r="E944" t="s">
        <v>343</v>
      </c>
      <c r="F944" t="s">
        <v>344</v>
      </c>
      <c r="G944" t="s">
        <v>374</v>
      </c>
      <c r="H944">
        <v>11</v>
      </c>
      <c r="I944" t="s">
        <v>188</v>
      </c>
      <c r="J944" t="s">
        <v>187</v>
      </c>
      <c r="K944">
        <v>66886</v>
      </c>
      <c r="L944">
        <v>49831</v>
      </c>
      <c r="M944">
        <v>9928</v>
      </c>
      <c r="N944">
        <v>2397</v>
      </c>
      <c r="O944">
        <v>910</v>
      </c>
      <c r="P944">
        <v>671</v>
      </c>
      <c r="Q944">
        <v>3149</v>
      </c>
    </row>
    <row r="945" spans="1:17" hidden="1" x14ac:dyDescent="0.2">
      <c r="A945" t="s">
        <v>360</v>
      </c>
      <c r="B945" s="2">
        <v>41456</v>
      </c>
      <c r="C945" t="s">
        <v>353</v>
      </c>
      <c r="D945" t="s">
        <v>354</v>
      </c>
      <c r="E945" t="s">
        <v>347</v>
      </c>
      <c r="F945" t="s">
        <v>348</v>
      </c>
      <c r="G945" t="s">
        <v>374</v>
      </c>
      <c r="H945">
        <v>11</v>
      </c>
      <c r="I945" t="s">
        <v>188</v>
      </c>
      <c r="J945" t="s">
        <v>187</v>
      </c>
      <c r="K945">
        <v>583545</v>
      </c>
      <c r="L945">
        <v>231765</v>
      </c>
      <c r="M945">
        <v>312259</v>
      </c>
      <c r="N945">
        <v>1444</v>
      </c>
      <c r="O945">
        <v>24147</v>
      </c>
      <c r="P945">
        <v>253</v>
      </c>
      <c r="Q945">
        <v>13677</v>
      </c>
    </row>
    <row r="946" spans="1:17" hidden="1" x14ac:dyDescent="0.2">
      <c r="A946" t="s">
        <v>360</v>
      </c>
      <c r="B946" s="2">
        <v>41456</v>
      </c>
      <c r="C946" t="s">
        <v>353</v>
      </c>
      <c r="D946" t="s">
        <v>354</v>
      </c>
      <c r="E946" t="s">
        <v>349</v>
      </c>
      <c r="F946" t="s">
        <v>350</v>
      </c>
      <c r="G946" t="s">
        <v>374</v>
      </c>
      <c r="H946">
        <v>11</v>
      </c>
      <c r="I946" t="s">
        <v>188</v>
      </c>
      <c r="J946" t="s">
        <v>187</v>
      </c>
      <c r="K946">
        <v>650431</v>
      </c>
      <c r="L946">
        <v>281596</v>
      </c>
      <c r="M946">
        <v>322187</v>
      </c>
      <c r="N946">
        <v>3841</v>
      </c>
      <c r="O946">
        <v>25057</v>
      </c>
      <c r="P946">
        <v>924</v>
      </c>
      <c r="Q946">
        <v>16826</v>
      </c>
    </row>
    <row r="947" spans="1:17" x14ac:dyDescent="0.2">
      <c r="A947" t="s">
        <v>361</v>
      </c>
      <c r="B947" s="2">
        <v>41821</v>
      </c>
      <c r="C947" t="s">
        <v>341</v>
      </c>
      <c r="D947" t="s">
        <v>342</v>
      </c>
      <c r="E947" t="s">
        <v>343</v>
      </c>
      <c r="F947" t="s">
        <v>344</v>
      </c>
      <c r="G947" t="s">
        <v>374</v>
      </c>
      <c r="H947">
        <v>11</v>
      </c>
      <c r="I947" t="s">
        <v>188</v>
      </c>
      <c r="J947" t="s">
        <v>187</v>
      </c>
      <c r="K947">
        <v>34044</v>
      </c>
      <c r="L947">
        <v>25306</v>
      </c>
      <c r="M947">
        <v>5198</v>
      </c>
      <c r="N947">
        <v>1102</v>
      </c>
      <c r="O947">
        <v>367</v>
      </c>
      <c r="P947">
        <v>320</v>
      </c>
      <c r="Q947">
        <v>1751</v>
      </c>
    </row>
    <row r="948" spans="1:17" x14ac:dyDescent="0.2">
      <c r="A948" t="s">
        <v>361</v>
      </c>
      <c r="B948" s="2">
        <v>41821</v>
      </c>
      <c r="C948" t="s">
        <v>341</v>
      </c>
      <c r="D948" t="s">
        <v>342</v>
      </c>
      <c r="E948" t="s">
        <v>347</v>
      </c>
      <c r="F948" t="s">
        <v>348</v>
      </c>
      <c r="G948" t="s">
        <v>374</v>
      </c>
      <c r="H948">
        <v>11</v>
      </c>
      <c r="I948" t="s">
        <v>188</v>
      </c>
      <c r="J948" t="s">
        <v>187</v>
      </c>
      <c r="K948">
        <v>313843</v>
      </c>
      <c r="L948">
        <v>118557</v>
      </c>
      <c r="M948">
        <v>171985</v>
      </c>
      <c r="N948">
        <v>726</v>
      </c>
      <c r="O948">
        <v>14481</v>
      </c>
      <c r="P948">
        <v>150</v>
      </c>
      <c r="Q948">
        <v>7944</v>
      </c>
    </row>
    <row r="949" spans="1:17" x14ac:dyDescent="0.2">
      <c r="A949" t="s">
        <v>361</v>
      </c>
      <c r="B949" s="2">
        <v>41821</v>
      </c>
      <c r="C949" t="s">
        <v>341</v>
      </c>
      <c r="D949" t="s">
        <v>342</v>
      </c>
      <c r="E949" t="s">
        <v>349</v>
      </c>
      <c r="F949" t="s">
        <v>350</v>
      </c>
      <c r="G949" t="s">
        <v>374</v>
      </c>
      <c r="H949">
        <v>11</v>
      </c>
      <c r="I949" t="s">
        <v>188</v>
      </c>
      <c r="J949" t="s">
        <v>187</v>
      </c>
      <c r="K949">
        <v>347887</v>
      </c>
      <c r="L949">
        <v>143863</v>
      </c>
      <c r="M949">
        <v>177183</v>
      </c>
      <c r="N949">
        <v>1828</v>
      </c>
      <c r="O949">
        <v>14848</v>
      </c>
      <c r="P949">
        <v>470</v>
      </c>
      <c r="Q949">
        <v>9695</v>
      </c>
    </row>
    <row r="950" spans="1:17" x14ac:dyDescent="0.2">
      <c r="A950" t="s">
        <v>361</v>
      </c>
      <c r="B950" s="2">
        <v>41821</v>
      </c>
      <c r="C950" t="s">
        <v>351</v>
      </c>
      <c r="D950" t="s">
        <v>352</v>
      </c>
      <c r="E950" t="s">
        <v>343</v>
      </c>
      <c r="F950" t="s">
        <v>344</v>
      </c>
      <c r="G950" t="s">
        <v>374</v>
      </c>
      <c r="H950">
        <v>11</v>
      </c>
      <c r="I950" t="s">
        <v>188</v>
      </c>
      <c r="J950" t="s">
        <v>187</v>
      </c>
      <c r="K950">
        <v>35653</v>
      </c>
      <c r="L950">
        <v>26793</v>
      </c>
      <c r="M950">
        <v>5067</v>
      </c>
      <c r="N950">
        <v>1449</v>
      </c>
      <c r="O950">
        <v>474</v>
      </c>
      <c r="P950">
        <v>351</v>
      </c>
      <c r="Q950">
        <v>1519</v>
      </c>
    </row>
    <row r="951" spans="1:17" x14ac:dyDescent="0.2">
      <c r="A951" t="s">
        <v>361</v>
      </c>
      <c r="B951" s="2">
        <v>41821</v>
      </c>
      <c r="C951" t="s">
        <v>351</v>
      </c>
      <c r="D951" t="s">
        <v>352</v>
      </c>
      <c r="E951" t="s">
        <v>347</v>
      </c>
      <c r="F951" t="s">
        <v>348</v>
      </c>
      <c r="G951" t="s">
        <v>374</v>
      </c>
      <c r="H951">
        <v>11</v>
      </c>
      <c r="I951" t="s">
        <v>188</v>
      </c>
      <c r="J951" t="s">
        <v>187</v>
      </c>
      <c r="K951">
        <v>278973</v>
      </c>
      <c r="L951">
        <v>118744</v>
      </c>
      <c r="M951">
        <v>142582</v>
      </c>
      <c r="N951">
        <v>667</v>
      </c>
      <c r="O951">
        <v>10685</v>
      </c>
      <c r="P951">
        <v>143</v>
      </c>
      <c r="Q951">
        <v>6152</v>
      </c>
    </row>
    <row r="952" spans="1:17" x14ac:dyDescent="0.2">
      <c r="A952" t="s">
        <v>361</v>
      </c>
      <c r="B952" s="2">
        <v>41821</v>
      </c>
      <c r="C952" t="s">
        <v>351</v>
      </c>
      <c r="D952" t="s">
        <v>352</v>
      </c>
      <c r="E952" t="s">
        <v>349</v>
      </c>
      <c r="F952" t="s">
        <v>350</v>
      </c>
      <c r="G952" t="s">
        <v>374</v>
      </c>
      <c r="H952">
        <v>11</v>
      </c>
      <c r="I952" t="s">
        <v>188</v>
      </c>
      <c r="J952" t="s">
        <v>187</v>
      </c>
      <c r="K952">
        <v>314626</v>
      </c>
      <c r="L952">
        <v>145537</v>
      </c>
      <c r="M952">
        <v>147649</v>
      </c>
      <c r="N952">
        <v>2116</v>
      </c>
      <c r="O952">
        <v>11159</v>
      </c>
      <c r="P952">
        <v>494</v>
      </c>
      <c r="Q952">
        <v>7671</v>
      </c>
    </row>
    <row r="953" spans="1:17" x14ac:dyDescent="0.2">
      <c r="A953" t="s">
        <v>361</v>
      </c>
      <c r="B953" s="2">
        <v>41821</v>
      </c>
      <c r="C953" t="s">
        <v>353</v>
      </c>
      <c r="D953" t="s">
        <v>354</v>
      </c>
      <c r="E953" t="s">
        <v>343</v>
      </c>
      <c r="F953" t="s">
        <v>344</v>
      </c>
      <c r="G953" t="s">
        <v>374</v>
      </c>
      <c r="H953">
        <v>11</v>
      </c>
      <c r="I953" t="s">
        <v>188</v>
      </c>
      <c r="J953" t="s">
        <v>187</v>
      </c>
      <c r="K953">
        <v>69697</v>
      </c>
      <c r="L953">
        <v>52099</v>
      </c>
      <c r="M953">
        <v>10265</v>
      </c>
      <c r="N953">
        <v>2551</v>
      </c>
      <c r="O953">
        <v>841</v>
      </c>
      <c r="P953">
        <v>671</v>
      </c>
      <c r="Q953">
        <v>3270</v>
      </c>
    </row>
    <row r="954" spans="1:17" x14ac:dyDescent="0.2">
      <c r="A954" t="s">
        <v>361</v>
      </c>
      <c r="B954" s="2">
        <v>41821</v>
      </c>
      <c r="C954" t="s">
        <v>353</v>
      </c>
      <c r="D954" t="s">
        <v>354</v>
      </c>
      <c r="E954" t="s">
        <v>347</v>
      </c>
      <c r="F954" t="s">
        <v>348</v>
      </c>
      <c r="G954" t="s">
        <v>374</v>
      </c>
      <c r="H954">
        <v>11</v>
      </c>
      <c r="I954" t="s">
        <v>188</v>
      </c>
      <c r="J954" t="s">
        <v>187</v>
      </c>
      <c r="K954">
        <v>592816</v>
      </c>
      <c r="L954">
        <v>237301</v>
      </c>
      <c r="M954">
        <v>314567</v>
      </c>
      <c r="N954">
        <v>1393</v>
      </c>
      <c r="O954">
        <v>25166</v>
      </c>
      <c r="P954">
        <v>293</v>
      </c>
      <c r="Q954">
        <v>14096</v>
      </c>
    </row>
    <row r="955" spans="1:17" x14ac:dyDescent="0.2">
      <c r="A955" t="s">
        <v>361</v>
      </c>
      <c r="B955" s="2">
        <v>41821</v>
      </c>
      <c r="C955" t="s">
        <v>353</v>
      </c>
      <c r="D955" t="s">
        <v>354</v>
      </c>
      <c r="E955" t="s">
        <v>349</v>
      </c>
      <c r="F955" t="s">
        <v>350</v>
      </c>
      <c r="G955" t="s">
        <v>374</v>
      </c>
      <c r="H955">
        <v>11</v>
      </c>
      <c r="I955" t="s">
        <v>188</v>
      </c>
      <c r="J955" t="s">
        <v>187</v>
      </c>
      <c r="K955">
        <v>662513</v>
      </c>
      <c r="L955">
        <v>289400</v>
      </c>
      <c r="M955">
        <v>324832</v>
      </c>
      <c r="N955">
        <v>3944</v>
      </c>
      <c r="O955">
        <v>26007</v>
      </c>
      <c r="P955">
        <v>964</v>
      </c>
      <c r="Q955">
        <v>17366</v>
      </c>
    </row>
    <row r="956" spans="1:17" hidden="1" x14ac:dyDescent="0.2">
      <c r="A956" t="s">
        <v>362</v>
      </c>
      <c r="B956" s="2">
        <v>42186</v>
      </c>
      <c r="C956" t="s">
        <v>341</v>
      </c>
      <c r="D956" t="s">
        <v>342</v>
      </c>
      <c r="E956" t="s">
        <v>343</v>
      </c>
      <c r="F956" t="s">
        <v>344</v>
      </c>
      <c r="G956" t="s">
        <v>374</v>
      </c>
      <c r="H956">
        <v>11</v>
      </c>
      <c r="I956" t="s">
        <v>188</v>
      </c>
      <c r="J956" t="s">
        <v>187</v>
      </c>
      <c r="K956">
        <v>35732</v>
      </c>
      <c r="L956">
        <v>26659</v>
      </c>
      <c r="M956">
        <v>5330</v>
      </c>
      <c r="N956">
        <v>1094</v>
      </c>
      <c r="O956">
        <v>423</v>
      </c>
      <c r="P956">
        <v>321</v>
      </c>
      <c r="Q956">
        <v>1905</v>
      </c>
    </row>
    <row r="957" spans="1:17" hidden="1" x14ac:dyDescent="0.2">
      <c r="A957" t="s">
        <v>362</v>
      </c>
      <c r="B957" s="2">
        <v>42186</v>
      </c>
      <c r="C957" t="s">
        <v>341</v>
      </c>
      <c r="D957" t="s">
        <v>342</v>
      </c>
      <c r="E957" t="s">
        <v>347</v>
      </c>
      <c r="F957" t="s">
        <v>348</v>
      </c>
      <c r="G957" t="s">
        <v>374</v>
      </c>
      <c r="H957">
        <v>11</v>
      </c>
      <c r="I957" t="s">
        <v>188</v>
      </c>
      <c r="J957" t="s">
        <v>187</v>
      </c>
      <c r="K957">
        <v>319272</v>
      </c>
      <c r="L957">
        <v>121965</v>
      </c>
      <c r="M957">
        <v>172971</v>
      </c>
      <c r="N957">
        <v>705</v>
      </c>
      <c r="O957">
        <v>15343</v>
      </c>
      <c r="P957">
        <v>161</v>
      </c>
      <c r="Q957">
        <v>8127</v>
      </c>
    </row>
    <row r="958" spans="1:17" hidden="1" x14ac:dyDescent="0.2">
      <c r="A958" t="s">
        <v>362</v>
      </c>
      <c r="B958" s="2">
        <v>42186</v>
      </c>
      <c r="C958" t="s">
        <v>341</v>
      </c>
      <c r="D958" t="s">
        <v>342</v>
      </c>
      <c r="E958" t="s">
        <v>349</v>
      </c>
      <c r="F958" t="s">
        <v>350</v>
      </c>
      <c r="G958" t="s">
        <v>374</v>
      </c>
      <c r="H958">
        <v>11</v>
      </c>
      <c r="I958" t="s">
        <v>188</v>
      </c>
      <c r="J958" t="s">
        <v>187</v>
      </c>
      <c r="K958">
        <v>355004</v>
      </c>
      <c r="L958">
        <v>148624</v>
      </c>
      <c r="M958">
        <v>178301</v>
      </c>
      <c r="N958">
        <v>1799</v>
      </c>
      <c r="O958">
        <v>15766</v>
      </c>
      <c r="P958">
        <v>482</v>
      </c>
      <c r="Q958">
        <v>10032</v>
      </c>
    </row>
    <row r="959" spans="1:17" hidden="1" x14ac:dyDescent="0.2">
      <c r="A959" t="s">
        <v>362</v>
      </c>
      <c r="B959" s="2">
        <v>42186</v>
      </c>
      <c r="C959" t="s">
        <v>351</v>
      </c>
      <c r="D959" t="s">
        <v>352</v>
      </c>
      <c r="E959" t="s">
        <v>343</v>
      </c>
      <c r="F959" t="s">
        <v>344</v>
      </c>
      <c r="G959" t="s">
        <v>374</v>
      </c>
      <c r="H959">
        <v>11</v>
      </c>
      <c r="I959" t="s">
        <v>188</v>
      </c>
      <c r="J959" t="s">
        <v>187</v>
      </c>
      <c r="K959">
        <v>37015</v>
      </c>
      <c r="L959">
        <v>27912</v>
      </c>
      <c r="M959">
        <v>5162</v>
      </c>
      <c r="N959">
        <v>1537</v>
      </c>
      <c r="O959">
        <v>472</v>
      </c>
      <c r="P959">
        <v>354</v>
      </c>
      <c r="Q959">
        <v>1578</v>
      </c>
    </row>
    <row r="960" spans="1:17" hidden="1" x14ac:dyDescent="0.2">
      <c r="A960" t="s">
        <v>362</v>
      </c>
      <c r="B960" s="2">
        <v>42186</v>
      </c>
      <c r="C960" t="s">
        <v>351</v>
      </c>
      <c r="D960" t="s">
        <v>352</v>
      </c>
      <c r="E960" t="s">
        <v>347</v>
      </c>
      <c r="F960" t="s">
        <v>348</v>
      </c>
      <c r="G960" t="s">
        <v>374</v>
      </c>
      <c r="H960">
        <v>11</v>
      </c>
      <c r="I960" t="s">
        <v>188</v>
      </c>
      <c r="J960" t="s">
        <v>187</v>
      </c>
      <c r="K960">
        <v>283235</v>
      </c>
      <c r="L960">
        <v>121489</v>
      </c>
      <c r="M960">
        <v>143341</v>
      </c>
      <c r="N960">
        <v>673</v>
      </c>
      <c r="O960">
        <v>11240</v>
      </c>
      <c r="P960">
        <v>140</v>
      </c>
      <c r="Q960">
        <v>6352</v>
      </c>
    </row>
    <row r="961" spans="1:17" hidden="1" x14ac:dyDescent="0.2">
      <c r="A961" t="s">
        <v>362</v>
      </c>
      <c r="B961" s="2">
        <v>42186</v>
      </c>
      <c r="C961" t="s">
        <v>351</v>
      </c>
      <c r="D961" t="s">
        <v>352</v>
      </c>
      <c r="E961" t="s">
        <v>349</v>
      </c>
      <c r="F961" t="s">
        <v>350</v>
      </c>
      <c r="G961" t="s">
        <v>374</v>
      </c>
      <c r="H961">
        <v>11</v>
      </c>
      <c r="I961" t="s">
        <v>188</v>
      </c>
      <c r="J961" t="s">
        <v>187</v>
      </c>
      <c r="K961">
        <v>320250</v>
      </c>
      <c r="L961">
        <v>149401</v>
      </c>
      <c r="M961">
        <v>148503</v>
      </c>
      <c r="N961">
        <v>2210</v>
      </c>
      <c r="O961">
        <v>11712</v>
      </c>
      <c r="P961">
        <v>494</v>
      </c>
      <c r="Q961">
        <v>7930</v>
      </c>
    </row>
    <row r="962" spans="1:17" hidden="1" x14ac:dyDescent="0.2">
      <c r="A962" t="s">
        <v>362</v>
      </c>
      <c r="B962" s="2">
        <v>42186</v>
      </c>
      <c r="C962" t="s">
        <v>353</v>
      </c>
      <c r="D962" t="s">
        <v>354</v>
      </c>
      <c r="E962" t="s">
        <v>343</v>
      </c>
      <c r="F962" t="s">
        <v>344</v>
      </c>
      <c r="G962" t="s">
        <v>374</v>
      </c>
      <c r="H962">
        <v>11</v>
      </c>
      <c r="I962" t="s">
        <v>188</v>
      </c>
      <c r="J962" t="s">
        <v>187</v>
      </c>
      <c r="K962">
        <v>72747</v>
      </c>
      <c r="L962">
        <v>54571</v>
      </c>
      <c r="M962">
        <v>10492</v>
      </c>
      <c r="N962">
        <v>2631</v>
      </c>
      <c r="O962">
        <v>895</v>
      </c>
      <c r="P962">
        <v>675</v>
      </c>
      <c r="Q962">
        <v>3483</v>
      </c>
    </row>
    <row r="963" spans="1:17" hidden="1" x14ac:dyDescent="0.2">
      <c r="A963" t="s">
        <v>362</v>
      </c>
      <c r="B963" s="2">
        <v>42186</v>
      </c>
      <c r="C963" t="s">
        <v>353</v>
      </c>
      <c r="D963" t="s">
        <v>354</v>
      </c>
      <c r="E963" t="s">
        <v>347</v>
      </c>
      <c r="F963" t="s">
        <v>348</v>
      </c>
      <c r="G963" t="s">
        <v>374</v>
      </c>
      <c r="H963">
        <v>11</v>
      </c>
      <c r="I963" t="s">
        <v>188</v>
      </c>
      <c r="J963" t="s">
        <v>187</v>
      </c>
      <c r="K963">
        <v>602507</v>
      </c>
      <c r="L963">
        <v>243454</v>
      </c>
      <c r="M963">
        <v>316312</v>
      </c>
      <c r="N963">
        <v>1378</v>
      </c>
      <c r="O963">
        <v>26583</v>
      </c>
      <c r="P963">
        <v>301</v>
      </c>
      <c r="Q963">
        <v>14479</v>
      </c>
    </row>
    <row r="964" spans="1:17" hidden="1" x14ac:dyDescent="0.2">
      <c r="A964" t="s">
        <v>362</v>
      </c>
      <c r="B964" s="2">
        <v>42186</v>
      </c>
      <c r="C964" t="s">
        <v>353</v>
      </c>
      <c r="D964" t="s">
        <v>354</v>
      </c>
      <c r="E964" t="s">
        <v>349</v>
      </c>
      <c r="F964" t="s">
        <v>350</v>
      </c>
      <c r="G964" t="s">
        <v>374</v>
      </c>
      <c r="H964">
        <v>11</v>
      </c>
      <c r="I964" t="s">
        <v>188</v>
      </c>
      <c r="J964" t="s">
        <v>187</v>
      </c>
      <c r="K964">
        <v>675254</v>
      </c>
      <c r="L964">
        <v>298025</v>
      </c>
      <c r="M964">
        <v>326804</v>
      </c>
      <c r="N964">
        <v>4009</v>
      </c>
      <c r="O964">
        <v>27478</v>
      </c>
      <c r="P964">
        <v>976</v>
      </c>
      <c r="Q964">
        <v>17962</v>
      </c>
    </row>
    <row r="965" spans="1:17" hidden="1" x14ac:dyDescent="0.2">
      <c r="A965" t="s">
        <v>363</v>
      </c>
      <c r="B965" s="2">
        <v>42552</v>
      </c>
      <c r="C965" t="s">
        <v>341</v>
      </c>
      <c r="D965" t="s">
        <v>342</v>
      </c>
      <c r="E965" t="s">
        <v>343</v>
      </c>
      <c r="F965" t="s">
        <v>344</v>
      </c>
      <c r="G965" t="s">
        <v>374</v>
      </c>
      <c r="H965">
        <v>11</v>
      </c>
      <c r="I965" t="s">
        <v>188</v>
      </c>
      <c r="J965" t="s">
        <v>187</v>
      </c>
      <c r="K965">
        <v>36859</v>
      </c>
      <c r="L965">
        <v>27578</v>
      </c>
      <c r="M965">
        <v>5383</v>
      </c>
      <c r="N965">
        <v>1136</v>
      </c>
      <c r="O965">
        <v>450</v>
      </c>
      <c r="P965">
        <v>321</v>
      </c>
      <c r="Q965">
        <v>1991</v>
      </c>
    </row>
    <row r="966" spans="1:17" hidden="1" x14ac:dyDescent="0.2">
      <c r="A966" t="s">
        <v>363</v>
      </c>
      <c r="B966" s="2">
        <v>42552</v>
      </c>
      <c r="C966" t="s">
        <v>341</v>
      </c>
      <c r="D966" t="s">
        <v>342</v>
      </c>
      <c r="E966" t="s">
        <v>347</v>
      </c>
      <c r="F966" t="s">
        <v>348</v>
      </c>
      <c r="G966" t="s">
        <v>374</v>
      </c>
      <c r="H966">
        <v>11</v>
      </c>
      <c r="I966" t="s">
        <v>188</v>
      </c>
      <c r="J966" t="s">
        <v>187</v>
      </c>
      <c r="K966">
        <v>323857</v>
      </c>
      <c r="L966">
        <v>125103</v>
      </c>
      <c r="M966">
        <v>173416</v>
      </c>
      <c r="N966">
        <v>727</v>
      </c>
      <c r="O966">
        <v>16091</v>
      </c>
      <c r="P966">
        <v>171</v>
      </c>
      <c r="Q966">
        <v>8349</v>
      </c>
    </row>
    <row r="967" spans="1:17" hidden="1" x14ac:dyDescent="0.2">
      <c r="A967" t="s">
        <v>363</v>
      </c>
      <c r="B967" s="2">
        <v>42552</v>
      </c>
      <c r="C967" t="s">
        <v>341</v>
      </c>
      <c r="D967" t="s">
        <v>342</v>
      </c>
      <c r="E967" t="s">
        <v>349</v>
      </c>
      <c r="F967" t="s">
        <v>350</v>
      </c>
      <c r="G967" t="s">
        <v>374</v>
      </c>
      <c r="H967">
        <v>11</v>
      </c>
      <c r="I967" t="s">
        <v>188</v>
      </c>
      <c r="J967" t="s">
        <v>187</v>
      </c>
      <c r="K967">
        <v>360716</v>
      </c>
      <c r="L967">
        <v>152681</v>
      </c>
      <c r="M967">
        <v>178799</v>
      </c>
      <c r="N967">
        <v>1863</v>
      </c>
      <c r="O967">
        <v>16541</v>
      </c>
      <c r="P967">
        <v>492</v>
      </c>
      <c r="Q967">
        <v>10340</v>
      </c>
    </row>
    <row r="968" spans="1:17" hidden="1" x14ac:dyDescent="0.2">
      <c r="A968" t="s">
        <v>363</v>
      </c>
      <c r="B968" s="2">
        <v>42552</v>
      </c>
      <c r="C968" t="s">
        <v>351</v>
      </c>
      <c r="D968" t="s">
        <v>352</v>
      </c>
      <c r="E968" t="s">
        <v>343</v>
      </c>
      <c r="F968" t="s">
        <v>344</v>
      </c>
      <c r="G968" t="s">
        <v>374</v>
      </c>
      <c r="H968">
        <v>11</v>
      </c>
      <c r="I968" t="s">
        <v>188</v>
      </c>
      <c r="J968" t="s">
        <v>187</v>
      </c>
      <c r="K968">
        <v>38280</v>
      </c>
      <c r="L968">
        <v>28966</v>
      </c>
      <c r="M968">
        <v>5239</v>
      </c>
      <c r="N968">
        <v>1625</v>
      </c>
      <c r="O968">
        <v>499</v>
      </c>
      <c r="P968">
        <v>341</v>
      </c>
      <c r="Q968">
        <v>1610</v>
      </c>
    </row>
    <row r="969" spans="1:17" hidden="1" x14ac:dyDescent="0.2">
      <c r="A969" t="s">
        <v>363</v>
      </c>
      <c r="B969" s="2">
        <v>42552</v>
      </c>
      <c r="C969" t="s">
        <v>351</v>
      </c>
      <c r="D969" t="s">
        <v>352</v>
      </c>
      <c r="E969" t="s">
        <v>347</v>
      </c>
      <c r="F969" t="s">
        <v>348</v>
      </c>
      <c r="G969" t="s">
        <v>374</v>
      </c>
      <c r="H969">
        <v>11</v>
      </c>
      <c r="I969" t="s">
        <v>188</v>
      </c>
      <c r="J969" t="s">
        <v>187</v>
      </c>
      <c r="K969">
        <v>287579</v>
      </c>
      <c r="L969">
        <v>124642</v>
      </c>
      <c r="M969">
        <v>143724</v>
      </c>
      <c r="N969">
        <v>681</v>
      </c>
      <c r="O969">
        <v>11716</v>
      </c>
      <c r="P969">
        <v>157</v>
      </c>
      <c r="Q969">
        <v>6659</v>
      </c>
    </row>
    <row r="970" spans="1:17" hidden="1" x14ac:dyDescent="0.2">
      <c r="A970" t="s">
        <v>363</v>
      </c>
      <c r="B970" s="2">
        <v>42552</v>
      </c>
      <c r="C970" t="s">
        <v>351</v>
      </c>
      <c r="D970" t="s">
        <v>352</v>
      </c>
      <c r="E970" t="s">
        <v>349</v>
      </c>
      <c r="F970" t="s">
        <v>350</v>
      </c>
      <c r="G970" t="s">
        <v>374</v>
      </c>
      <c r="H970">
        <v>11</v>
      </c>
      <c r="I970" t="s">
        <v>188</v>
      </c>
      <c r="J970" t="s">
        <v>187</v>
      </c>
      <c r="K970">
        <v>325859</v>
      </c>
      <c r="L970">
        <v>153608</v>
      </c>
      <c r="M970">
        <v>148963</v>
      </c>
      <c r="N970">
        <v>2306</v>
      </c>
      <c r="O970">
        <v>12215</v>
      </c>
      <c r="P970">
        <v>498</v>
      </c>
      <c r="Q970">
        <v>8269</v>
      </c>
    </row>
    <row r="971" spans="1:17" hidden="1" x14ac:dyDescent="0.2">
      <c r="A971" t="s">
        <v>363</v>
      </c>
      <c r="B971" s="2">
        <v>42552</v>
      </c>
      <c r="C971" t="s">
        <v>353</v>
      </c>
      <c r="D971" t="s">
        <v>354</v>
      </c>
      <c r="E971" t="s">
        <v>343</v>
      </c>
      <c r="F971" t="s">
        <v>344</v>
      </c>
      <c r="G971" t="s">
        <v>374</v>
      </c>
      <c r="H971">
        <v>11</v>
      </c>
      <c r="I971" t="s">
        <v>188</v>
      </c>
      <c r="J971" t="s">
        <v>187</v>
      </c>
      <c r="K971">
        <v>75139</v>
      </c>
      <c r="L971">
        <v>56544</v>
      </c>
      <c r="M971">
        <v>10622</v>
      </c>
      <c r="N971">
        <v>2761</v>
      </c>
      <c r="O971">
        <v>949</v>
      </c>
      <c r="P971">
        <v>662</v>
      </c>
      <c r="Q971">
        <v>3601</v>
      </c>
    </row>
    <row r="972" spans="1:17" hidden="1" x14ac:dyDescent="0.2">
      <c r="A972" t="s">
        <v>363</v>
      </c>
      <c r="B972" s="2">
        <v>42552</v>
      </c>
      <c r="C972" t="s">
        <v>353</v>
      </c>
      <c r="D972" t="s">
        <v>354</v>
      </c>
      <c r="E972" t="s">
        <v>347</v>
      </c>
      <c r="F972" t="s">
        <v>348</v>
      </c>
      <c r="G972" t="s">
        <v>374</v>
      </c>
      <c r="H972">
        <v>11</v>
      </c>
      <c r="I972" t="s">
        <v>188</v>
      </c>
      <c r="J972" t="s">
        <v>187</v>
      </c>
      <c r="K972">
        <v>611436</v>
      </c>
      <c r="L972">
        <v>249745</v>
      </c>
      <c r="M972">
        <v>317140</v>
      </c>
      <c r="N972">
        <v>1408</v>
      </c>
      <c r="O972">
        <v>27807</v>
      </c>
      <c r="P972">
        <v>328</v>
      </c>
      <c r="Q972">
        <v>15008</v>
      </c>
    </row>
    <row r="973" spans="1:17" hidden="1" x14ac:dyDescent="0.2">
      <c r="A973" t="s">
        <v>363</v>
      </c>
      <c r="B973" s="2">
        <v>42552</v>
      </c>
      <c r="C973" t="s">
        <v>353</v>
      </c>
      <c r="D973" t="s">
        <v>354</v>
      </c>
      <c r="E973" t="s">
        <v>349</v>
      </c>
      <c r="F973" t="s">
        <v>350</v>
      </c>
      <c r="G973" t="s">
        <v>374</v>
      </c>
      <c r="H973">
        <v>11</v>
      </c>
      <c r="I973" t="s">
        <v>188</v>
      </c>
      <c r="J973" t="s">
        <v>187</v>
      </c>
      <c r="K973">
        <v>686575</v>
      </c>
      <c r="L973">
        <v>306289</v>
      </c>
      <c r="M973">
        <v>327762</v>
      </c>
      <c r="N973">
        <v>4169</v>
      </c>
      <c r="O973">
        <v>28756</v>
      </c>
      <c r="P973">
        <v>990</v>
      </c>
      <c r="Q973">
        <v>18609</v>
      </c>
    </row>
    <row r="974" spans="1:17" hidden="1" x14ac:dyDescent="0.2">
      <c r="A974" t="s">
        <v>364</v>
      </c>
      <c r="B974" s="2">
        <v>42917</v>
      </c>
      <c r="C974" t="s">
        <v>341</v>
      </c>
      <c r="D974" t="s">
        <v>342</v>
      </c>
      <c r="E974" t="s">
        <v>343</v>
      </c>
      <c r="F974" t="s">
        <v>344</v>
      </c>
      <c r="G974" t="s">
        <v>374</v>
      </c>
      <c r="H974">
        <v>11</v>
      </c>
      <c r="I974" t="s">
        <v>188</v>
      </c>
      <c r="J974" t="s">
        <v>187</v>
      </c>
      <c r="K974">
        <v>37925</v>
      </c>
      <c r="L974">
        <v>28548</v>
      </c>
      <c r="M974">
        <v>5411</v>
      </c>
      <c r="N974">
        <v>1150</v>
      </c>
      <c r="O974">
        <v>439</v>
      </c>
      <c r="P974">
        <v>316</v>
      </c>
      <c r="Q974">
        <v>2061</v>
      </c>
    </row>
    <row r="975" spans="1:17" hidden="1" x14ac:dyDescent="0.2">
      <c r="A975" t="s">
        <v>364</v>
      </c>
      <c r="B975" s="2">
        <v>42917</v>
      </c>
      <c r="C975" t="s">
        <v>341</v>
      </c>
      <c r="D975" t="s">
        <v>342</v>
      </c>
      <c r="E975" t="s">
        <v>347</v>
      </c>
      <c r="F975" t="s">
        <v>348</v>
      </c>
      <c r="G975" t="s">
        <v>374</v>
      </c>
      <c r="H975">
        <v>11</v>
      </c>
      <c r="I975" t="s">
        <v>188</v>
      </c>
      <c r="J975" t="s">
        <v>187</v>
      </c>
      <c r="K975">
        <v>327708</v>
      </c>
      <c r="L975">
        <v>128186</v>
      </c>
      <c r="M975">
        <v>173187</v>
      </c>
      <c r="N975">
        <v>725</v>
      </c>
      <c r="O975">
        <v>16879</v>
      </c>
      <c r="P975">
        <v>182</v>
      </c>
      <c r="Q975">
        <v>8549</v>
      </c>
    </row>
    <row r="976" spans="1:17" hidden="1" x14ac:dyDescent="0.2">
      <c r="A976" t="s">
        <v>364</v>
      </c>
      <c r="B976" s="2">
        <v>42917</v>
      </c>
      <c r="C976" t="s">
        <v>341</v>
      </c>
      <c r="D976" t="s">
        <v>342</v>
      </c>
      <c r="E976" t="s">
        <v>349</v>
      </c>
      <c r="F976" t="s">
        <v>350</v>
      </c>
      <c r="G976" t="s">
        <v>374</v>
      </c>
      <c r="H976">
        <v>11</v>
      </c>
      <c r="I976" t="s">
        <v>188</v>
      </c>
      <c r="J976" t="s">
        <v>187</v>
      </c>
      <c r="K976">
        <v>365633</v>
      </c>
      <c r="L976">
        <v>156734</v>
      </c>
      <c r="M976">
        <v>178598</v>
      </c>
      <c r="N976">
        <v>1875</v>
      </c>
      <c r="O976">
        <v>17318</v>
      </c>
      <c r="P976">
        <v>498</v>
      </c>
      <c r="Q976">
        <v>10610</v>
      </c>
    </row>
    <row r="977" spans="1:17" hidden="1" x14ac:dyDescent="0.2">
      <c r="A977" t="s">
        <v>364</v>
      </c>
      <c r="B977" s="2">
        <v>42917</v>
      </c>
      <c r="C977" t="s">
        <v>351</v>
      </c>
      <c r="D977" t="s">
        <v>352</v>
      </c>
      <c r="E977" t="s">
        <v>343</v>
      </c>
      <c r="F977" t="s">
        <v>344</v>
      </c>
      <c r="G977" t="s">
        <v>374</v>
      </c>
      <c r="H977">
        <v>11</v>
      </c>
      <c r="I977" t="s">
        <v>188</v>
      </c>
      <c r="J977" t="s">
        <v>187</v>
      </c>
      <c r="K977">
        <v>39119</v>
      </c>
      <c r="L977">
        <v>29733</v>
      </c>
      <c r="M977">
        <v>5273</v>
      </c>
      <c r="N977">
        <v>1680</v>
      </c>
      <c r="O977">
        <v>516</v>
      </c>
      <c r="P977">
        <v>302</v>
      </c>
      <c r="Q977">
        <v>1615</v>
      </c>
    </row>
    <row r="978" spans="1:17" hidden="1" x14ac:dyDescent="0.2">
      <c r="A978" t="s">
        <v>364</v>
      </c>
      <c r="B978" s="2">
        <v>42917</v>
      </c>
      <c r="C978" t="s">
        <v>351</v>
      </c>
      <c r="D978" t="s">
        <v>352</v>
      </c>
      <c r="E978" t="s">
        <v>347</v>
      </c>
      <c r="F978" t="s">
        <v>348</v>
      </c>
      <c r="G978" t="s">
        <v>374</v>
      </c>
      <c r="H978">
        <v>11</v>
      </c>
      <c r="I978" t="s">
        <v>188</v>
      </c>
      <c r="J978" t="s">
        <v>187</v>
      </c>
      <c r="K978">
        <v>290939</v>
      </c>
      <c r="L978">
        <v>127518</v>
      </c>
      <c r="M978">
        <v>143494</v>
      </c>
      <c r="N978">
        <v>671</v>
      </c>
      <c r="O978">
        <v>12181</v>
      </c>
      <c r="P978">
        <v>166</v>
      </c>
      <c r="Q978">
        <v>6909</v>
      </c>
    </row>
    <row r="979" spans="1:17" hidden="1" x14ac:dyDescent="0.2">
      <c r="A979" t="s">
        <v>364</v>
      </c>
      <c r="B979" s="2">
        <v>42917</v>
      </c>
      <c r="C979" t="s">
        <v>351</v>
      </c>
      <c r="D979" t="s">
        <v>352</v>
      </c>
      <c r="E979" t="s">
        <v>349</v>
      </c>
      <c r="F979" t="s">
        <v>350</v>
      </c>
      <c r="G979" t="s">
        <v>374</v>
      </c>
      <c r="H979">
        <v>11</v>
      </c>
      <c r="I979" t="s">
        <v>188</v>
      </c>
      <c r="J979" t="s">
        <v>187</v>
      </c>
      <c r="K979">
        <v>330058</v>
      </c>
      <c r="L979">
        <v>157251</v>
      </c>
      <c r="M979">
        <v>148767</v>
      </c>
      <c r="N979">
        <v>2351</v>
      </c>
      <c r="O979">
        <v>12697</v>
      </c>
      <c r="P979">
        <v>468</v>
      </c>
      <c r="Q979">
        <v>8524</v>
      </c>
    </row>
    <row r="980" spans="1:17" hidden="1" x14ac:dyDescent="0.2">
      <c r="A980" t="s">
        <v>364</v>
      </c>
      <c r="B980" s="2">
        <v>42917</v>
      </c>
      <c r="C980" t="s">
        <v>353</v>
      </c>
      <c r="D980" t="s">
        <v>354</v>
      </c>
      <c r="E980" t="s">
        <v>343</v>
      </c>
      <c r="F980" t="s">
        <v>344</v>
      </c>
      <c r="G980" t="s">
        <v>374</v>
      </c>
      <c r="H980">
        <v>11</v>
      </c>
      <c r="I980" t="s">
        <v>188</v>
      </c>
      <c r="J980" t="s">
        <v>187</v>
      </c>
      <c r="K980">
        <v>77044</v>
      </c>
      <c r="L980">
        <v>58281</v>
      </c>
      <c r="M980">
        <v>10684</v>
      </c>
      <c r="N980">
        <v>2830</v>
      </c>
      <c r="O980">
        <v>955</v>
      </c>
      <c r="P980">
        <v>618</v>
      </c>
      <c r="Q980">
        <v>3676</v>
      </c>
    </row>
    <row r="981" spans="1:17" hidden="1" x14ac:dyDescent="0.2">
      <c r="A981" t="s">
        <v>364</v>
      </c>
      <c r="B981" s="2">
        <v>42917</v>
      </c>
      <c r="C981" t="s">
        <v>353</v>
      </c>
      <c r="D981" t="s">
        <v>354</v>
      </c>
      <c r="E981" t="s">
        <v>347</v>
      </c>
      <c r="F981" t="s">
        <v>348</v>
      </c>
      <c r="G981" t="s">
        <v>374</v>
      </c>
      <c r="H981">
        <v>11</v>
      </c>
      <c r="I981" t="s">
        <v>188</v>
      </c>
      <c r="J981" t="s">
        <v>187</v>
      </c>
      <c r="K981">
        <v>618647</v>
      </c>
      <c r="L981">
        <v>255704</v>
      </c>
      <c r="M981">
        <v>316681</v>
      </c>
      <c r="N981">
        <v>1396</v>
      </c>
      <c r="O981">
        <v>29060</v>
      </c>
      <c r="P981">
        <v>348</v>
      </c>
      <c r="Q981">
        <v>15458</v>
      </c>
    </row>
    <row r="982" spans="1:17" hidden="1" x14ac:dyDescent="0.2">
      <c r="A982" t="s">
        <v>364</v>
      </c>
      <c r="B982" s="2">
        <v>42917</v>
      </c>
      <c r="C982" t="s">
        <v>353</v>
      </c>
      <c r="D982" t="s">
        <v>354</v>
      </c>
      <c r="E982" t="s">
        <v>349</v>
      </c>
      <c r="F982" t="s">
        <v>350</v>
      </c>
      <c r="G982" t="s">
        <v>374</v>
      </c>
      <c r="H982">
        <v>11</v>
      </c>
      <c r="I982" t="s">
        <v>188</v>
      </c>
      <c r="J982" t="s">
        <v>187</v>
      </c>
      <c r="K982">
        <v>695691</v>
      </c>
      <c r="L982">
        <v>313985</v>
      </c>
      <c r="M982">
        <v>327365</v>
      </c>
      <c r="N982">
        <v>4226</v>
      </c>
      <c r="O982">
        <v>30015</v>
      </c>
      <c r="P982">
        <v>966</v>
      </c>
      <c r="Q982">
        <v>19134</v>
      </c>
    </row>
    <row r="983" spans="1:17" hidden="1" x14ac:dyDescent="0.2">
      <c r="A983" t="s">
        <v>365</v>
      </c>
      <c r="B983" s="2">
        <v>43282</v>
      </c>
      <c r="C983" t="s">
        <v>341</v>
      </c>
      <c r="D983" t="s">
        <v>342</v>
      </c>
      <c r="E983" t="s">
        <v>343</v>
      </c>
      <c r="F983" t="s">
        <v>344</v>
      </c>
      <c r="G983" t="s">
        <v>374</v>
      </c>
      <c r="H983">
        <v>11</v>
      </c>
      <c r="I983" t="s">
        <v>188</v>
      </c>
      <c r="J983" t="s">
        <v>187</v>
      </c>
      <c r="K983">
        <v>39008</v>
      </c>
      <c r="L983">
        <v>29397</v>
      </c>
      <c r="M983">
        <v>5520</v>
      </c>
      <c r="N983">
        <v>1187</v>
      </c>
      <c r="O983">
        <v>444</v>
      </c>
      <c r="P983">
        <v>316</v>
      </c>
      <c r="Q983">
        <v>2144</v>
      </c>
    </row>
    <row r="984" spans="1:17" hidden="1" x14ac:dyDescent="0.2">
      <c r="A984" t="s">
        <v>365</v>
      </c>
      <c r="B984" s="2">
        <v>43282</v>
      </c>
      <c r="C984" t="s">
        <v>341</v>
      </c>
      <c r="D984" t="s">
        <v>342</v>
      </c>
      <c r="E984" t="s">
        <v>347</v>
      </c>
      <c r="F984" t="s">
        <v>348</v>
      </c>
      <c r="G984" t="s">
        <v>374</v>
      </c>
      <c r="H984">
        <v>11</v>
      </c>
      <c r="I984" t="s">
        <v>188</v>
      </c>
      <c r="J984" t="s">
        <v>187</v>
      </c>
      <c r="K984">
        <v>330140</v>
      </c>
      <c r="L984">
        <v>130897</v>
      </c>
      <c r="M984">
        <v>172238</v>
      </c>
      <c r="N984">
        <v>719</v>
      </c>
      <c r="O984">
        <v>17450</v>
      </c>
      <c r="P984">
        <v>183</v>
      </c>
      <c r="Q984">
        <v>8653</v>
      </c>
    </row>
    <row r="985" spans="1:17" hidden="1" x14ac:dyDescent="0.2">
      <c r="A985" t="s">
        <v>365</v>
      </c>
      <c r="B985" s="2">
        <v>43282</v>
      </c>
      <c r="C985" t="s">
        <v>341</v>
      </c>
      <c r="D985" t="s">
        <v>342</v>
      </c>
      <c r="E985" t="s">
        <v>349</v>
      </c>
      <c r="F985" t="s">
        <v>350</v>
      </c>
      <c r="G985" t="s">
        <v>374</v>
      </c>
      <c r="H985">
        <v>11</v>
      </c>
      <c r="I985" t="s">
        <v>188</v>
      </c>
      <c r="J985" t="s">
        <v>187</v>
      </c>
      <c r="K985">
        <v>369148</v>
      </c>
      <c r="L985">
        <v>160294</v>
      </c>
      <c r="M985">
        <v>177758</v>
      </c>
      <c r="N985">
        <v>1906</v>
      </c>
      <c r="O985">
        <v>17894</v>
      </c>
      <c r="P985">
        <v>499</v>
      </c>
      <c r="Q985">
        <v>10797</v>
      </c>
    </row>
    <row r="986" spans="1:17" hidden="1" x14ac:dyDescent="0.2">
      <c r="A986" t="s">
        <v>365</v>
      </c>
      <c r="B986" s="2">
        <v>43282</v>
      </c>
      <c r="C986" t="s">
        <v>351</v>
      </c>
      <c r="D986" t="s">
        <v>352</v>
      </c>
      <c r="E986" t="s">
        <v>343</v>
      </c>
      <c r="F986" t="s">
        <v>344</v>
      </c>
      <c r="G986" t="s">
        <v>374</v>
      </c>
      <c r="H986">
        <v>11</v>
      </c>
      <c r="I986" t="s">
        <v>188</v>
      </c>
      <c r="J986" t="s">
        <v>187</v>
      </c>
      <c r="K986">
        <v>40241</v>
      </c>
      <c r="L986">
        <v>30709</v>
      </c>
      <c r="M986">
        <v>5324</v>
      </c>
      <c r="N986">
        <v>1702</v>
      </c>
      <c r="O986">
        <v>517</v>
      </c>
      <c r="P986">
        <v>312</v>
      </c>
      <c r="Q986">
        <v>1677</v>
      </c>
    </row>
    <row r="987" spans="1:17" hidden="1" x14ac:dyDescent="0.2">
      <c r="A987" t="s">
        <v>365</v>
      </c>
      <c r="B987" s="2">
        <v>43282</v>
      </c>
      <c r="C987" t="s">
        <v>351</v>
      </c>
      <c r="D987" t="s">
        <v>352</v>
      </c>
      <c r="E987" t="s">
        <v>347</v>
      </c>
      <c r="F987" t="s">
        <v>348</v>
      </c>
      <c r="G987" t="s">
        <v>374</v>
      </c>
      <c r="H987">
        <v>11</v>
      </c>
      <c r="I987" t="s">
        <v>188</v>
      </c>
      <c r="J987" t="s">
        <v>187</v>
      </c>
      <c r="K987">
        <v>293066</v>
      </c>
      <c r="L987">
        <v>129371</v>
      </c>
      <c r="M987">
        <v>143099</v>
      </c>
      <c r="N987">
        <v>688</v>
      </c>
      <c r="O987">
        <v>12614</v>
      </c>
      <c r="P987">
        <v>164</v>
      </c>
      <c r="Q987">
        <v>7130</v>
      </c>
    </row>
    <row r="988" spans="1:17" hidden="1" x14ac:dyDescent="0.2">
      <c r="A988" t="s">
        <v>365</v>
      </c>
      <c r="B988" s="2">
        <v>43282</v>
      </c>
      <c r="C988" t="s">
        <v>351</v>
      </c>
      <c r="D988" t="s">
        <v>352</v>
      </c>
      <c r="E988" t="s">
        <v>349</v>
      </c>
      <c r="F988" t="s">
        <v>350</v>
      </c>
      <c r="G988" t="s">
        <v>374</v>
      </c>
      <c r="H988">
        <v>11</v>
      </c>
      <c r="I988" t="s">
        <v>188</v>
      </c>
      <c r="J988" t="s">
        <v>187</v>
      </c>
      <c r="K988">
        <v>333307</v>
      </c>
      <c r="L988">
        <v>160080</v>
      </c>
      <c r="M988">
        <v>148423</v>
      </c>
      <c r="N988">
        <v>2390</v>
      </c>
      <c r="O988">
        <v>13131</v>
      </c>
      <c r="P988">
        <v>476</v>
      </c>
      <c r="Q988">
        <v>8807</v>
      </c>
    </row>
    <row r="989" spans="1:17" hidden="1" x14ac:dyDescent="0.2">
      <c r="A989" t="s">
        <v>365</v>
      </c>
      <c r="B989" s="2">
        <v>43282</v>
      </c>
      <c r="C989" t="s">
        <v>353</v>
      </c>
      <c r="D989" t="s">
        <v>354</v>
      </c>
      <c r="E989" t="s">
        <v>343</v>
      </c>
      <c r="F989" t="s">
        <v>344</v>
      </c>
      <c r="G989" t="s">
        <v>374</v>
      </c>
      <c r="H989">
        <v>11</v>
      </c>
      <c r="I989" t="s">
        <v>188</v>
      </c>
      <c r="J989" t="s">
        <v>187</v>
      </c>
      <c r="K989">
        <v>79249</v>
      </c>
      <c r="L989">
        <v>60106</v>
      </c>
      <c r="M989">
        <v>10844</v>
      </c>
      <c r="N989">
        <v>2889</v>
      </c>
      <c r="O989">
        <v>961</v>
      </c>
      <c r="P989">
        <v>628</v>
      </c>
      <c r="Q989">
        <v>3821</v>
      </c>
    </row>
    <row r="990" spans="1:17" hidden="1" x14ac:dyDescent="0.2">
      <c r="A990" t="s">
        <v>365</v>
      </c>
      <c r="B990" s="2">
        <v>43282</v>
      </c>
      <c r="C990" t="s">
        <v>353</v>
      </c>
      <c r="D990" t="s">
        <v>354</v>
      </c>
      <c r="E990" t="s">
        <v>347</v>
      </c>
      <c r="F990" t="s">
        <v>348</v>
      </c>
      <c r="G990" t="s">
        <v>374</v>
      </c>
      <c r="H990">
        <v>11</v>
      </c>
      <c r="I990" t="s">
        <v>188</v>
      </c>
      <c r="J990" t="s">
        <v>187</v>
      </c>
      <c r="K990">
        <v>623206</v>
      </c>
      <c r="L990">
        <v>260268</v>
      </c>
      <c r="M990">
        <v>315337</v>
      </c>
      <c r="N990">
        <v>1407</v>
      </c>
      <c r="O990">
        <v>30064</v>
      </c>
      <c r="P990">
        <v>347</v>
      </c>
      <c r="Q990">
        <v>15783</v>
      </c>
    </row>
    <row r="991" spans="1:17" hidden="1" x14ac:dyDescent="0.2">
      <c r="A991" t="s">
        <v>365</v>
      </c>
      <c r="B991" s="2">
        <v>43282</v>
      </c>
      <c r="C991" t="s">
        <v>353</v>
      </c>
      <c r="D991" t="s">
        <v>354</v>
      </c>
      <c r="E991" t="s">
        <v>349</v>
      </c>
      <c r="F991" t="s">
        <v>350</v>
      </c>
      <c r="G991" t="s">
        <v>374</v>
      </c>
      <c r="H991">
        <v>11</v>
      </c>
      <c r="I991" t="s">
        <v>188</v>
      </c>
      <c r="J991" t="s">
        <v>187</v>
      </c>
      <c r="K991">
        <v>702455</v>
      </c>
      <c r="L991">
        <v>320374</v>
      </c>
      <c r="M991">
        <v>326181</v>
      </c>
      <c r="N991">
        <v>4296</v>
      </c>
      <c r="O991">
        <v>31025</v>
      </c>
      <c r="P991">
        <v>975</v>
      </c>
      <c r="Q991">
        <v>19604</v>
      </c>
    </row>
    <row r="992" spans="1:17" hidden="1" x14ac:dyDescent="0.2">
      <c r="A992" t="s">
        <v>339</v>
      </c>
      <c r="B992" t="s">
        <v>340</v>
      </c>
      <c r="C992" t="s">
        <v>341</v>
      </c>
      <c r="D992" t="s">
        <v>342</v>
      </c>
      <c r="E992" t="s">
        <v>343</v>
      </c>
      <c r="F992" t="s">
        <v>344</v>
      </c>
      <c r="G992" t="s">
        <v>375</v>
      </c>
      <c r="H992">
        <v>12</v>
      </c>
      <c r="I992" t="s">
        <v>190</v>
      </c>
      <c r="J992" t="s">
        <v>189</v>
      </c>
      <c r="K992">
        <v>2136948</v>
      </c>
      <c r="L992">
        <v>1967595</v>
      </c>
      <c r="M992">
        <v>102961</v>
      </c>
      <c r="N992">
        <v>18442</v>
      </c>
      <c r="O992">
        <v>8932</v>
      </c>
      <c r="P992">
        <v>3610</v>
      </c>
      <c r="Q992">
        <v>35408</v>
      </c>
    </row>
    <row r="993" spans="1:17" hidden="1" x14ac:dyDescent="0.2">
      <c r="A993" t="s">
        <v>339</v>
      </c>
      <c r="B993" t="s">
        <v>340</v>
      </c>
      <c r="C993" t="s">
        <v>341</v>
      </c>
      <c r="D993" t="s">
        <v>342</v>
      </c>
      <c r="E993" t="s">
        <v>347</v>
      </c>
      <c r="F993" t="s">
        <v>348</v>
      </c>
      <c r="G993" t="s">
        <v>375</v>
      </c>
      <c r="H993">
        <v>12</v>
      </c>
      <c r="I993" t="s">
        <v>190</v>
      </c>
      <c r="J993" t="s">
        <v>189</v>
      </c>
      <c r="K993">
        <v>7475007</v>
      </c>
      <c r="L993">
        <v>5570337</v>
      </c>
      <c r="M993">
        <v>1494510</v>
      </c>
      <c r="N993">
        <v>23942</v>
      </c>
      <c r="O993">
        <v>245786</v>
      </c>
      <c r="P993">
        <v>5556</v>
      </c>
      <c r="Q993">
        <v>134876</v>
      </c>
    </row>
    <row r="994" spans="1:17" hidden="1" x14ac:dyDescent="0.2">
      <c r="A994" t="s">
        <v>339</v>
      </c>
      <c r="B994" t="s">
        <v>340</v>
      </c>
      <c r="C994" t="s">
        <v>341</v>
      </c>
      <c r="D994" t="s">
        <v>342</v>
      </c>
      <c r="E994" t="s">
        <v>349</v>
      </c>
      <c r="F994" t="s">
        <v>350</v>
      </c>
      <c r="G994" t="s">
        <v>375</v>
      </c>
      <c r="H994">
        <v>12</v>
      </c>
      <c r="I994" t="s">
        <v>190</v>
      </c>
      <c r="J994" t="s">
        <v>189</v>
      </c>
      <c r="K994">
        <v>9611955</v>
      </c>
      <c r="L994">
        <v>7537932</v>
      </c>
      <c r="M994">
        <v>1597471</v>
      </c>
      <c r="N994">
        <v>42384</v>
      </c>
      <c r="O994">
        <v>254718</v>
      </c>
      <c r="P994">
        <v>9166</v>
      </c>
      <c r="Q994">
        <v>170284</v>
      </c>
    </row>
    <row r="995" spans="1:17" hidden="1" x14ac:dyDescent="0.2">
      <c r="A995" t="s">
        <v>339</v>
      </c>
      <c r="B995" t="s">
        <v>340</v>
      </c>
      <c r="C995" t="s">
        <v>351</v>
      </c>
      <c r="D995" t="s">
        <v>352</v>
      </c>
      <c r="E995" t="s">
        <v>343</v>
      </c>
      <c r="F995" t="s">
        <v>344</v>
      </c>
      <c r="G995" t="s">
        <v>375</v>
      </c>
      <c r="H995">
        <v>12</v>
      </c>
      <c r="I995" t="s">
        <v>190</v>
      </c>
      <c r="J995" t="s">
        <v>189</v>
      </c>
      <c r="K995">
        <v>2086858</v>
      </c>
      <c r="L995">
        <v>1915744</v>
      </c>
      <c r="M995">
        <v>101559</v>
      </c>
      <c r="N995">
        <v>22686</v>
      </c>
      <c r="O995">
        <v>8709</v>
      </c>
      <c r="P995">
        <v>4069</v>
      </c>
      <c r="Q995">
        <v>34091</v>
      </c>
    </row>
    <row r="996" spans="1:17" hidden="1" x14ac:dyDescent="0.2">
      <c r="A996" t="s">
        <v>339</v>
      </c>
      <c r="B996" t="s">
        <v>340</v>
      </c>
      <c r="C996" t="s">
        <v>351</v>
      </c>
      <c r="D996" t="s">
        <v>352</v>
      </c>
      <c r="E996" t="s">
        <v>347</v>
      </c>
      <c r="F996" t="s">
        <v>348</v>
      </c>
      <c r="G996" t="s">
        <v>375</v>
      </c>
      <c r="H996">
        <v>12</v>
      </c>
      <c r="I996" t="s">
        <v>190</v>
      </c>
      <c r="J996" t="s">
        <v>189</v>
      </c>
      <c r="K996">
        <v>7102497</v>
      </c>
      <c r="L996">
        <v>5355191</v>
      </c>
      <c r="M996">
        <v>1379037</v>
      </c>
      <c r="N996">
        <v>24049</v>
      </c>
      <c r="O996">
        <v>210772</v>
      </c>
      <c r="P996">
        <v>5555</v>
      </c>
      <c r="Q996">
        <v>127893</v>
      </c>
    </row>
    <row r="997" spans="1:17" hidden="1" x14ac:dyDescent="0.2">
      <c r="A997" t="s">
        <v>339</v>
      </c>
      <c r="B997" t="s">
        <v>340</v>
      </c>
      <c r="C997" t="s">
        <v>351</v>
      </c>
      <c r="D997" t="s">
        <v>352</v>
      </c>
      <c r="E997" t="s">
        <v>349</v>
      </c>
      <c r="F997" t="s">
        <v>350</v>
      </c>
      <c r="G997" t="s">
        <v>375</v>
      </c>
      <c r="H997">
        <v>12</v>
      </c>
      <c r="I997" t="s">
        <v>190</v>
      </c>
      <c r="J997" t="s">
        <v>189</v>
      </c>
      <c r="K997">
        <v>9189355</v>
      </c>
      <c r="L997">
        <v>7270935</v>
      </c>
      <c r="M997">
        <v>1480596</v>
      </c>
      <c r="N997">
        <v>46735</v>
      </c>
      <c r="O997">
        <v>219481</v>
      </c>
      <c r="P997">
        <v>9624</v>
      </c>
      <c r="Q997">
        <v>161984</v>
      </c>
    </row>
    <row r="998" spans="1:17" hidden="1" x14ac:dyDescent="0.2">
      <c r="A998" t="s">
        <v>339</v>
      </c>
      <c r="B998" t="s">
        <v>340</v>
      </c>
      <c r="C998" t="s">
        <v>353</v>
      </c>
      <c r="D998" t="s">
        <v>354</v>
      </c>
      <c r="E998" t="s">
        <v>343</v>
      </c>
      <c r="F998" t="s">
        <v>344</v>
      </c>
      <c r="G998" t="s">
        <v>375</v>
      </c>
      <c r="H998">
        <v>12</v>
      </c>
      <c r="I998" t="s">
        <v>190</v>
      </c>
      <c r="J998" t="s">
        <v>189</v>
      </c>
      <c r="K998">
        <v>4223806</v>
      </c>
      <c r="L998">
        <v>3883339</v>
      </c>
      <c r="M998">
        <v>204520</v>
      </c>
      <c r="N998">
        <v>41128</v>
      </c>
      <c r="O998">
        <v>17641</v>
      </c>
      <c r="P998">
        <v>7679</v>
      </c>
      <c r="Q998">
        <v>69499</v>
      </c>
    </row>
    <row r="999" spans="1:17" hidden="1" x14ac:dyDescent="0.2">
      <c r="A999" t="s">
        <v>339</v>
      </c>
      <c r="B999" t="s">
        <v>340</v>
      </c>
      <c r="C999" t="s">
        <v>353</v>
      </c>
      <c r="D999" t="s">
        <v>354</v>
      </c>
      <c r="E999" t="s">
        <v>347</v>
      </c>
      <c r="F999" t="s">
        <v>348</v>
      </c>
      <c r="G999" t="s">
        <v>375</v>
      </c>
      <c r="H999">
        <v>12</v>
      </c>
      <c r="I999" t="s">
        <v>190</v>
      </c>
      <c r="J999" t="s">
        <v>189</v>
      </c>
      <c r="K999">
        <v>14577504</v>
      </c>
      <c r="L999">
        <v>10925528</v>
      </c>
      <c r="M999">
        <v>2873547</v>
      </c>
      <c r="N999">
        <v>47991</v>
      </c>
      <c r="O999">
        <v>456558</v>
      </c>
      <c r="P999">
        <v>11111</v>
      </c>
      <c r="Q999">
        <v>262769</v>
      </c>
    </row>
    <row r="1000" spans="1:17" hidden="1" x14ac:dyDescent="0.2">
      <c r="A1000" t="s">
        <v>339</v>
      </c>
      <c r="B1000" t="s">
        <v>340</v>
      </c>
      <c r="C1000" t="s">
        <v>353</v>
      </c>
      <c r="D1000" t="s">
        <v>354</v>
      </c>
      <c r="E1000" t="s">
        <v>349</v>
      </c>
      <c r="F1000" t="s">
        <v>350</v>
      </c>
      <c r="G1000" t="s">
        <v>375</v>
      </c>
      <c r="H1000">
        <v>12</v>
      </c>
      <c r="I1000" t="s">
        <v>190</v>
      </c>
      <c r="J1000" t="s">
        <v>189</v>
      </c>
      <c r="K1000">
        <v>18801310</v>
      </c>
      <c r="L1000">
        <v>14808867</v>
      </c>
      <c r="M1000">
        <v>3078067</v>
      </c>
      <c r="N1000">
        <v>89119</v>
      </c>
      <c r="O1000">
        <v>474199</v>
      </c>
      <c r="P1000">
        <v>18790</v>
      </c>
      <c r="Q1000">
        <v>332268</v>
      </c>
    </row>
    <row r="1001" spans="1:17" hidden="1" x14ac:dyDescent="0.2">
      <c r="A1001" t="s">
        <v>355</v>
      </c>
      <c r="B1001" t="s">
        <v>356</v>
      </c>
      <c r="C1001" t="s">
        <v>341</v>
      </c>
      <c r="D1001" t="s">
        <v>342</v>
      </c>
      <c r="E1001" t="s">
        <v>343</v>
      </c>
      <c r="F1001" t="s">
        <v>344</v>
      </c>
      <c r="G1001" t="s">
        <v>375</v>
      </c>
      <c r="H1001">
        <v>12</v>
      </c>
      <c r="I1001" t="s">
        <v>190</v>
      </c>
      <c r="J1001" t="s">
        <v>189</v>
      </c>
      <c r="K1001">
        <v>2137021</v>
      </c>
      <c r="L1001">
        <v>1967657</v>
      </c>
      <c r="M1001">
        <v>102974</v>
      </c>
      <c r="N1001">
        <v>18440</v>
      </c>
      <c r="O1001">
        <v>8932</v>
      </c>
      <c r="P1001">
        <v>3610</v>
      </c>
      <c r="Q1001">
        <v>35408</v>
      </c>
    </row>
    <row r="1002" spans="1:17" hidden="1" x14ac:dyDescent="0.2">
      <c r="A1002" t="s">
        <v>355</v>
      </c>
      <c r="B1002" t="s">
        <v>356</v>
      </c>
      <c r="C1002" t="s">
        <v>341</v>
      </c>
      <c r="D1002" t="s">
        <v>342</v>
      </c>
      <c r="E1002" t="s">
        <v>347</v>
      </c>
      <c r="F1002" t="s">
        <v>348</v>
      </c>
      <c r="G1002" t="s">
        <v>375</v>
      </c>
      <c r="H1002">
        <v>12</v>
      </c>
      <c r="I1002" t="s">
        <v>190</v>
      </c>
      <c r="J1002" t="s">
        <v>189</v>
      </c>
      <c r="K1002">
        <v>7476417</v>
      </c>
      <c r="L1002">
        <v>5571202</v>
      </c>
      <c r="M1002">
        <v>1495050</v>
      </c>
      <c r="N1002">
        <v>23943</v>
      </c>
      <c r="O1002">
        <v>245784</v>
      </c>
      <c r="P1002">
        <v>5556</v>
      </c>
      <c r="Q1002">
        <v>134882</v>
      </c>
    </row>
    <row r="1003" spans="1:17" hidden="1" x14ac:dyDescent="0.2">
      <c r="A1003" t="s">
        <v>355</v>
      </c>
      <c r="B1003" t="s">
        <v>356</v>
      </c>
      <c r="C1003" t="s">
        <v>341</v>
      </c>
      <c r="D1003" t="s">
        <v>342</v>
      </c>
      <c r="E1003" t="s">
        <v>349</v>
      </c>
      <c r="F1003" t="s">
        <v>350</v>
      </c>
      <c r="G1003" t="s">
        <v>375</v>
      </c>
      <c r="H1003">
        <v>12</v>
      </c>
      <c r="I1003" t="s">
        <v>190</v>
      </c>
      <c r="J1003" t="s">
        <v>189</v>
      </c>
      <c r="K1003">
        <v>9613438</v>
      </c>
      <c r="L1003">
        <v>7538859</v>
      </c>
      <c r="M1003">
        <v>1598024</v>
      </c>
      <c r="N1003">
        <v>42383</v>
      </c>
      <c r="O1003">
        <v>254716</v>
      </c>
      <c r="P1003">
        <v>9166</v>
      </c>
      <c r="Q1003">
        <v>170290</v>
      </c>
    </row>
    <row r="1004" spans="1:17" hidden="1" x14ac:dyDescent="0.2">
      <c r="A1004" t="s">
        <v>355</v>
      </c>
      <c r="B1004" t="s">
        <v>356</v>
      </c>
      <c r="C1004" t="s">
        <v>351</v>
      </c>
      <c r="D1004" t="s">
        <v>352</v>
      </c>
      <c r="E1004" t="s">
        <v>343</v>
      </c>
      <c r="F1004" t="s">
        <v>344</v>
      </c>
      <c r="G1004" t="s">
        <v>375</v>
      </c>
      <c r="H1004">
        <v>12</v>
      </c>
      <c r="I1004" t="s">
        <v>190</v>
      </c>
      <c r="J1004" t="s">
        <v>189</v>
      </c>
      <c r="K1004">
        <v>2087210</v>
      </c>
      <c r="L1004">
        <v>1916064</v>
      </c>
      <c r="M1004">
        <v>101592</v>
      </c>
      <c r="N1004">
        <v>22681</v>
      </c>
      <c r="O1004">
        <v>8710</v>
      </c>
      <c r="P1004">
        <v>4070</v>
      </c>
      <c r="Q1004">
        <v>34093</v>
      </c>
    </row>
    <row r="1005" spans="1:17" hidden="1" x14ac:dyDescent="0.2">
      <c r="A1005" t="s">
        <v>355</v>
      </c>
      <c r="B1005" t="s">
        <v>356</v>
      </c>
      <c r="C1005" t="s">
        <v>351</v>
      </c>
      <c r="D1005" t="s">
        <v>352</v>
      </c>
      <c r="E1005" t="s">
        <v>347</v>
      </c>
      <c r="F1005" t="s">
        <v>348</v>
      </c>
      <c r="G1005" t="s">
        <v>375</v>
      </c>
      <c r="H1005">
        <v>12</v>
      </c>
      <c r="I1005" t="s">
        <v>190</v>
      </c>
      <c r="J1005" t="s">
        <v>189</v>
      </c>
      <c r="K1005">
        <v>7103932</v>
      </c>
      <c r="L1005">
        <v>5355668</v>
      </c>
      <c r="M1005">
        <v>1379980</v>
      </c>
      <c r="N1005">
        <v>24055</v>
      </c>
      <c r="O1005">
        <v>210768</v>
      </c>
      <c r="P1005">
        <v>5555</v>
      </c>
      <c r="Q1005">
        <v>127906</v>
      </c>
    </row>
    <row r="1006" spans="1:17" hidden="1" x14ac:dyDescent="0.2">
      <c r="A1006" t="s">
        <v>355</v>
      </c>
      <c r="B1006" t="s">
        <v>356</v>
      </c>
      <c r="C1006" t="s">
        <v>351</v>
      </c>
      <c r="D1006" t="s">
        <v>352</v>
      </c>
      <c r="E1006" t="s">
        <v>349</v>
      </c>
      <c r="F1006" t="s">
        <v>350</v>
      </c>
      <c r="G1006" t="s">
        <v>375</v>
      </c>
      <c r="H1006">
        <v>12</v>
      </c>
      <c r="I1006" t="s">
        <v>190</v>
      </c>
      <c r="J1006" t="s">
        <v>189</v>
      </c>
      <c r="K1006">
        <v>9191142</v>
      </c>
      <c r="L1006">
        <v>7271732</v>
      </c>
      <c r="M1006">
        <v>1481572</v>
      </c>
      <c r="N1006">
        <v>46736</v>
      </c>
      <c r="O1006">
        <v>219478</v>
      </c>
      <c r="P1006">
        <v>9625</v>
      </c>
      <c r="Q1006">
        <v>161999</v>
      </c>
    </row>
    <row r="1007" spans="1:17" hidden="1" x14ac:dyDescent="0.2">
      <c r="A1007" t="s">
        <v>355</v>
      </c>
      <c r="B1007" t="s">
        <v>356</v>
      </c>
      <c r="C1007" t="s">
        <v>353</v>
      </c>
      <c r="D1007" t="s">
        <v>354</v>
      </c>
      <c r="E1007" t="s">
        <v>343</v>
      </c>
      <c r="F1007" t="s">
        <v>344</v>
      </c>
      <c r="G1007" t="s">
        <v>375</v>
      </c>
      <c r="H1007">
        <v>12</v>
      </c>
      <c r="I1007" t="s">
        <v>190</v>
      </c>
      <c r="J1007" t="s">
        <v>189</v>
      </c>
      <c r="K1007">
        <v>4224231</v>
      </c>
      <c r="L1007">
        <v>3883721</v>
      </c>
      <c r="M1007">
        <v>204566</v>
      </c>
      <c r="N1007">
        <v>41121</v>
      </c>
      <c r="O1007">
        <v>17642</v>
      </c>
      <c r="P1007">
        <v>7680</v>
      </c>
      <c r="Q1007">
        <v>69501</v>
      </c>
    </row>
    <row r="1008" spans="1:17" hidden="1" x14ac:dyDescent="0.2">
      <c r="A1008" t="s">
        <v>355</v>
      </c>
      <c r="B1008" t="s">
        <v>356</v>
      </c>
      <c r="C1008" t="s">
        <v>353</v>
      </c>
      <c r="D1008" t="s">
        <v>354</v>
      </c>
      <c r="E1008" t="s">
        <v>347</v>
      </c>
      <c r="F1008" t="s">
        <v>348</v>
      </c>
      <c r="G1008" t="s">
        <v>375</v>
      </c>
      <c r="H1008">
        <v>12</v>
      </c>
      <c r="I1008" t="s">
        <v>190</v>
      </c>
      <c r="J1008" t="s">
        <v>189</v>
      </c>
      <c r="K1008">
        <v>14580349</v>
      </c>
      <c r="L1008">
        <v>10926870</v>
      </c>
      <c r="M1008">
        <v>2875030</v>
      </c>
      <c r="N1008">
        <v>47998</v>
      </c>
      <c r="O1008">
        <v>456552</v>
      </c>
      <c r="P1008">
        <v>11111</v>
      </c>
      <c r="Q1008">
        <v>262788</v>
      </c>
    </row>
    <row r="1009" spans="1:17" hidden="1" x14ac:dyDescent="0.2">
      <c r="A1009" t="s">
        <v>355</v>
      </c>
      <c r="B1009" t="s">
        <v>356</v>
      </c>
      <c r="C1009" t="s">
        <v>353</v>
      </c>
      <c r="D1009" t="s">
        <v>354</v>
      </c>
      <c r="E1009" t="s">
        <v>349</v>
      </c>
      <c r="F1009" t="s">
        <v>350</v>
      </c>
      <c r="G1009" t="s">
        <v>375</v>
      </c>
      <c r="H1009">
        <v>12</v>
      </c>
      <c r="I1009" t="s">
        <v>190</v>
      </c>
      <c r="J1009" t="s">
        <v>189</v>
      </c>
      <c r="K1009">
        <v>18804580</v>
      </c>
      <c r="L1009">
        <v>14810591</v>
      </c>
      <c r="M1009">
        <v>3079596</v>
      </c>
      <c r="N1009">
        <v>89119</v>
      </c>
      <c r="O1009">
        <v>474194</v>
      </c>
      <c r="P1009">
        <v>18791</v>
      </c>
      <c r="Q1009">
        <v>332289</v>
      </c>
    </row>
    <row r="1010" spans="1:17" hidden="1" x14ac:dyDescent="0.2">
      <c r="A1010" t="s">
        <v>357</v>
      </c>
      <c r="B1010" s="2">
        <v>40360</v>
      </c>
      <c r="C1010" t="s">
        <v>341</v>
      </c>
      <c r="D1010" t="s">
        <v>342</v>
      </c>
      <c r="E1010" t="s">
        <v>343</v>
      </c>
      <c r="F1010" t="s">
        <v>344</v>
      </c>
      <c r="G1010" t="s">
        <v>375</v>
      </c>
      <c r="H1010">
        <v>12</v>
      </c>
      <c r="I1010" t="s">
        <v>190</v>
      </c>
      <c r="J1010" t="s">
        <v>189</v>
      </c>
      <c r="K1010">
        <v>2150939</v>
      </c>
      <c r="L1010">
        <v>1980348</v>
      </c>
      <c r="M1010">
        <v>103720</v>
      </c>
      <c r="N1010">
        <v>18522</v>
      </c>
      <c r="O1010">
        <v>9010</v>
      </c>
      <c r="P1010">
        <v>3640</v>
      </c>
      <c r="Q1010">
        <v>35699</v>
      </c>
    </row>
    <row r="1011" spans="1:17" hidden="1" x14ac:dyDescent="0.2">
      <c r="A1011" t="s">
        <v>357</v>
      </c>
      <c r="B1011" s="2">
        <v>40360</v>
      </c>
      <c r="C1011" t="s">
        <v>341</v>
      </c>
      <c r="D1011" t="s">
        <v>342</v>
      </c>
      <c r="E1011" t="s">
        <v>347</v>
      </c>
      <c r="F1011" t="s">
        <v>348</v>
      </c>
      <c r="G1011" t="s">
        <v>375</v>
      </c>
      <c r="H1011">
        <v>12</v>
      </c>
      <c r="I1011" t="s">
        <v>190</v>
      </c>
      <c r="J1011" t="s">
        <v>189</v>
      </c>
      <c r="K1011">
        <v>7482747</v>
      </c>
      <c r="L1011">
        <v>5569414</v>
      </c>
      <c r="M1011">
        <v>1500415</v>
      </c>
      <c r="N1011">
        <v>23996</v>
      </c>
      <c r="O1011">
        <v>247546</v>
      </c>
      <c r="P1011">
        <v>5580</v>
      </c>
      <c r="Q1011">
        <v>135796</v>
      </c>
    </row>
    <row r="1012" spans="1:17" hidden="1" x14ac:dyDescent="0.2">
      <c r="A1012" t="s">
        <v>357</v>
      </c>
      <c r="B1012" s="2">
        <v>40360</v>
      </c>
      <c r="C1012" t="s">
        <v>341</v>
      </c>
      <c r="D1012" t="s">
        <v>342</v>
      </c>
      <c r="E1012" t="s">
        <v>349</v>
      </c>
      <c r="F1012" t="s">
        <v>350</v>
      </c>
      <c r="G1012" t="s">
        <v>375</v>
      </c>
      <c r="H1012">
        <v>12</v>
      </c>
      <c r="I1012" t="s">
        <v>190</v>
      </c>
      <c r="J1012" t="s">
        <v>189</v>
      </c>
      <c r="K1012">
        <v>9633686</v>
      </c>
      <c r="L1012">
        <v>7549762</v>
      </c>
      <c r="M1012">
        <v>1604135</v>
      </c>
      <c r="N1012">
        <v>42518</v>
      </c>
      <c r="O1012">
        <v>256556</v>
      </c>
      <c r="P1012">
        <v>9220</v>
      </c>
      <c r="Q1012">
        <v>171495</v>
      </c>
    </row>
    <row r="1013" spans="1:17" hidden="1" x14ac:dyDescent="0.2">
      <c r="A1013" t="s">
        <v>357</v>
      </c>
      <c r="B1013" s="2">
        <v>40360</v>
      </c>
      <c r="C1013" t="s">
        <v>351</v>
      </c>
      <c r="D1013" t="s">
        <v>352</v>
      </c>
      <c r="E1013" t="s">
        <v>343</v>
      </c>
      <c r="F1013" t="s">
        <v>344</v>
      </c>
      <c r="G1013" t="s">
        <v>375</v>
      </c>
      <c r="H1013">
        <v>12</v>
      </c>
      <c r="I1013" t="s">
        <v>190</v>
      </c>
      <c r="J1013" t="s">
        <v>189</v>
      </c>
      <c r="K1013">
        <v>2101298</v>
      </c>
      <c r="L1013">
        <v>1928929</v>
      </c>
      <c r="M1013">
        <v>102348</v>
      </c>
      <c r="N1013">
        <v>22742</v>
      </c>
      <c r="O1013">
        <v>8785</v>
      </c>
      <c r="P1013">
        <v>4104</v>
      </c>
      <c r="Q1013">
        <v>34390</v>
      </c>
    </row>
    <row r="1014" spans="1:17" hidden="1" x14ac:dyDescent="0.2">
      <c r="A1014" t="s">
        <v>357</v>
      </c>
      <c r="B1014" s="2">
        <v>40360</v>
      </c>
      <c r="C1014" t="s">
        <v>351</v>
      </c>
      <c r="D1014" t="s">
        <v>352</v>
      </c>
      <c r="E1014" t="s">
        <v>347</v>
      </c>
      <c r="F1014" t="s">
        <v>348</v>
      </c>
      <c r="G1014" t="s">
        <v>375</v>
      </c>
      <c r="H1014">
        <v>12</v>
      </c>
      <c r="I1014" t="s">
        <v>190</v>
      </c>
      <c r="J1014" t="s">
        <v>189</v>
      </c>
      <c r="K1014">
        <v>7110801</v>
      </c>
      <c r="L1014">
        <v>5354639</v>
      </c>
      <c r="M1014">
        <v>1385384</v>
      </c>
      <c r="N1014">
        <v>24078</v>
      </c>
      <c r="O1014">
        <v>212223</v>
      </c>
      <c r="P1014">
        <v>5575</v>
      </c>
      <c r="Q1014">
        <v>128902</v>
      </c>
    </row>
    <row r="1015" spans="1:17" hidden="1" x14ac:dyDescent="0.2">
      <c r="A1015" t="s">
        <v>357</v>
      </c>
      <c r="B1015" s="2">
        <v>40360</v>
      </c>
      <c r="C1015" t="s">
        <v>351</v>
      </c>
      <c r="D1015" t="s">
        <v>352</v>
      </c>
      <c r="E1015" t="s">
        <v>349</v>
      </c>
      <c r="F1015" t="s">
        <v>350</v>
      </c>
      <c r="G1015" t="s">
        <v>375</v>
      </c>
      <c r="H1015">
        <v>12</v>
      </c>
      <c r="I1015" t="s">
        <v>190</v>
      </c>
      <c r="J1015" t="s">
        <v>189</v>
      </c>
      <c r="K1015">
        <v>9212099</v>
      </c>
      <c r="L1015">
        <v>7283568</v>
      </c>
      <c r="M1015">
        <v>1487732</v>
      </c>
      <c r="N1015">
        <v>46820</v>
      </c>
      <c r="O1015">
        <v>221008</v>
      </c>
      <c r="P1015">
        <v>9679</v>
      </c>
      <c r="Q1015">
        <v>163292</v>
      </c>
    </row>
    <row r="1016" spans="1:17" hidden="1" x14ac:dyDescent="0.2">
      <c r="A1016" t="s">
        <v>357</v>
      </c>
      <c r="B1016" s="2">
        <v>40360</v>
      </c>
      <c r="C1016" t="s">
        <v>353</v>
      </c>
      <c r="D1016" t="s">
        <v>354</v>
      </c>
      <c r="E1016" t="s">
        <v>343</v>
      </c>
      <c r="F1016" t="s">
        <v>344</v>
      </c>
      <c r="G1016" t="s">
        <v>375</v>
      </c>
      <c r="H1016">
        <v>12</v>
      </c>
      <c r="I1016" t="s">
        <v>190</v>
      </c>
      <c r="J1016" t="s">
        <v>189</v>
      </c>
      <c r="K1016">
        <v>4252237</v>
      </c>
      <c r="L1016">
        <v>3909277</v>
      </c>
      <c r="M1016">
        <v>206068</v>
      </c>
      <c r="N1016">
        <v>41264</v>
      </c>
      <c r="O1016">
        <v>17795</v>
      </c>
      <c r="P1016">
        <v>7744</v>
      </c>
      <c r="Q1016">
        <v>70089</v>
      </c>
    </row>
    <row r="1017" spans="1:17" hidden="1" x14ac:dyDescent="0.2">
      <c r="A1017" t="s">
        <v>357</v>
      </c>
      <c r="B1017" s="2">
        <v>40360</v>
      </c>
      <c r="C1017" t="s">
        <v>353</v>
      </c>
      <c r="D1017" t="s">
        <v>354</v>
      </c>
      <c r="E1017" t="s">
        <v>347</v>
      </c>
      <c r="F1017" t="s">
        <v>348</v>
      </c>
      <c r="G1017" t="s">
        <v>375</v>
      </c>
      <c r="H1017">
        <v>12</v>
      </c>
      <c r="I1017" t="s">
        <v>190</v>
      </c>
      <c r="J1017" t="s">
        <v>189</v>
      </c>
      <c r="K1017">
        <v>14593548</v>
      </c>
      <c r="L1017">
        <v>10924053</v>
      </c>
      <c r="M1017">
        <v>2885799</v>
      </c>
      <c r="N1017">
        <v>48074</v>
      </c>
      <c r="O1017">
        <v>459769</v>
      </c>
      <c r="P1017">
        <v>11155</v>
      </c>
      <c r="Q1017">
        <v>264698</v>
      </c>
    </row>
    <row r="1018" spans="1:17" hidden="1" x14ac:dyDescent="0.2">
      <c r="A1018" t="s">
        <v>357</v>
      </c>
      <c r="B1018" s="2">
        <v>40360</v>
      </c>
      <c r="C1018" t="s">
        <v>353</v>
      </c>
      <c r="D1018" t="s">
        <v>354</v>
      </c>
      <c r="E1018" t="s">
        <v>349</v>
      </c>
      <c r="F1018" t="s">
        <v>350</v>
      </c>
      <c r="G1018" t="s">
        <v>375</v>
      </c>
      <c r="H1018">
        <v>12</v>
      </c>
      <c r="I1018" t="s">
        <v>190</v>
      </c>
      <c r="J1018" t="s">
        <v>189</v>
      </c>
      <c r="K1018">
        <v>18845785</v>
      </c>
      <c r="L1018">
        <v>14833330</v>
      </c>
      <c r="M1018">
        <v>3091867</v>
      </c>
      <c r="N1018">
        <v>89338</v>
      </c>
      <c r="O1018">
        <v>477564</v>
      </c>
      <c r="P1018">
        <v>18899</v>
      </c>
      <c r="Q1018">
        <v>334787</v>
      </c>
    </row>
    <row r="1019" spans="1:17" hidden="1" x14ac:dyDescent="0.2">
      <c r="A1019" t="s">
        <v>358</v>
      </c>
      <c r="B1019" s="2">
        <v>40725</v>
      </c>
      <c r="C1019" t="s">
        <v>341</v>
      </c>
      <c r="D1019" t="s">
        <v>342</v>
      </c>
      <c r="E1019" t="s">
        <v>343</v>
      </c>
      <c r="F1019" t="s">
        <v>344</v>
      </c>
      <c r="G1019" t="s">
        <v>375</v>
      </c>
      <c r="H1019">
        <v>12</v>
      </c>
      <c r="I1019" t="s">
        <v>190</v>
      </c>
      <c r="J1019" t="s">
        <v>189</v>
      </c>
      <c r="K1019">
        <v>2218723</v>
      </c>
      <c r="L1019">
        <v>2041239</v>
      </c>
      <c r="M1019">
        <v>107694</v>
      </c>
      <c r="N1019">
        <v>19110</v>
      </c>
      <c r="O1019">
        <v>9338</v>
      </c>
      <c r="P1019">
        <v>3876</v>
      </c>
      <c r="Q1019">
        <v>37466</v>
      </c>
    </row>
    <row r="1020" spans="1:17" hidden="1" x14ac:dyDescent="0.2">
      <c r="A1020" t="s">
        <v>358</v>
      </c>
      <c r="B1020" s="2">
        <v>40725</v>
      </c>
      <c r="C1020" t="s">
        <v>341</v>
      </c>
      <c r="D1020" t="s">
        <v>342</v>
      </c>
      <c r="E1020" t="s">
        <v>347</v>
      </c>
      <c r="F1020" t="s">
        <v>348</v>
      </c>
      <c r="G1020" t="s">
        <v>375</v>
      </c>
      <c r="H1020">
        <v>12</v>
      </c>
      <c r="I1020" t="s">
        <v>190</v>
      </c>
      <c r="J1020" t="s">
        <v>189</v>
      </c>
      <c r="K1020">
        <v>7537108</v>
      </c>
      <c r="L1020">
        <v>5578854</v>
      </c>
      <c r="M1020">
        <v>1531272</v>
      </c>
      <c r="N1020">
        <v>24326</v>
      </c>
      <c r="O1020">
        <v>255862</v>
      </c>
      <c r="P1020">
        <v>5668</v>
      </c>
      <c r="Q1020">
        <v>141126</v>
      </c>
    </row>
    <row r="1021" spans="1:17" hidden="1" x14ac:dyDescent="0.2">
      <c r="A1021" t="s">
        <v>358</v>
      </c>
      <c r="B1021" s="2">
        <v>40725</v>
      </c>
      <c r="C1021" t="s">
        <v>341</v>
      </c>
      <c r="D1021" t="s">
        <v>342</v>
      </c>
      <c r="E1021" t="s">
        <v>349</v>
      </c>
      <c r="F1021" t="s">
        <v>350</v>
      </c>
      <c r="G1021" t="s">
        <v>375</v>
      </c>
      <c r="H1021">
        <v>12</v>
      </c>
      <c r="I1021" t="s">
        <v>190</v>
      </c>
      <c r="J1021" t="s">
        <v>189</v>
      </c>
      <c r="K1021">
        <v>9755831</v>
      </c>
      <c r="L1021">
        <v>7620093</v>
      </c>
      <c r="M1021">
        <v>1638966</v>
      </c>
      <c r="N1021">
        <v>43436</v>
      </c>
      <c r="O1021">
        <v>265200</v>
      </c>
      <c r="P1021">
        <v>9544</v>
      </c>
      <c r="Q1021">
        <v>178592</v>
      </c>
    </row>
    <row r="1022" spans="1:17" hidden="1" x14ac:dyDescent="0.2">
      <c r="A1022" t="s">
        <v>358</v>
      </c>
      <c r="B1022" s="2">
        <v>40725</v>
      </c>
      <c r="C1022" t="s">
        <v>351</v>
      </c>
      <c r="D1022" t="s">
        <v>352</v>
      </c>
      <c r="E1022" t="s">
        <v>343</v>
      </c>
      <c r="F1022" t="s">
        <v>344</v>
      </c>
      <c r="G1022" t="s">
        <v>375</v>
      </c>
      <c r="H1022">
        <v>12</v>
      </c>
      <c r="I1022" t="s">
        <v>190</v>
      </c>
      <c r="J1022" t="s">
        <v>189</v>
      </c>
      <c r="K1022">
        <v>2168089</v>
      </c>
      <c r="L1022">
        <v>1988308</v>
      </c>
      <c r="M1022">
        <v>106665</v>
      </c>
      <c r="N1022">
        <v>23346</v>
      </c>
      <c r="O1022">
        <v>9188</v>
      </c>
      <c r="P1022">
        <v>4307</v>
      </c>
      <c r="Q1022">
        <v>36275</v>
      </c>
    </row>
    <row r="1023" spans="1:17" hidden="1" x14ac:dyDescent="0.2">
      <c r="A1023" t="s">
        <v>358</v>
      </c>
      <c r="B1023" s="2">
        <v>40725</v>
      </c>
      <c r="C1023" t="s">
        <v>351</v>
      </c>
      <c r="D1023" t="s">
        <v>352</v>
      </c>
      <c r="E1023" t="s">
        <v>347</v>
      </c>
      <c r="F1023" t="s">
        <v>348</v>
      </c>
      <c r="G1023" t="s">
        <v>375</v>
      </c>
      <c r="H1023">
        <v>12</v>
      </c>
      <c r="I1023" t="s">
        <v>190</v>
      </c>
      <c r="J1023" t="s">
        <v>189</v>
      </c>
      <c r="K1023">
        <v>7169432</v>
      </c>
      <c r="L1023">
        <v>5368266</v>
      </c>
      <c r="M1023">
        <v>1417415</v>
      </c>
      <c r="N1023">
        <v>24547</v>
      </c>
      <c r="O1023">
        <v>219297</v>
      </c>
      <c r="P1023">
        <v>5689</v>
      </c>
      <c r="Q1023">
        <v>134218</v>
      </c>
    </row>
    <row r="1024" spans="1:17" hidden="1" x14ac:dyDescent="0.2">
      <c r="A1024" t="s">
        <v>358</v>
      </c>
      <c r="B1024" s="2">
        <v>40725</v>
      </c>
      <c r="C1024" t="s">
        <v>351</v>
      </c>
      <c r="D1024" t="s">
        <v>352</v>
      </c>
      <c r="E1024" t="s">
        <v>349</v>
      </c>
      <c r="F1024" t="s">
        <v>350</v>
      </c>
      <c r="G1024" t="s">
        <v>375</v>
      </c>
      <c r="H1024">
        <v>12</v>
      </c>
      <c r="I1024" t="s">
        <v>190</v>
      </c>
      <c r="J1024" t="s">
        <v>189</v>
      </c>
      <c r="K1024">
        <v>9337521</v>
      </c>
      <c r="L1024">
        <v>7356574</v>
      </c>
      <c r="M1024">
        <v>1524080</v>
      </c>
      <c r="N1024">
        <v>47893</v>
      </c>
      <c r="O1024">
        <v>228485</v>
      </c>
      <c r="P1024">
        <v>9996</v>
      </c>
      <c r="Q1024">
        <v>170493</v>
      </c>
    </row>
    <row r="1025" spans="1:17" hidden="1" x14ac:dyDescent="0.2">
      <c r="A1025" t="s">
        <v>358</v>
      </c>
      <c r="B1025" s="2">
        <v>40725</v>
      </c>
      <c r="C1025" t="s">
        <v>353</v>
      </c>
      <c r="D1025" t="s">
        <v>354</v>
      </c>
      <c r="E1025" t="s">
        <v>343</v>
      </c>
      <c r="F1025" t="s">
        <v>344</v>
      </c>
      <c r="G1025" t="s">
        <v>375</v>
      </c>
      <c r="H1025">
        <v>12</v>
      </c>
      <c r="I1025" t="s">
        <v>190</v>
      </c>
      <c r="J1025" t="s">
        <v>189</v>
      </c>
      <c r="K1025">
        <v>4386812</v>
      </c>
      <c r="L1025">
        <v>4029547</v>
      </c>
      <c r="M1025">
        <v>214359</v>
      </c>
      <c r="N1025">
        <v>42456</v>
      </c>
      <c r="O1025">
        <v>18526</v>
      </c>
      <c r="P1025">
        <v>8183</v>
      </c>
      <c r="Q1025">
        <v>73741</v>
      </c>
    </row>
    <row r="1026" spans="1:17" hidden="1" x14ac:dyDescent="0.2">
      <c r="A1026" t="s">
        <v>358</v>
      </c>
      <c r="B1026" s="2">
        <v>40725</v>
      </c>
      <c r="C1026" t="s">
        <v>353</v>
      </c>
      <c r="D1026" t="s">
        <v>354</v>
      </c>
      <c r="E1026" t="s">
        <v>347</v>
      </c>
      <c r="F1026" t="s">
        <v>348</v>
      </c>
      <c r="G1026" t="s">
        <v>375</v>
      </c>
      <c r="H1026">
        <v>12</v>
      </c>
      <c r="I1026" t="s">
        <v>190</v>
      </c>
      <c r="J1026" t="s">
        <v>189</v>
      </c>
      <c r="K1026">
        <v>14706540</v>
      </c>
      <c r="L1026">
        <v>10947120</v>
      </c>
      <c r="M1026">
        <v>2948687</v>
      </c>
      <c r="N1026">
        <v>48873</v>
      </c>
      <c r="O1026">
        <v>475159</v>
      </c>
      <c r="P1026">
        <v>11357</v>
      </c>
      <c r="Q1026">
        <v>275344</v>
      </c>
    </row>
    <row r="1027" spans="1:17" hidden="1" x14ac:dyDescent="0.2">
      <c r="A1027" t="s">
        <v>358</v>
      </c>
      <c r="B1027" s="2">
        <v>40725</v>
      </c>
      <c r="C1027" t="s">
        <v>353</v>
      </c>
      <c r="D1027" t="s">
        <v>354</v>
      </c>
      <c r="E1027" t="s">
        <v>349</v>
      </c>
      <c r="F1027" t="s">
        <v>350</v>
      </c>
      <c r="G1027" t="s">
        <v>375</v>
      </c>
      <c r="H1027">
        <v>12</v>
      </c>
      <c r="I1027" t="s">
        <v>190</v>
      </c>
      <c r="J1027" t="s">
        <v>189</v>
      </c>
      <c r="K1027">
        <v>19093352</v>
      </c>
      <c r="L1027">
        <v>14976667</v>
      </c>
      <c r="M1027">
        <v>3163046</v>
      </c>
      <c r="N1027">
        <v>91329</v>
      </c>
      <c r="O1027">
        <v>493685</v>
      </c>
      <c r="P1027">
        <v>19540</v>
      </c>
      <c r="Q1027">
        <v>349085</v>
      </c>
    </row>
    <row r="1028" spans="1:17" hidden="1" x14ac:dyDescent="0.2">
      <c r="A1028" t="s">
        <v>359</v>
      </c>
      <c r="B1028" s="2">
        <v>41091</v>
      </c>
      <c r="C1028" t="s">
        <v>341</v>
      </c>
      <c r="D1028" t="s">
        <v>342</v>
      </c>
      <c r="E1028" t="s">
        <v>343</v>
      </c>
      <c r="F1028" t="s">
        <v>344</v>
      </c>
      <c r="G1028" t="s">
        <v>375</v>
      </c>
      <c r="H1028">
        <v>12</v>
      </c>
      <c r="I1028" t="s">
        <v>190</v>
      </c>
      <c r="J1028" t="s">
        <v>189</v>
      </c>
      <c r="K1028">
        <v>2284942</v>
      </c>
      <c r="L1028">
        <v>2099560</v>
      </c>
      <c r="M1028">
        <v>112178</v>
      </c>
      <c r="N1028">
        <v>19728</v>
      </c>
      <c r="O1028">
        <v>9762</v>
      </c>
      <c r="P1028">
        <v>4036</v>
      </c>
      <c r="Q1028">
        <v>39678</v>
      </c>
    </row>
    <row r="1029" spans="1:17" hidden="1" x14ac:dyDescent="0.2">
      <c r="A1029" t="s">
        <v>359</v>
      </c>
      <c r="B1029" s="2">
        <v>41091</v>
      </c>
      <c r="C1029" t="s">
        <v>341</v>
      </c>
      <c r="D1029" t="s">
        <v>342</v>
      </c>
      <c r="E1029" t="s">
        <v>347</v>
      </c>
      <c r="F1029" t="s">
        <v>348</v>
      </c>
      <c r="G1029" t="s">
        <v>375</v>
      </c>
      <c r="H1029">
        <v>12</v>
      </c>
      <c r="I1029" t="s">
        <v>190</v>
      </c>
      <c r="J1029" t="s">
        <v>189</v>
      </c>
      <c r="K1029">
        <v>7592321</v>
      </c>
      <c r="L1029">
        <v>5591223</v>
      </c>
      <c r="M1029">
        <v>1560212</v>
      </c>
      <c r="N1029">
        <v>24687</v>
      </c>
      <c r="O1029">
        <v>263733</v>
      </c>
      <c r="P1029">
        <v>5830</v>
      </c>
      <c r="Q1029">
        <v>146636</v>
      </c>
    </row>
    <row r="1030" spans="1:17" hidden="1" x14ac:dyDescent="0.2">
      <c r="A1030" t="s">
        <v>359</v>
      </c>
      <c r="B1030" s="2">
        <v>41091</v>
      </c>
      <c r="C1030" t="s">
        <v>341</v>
      </c>
      <c r="D1030" t="s">
        <v>342</v>
      </c>
      <c r="E1030" t="s">
        <v>349</v>
      </c>
      <c r="F1030" t="s">
        <v>350</v>
      </c>
      <c r="G1030" t="s">
        <v>375</v>
      </c>
      <c r="H1030">
        <v>12</v>
      </c>
      <c r="I1030" t="s">
        <v>190</v>
      </c>
      <c r="J1030" t="s">
        <v>189</v>
      </c>
      <c r="K1030">
        <v>9877263</v>
      </c>
      <c r="L1030">
        <v>7690783</v>
      </c>
      <c r="M1030">
        <v>1672390</v>
      </c>
      <c r="N1030">
        <v>44415</v>
      </c>
      <c r="O1030">
        <v>273495</v>
      </c>
      <c r="P1030">
        <v>9866</v>
      </c>
      <c r="Q1030">
        <v>186314</v>
      </c>
    </row>
    <row r="1031" spans="1:17" hidden="1" x14ac:dyDescent="0.2">
      <c r="A1031" t="s">
        <v>359</v>
      </c>
      <c r="B1031" s="2">
        <v>41091</v>
      </c>
      <c r="C1031" t="s">
        <v>351</v>
      </c>
      <c r="D1031" t="s">
        <v>352</v>
      </c>
      <c r="E1031" t="s">
        <v>343</v>
      </c>
      <c r="F1031" t="s">
        <v>344</v>
      </c>
      <c r="G1031" t="s">
        <v>375</v>
      </c>
      <c r="H1031">
        <v>12</v>
      </c>
      <c r="I1031" t="s">
        <v>190</v>
      </c>
      <c r="J1031" t="s">
        <v>189</v>
      </c>
      <c r="K1031">
        <v>2229744</v>
      </c>
      <c r="L1031">
        <v>2042430</v>
      </c>
      <c r="M1031">
        <v>110794</v>
      </c>
      <c r="N1031">
        <v>24072</v>
      </c>
      <c r="O1031">
        <v>9546</v>
      </c>
      <c r="P1031">
        <v>4548</v>
      </c>
      <c r="Q1031">
        <v>38354</v>
      </c>
    </row>
    <row r="1032" spans="1:17" hidden="1" x14ac:dyDescent="0.2">
      <c r="A1032" t="s">
        <v>359</v>
      </c>
      <c r="B1032" s="2">
        <v>41091</v>
      </c>
      <c r="C1032" t="s">
        <v>351</v>
      </c>
      <c r="D1032" t="s">
        <v>352</v>
      </c>
      <c r="E1032" t="s">
        <v>347</v>
      </c>
      <c r="F1032" t="s">
        <v>348</v>
      </c>
      <c r="G1032" t="s">
        <v>375</v>
      </c>
      <c r="H1032">
        <v>12</v>
      </c>
      <c r="I1032" t="s">
        <v>190</v>
      </c>
      <c r="J1032" t="s">
        <v>189</v>
      </c>
      <c r="K1032">
        <v>7219223</v>
      </c>
      <c r="L1032">
        <v>5381429</v>
      </c>
      <c r="M1032">
        <v>1441626</v>
      </c>
      <c r="N1032">
        <v>24930</v>
      </c>
      <c r="O1032">
        <v>225731</v>
      </c>
      <c r="P1032">
        <v>5838</v>
      </c>
      <c r="Q1032">
        <v>139669</v>
      </c>
    </row>
    <row r="1033" spans="1:17" hidden="1" x14ac:dyDescent="0.2">
      <c r="A1033" t="s">
        <v>359</v>
      </c>
      <c r="B1033" s="2">
        <v>41091</v>
      </c>
      <c r="C1033" t="s">
        <v>351</v>
      </c>
      <c r="D1033" t="s">
        <v>352</v>
      </c>
      <c r="E1033" t="s">
        <v>349</v>
      </c>
      <c r="F1033" t="s">
        <v>350</v>
      </c>
      <c r="G1033" t="s">
        <v>375</v>
      </c>
      <c r="H1033">
        <v>12</v>
      </c>
      <c r="I1033" t="s">
        <v>190</v>
      </c>
      <c r="J1033" t="s">
        <v>189</v>
      </c>
      <c r="K1033">
        <v>9448967</v>
      </c>
      <c r="L1033">
        <v>7423859</v>
      </c>
      <c r="M1033">
        <v>1552420</v>
      </c>
      <c r="N1033">
        <v>49002</v>
      </c>
      <c r="O1033">
        <v>235277</v>
      </c>
      <c r="P1033">
        <v>10386</v>
      </c>
      <c r="Q1033">
        <v>178023</v>
      </c>
    </row>
    <row r="1034" spans="1:17" hidden="1" x14ac:dyDescent="0.2">
      <c r="A1034" t="s">
        <v>359</v>
      </c>
      <c r="B1034" s="2">
        <v>41091</v>
      </c>
      <c r="C1034" t="s">
        <v>353</v>
      </c>
      <c r="D1034" t="s">
        <v>354</v>
      </c>
      <c r="E1034" t="s">
        <v>343</v>
      </c>
      <c r="F1034" t="s">
        <v>344</v>
      </c>
      <c r="G1034" t="s">
        <v>375</v>
      </c>
      <c r="H1034">
        <v>12</v>
      </c>
      <c r="I1034" t="s">
        <v>190</v>
      </c>
      <c r="J1034" t="s">
        <v>189</v>
      </c>
      <c r="K1034">
        <v>4514686</v>
      </c>
      <c r="L1034">
        <v>4141990</v>
      </c>
      <c r="M1034">
        <v>222972</v>
      </c>
      <c r="N1034">
        <v>43800</v>
      </c>
      <c r="O1034">
        <v>19308</v>
      </c>
      <c r="P1034">
        <v>8584</v>
      </c>
      <c r="Q1034">
        <v>78032</v>
      </c>
    </row>
    <row r="1035" spans="1:17" hidden="1" x14ac:dyDescent="0.2">
      <c r="A1035" t="s">
        <v>359</v>
      </c>
      <c r="B1035" s="2">
        <v>41091</v>
      </c>
      <c r="C1035" t="s">
        <v>353</v>
      </c>
      <c r="D1035" t="s">
        <v>354</v>
      </c>
      <c r="E1035" t="s">
        <v>347</v>
      </c>
      <c r="F1035" t="s">
        <v>348</v>
      </c>
      <c r="G1035" t="s">
        <v>375</v>
      </c>
      <c r="H1035">
        <v>12</v>
      </c>
      <c r="I1035" t="s">
        <v>190</v>
      </c>
      <c r="J1035" t="s">
        <v>189</v>
      </c>
      <c r="K1035">
        <v>14811544</v>
      </c>
      <c r="L1035">
        <v>10972652</v>
      </c>
      <c r="M1035">
        <v>3001838</v>
      </c>
      <c r="N1035">
        <v>49617</v>
      </c>
      <c r="O1035">
        <v>489464</v>
      </c>
      <c r="P1035">
        <v>11668</v>
      </c>
      <c r="Q1035">
        <v>286305</v>
      </c>
    </row>
    <row r="1036" spans="1:17" hidden="1" x14ac:dyDescent="0.2">
      <c r="A1036" t="s">
        <v>359</v>
      </c>
      <c r="B1036" s="2">
        <v>41091</v>
      </c>
      <c r="C1036" t="s">
        <v>353</v>
      </c>
      <c r="D1036" t="s">
        <v>354</v>
      </c>
      <c r="E1036" t="s">
        <v>349</v>
      </c>
      <c r="F1036" t="s">
        <v>350</v>
      </c>
      <c r="G1036" t="s">
        <v>375</v>
      </c>
      <c r="H1036">
        <v>12</v>
      </c>
      <c r="I1036" t="s">
        <v>190</v>
      </c>
      <c r="J1036" t="s">
        <v>189</v>
      </c>
      <c r="K1036">
        <v>19326230</v>
      </c>
      <c r="L1036">
        <v>15114642</v>
      </c>
      <c r="M1036">
        <v>3224810</v>
      </c>
      <c r="N1036">
        <v>93417</v>
      </c>
      <c r="O1036">
        <v>508772</v>
      </c>
      <c r="P1036">
        <v>20252</v>
      </c>
      <c r="Q1036">
        <v>364337</v>
      </c>
    </row>
    <row r="1037" spans="1:17" hidden="1" x14ac:dyDescent="0.2">
      <c r="A1037" t="s">
        <v>360</v>
      </c>
      <c r="B1037" s="2">
        <v>41456</v>
      </c>
      <c r="C1037" t="s">
        <v>341</v>
      </c>
      <c r="D1037" t="s">
        <v>342</v>
      </c>
      <c r="E1037" t="s">
        <v>343</v>
      </c>
      <c r="F1037" t="s">
        <v>344</v>
      </c>
      <c r="G1037" t="s">
        <v>375</v>
      </c>
      <c r="H1037">
        <v>12</v>
      </c>
      <c r="I1037" t="s">
        <v>190</v>
      </c>
      <c r="J1037" t="s">
        <v>189</v>
      </c>
      <c r="K1037">
        <v>2357737</v>
      </c>
      <c r="L1037">
        <v>2164637</v>
      </c>
      <c r="M1037">
        <v>116575</v>
      </c>
      <c r="N1037">
        <v>20158</v>
      </c>
      <c r="O1037">
        <v>10145</v>
      </c>
      <c r="P1037">
        <v>4212</v>
      </c>
      <c r="Q1037">
        <v>42010</v>
      </c>
    </row>
    <row r="1038" spans="1:17" hidden="1" x14ac:dyDescent="0.2">
      <c r="A1038" t="s">
        <v>360</v>
      </c>
      <c r="B1038" s="2">
        <v>41456</v>
      </c>
      <c r="C1038" t="s">
        <v>341</v>
      </c>
      <c r="D1038" t="s">
        <v>342</v>
      </c>
      <c r="E1038" t="s">
        <v>347</v>
      </c>
      <c r="F1038" t="s">
        <v>348</v>
      </c>
      <c r="G1038" t="s">
        <v>375</v>
      </c>
      <c r="H1038">
        <v>12</v>
      </c>
      <c r="I1038" t="s">
        <v>190</v>
      </c>
      <c r="J1038" t="s">
        <v>189</v>
      </c>
      <c r="K1038">
        <v>7639719</v>
      </c>
      <c r="L1038">
        <v>5601228</v>
      </c>
      <c r="M1038">
        <v>1584375</v>
      </c>
      <c r="N1038">
        <v>24780</v>
      </c>
      <c r="O1038">
        <v>271732</v>
      </c>
      <c r="P1038">
        <v>5959</v>
      </c>
      <c r="Q1038">
        <v>151645</v>
      </c>
    </row>
    <row r="1039" spans="1:17" hidden="1" x14ac:dyDescent="0.2">
      <c r="A1039" t="s">
        <v>360</v>
      </c>
      <c r="B1039" s="2">
        <v>41456</v>
      </c>
      <c r="C1039" t="s">
        <v>341</v>
      </c>
      <c r="D1039" t="s">
        <v>342</v>
      </c>
      <c r="E1039" t="s">
        <v>349</v>
      </c>
      <c r="F1039" t="s">
        <v>350</v>
      </c>
      <c r="G1039" t="s">
        <v>375</v>
      </c>
      <c r="H1039">
        <v>12</v>
      </c>
      <c r="I1039" t="s">
        <v>190</v>
      </c>
      <c r="J1039" t="s">
        <v>189</v>
      </c>
      <c r="K1039">
        <v>9997456</v>
      </c>
      <c r="L1039">
        <v>7765865</v>
      </c>
      <c r="M1039">
        <v>1700950</v>
      </c>
      <c r="N1039">
        <v>44938</v>
      </c>
      <c r="O1039">
        <v>281877</v>
      </c>
      <c r="P1039">
        <v>10171</v>
      </c>
      <c r="Q1039">
        <v>193655</v>
      </c>
    </row>
    <row r="1040" spans="1:17" hidden="1" x14ac:dyDescent="0.2">
      <c r="A1040" t="s">
        <v>360</v>
      </c>
      <c r="B1040" s="2">
        <v>41456</v>
      </c>
      <c r="C1040" t="s">
        <v>351</v>
      </c>
      <c r="D1040" t="s">
        <v>352</v>
      </c>
      <c r="E1040" t="s">
        <v>343</v>
      </c>
      <c r="F1040" t="s">
        <v>344</v>
      </c>
      <c r="G1040" t="s">
        <v>375</v>
      </c>
      <c r="H1040">
        <v>12</v>
      </c>
      <c r="I1040" t="s">
        <v>190</v>
      </c>
      <c r="J1040" t="s">
        <v>189</v>
      </c>
      <c r="K1040">
        <v>2300204</v>
      </c>
      <c r="L1040">
        <v>2105108</v>
      </c>
      <c r="M1040">
        <v>115170</v>
      </c>
      <c r="N1040">
        <v>24668</v>
      </c>
      <c r="O1040">
        <v>9897</v>
      </c>
      <c r="P1040">
        <v>4747</v>
      </c>
      <c r="Q1040">
        <v>40614</v>
      </c>
    </row>
    <row r="1041" spans="1:17" hidden="1" x14ac:dyDescent="0.2">
      <c r="A1041" t="s">
        <v>360</v>
      </c>
      <c r="B1041" s="2">
        <v>41456</v>
      </c>
      <c r="C1041" t="s">
        <v>351</v>
      </c>
      <c r="D1041" t="s">
        <v>352</v>
      </c>
      <c r="E1041" t="s">
        <v>347</v>
      </c>
      <c r="F1041" t="s">
        <v>348</v>
      </c>
      <c r="G1041" t="s">
        <v>375</v>
      </c>
      <c r="H1041">
        <v>12</v>
      </c>
      <c r="I1041" t="s">
        <v>190</v>
      </c>
      <c r="J1041" t="s">
        <v>189</v>
      </c>
      <c r="K1041">
        <v>7265506</v>
      </c>
      <c r="L1041">
        <v>5393922</v>
      </c>
      <c r="M1041">
        <v>1463493</v>
      </c>
      <c r="N1041">
        <v>25089</v>
      </c>
      <c r="O1041">
        <v>232417</v>
      </c>
      <c r="P1041">
        <v>5911</v>
      </c>
      <c r="Q1041">
        <v>144674</v>
      </c>
    </row>
    <row r="1042" spans="1:17" hidden="1" x14ac:dyDescent="0.2">
      <c r="A1042" t="s">
        <v>360</v>
      </c>
      <c r="B1042" s="2">
        <v>41456</v>
      </c>
      <c r="C1042" t="s">
        <v>351</v>
      </c>
      <c r="D1042" t="s">
        <v>352</v>
      </c>
      <c r="E1042" t="s">
        <v>349</v>
      </c>
      <c r="F1042" t="s">
        <v>350</v>
      </c>
      <c r="G1042" t="s">
        <v>375</v>
      </c>
      <c r="H1042">
        <v>12</v>
      </c>
      <c r="I1042" t="s">
        <v>190</v>
      </c>
      <c r="J1042" t="s">
        <v>189</v>
      </c>
      <c r="K1042">
        <v>9565710</v>
      </c>
      <c r="L1042">
        <v>7499030</v>
      </c>
      <c r="M1042">
        <v>1578663</v>
      </c>
      <c r="N1042">
        <v>49757</v>
      </c>
      <c r="O1042">
        <v>242314</v>
      </c>
      <c r="P1042">
        <v>10658</v>
      </c>
      <c r="Q1042">
        <v>185288</v>
      </c>
    </row>
    <row r="1043" spans="1:17" hidden="1" x14ac:dyDescent="0.2">
      <c r="A1043" t="s">
        <v>360</v>
      </c>
      <c r="B1043" s="2">
        <v>41456</v>
      </c>
      <c r="C1043" t="s">
        <v>353</v>
      </c>
      <c r="D1043" t="s">
        <v>354</v>
      </c>
      <c r="E1043" t="s">
        <v>343</v>
      </c>
      <c r="F1043" t="s">
        <v>344</v>
      </c>
      <c r="G1043" t="s">
        <v>375</v>
      </c>
      <c r="H1043">
        <v>12</v>
      </c>
      <c r="I1043" t="s">
        <v>190</v>
      </c>
      <c r="J1043" t="s">
        <v>189</v>
      </c>
      <c r="K1043">
        <v>4657941</v>
      </c>
      <c r="L1043">
        <v>4269745</v>
      </c>
      <c r="M1043">
        <v>231745</v>
      </c>
      <c r="N1043">
        <v>44826</v>
      </c>
      <c r="O1043">
        <v>20042</v>
      </c>
      <c r="P1043">
        <v>8959</v>
      </c>
      <c r="Q1043">
        <v>82624</v>
      </c>
    </row>
    <row r="1044" spans="1:17" hidden="1" x14ac:dyDescent="0.2">
      <c r="A1044" t="s">
        <v>360</v>
      </c>
      <c r="B1044" s="2">
        <v>41456</v>
      </c>
      <c r="C1044" t="s">
        <v>353</v>
      </c>
      <c r="D1044" t="s">
        <v>354</v>
      </c>
      <c r="E1044" t="s">
        <v>347</v>
      </c>
      <c r="F1044" t="s">
        <v>348</v>
      </c>
      <c r="G1044" t="s">
        <v>375</v>
      </c>
      <c r="H1044">
        <v>12</v>
      </c>
      <c r="I1044" t="s">
        <v>190</v>
      </c>
      <c r="J1044" t="s">
        <v>189</v>
      </c>
      <c r="K1044">
        <v>14905225</v>
      </c>
      <c r="L1044">
        <v>10995150</v>
      </c>
      <c r="M1044">
        <v>3047868</v>
      </c>
      <c r="N1044">
        <v>49869</v>
      </c>
      <c r="O1044">
        <v>504149</v>
      </c>
      <c r="P1044">
        <v>11870</v>
      </c>
      <c r="Q1044">
        <v>296319</v>
      </c>
    </row>
    <row r="1045" spans="1:17" hidden="1" x14ac:dyDescent="0.2">
      <c r="A1045" t="s">
        <v>360</v>
      </c>
      <c r="B1045" s="2">
        <v>41456</v>
      </c>
      <c r="C1045" t="s">
        <v>353</v>
      </c>
      <c r="D1045" t="s">
        <v>354</v>
      </c>
      <c r="E1045" t="s">
        <v>349</v>
      </c>
      <c r="F1045" t="s">
        <v>350</v>
      </c>
      <c r="G1045" t="s">
        <v>375</v>
      </c>
      <c r="H1045">
        <v>12</v>
      </c>
      <c r="I1045" t="s">
        <v>190</v>
      </c>
      <c r="J1045" t="s">
        <v>189</v>
      </c>
      <c r="K1045">
        <v>19563166</v>
      </c>
      <c r="L1045">
        <v>15264895</v>
      </c>
      <c r="M1045">
        <v>3279613</v>
      </c>
      <c r="N1045">
        <v>94695</v>
      </c>
      <c r="O1045">
        <v>524191</v>
      </c>
      <c r="P1045">
        <v>20829</v>
      </c>
      <c r="Q1045">
        <v>378943</v>
      </c>
    </row>
    <row r="1046" spans="1:17" x14ac:dyDescent="0.2">
      <c r="A1046" t="s">
        <v>361</v>
      </c>
      <c r="B1046" s="2">
        <v>41821</v>
      </c>
      <c r="C1046" t="s">
        <v>341</v>
      </c>
      <c r="D1046" t="s">
        <v>342</v>
      </c>
      <c r="E1046" t="s">
        <v>343</v>
      </c>
      <c r="F1046" t="s">
        <v>344</v>
      </c>
      <c r="G1046" t="s">
        <v>375</v>
      </c>
      <c r="H1046">
        <v>12</v>
      </c>
      <c r="I1046" t="s">
        <v>190</v>
      </c>
      <c r="J1046" t="s">
        <v>189</v>
      </c>
      <c r="K1046">
        <v>2435592</v>
      </c>
      <c r="L1046">
        <v>2233701</v>
      </c>
      <c r="M1046">
        <v>121689</v>
      </c>
      <c r="N1046">
        <v>20706</v>
      </c>
      <c r="O1046">
        <v>10559</v>
      </c>
      <c r="P1046">
        <v>4408</v>
      </c>
      <c r="Q1046">
        <v>44529</v>
      </c>
    </row>
    <row r="1047" spans="1:17" x14ac:dyDescent="0.2">
      <c r="A1047" t="s">
        <v>361</v>
      </c>
      <c r="B1047" s="2">
        <v>41821</v>
      </c>
      <c r="C1047" t="s">
        <v>341</v>
      </c>
      <c r="D1047" t="s">
        <v>342</v>
      </c>
      <c r="E1047" t="s">
        <v>347</v>
      </c>
      <c r="F1047" t="s">
        <v>348</v>
      </c>
      <c r="G1047" t="s">
        <v>375</v>
      </c>
      <c r="H1047">
        <v>12</v>
      </c>
      <c r="I1047" t="s">
        <v>190</v>
      </c>
      <c r="J1047" t="s">
        <v>189</v>
      </c>
      <c r="K1047">
        <v>7713862</v>
      </c>
      <c r="L1047">
        <v>5633633</v>
      </c>
      <c r="M1047">
        <v>1611056</v>
      </c>
      <c r="N1047">
        <v>25175</v>
      </c>
      <c r="O1047">
        <v>280596</v>
      </c>
      <c r="P1047">
        <v>6120</v>
      </c>
      <c r="Q1047">
        <v>157282</v>
      </c>
    </row>
    <row r="1048" spans="1:17" x14ac:dyDescent="0.2">
      <c r="A1048" t="s">
        <v>361</v>
      </c>
      <c r="B1048" s="2">
        <v>41821</v>
      </c>
      <c r="C1048" t="s">
        <v>341</v>
      </c>
      <c r="D1048" t="s">
        <v>342</v>
      </c>
      <c r="E1048" t="s">
        <v>349</v>
      </c>
      <c r="F1048" t="s">
        <v>350</v>
      </c>
      <c r="G1048" t="s">
        <v>375</v>
      </c>
      <c r="H1048">
        <v>12</v>
      </c>
      <c r="I1048" t="s">
        <v>190</v>
      </c>
      <c r="J1048" t="s">
        <v>189</v>
      </c>
      <c r="K1048">
        <v>10149454</v>
      </c>
      <c r="L1048">
        <v>7867334</v>
      </c>
      <c r="M1048">
        <v>1732745</v>
      </c>
      <c r="N1048">
        <v>45881</v>
      </c>
      <c r="O1048">
        <v>291155</v>
      </c>
      <c r="P1048">
        <v>10528</v>
      </c>
      <c r="Q1048">
        <v>201811</v>
      </c>
    </row>
    <row r="1049" spans="1:17" x14ac:dyDescent="0.2">
      <c r="A1049" t="s">
        <v>361</v>
      </c>
      <c r="B1049" s="2">
        <v>41821</v>
      </c>
      <c r="C1049" t="s">
        <v>351</v>
      </c>
      <c r="D1049" t="s">
        <v>352</v>
      </c>
      <c r="E1049" t="s">
        <v>343</v>
      </c>
      <c r="F1049" t="s">
        <v>344</v>
      </c>
      <c r="G1049" t="s">
        <v>375</v>
      </c>
      <c r="H1049">
        <v>12</v>
      </c>
      <c r="I1049" t="s">
        <v>190</v>
      </c>
      <c r="J1049" t="s">
        <v>189</v>
      </c>
      <c r="K1049">
        <v>2375309</v>
      </c>
      <c r="L1049">
        <v>2171998</v>
      </c>
      <c r="M1049">
        <v>120062</v>
      </c>
      <c r="N1049">
        <v>25195</v>
      </c>
      <c r="O1049">
        <v>10396</v>
      </c>
      <c r="P1049">
        <v>4878</v>
      </c>
      <c r="Q1049">
        <v>42780</v>
      </c>
    </row>
    <row r="1050" spans="1:17" x14ac:dyDescent="0.2">
      <c r="A1050" t="s">
        <v>361</v>
      </c>
      <c r="B1050" s="2">
        <v>41821</v>
      </c>
      <c r="C1050" t="s">
        <v>351</v>
      </c>
      <c r="D1050" t="s">
        <v>352</v>
      </c>
      <c r="E1050" t="s">
        <v>347</v>
      </c>
      <c r="F1050" t="s">
        <v>348</v>
      </c>
      <c r="G1050" t="s">
        <v>375</v>
      </c>
      <c r="H1050">
        <v>12</v>
      </c>
      <c r="I1050" t="s">
        <v>190</v>
      </c>
      <c r="J1050" t="s">
        <v>189</v>
      </c>
      <c r="K1050">
        <v>7335567</v>
      </c>
      <c r="L1050">
        <v>5425328</v>
      </c>
      <c r="M1050">
        <v>1488321</v>
      </c>
      <c r="N1050">
        <v>25503</v>
      </c>
      <c r="O1050">
        <v>239985</v>
      </c>
      <c r="P1050">
        <v>6054</v>
      </c>
      <c r="Q1050">
        <v>150376</v>
      </c>
    </row>
    <row r="1051" spans="1:17" x14ac:dyDescent="0.2">
      <c r="A1051" t="s">
        <v>361</v>
      </c>
      <c r="B1051" s="2">
        <v>41821</v>
      </c>
      <c r="C1051" t="s">
        <v>351</v>
      </c>
      <c r="D1051" t="s">
        <v>352</v>
      </c>
      <c r="E1051" t="s">
        <v>349</v>
      </c>
      <c r="F1051" t="s">
        <v>350</v>
      </c>
      <c r="G1051" t="s">
        <v>375</v>
      </c>
      <c r="H1051">
        <v>12</v>
      </c>
      <c r="I1051" t="s">
        <v>190</v>
      </c>
      <c r="J1051" t="s">
        <v>189</v>
      </c>
      <c r="K1051">
        <v>9710876</v>
      </c>
      <c r="L1051">
        <v>7597326</v>
      </c>
      <c r="M1051">
        <v>1608383</v>
      </c>
      <c r="N1051">
        <v>50698</v>
      </c>
      <c r="O1051">
        <v>250381</v>
      </c>
      <c r="P1051">
        <v>10932</v>
      </c>
      <c r="Q1051">
        <v>193156</v>
      </c>
    </row>
    <row r="1052" spans="1:17" x14ac:dyDescent="0.2">
      <c r="A1052" t="s">
        <v>361</v>
      </c>
      <c r="B1052" s="2">
        <v>41821</v>
      </c>
      <c r="C1052" t="s">
        <v>353</v>
      </c>
      <c r="D1052" t="s">
        <v>354</v>
      </c>
      <c r="E1052" t="s">
        <v>343</v>
      </c>
      <c r="F1052" t="s">
        <v>344</v>
      </c>
      <c r="G1052" t="s">
        <v>375</v>
      </c>
      <c r="H1052">
        <v>12</v>
      </c>
      <c r="I1052" t="s">
        <v>190</v>
      </c>
      <c r="J1052" t="s">
        <v>189</v>
      </c>
      <c r="K1052">
        <v>4810901</v>
      </c>
      <c r="L1052">
        <v>4405699</v>
      </c>
      <c r="M1052">
        <v>241751</v>
      </c>
      <c r="N1052">
        <v>45901</v>
      </c>
      <c r="O1052">
        <v>20955</v>
      </c>
      <c r="P1052">
        <v>9286</v>
      </c>
      <c r="Q1052">
        <v>87309</v>
      </c>
    </row>
    <row r="1053" spans="1:17" x14ac:dyDescent="0.2">
      <c r="A1053" t="s">
        <v>361</v>
      </c>
      <c r="B1053" s="2">
        <v>41821</v>
      </c>
      <c r="C1053" t="s">
        <v>353</v>
      </c>
      <c r="D1053" t="s">
        <v>354</v>
      </c>
      <c r="E1053" t="s">
        <v>347</v>
      </c>
      <c r="F1053" t="s">
        <v>348</v>
      </c>
      <c r="G1053" t="s">
        <v>375</v>
      </c>
      <c r="H1053">
        <v>12</v>
      </c>
      <c r="I1053" t="s">
        <v>190</v>
      </c>
      <c r="J1053" t="s">
        <v>189</v>
      </c>
      <c r="K1053">
        <v>15049429</v>
      </c>
      <c r="L1053">
        <v>11058961</v>
      </c>
      <c r="M1053">
        <v>3099377</v>
      </c>
      <c r="N1053">
        <v>50678</v>
      </c>
      <c r="O1053">
        <v>520581</v>
      </c>
      <c r="P1053">
        <v>12174</v>
      </c>
      <c r="Q1053">
        <v>307658</v>
      </c>
    </row>
    <row r="1054" spans="1:17" x14ac:dyDescent="0.2">
      <c r="A1054" t="s">
        <v>361</v>
      </c>
      <c r="B1054" s="2">
        <v>41821</v>
      </c>
      <c r="C1054" t="s">
        <v>353</v>
      </c>
      <c r="D1054" t="s">
        <v>354</v>
      </c>
      <c r="E1054" t="s">
        <v>349</v>
      </c>
      <c r="F1054" t="s">
        <v>350</v>
      </c>
      <c r="G1054" t="s">
        <v>375</v>
      </c>
      <c r="H1054">
        <v>12</v>
      </c>
      <c r="I1054" t="s">
        <v>190</v>
      </c>
      <c r="J1054" t="s">
        <v>189</v>
      </c>
      <c r="K1054">
        <v>19860330</v>
      </c>
      <c r="L1054">
        <v>15464660</v>
      </c>
      <c r="M1054">
        <v>3341128</v>
      </c>
      <c r="N1054">
        <v>96579</v>
      </c>
      <c r="O1054">
        <v>541536</v>
      </c>
      <c r="P1054">
        <v>21460</v>
      </c>
      <c r="Q1054">
        <v>394967</v>
      </c>
    </row>
    <row r="1055" spans="1:17" hidden="1" x14ac:dyDescent="0.2">
      <c r="A1055" t="s">
        <v>362</v>
      </c>
      <c r="B1055" s="2">
        <v>42186</v>
      </c>
      <c r="C1055" t="s">
        <v>341</v>
      </c>
      <c r="D1055" t="s">
        <v>342</v>
      </c>
      <c r="E1055" t="s">
        <v>343</v>
      </c>
      <c r="F1055" t="s">
        <v>344</v>
      </c>
      <c r="G1055" t="s">
        <v>375</v>
      </c>
      <c r="H1055">
        <v>12</v>
      </c>
      <c r="I1055" t="s">
        <v>190</v>
      </c>
      <c r="J1055" t="s">
        <v>189</v>
      </c>
      <c r="K1055">
        <v>2525647</v>
      </c>
      <c r="L1055">
        <v>2313377</v>
      </c>
      <c r="M1055">
        <v>127663</v>
      </c>
      <c r="N1055">
        <v>21578</v>
      </c>
      <c r="O1055">
        <v>11115</v>
      </c>
      <c r="P1055">
        <v>4599</v>
      </c>
      <c r="Q1055">
        <v>47315</v>
      </c>
    </row>
    <row r="1056" spans="1:17" hidden="1" x14ac:dyDescent="0.2">
      <c r="A1056" t="s">
        <v>362</v>
      </c>
      <c r="B1056" s="2">
        <v>42186</v>
      </c>
      <c r="C1056" t="s">
        <v>341</v>
      </c>
      <c r="D1056" t="s">
        <v>342</v>
      </c>
      <c r="E1056" t="s">
        <v>347</v>
      </c>
      <c r="F1056" t="s">
        <v>348</v>
      </c>
      <c r="G1056" t="s">
        <v>375</v>
      </c>
      <c r="H1056">
        <v>12</v>
      </c>
      <c r="I1056" t="s">
        <v>190</v>
      </c>
      <c r="J1056" t="s">
        <v>189</v>
      </c>
      <c r="K1056">
        <v>7807848</v>
      </c>
      <c r="L1056">
        <v>5683881</v>
      </c>
      <c r="M1056">
        <v>1637838</v>
      </c>
      <c r="N1056">
        <v>25647</v>
      </c>
      <c r="O1056">
        <v>290756</v>
      </c>
      <c r="P1056">
        <v>6340</v>
      </c>
      <c r="Q1056">
        <v>163386</v>
      </c>
    </row>
    <row r="1057" spans="1:17" hidden="1" x14ac:dyDescent="0.2">
      <c r="A1057" t="s">
        <v>362</v>
      </c>
      <c r="B1057" s="2">
        <v>42186</v>
      </c>
      <c r="C1057" t="s">
        <v>341</v>
      </c>
      <c r="D1057" t="s">
        <v>342</v>
      </c>
      <c r="E1057" t="s">
        <v>349</v>
      </c>
      <c r="F1057" t="s">
        <v>350</v>
      </c>
      <c r="G1057" t="s">
        <v>375</v>
      </c>
      <c r="H1057">
        <v>12</v>
      </c>
      <c r="I1057" t="s">
        <v>190</v>
      </c>
      <c r="J1057" t="s">
        <v>189</v>
      </c>
      <c r="K1057">
        <v>10333495</v>
      </c>
      <c r="L1057">
        <v>7997258</v>
      </c>
      <c r="M1057">
        <v>1765501</v>
      </c>
      <c r="N1057">
        <v>47225</v>
      </c>
      <c r="O1057">
        <v>301871</v>
      </c>
      <c r="P1057">
        <v>10939</v>
      </c>
      <c r="Q1057">
        <v>210701</v>
      </c>
    </row>
    <row r="1058" spans="1:17" hidden="1" x14ac:dyDescent="0.2">
      <c r="A1058" t="s">
        <v>362</v>
      </c>
      <c r="B1058" s="2">
        <v>42186</v>
      </c>
      <c r="C1058" t="s">
        <v>351</v>
      </c>
      <c r="D1058" t="s">
        <v>352</v>
      </c>
      <c r="E1058" t="s">
        <v>343</v>
      </c>
      <c r="F1058" t="s">
        <v>344</v>
      </c>
      <c r="G1058" t="s">
        <v>375</v>
      </c>
      <c r="H1058">
        <v>12</v>
      </c>
      <c r="I1058" t="s">
        <v>190</v>
      </c>
      <c r="J1058" t="s">
        <v>189</v>
      </c>
      <c r="K1058">
        <v>2463617</v>
      </c>
      <c r="L1058">
        <v>2250144</v>
      </c>
      <c r="M1058">
        <v>126015</v>
      </c>
      <c r="N1058">
        <v>26033</v>
      </c>
      <c r="O1058">
        <v>10866</v>
      </c>
      <c r="P1058">
        <v>5064</v>
      </c>
      <c r="Q1058">
        <v>45495</v>
      </c>
    </row>
    <row r="1059" spans="1:17" hidden="1" x14ac:dyDescent="0.2">
      <c r="A1059" t="s">
        <v>362</v>
      </c>
      <c r="B1059" s="2">
        <v>42186</v>
      </c>
      <c r="C1059" t="s">
        <v>351</v>
      </c>
      <c r="D1059" t="s">
        <v>352</v>
      </c>
      <c r="E1059" t="s">
        <v>347</v>
      </c>
      <c r="F1059" t="s">
        <v>348</v>
      </c>
      <c r="G1059" t="s">
        <v>375</v>
      </c>
      <c r="H1059">
        <v>12</v>
      </c>
      <c r="I1059" t="s">
        <v>190</v>
      </c>
      <c r="J1059" t="s">
        <v>189</v>
      </c>
      <c r="K1059">
        <v>7427137</v>
      </c>
      <c r="L1059">
        <v>5474327</v>
      </c>
      <c r="M1059">
        <v>1515398</v>
      </c>
      <c r="N1059">
        <v>25895</v>
      </c>
      <c r="O1059">
        <v>248345</v>
      </c>
      <c r="P1059">
        <v>6234</v>
      </c>
      <c r="Q1059">
        <v>156938</v>
      </c>
    </row>
    <row r="1060" spans="1:17" hidden="1" x14ac:dyDescent="0.2">
      <c r="A1060" t="s">
        <v>362</v>
      </c>
      <c r="B1060" s="2">
        <v>42186</v>
      </c>
      <c r="C1060" t="s">
        <v>351</v>
      </c>
      <c r="D1060" t="s">
        <v>352</v>
      </c>
      <c r="E1060" t="s">
        <v>349</v>
      </c>
      <c r="F1060" t="s">
        <v>350</v>
      </c>
      <c r="G1060" t="s">
        <v>375</v>
      </c>
      <c r="H1060">
        <v>12</v>
      </c>
      <c r="I1060" t="s">
        <v>190</v>
      </c>
      <c r="J1060" t="s">
        <v>189</v>
      </c>
      <c r="K1060">
        <v>9890754</v>
      </c>
      <c r="L1060">
        <v>7724471</v>
      </c>
      <c r="M1060">
        <v>1641413</v>
      </c>
      <c r="N1060">
        <v>51928</v>
      </c>
      <c r="O1060">
        <v>259211</v>
      </c>
      <c r="P1060">
        <v>11298</v>
      </c>
      <c r="Q1060">
        <v>202433</v>
      </c>
    </row>
    <row r="1061" spans="1:17" hidden="1" x14ac:dyDescent="0.2">
      <c r="A1061" t="s">
        <v>362</v>
      </c>
      <c r="B1061" s="2">
        <v>42186</v>
      </c>
      <c r="C1061" t="s">
        <v>353</v>
      </c>
      <c r="D1061" t="s">
        <v>354</v>
      </c>
      <c r="E1061" t="s">
        <v>343</v>
      </c>
      <c r="F1061" t="s">
        <v>344</v>
      </c>
      <c r="G1061" t="s">
        <v>375</v>
      </c>
      <c r="H1061">
        <v>12</v>
      </c>
      <c r="I1061" t="s">
        <v>190</v>
      </c>
      <c r="J1061" t="s">
        <v>189</v>
      </c>
      <c r="K1061">
        <v>4989264</v>
      </c>
      <c r="L1061">
        <v>4563521</v>
      </c>
      <c r="M1061">
        <v>253678</v>
      </c>
      <c r="N1061">
        <v>47611</v>
      </c>
      <c r="O1061">
        <v>21981</v>
      </c>
      <c r="P1061">
        <v>9663</v>
      </c>
      <c r="Q1061">
        <v>92810</v>
      </c>
    </row>
    <row r="1062" spans="1:17" hidden="1" x14ac:dyDescent="0.2">
      <c r="A1062" t="s">
        <v>362</v>
      </c>
      <c r="B1062" s="2">
        <v>42186</v>
      </c>
      <c r="C1062" t="s">
        <v>353</v>
      </c>
      <c r="D1062" t="s">
        <v>354</v>
      </c>
      <c r="E1062" t="s">
        <v>347</v>
      </c>
      <c r="F1062" t="s">
        <v>348</v>
      </c>
      <c r="G1062" t="s">
        <v>375</v>
      </c>
      <c r="H1062">
        <v>12</v>
      </c>
      <c r="I1062" t="s">
        <v>190</v>
      </c>
      <c r="J1062" t="s">
        <v>189</v>
      </c>
      <c r="K1062">
        <v>15234985</v>
      </c>
      <c r="L1062">
        <v>11158208</v>
      </c>
      <c r="M1062">
        <v>3153236</v>
      </c>
      <c r="N1062">
        <v>51542</v>
      </c>
      <c r="O1062">
        <v>539101</v>
      </c>
      <c r="P1062">
        <v>12574</v>
      </c>
      <c r="Q1062">
        <v>320324</v>
      </c>
    </row>
    <row r="1063" spans="1:17" hidden="1" x14ac:dyDescent="0.2">
      <c r="A1063" t="s">
        <v>362</v>
      </c>
      <c r="B1063" s="2">
        <v>42186</v>
      </c>
      <c r="C1063" t="s">
        <v>353</v>
      </c>
      <c r="D1063" t="s">
        <v>354</v>
      </c>
      <c r="E1063" t="s">
        <v>349</v>
      </c>
      <c r="F1063" t="s">
        <v>350</v>
      </c>
      <c r="G1063" t="s">
        <v>375</v>
      </c>
      <c r="H1063">
        <v>12</v>
      </c>
      <c r="I1063" t="s">
        <v>190</v>
      </c>
      <c r="J1063" t="s">
        <v>189</v>
      </c>
      <c r="K1063">
        <v>20224249</v>
      </c>
      <c r="L1063">
        <v>15721729</v>
      </c>
      <c r="M1063">
        <v>3406914</v>
      </c>
      <c r="N1063">
        <v>99153</v>
      </c>
      <c r="O1063">
        <v>561082</v>
      </c>
      <c r="P1063">
        <v>22237</v>
      </c>
      <c r="Q1063">
        <v>413134</v>
      </c>
    </row>
    <row r="1064" spans="1:17" hidden="1" x14ac:dyDescent="0.2">
      <c r="A1064" t="s">
        <v>363</v>
      </c>
      <c r="B1064" s="2">
        <v>42552</v>
      </c>
      <c r="C1064" t="s">
        <v>341</v>
      </c>
      <c r="D1064" t="s">
        <v>342</v>
      </c>
      <c r="E1064" t="s">
        <v>343</v>
      </c>
      <c r="F1064" t="s">
        <v>344</v>
      </c>
      <c r="G1064" t="s">
        <v>375</v>
      </c>
      <c r="H1064">
        <v>12</v>
      </c>
      <c r="I1064" t="s">
        <v>190</v>
      </c>
      <c r="J1064" t="s">
        <v>189</v>
      </c>
      <c r="K1064">
        <v>2625472</v>
      </c>
      <c r="L1064">
        <v>2402183</v>
      </c>
      <c r="M1064">
        <v>134256</v>
      </c>
      <c r="N1064">
        <v>22444</v>
      </c>
      <c r="O1064">
        <v>11605</v>
      </c>
      <c r="P1064">
        <v>4803</v>
      </c>
      <c r="Q1064">
        <v>50181</v>
      </c>
    </row>
    <row r="1065" spans="1:17" hidden="1" x14ac:dyDescent="0.2">
      <c r="A1065" t="s">
        <v>363</v>
      </c>
      <c r="B1065" s="2">
        <v>42552</v>
      </c>
      <c r="C1065" t="s">
        <v>341</v>
      </c>
      <c r="D1065" t="s">
        <v>342</v>
      </c>
      <c r="E1065" t="s">
        <v>347</v>
      </c>
      <c r="F1065" t="s">
        <v>348</v>
      </c>
      <c r="G1065" t="s">
        <v>375</v>
      </c>
      <c r="H1065">
        <v>12</v>
      </c>
      <c r="I1065" t="s">
        <v>190</v>
      </c>
      <c r="J1065" t="s">
        <v>189</v>
      </c>
      <c r="K1065">
        <v>7915848</v>
      </c>
      <c r="L1065">
        <v>5742210</v>
      </c>
      <c r="M1065">
        <v>1667816</v>
      </c>
      <c r="N1065">
        <v>26060</v>
      </c>
      <c r="O1065">
        <v>303313</v>
      </c>
      <c r="P1065">
        <v>6571</v>
      </c>
      <c r="Q1065">
        <v>169878</v>
      </c>
    </row>
    <row r="1066" spans="1:17" hidden="1" x14ac:dyDescent="0.2">
      <c r="A1066" t="s">
        <v>363</v>
      </c>
      <c r="B1066" s="2">
        <v>42552</v>
      </c>
      <c r="C1066" t="s">
        <v>341</v>
      </c>
      <c r="D1066" t="s">
        <v>342</v>
      </c>
      <c r="E1066" t="s">
        <v>349</v>
      </c>
      <c r="F1066" t="s">
        <v>350</v>
      </c>
      <c r="G1066" t="s">
        <v>375</v>
      </c>
      <c r="H1066">
        <v>12</v>
      </c>
      <c r="I1066" t="s">
        <v>190</v>
      </c>
      <c r="J1066" t="s">
        <v>189</v>
      </c>
      <c r="K1066">
        <v>10541320</v>
      </c>
      <c r="L1066">
        <v>8144393</v>
      </c>
      <c r="M1066">
        <v>1802072</v>
      </c>
      <c r="N1066">
        <v>48504</v>
      </c>
      <c r="O1066">
        <v>314918</v>
      </c>
      <c r="P1066">
        <v>11374</v>
      </c>
      <c r="Q1066">
        <v>220059</v>
      </c>
    </row>
    <row r="1067" spans="1:17" hidden="1" x14ac:dyDescent="0.2">
      <c r="A1067" t="s">
        <v>363</v>
      </c>
      <c r="B1067" s="2">
        <v>42552</v>
      </c>
      <c r="C1067" t="s">
        <v>351</v>
      </c>
      <c r="D1067" t="s">
        <v>352</v>
      </c>
      <c r="E1067" t="s">
        <v>343</v>
      </c>
      <c r="F1067" t="s">
        <v>344</v>
      </c>
      <c r="G1067" t="s">
        <v>375</v>
      </c>
      <c r="H1067">
        <v>12</v>
      </c>
      <c r="I1067" t="s">
        <v>190</v>
      </c>
      <c r="J1067" t="s">
        <v>189</v>
      </c>
      <c r="K1067">
        <v>2561804</v>
      </c>
      <c r="L1067">
        <v>2337010</v>
      </c>
      <c r="M1067">
        <v>132617</v>
      </c>
      <c r="N1067">
        <v>26931</v>
      </c>
      <c r="O1067">
        <v>11399</v>
      </c>
      <c r="P1067">
        <v>5282</v>
      </c>
      <c r="Q1067">
        <v>48565</v>
      </c>
    </row>
    <row r="1068" spans="1:17" hidden="1" x14ac:dyDescent="0.2">
      <c r="A1068" t="s">
        <v>363</v>
      </c>
      <c r="B1068" s="2">
        <v>42552</v>
      </c>
      <c r="C1068" t="s">
        <v>351</v>
      </c>
      <c r="D1068" t="s">
        <v>352</v>
      </c>
      <c r="E1068" t="s">
        <v>347</v>
      </c>
      <c r="F1068" t="s">
        <v>348</v>
      </c>
      <c r="G1068" t="s">
        <v>375</v>
      </c>
      <c r="H1068">
        <v>12</v>
      </c>
      <c r="I1068" t="s">
        <v>190</v>
      </c>
      <c r="J1068" t="s">
        <v>189</v>
      </c>
      <c r="K1068">
        <v>7526858</v>
      </c>
      <c r="L1068">
        <v>5527843</v>
      </c>
      <c r="M1068">
        <v>1543786</v>
      </c>
      <c r="N1068">
        <v>26286</v>
      </c>
      <c r="O1068">
        <v>259211</v>
      </c>
      <c r="P1068">
        <v>6452</v>
      </c>
      <c r="Q1068">
        <v>163280</v>
      </c>
    </row>
    <row r="1069" spans="1:17" hidden="1" x14ac:dyDescent="0.2">
      <c r="A1069" t="s">
        <v>363</v>
      </c>
      <c r="B1069" s="2">
        <v>42552</v>
      </c>
      <c r="C1069" t="s">
        <v>351</v>
      </c>
      <c r="D1069" t="s">
        <v>352</v>
      </c>
      <c r="E1069" t="s">
        <v>349</v>
      </c>
      <c r="F1069" t="s">
        <v>350</v>
      </c>
      <c r="G1069" t="s">
        <v>375</v>
      </c>
      <c r="H1069">
        <v>12</v>
      </c>
      <c r="I1069" t="s">
        <v>190</v>
      </c>
      <c r="J1069" t="s">
        <v>189</v>
      </c>
      <c r="K1069">
        <v>10088662</v>
      </c>
      <c r="L1069">
        <v>7864853</v>
      </c>
      <c r="M1069">
        <v>1676403</v>
      </c>
      <c r="N1069">
        <v>53217</v>
      </c>
      <c r="O1069">
        <v>270610</v>
      </c>
      <c r="P1069">
        <v>11734</v>
      </c>
      <c r="Q1069">
        <v>211845</v>
      </c>
    </row>
    <row r="1070" spans="1:17" hidden="1" x14ac:dyDescent="0.2">
      <c r="A1070" t="s">
        <v>363</v>
      </c>
      <c r="B1070" s="2">
        <v>42552</v>
      </c>
      <c r="C1070" t="s">
        <v>353</v>
      </c>
      <c r="D1070" t="s">
        <v>354</v>
      </c>
      <c r="E1070" t="s">
        <v>343</v>
      </c>
      <c r="F1070" t="s">
        <v>344</v>
      </c>
      <c r="G1070" t="s">
        <v>375</v>
      </c>
      <c r="H1070">
        <v>12</v>
      </c>
      <c r="I1070" t="s">
        <v>190</v>
      </c>
      <c r="J1070" t="s">
        <v>189</v>
      </c>
      <c r="K1070">
        <v>5187276</v>
      </c>
      <c r="L1070">
        <v>4739193</v>
      </c>
      <c r="M1070">
        <v>266873</v>
      </c>
      <c r="N1070">
        <v>49375</v>
      </c>
      <c r="O1070">
        <v>23004</v>
      </c>
      <c r="P1070">
        <v>10085</v>
      </c>
      <c r="Q1070">
        <v>98746</v>
      </c>
    </row>
    <row r="1071" spans="1:17" hidden="1" x14ac:dyDescent="0.2">
      <c r="A1071" t="s">
        <v>363</v>
      </c>
      <c r="B1071" s="2">
        <v>42552</v>
      </c>
      <c r="C1071" t="s">
        <v>353</v>
      </c>
      <c r="D1071" t="s">
        <v>354</v>
      </c>
      <c r="E1071" t="s">
        <v>347</v>
      </c>
      <c r="F1071" t="s">
        <v>348</v>
      </c>
      <c r="G1071" t="s">
        <v>375</v>
      </c>
      <c r="H1071">
        <v>12</v>
      </c>
      <c r="I1071" t="s">
        <v>190</v>
      </c>
      <c r="J1071" t="s">
        <v>189</v>
      </c>
      <c r="K1071">
        <v>15442706</v>
      </c>
      <c r="L1071">
        <v>11270053</v>
      </c>
      <c r="M1071">
        <v>3211602</v>
      </c>
      <c r="N1071">
        <v>52346</v>
      </c>
      <c r="O1071">
        <v>562524</v>
      </c>
      <c r="P1071">
        <v>13023</v>
      </c>
      <c r="Q1071">
        <v>333158</v>
      </c>
    </row>
    <row r="1072" spans="1:17" hidden="1" x14ac:dyDescent="0.2">
      <c r="A1072" t="s">
        <v>363</v>
      </c>
      <c r="B1072" s="2">
        <v>42552</v>
      </c>
      <c r="C1072" t="s">
        <v>353</v>
      </c>
      <c r="D1072" t="s">
        <v>354</v>
      </c>
      <c r="E1072" t="s">
        <v>349</v>
      </c>
      <c r="F1072" t="s">
        <v>350</v>
      </c>
      <c r="G1072" t="s">
        <v>375</v>
      </c>
      <c r="H1072">
        <v>12</v>
      </c>
      <c r="I1072" t="s">
        <v>190</v>
      </c>
      <c r="J1072" t="s">
        <v>189</v>
      </c>
      <c r="K1072">
        <v>20629982</v>
      </c>
      <c r="L1072">
        <v>16009246</v>
      </c>
      <c r="M1072">
        <v>3478475</v>
      </c>
      <c r="N1072">
        <v>101721</v>
      </c>
      <c r="O1072">
        <v>585528</v>
      </c>
      <c r="P1072">
        <v>23108</v>
      </c>
      <c r="Q1072">
        <v>431904</v>
      </c>
    </row>
    <row r="1073" spans="1:17" hidden="1" x14ac:dyDescent="0.2">
      <c r="A1073" t="s">
        <v>364</v>
      </c>
      <c r="B1073" s="2">
        <v>42917</v>
      </c>
      <c r="C1073" t="s">
        <v>341</v>
      </c>
      <c r="D1073" t="s">
        <v>342</v>
      </c>
      <c r="E1073" t="s">
        <v>343</v>
      </c>
      <c r="F1073" t="s">
        <v>344</v>
      </c>
      <c r="G1073" t="s">
        <v>375</v>
      </c>
      <c r="H1073">
        <v>12</v>
      </c>
      <c r="I1073" t="s">
        <v>190</v>
      </c>
      <c r="J1073" t="s">
        <v>189</v>
      </c>
      <c r="K1073">
        <v>2720191</v>
      </c>
      <c r="L1073">
        <v>2486556</v>
      </c>
      <c r="M1073">
        <v>140211</v>
      </c>
      <c r="N1073">
        <v>23411</v>
      </c>
      <c r="O1073">
        <v>12162</v>
      </c>
      <c r="P1073">
        <v>4952</v>
      </c>
      <c r="Q1073">
        <v>52899</v>
      </c>
    </row>
    <row r="1074" spans="1:17" hidden="1" x14ac:dyDescent="0.2">
      <c r="A1074" t="s">
        <v>364</v>
      </c>
      <c r="B1074" s="2">
        <v>42917</v>
      </c>
      <c r="C1074" t="s">
        <v>341</v>
      </c>
      <c r="D1074" t="s">
        <v>342</v>
      </c>
      <c r="E1074" t="s">
        <v>347</v>
      </c>
      <c r="F1074" t="s">
        <v>348</v>
      </c>
      <c r="G1074" t="s">
        <v>375</v>
      </c>
      <c r="H1074">
        <v>12</v>
      </c>
      <c r="I1074" t="s">
        <v>190</v>
      </c>
      <c r="J1074" t="s">
        <v>189</v>
      </c>
      <c r="K1074">
        <v>8000290</v>
      </c>
      <c r="L1074">
        <v>5780521</v>
      </c>
      <c r="M1074">
        <v>1695523</v>
      </c>
      <c r="N1074">
        <v>26615</v>
      </c>
      <c r="O1074">
        <v>315591</v>
      </c>
      <c r="P1074">
        <v>6748</v>
      </c>
      <c r="Q1074">
        <v>175292</v>
      </c>
    </row>
    <row r="1075" spans="1:17" hidden="1" x14ac:dyDescent="0.2">
      <c r="A1075" t="s">
        <v>364</v>
      </c>
      <c r="B1075" s="2">
        <v>42917</v>
      </c>
      <c r="C1075" t="s">
        <v>341</v>
      </c>
      <c r="D1075" t="s">
        <v>342</v>
      </c>
      <c r="E1075" t="s">
        <v>349</v>
      </c>
      <c r="F1075" t="s">
        <v>350</v>
      </c>
      <c r="G1075" t="s">
        <v>375</v>
      </c>
      <c r="H1075">
        <v>12</v>
      </c>
      <c r="I1075" t="s">
        <v>190</v>
      </c>
      <c r="J1075" t="s">
        <v>189</v>
      </c>
      <c r="K1075">
        <v>10720481</v>
      </c>
      <c r="L1075">
        <v>8267077</v>
      </c>
      <c r="M1075">
        <v>1835734</v>
      </c>
      <c r="N1075">
        <v>50026</v>
      </c>
      <c r="O1075">
        <v>327753</v>
      </c>
      <c r="P1075">
        <v>11700</v>
      </c>
      <c r="Q1075">
        <v>228191</v>
      </c>
    </row>
    <row r="1076" spans="1:17" hidden="1" x14ac:dyDescent="0.2">
      <c r="A1076" t="s">
        <v>364</v>
      </c>
      <c r="B1076" s="2">
        <v>42917</v>
      </c>
      <c r="C1076" t="s">
        <v>351</v>
      </c>
      <c r="D1076" t="s">
        <v>352</v>
      </c>
      <c r="E1076" t="s">
        <v>343</v>
      </c>
      <c r="F1076" t="s">
        <v>344</v>
      </c>
      <c r="G1076" t="s">
        <v>375</v>
      </c>
      <c r="H1076">
        <v>12</v>
      </c>
      <c r="I1076" t="s">
        <v>190</v>
      </c>
      <c r="J1076" t="s">
        <v>189</v>
      </c>
      <c r="K1076">
        <v>2653551</v>
      </c>
      <c r="L1076">
        <v>2418428</v>
      </c>
      <c r="M1076">
        <v>138691</v>
      </c>
      <c r="N1076">
        <v>27846</v>
      </c>
      <c r="O1076">
        <v>11779</v>
      </c>
      <c r="P1076">
        <v>5503</v>
      </c>
      <c r="Q1076">
        <v>51304</v>
      </c>
    </row>
    <row r="1077" spans="1:17" hidden="1" x14ac:dyDescent="0.2">
      <c r="A1077" t="s">
        <v>364</v>
      </c>
      <c r="B1077" s="2">
        <v>42917</v>
      </c>
      <c r="C1077" t="s">
        <v>351</v>
      </c>
      <c r="D1077" t="s">
        <v>352</v>
      </c>
      <c r="E1077" t="s">
        <v>347</v>
      </c>
      <c r="F1077" t="s">
        <v>348</v>
      </c>
      <c r="G1077" t="s">
        <v>375</v>
      </c>
      <c r="H1077">
        <v>12</v>
      </c>
      <c r="I1077" t="s">
        <v>190</v>
      </c>
      <c r="J1077" t="s">
        <v>189</v>
      </c>
      <c r="K1077">
        <v>7602780</v>
      </c>
      <c r="L1077">
        <v>5562827</v>
      </c>
      <c r="M1077">
        <v>1568856</v>
      </c>
      <c r="N1077">
        <v>26560</v>
      </c>
      <c r="O1077">
        <v>269336</v>
      </c>
      <c r="P1077">
        <v>6571</v>
      </c>
      <c r="Q1077">
        <v>168630</v>
      </c>
    </row>
    <row r="1078" spans="1:17" hidden="1" x14ac:dyDescent="0.2">
      <c r="A1078" t="s">
        <v>364</v>
      </c>
      <c r="B1078" s="2">
        <v>42917</v>
      </c>
      <c r="C1078" t="s">
        <v>351</v>
      </c>
      <c r="D1078" t="s">
        <v>352</v>
      </c>
      <c r="E1078" t="s">
        <v>349</v>
      </c>
      <c r="F1078" t="s">
        <v>350</v>
      </c>
      <c r="G1078" t="s">
        <v>375</v>
      </c>
      <c r="H1078">
        <v>12</v>
      </c>
      <c r="I1078" t="s">
        <v>190</v>
      </c>
      <c r="J1078" t="s">
        <v>189</v>
      </c>
      <c r="K1078">
        <v>10256331</v>
      </c>
      <c r="L1078">
        <v>7981255</v>
      </c>
      <c r="M1078">
        <v>1707547</v>
      </c>
      <c r="N1078">
        <v>54406</v>
      </c>
      <c r="O1078">
        <v>281115</v>
      </c>
      <c r="P1078">
        <v>12074</v>
      </c>
      <c r="Q1078">
        <v>219934</v>
      </c>
    </row>
    <row r="1079" spans="1:17" hidden="1" x14ac:dyDescent="0.2">
      <c r="A1079" t="s">
        <v>364</v>
      </c>
      <c r="B1079" s="2">
        <v>42917</v>
      </c>
      <c r="C1079" t="s">
        <v>353</v>
      </c>
      <c r="D1079" t="s">
        <v>354</v>
      </c>
      <c r="E1079" t="s">
        <v>343</v>
      </c>
      <c r="F1079" t="s">
        <v>344</v>
      </c>
      <c r="G1079" t="s">
        <v>375</v>
      </c>
      <c r="H1079">
        <v>12</v>
      </c>
      <c r="I1079" t="s">
        <v>190</v>
      </c>
      <c r="J1079" t="s">
        <v>189</v>
      </c>
      <c r="K1079">
        <v>5373742</v>
      </c>
      <c r="L1079">
        <v>4904984</v>
      </c>
      <c r="M1079">
        <v>278902</v>
      </c>
      <c r="N1079">
        <v>51257</v>
      </c>
      <c r="O1079">
        <v>23941</v>
      </c>
      <c r="P1079">
        <v>10455</v>
      </c>
      <c r="Q1079">
        <v>104203</v>
      </c>
    </row>
    <row r="1080" spans="1:17" hidden="1" x14ac:dyDescent="0.2">
      <c r="A1080" t="s">
        <v>364</v>
      </c>
      <c r="B1080" s="2">
        <v>42917</v>
      </c>
      <c r="C1080" t="s">
        <v>353</v>
      </c>
      <c r="D1080" t="s">
        <v>354</v>
      </c>
      <c r="E1080" t="s">
        <v>347</v>
      </c>
      <c r="F1080" t="s">
        <v>348</v>
      </c>
      <c r="G1080" t="s">
        <v>375</v>
      </c>
      <c r="H1080">
        <v>12</v>
      </c>
      <c r="I1080" t="s">
        <v>190</v>
      </c>
      <c r="J1080" t="s">
        <v>189</v>
      </c>
      <c r="K1080">
        <v>15603070</v>
      </c>
      <c r="L1080">
        <v>11343348</v>
      </c>
      <c r="M1080">
        <v>3264379</v>
      </c>
      <c r="N1080">
        <v>53175</v>
      </c>
      <c r="O1080">
        <v>584927</v>
      </c>
      <c r="P1080">
        <v>13319</v>
      </c>
      <c r="Q1080">
        <v>343922</v>
      </c>
    </row>
    <row r="1081" spans="1:17" hidden="1" x14ac:dyDescent="0.2">
      <c r="A1081" t="s">
        <v>364</v>
      </c>
      <c r="B1081" s="2">
        <v>42917</v>
      </c>
      <c r="C1081" t="s">
        <v>353</v>
      </c>
      <c r="D1081" t="s">
        <v>354</v>
      </c>
      <c r="E1081" t="s">
        <v>349</v>
      </c>
      <c r="F1081" t="s">
        <v>350</v>
      </c>
      <c r="G1081" t="s">
        <v>375</v>
      </c>
      <c r="H1081">
        <v>12</v>
      </c>
      <c r="I1081" t="s">
        <v>190</v>
      </c>
      <c r="J1081" t="s">
        <v>189</v>
      </c>
      <c r="K1081">
        <v>20976812</v>
      </c>
      <c r="L1081">
        <v>16248332</v>
      </c>
      <c r="M1081">
        <v>3543281</v>
      </c>
      <c r="N1081">
        <v>104432</v>
      </c>
      <c r="O1081">
        <v>608868</v>
      </c>
      <c r="P1081">
        <v>23774</v>
      </c>
      <c r="Q1081">
        <v>448125</v>
      </c>
    </row>
    <row r="1082" spans="1:17" hidden="1" x14ac:dyDescent="0.2">
      <c r="A1082" t="s">
        <v>365</v>
      </c>
      <c r="B1082" s="2">
        <v>43282</v>
      </c>
      <c r="C1082" t="s">
        <v>341</v>
      </c>
      <c r="D1082" t="s">
        <v>342</v>
      </c>
      <c r="E1082" t="s">
        <v>343</v>
      </c>
      <c r="F1082" t="s">
        <v>344</v>
      </c>
      <c r="G1082" t="s">
        <v>375</v>
      </c>
      <c r="H1082">
        <v>12</v>
      </c>
      <c r="I1082" t="s">
        <v>190</v>
      </c>
      <c r="J1082" t="s">
        <v>189</v>
      </c>
      <c r="K1082">
        <v>2816364</v>
      </c>
      <c r="L1082">
        <v>2572465</v>
      </c>
      <c r="M1082">
        <v>146136</v>
      </c>
      <c r="N1082">
        <v>24392</v>
      </c>
      <c r="O1082">
        <v>12568</v>
      </c>
      <c r="P1082">
        <v>5091</v>
      </c>
      <c r="Q1082">
        <v>55712</v>
      </c>
    </row>
    <row r="1083" spans="1:17" hidden="1" x14ac:dyDescent="0.2">
      <c r="A1083" t="s">
        <v>365</v>
      </c>
      <c r="B1083" s="2">
        <v>43282</v>
      </c>
      <c r="C1083" t="s">
        <v>341</v>
      </c>
      <c r="D1083" t="s">
        <v>342</v>
      </c>
      <c r="E1083" t="s">
        <v>347</v>
      </c>
      <c r="F1083" t="s">
        <v>348</v>
      </c>
      <c r="G1083" t="s">
        <v>375</v>
      </c>
      <c r="H1083">
        <v>12</v>
      </c>
      <c r="I1083" t="s">
        <v>190</v>
      </c>
      <c r="J1083" t="s">
        <v>189</v>
      </c>
      <c r="K1083">
        <v>8071184</v>
      </c>
      <c r="L1083">
        <v>5810579</v>
      </c>
      <c r="M1083">
        <v>1719027</v>
      </c>
      <c r="N1083">
        <v>26940</v>
      </c>
      <c r="O1083">
        <v>327485</v>
      </c>
      <c r="P1083">
        <v>6867</v>
      </c>
      <c r="Q1083">
        <v>180286</v>
      </c>
    </row>
    <row r="1084" spans="1:17" hidden="1" x14ac:dyDescent="0.2">
      <c r="A1084" t="s">
        <v>365</v>
      </c>
      <c r="B1084" s="2">
        <v>43282</v>
      </c>
      <c r="C1084" t="s">
        <v>341</v>
      </c>
      <c r="D1084" t="s">
        <v>342</v>
      </c>
      <c r="E1084" t="s">
        <v>349</v>
      </c>
      <c r="F1084" t="s">
        <v>350</v>
      </c>
      <c r="G1084" t="s">
        <v>375</v>
      </c>
      <c r="H1084">
        <v>12</v>
      </c>
      <c r="I1084" t="s">
        <v>190</v>
      </c>
      <c r="J1084" t="s">
        <v>189</v>
      </c>
      <c r="K1084">
        <v>10887548</v>
      </c>
      <c r="L1084">
        <v>8383044</v>
      </c>
      <c r="M1084">
        <v>1865163</v>
      </c>
      <c r="N1084">
        <v>51332</v>
      </c>
      <c r="O1084">
        <v>340053</v>
      </c>
      <c r="P1084">
        <v>11958</v>
      </c>
      <c r="Q1084">
        <v>235998</v>
      </c>
    </row>
    <row r="1085" spans="1:17" hidden="1" x14ac:dyDescent="0.2">
      <c r="A1085" t="s">
        <v>365</v>
      </c>
      <c r="B1085" s="2">
        <v>43282</v>
      </c>
      <c r="C1085" t="s">
        <v>351</v>
      </c>
      <c r="D1085" t="s">
        <v>352</v>
      </c>
      <c r="E1085" t="s">
        <v>343</v>
      </c>
      <c r="F1085" t="s">
        <v>344</v>
      </c>
      <c r="G1085" t="s">
        <v>375</v>
      </c>
      <c r="H1085">
        <v>12</v>
      </c>
      <c r="I1085" t="s">
        <v>190</v>
      </c>
      <c r="J1085" t="s">
        <v>189</v>
      </c>
      <c r="K1085">
        <v>2746053</v>
      </c>
      <c r="L1085">
        <v>2500490</v>
      </c>
      <c r="M1085">
        <v>144599</v>
      </c>
      <c r="N1085">
        <v>28903</v>
      </c>
      <c r="O1085">
        <v>12168</v>
      </c>
      <c r="P1085">
        <v>5687</v>
      </c>
      <c r="Q1085">
        <v>54206</v>
      </c>
    </row>
    <row r="1086" spans="1:17" hidden="1" x14ac:dyDescent="0.2">
      <c r="A1086" t="s">
        <v>365</v>
      </c>
      <c r="B1086" s="2">
        <v>43282</v>
      </c>
      <c r="C1086" t="s">
        <v>351</v>
      </c>
      <c r="D1086" t="s">
        <v>352</v>
      </c>
      <c r="E1086" t="s">
        <v>347</v>
      </c>
      <c r="F1086" t="s">
        <v>348</v>
      </c>
      <c r="G1086" t="s">
        <v>375</v>
      </c>
      <c r="H1086">
        <v>12</v>
      </c>
      <c r="I1086" t="s">
        <v>190</v>
      </c>
      <c r="J1086" t="s">
        <v>189</v>
      </c>
      <c r="K1086">
        <v>7665724</v>
      </c>
      <c r="L1086">
        <v>5588591</v>
      </c>
      <c r="M1086">
        <v>1590359</v>
      </c>
      <c r="N1086">
        <v>26749</v>
      </c>
      <c r="O1086">
        <v>279516</v>
      </c>
      <c r="P1086">
        <v>6708</v>
      </c>
      <c r="Q1086">
        <v>173801</v>
      </c>
    </row>
    <row r="1087" spans="1:17" hidden="1" x14ac:dyDescent="0.2">
      <c r="A1087" t="s">
        <v>365</v>
      </c>
      <c r="B1087" s="2">
        <v>43282</v>
      </c>
      <c r="C1087" t="s">
        <v>351</v>
      </c>
      <c r="D1087" t="s">
        <v>352</v>
      </c>
      <c r="E1087" t="s">
        <v>349</v>
      </c>
      <c r="F1087" t="s">
        <v>350</v>
      </c>
      <c r="G1087" t="s">
        <v>375</v>
      </c>
      <c r="H1087">
        <v>12</v>
      </c>
      <c r="I1087" t="s">
        <v>190</v>
      </c>
      <c r="J1087" t="s">
        <v>189</v>
      </c>
      <c r="K1087">
        <v>10411777</v>
      </c>
      <c r="L1087">
        <v>8089081</v>
      </c>
      <c r="M1087">
        <v>1734958</v>
      </c>
      <c r="N1087">
        <v>55652</v>
      </c>
      <c r="O1087">
        <v>291684</v>
      </c>
      <c r="P1087">
        <v>12395</v>
      </c>
      <c r="Q1087">
        <v>228007</v>
      </c>
    </row>
    <row r="1088" spans="1:17" hidden="1" x14ac:dyDescent="0.2">
      <c r="A1088" t="s">
        <v>365</v>
      </c>
      <c r="B1088" s="2">
        <v>43282</v>
      </c>
      <c r="C1088" t="s">
        <v>353</v>
      </c>
      <c r="D1088" t="s">
        <v>354</v>
      </c>
      <c r="E1088" t="s">
        <v>343</v>
      </c>
      <c r="F1088" t="s">
        <v>344</v>
      </c>
      <c r="G1088" t="s">
        <v>375</v>
      </c>
      <c r="H1088">
        <v>12</v>
      </c>
      <c r="I1088" t="s">
        <v>190</v>
      </c>
      <c r="J1088" t="s">
        <v>189</v>
      </c>
      <c r="K1088">
        <v>5562417</v>
      </c>
      <c r="L1088">
        <v>5072955</v>
      </c>
      <c r="M1088">
        <v>290735</v>
      </c>
      <c r="N1088">
        <v>53295</v>
      </c>
      <c r="O1088">
        <v>24736</v>
      </c>
      <c r="P1088">
        <v>10778</v>
      </c>
      <c r="Q1088">
        <v>109918</v>
      </c>
    </row>
    <row r="1089" spans="1:17" hidden="1" x14ac:dyDescent="0.2">
      <c r="A1089" t="s">
        <v>365</v>
      </c>
      <c r="B1089" s="2">
        <v>43282</v>
      </c>
      <c r="C1089" t="s">
        <v>353</v>
      </c>
      <c r="D1089" t="s">
        <v>354</v>
      </c>
      <c r="E1089" t="s">
        <v>347</v>
      </c>
      <c r="F1089" t="s">
        <v>348</v>
      </c>
      <c r="G1089" t="s">
        <v>375</v>
      </c>
      <c r="H1089">
        <v>12</v>
      </c>
      <c r="I1089" t="s">
        <v>190</v>
      </c>
      <c r="J1089" t="s">
        <v>189</v>
      </c>
      <c r="K1089">
        <v>15736908</v>
      </c>
      <c r="L1089">
        <v>11399170</v>
      </c>
      <c r="M1089">
        <v>3309386</v>
      </c>
      <c r="N1089">
        <v>53689</v>
      </c>
      <c r="O1089">
        <v>607001</v>
      </c>
      <c r="P1089">
        <v>13575</v>
      </c>
      <c r="Q1089">
        <v>354087</v>
      </c>
    </row>
    <row r="1090" spans="1:17" hidden="1" x14ac:dyDescent="0.2">
      <c r="A1090" t="s">
        <v>365</v>
      </c>
      <c r="B1090" s="2">
        <v>43282</v>
      </c>
      <c r="C1090" t="s">
        <v>353</v>
      </c>
      <c r="D1090" t="s">
        <v>354</v>
      </c>
      <c r="E1090" t="s">
        <v>349</v>
      </c>
      <c r="F1090" t="s">
        <v>350</v>
      </c>
      <c r="G1090" t="s">
        <v>375</v>
      </c>
      <c r="H1090">
        <v>12</v>
      </c>
      <c r="I1090" t="s">
        <v>190</v>
      </c>
      <c r="J1090" t="s">
        <v>189</v>
      </c>
      <c r="K1090">
        <v>21299325</v>
      </c>
      <c r="L1090">
        <v>16472125</v>
      </c>
      <c r="M1090">
        <v>3600121</v>
      </c>
      <c r="N1090">
        <v>106984</v>
      </c>
      <c r="O1090">
        <v>631737</v>
      </c>
      <c r="P1090">
        <v>24353</v>
      </c>
      <c r="Q1090">
        <v>464005</v>
      </c>
    </row>
    <row r="1091" spans="1:17" hidden="1" x14ac:dyDescent="0.2">
      <c r="A1091" t="s">
        <v>339</v>
      </c>
      <c r="B1091" t="s">
        <v>340</v>
      </c>
      <c r="C1091" t="s">
        <v>341</v>
      </c>
      <c r="D1091" t="s">
        <v>342</v>
      </c>
      <c r="E1091" t="s">
        <v>343</v>
      </c>
      <c r="F1091" t="s">
        <v>344</v>
      </c>
      <c r="G1091" t="s">
        <v>376</v>
      </c>
      <c r="H1091">
        <v>13</v>
      </c>
      <c r="I1091" t="s">
        <v>192</v>
      </c>
      <c r="J1091" t="s">
        <v>191</v>
      </c>
      <c r="K1091">
        <v>393239</v>
      </c>
      <c r="L1091">
        <v>327948</v>
      </c>
      <c r="M1091">
        <v>36212</v>
      </c>
      <c r="N1091">
        <v>11693</v>
      </c>
      <c r="O1091">
        <v>3173</v>
      </c>
      <c r="P1091">
        <v>2227</v>
      </c>
      <c r="Q1091">
        <v>11986</v>
      </c>
    </row>
    <row r="1092" spans="1:17" hidden="1" x14ac:dyDescent="0.2">
      <c r="A1092" t="s">
        <v>339</v>
      </c>
      <c r="B1092" t="s">
        <v>340</v>
      </c>
      <c r="C1092" t="s">
        <v>341</v>
      </c>
      <c r="D1092" t="s">
        <v>342</v>
      </c>
      <c r="E1092" t="s">
        <v>347</v>
      </c>
      <c r="F1092" t="s">
        <v>348</v>
      </c>
      <c r="G1092" t="s">
        <v>376</v>
      </c>
      <c r="H1092">
        <v>13</v>
      </c>
      <c r="I1092" t="s">
        <v>192</v>
      </c>
      <c r="J1092" t="s">
        <v>191</v>
      </c>
      <c r="K1092">
        <v>4565243</v>
      </c>
      <c r="L1092">
        <v>2759361</v>
      </c>
      <c r="M1092">
        <v>1554732</v>
      </c>
      <c r="N1092">
        <v>10968</v>
      </c>
      <c r="O1092">
        <v>163571</v>
      </c>
      <c r="P1092">
        <v>2607</v>
      </c>
      <c r="Q1092">
        <v>74004</v>
      </c>
    </row>
    <row r="1093" spans="1:17" hidden="1" x14ac:dyDescent="0.2">
      <c r="A1093" t="s">
        <v>339</v>
      </c>
      <c r="B1093" t="s">
        <v>340</v>
      </c>
      <c r="C1093" t="s">
        <v>341</v>
      </c>
      <c r="D1093" t="s">
        <v>342</v>
      </c>
      <c r="E1093" t="s">
        <v>349</v>
      </c>
      <c r="F1093" t="s">
        <v>350</v>
      </c>
      <c r="G1093" t="s">
        <v>376</v>
      </c>
      <c r="H1093">
        <v>13</v>
      </c>
      <c r="I1093" t="s">
        <v>192</v>
      </c>
      <c r="J1093" t="s">
        <v>191</v>
      </c>
      <c r="K1093">
        <v>4958482</v>
      </c>
      <c r="L1093">
        <v>3087309</v>
      </c>
      <c r="M1093">
        <v>1590944</v>
      </c>
      <c r="N1093">
        <v>22661</v>
      </c>
      <c r="O1093">
        <v>166744</v>
      </c>
      <c r="P1093">
        <v>4834</v>
      </c>
      <c r="Q1093">
        <v>85990</v>
      </c>
    </row>
    <row r="1094" spans="1:17" hidden="1" x14ac:dyDescent="0.2">
      <c r="A1094" t="s">
        <v>339</v>
      </c>
      <c r="B1094" t="s">
        <v>340</v>
      </c>
      <c r="C1094" t="s">
        <v>351</v>
      </c>
      <c r="D1094" t="s">
        <v>352</v>
      </c>
      <c r="E1094" t="s">
        <v>343</v>
      </c>
      <c r="F1094" t="s">
        <v>344</v>
      </c>
      <c r="G1094" t="s">
        <v>376</v>
      </c>
      <c r="H1094">
        <v>13</v>
      </c>
      <c r="I1094" t="s">
        <v>192</v>
      </c>
      <c r="J1094" t="s">
        <v>191</v>
      </c>
      <c r="K1094">
        <v>460450</v>
      </c>
      <c r="L1094">
        <v>389850</v>
      </c>
      <c r="M1094">
        <v>36479</v>
      </c>
      <c r="N1094">
        <v>15303</v>
      </c>
      <c r="O1094">
        <v>3601</v>
      </c>
      <c r="P1094">
        <v>2777</v>
      </c>
      <c r="Q1094">
        <v>12440</v>
      </c>
    </row>
    <row r="1095" spans="1:17" hidden="1" x14ac:dyDescent="0.2">
      <c r="A1095" t="s">
        <v>339</v>
      </c>
      <c r="B1095" t="s">
        <v>340</v>
      </c>
      <c r="C1095" t="s">
        <v>351</v>
      </c>
      <c r="D1095" t="s">
        <v>352</v>
      </c>
      <c r="E1095" t="s">
        <v>347</v>
      </c>
      <c r="F1095" t="s">
        <v>348</v>
      </c>
      <c r="G1095" t="s">
        <v>376</v>
      </c>
      <c r="H1095">
        <v>13</v>
      </c>
      <c r="I1095" t="s">
        <v>192</v>
      </c>
      <c r="J1095" t="s">
        <v>191</v>
      </c>
      <c r="K1095">
        <v>4268721</v>
      </c>
      <c r="L1095">
        <v>2667772</v>
      </c>
      <c r="M1095">
        <v>1366504</v>
      </c>
      <c r="N1095">
        <v>10635</v>
      </c>
      <c r="O1095">
        <v>153114</v>
      </c>
      <c r="P1095">
        <v>2843</v>
      </c>
      <c r="Q1095">
        <v>67853</v>
      </c>
    </row>
    <row r="1096" spans="1:17" hidden="1" x14ac:dyDescent="0.2">
      <c r="A1096" t="s">
        <v>339</v>
      </c>
      <c r="B1096" t="s">
        <v>340</v>
      </c>
      <c r="C1096" t="s">
        <v>351</v>
      </c>
      <c r="D1096" t="s">
        <v>352</v>
      </c>
      <c r="E1096" t="s">
        <v>349</v>
      </c>
      <c r="F1096" t="s">
        <v>350</v>
      </c>
      <c r="G1096" t="s">
        <v>376</v>
      </c>
      <c r="H1096">
        <v>13</v>
      </c>
      <c r="I1096" t="s">
        <v>192</v>
      </c>
      <c r="J1096" t="s">
        <v>191</v>
      </c>
      <c r="K1096">
        <v>4729171</v>
      </c>
      <c r="L1096">
        <v>3057622</v>
      </c>
      <c r="M1096">
        <v>1402983</v>
      </c>
      <c r="N1096">
        <v>25938</v>
      </c>
      <c r="O1096">
        <v>156715</v>
      </c>
      <c r="P1096">
        <v>5620</v>
      </c>
      <c r="Q1096">
        <v>80293</v>
      </c>
    </row>
    <row r="1097" spans="1:17" hidden="1" x14ac:dyDescent="0.2">
      <c r="A1097" t="s">
        <v>339</v>
      </c>
      <c r="B1097" t="s">
        <v>340</v>
      </c>
      <c r="C1097" t="s">
        <v>353</v>
      </c>
      <c r="D1097" t="s">
        <v>354</v>
      </c>
      <c r="E1097" t="s">
        <v>343</v>
      </c>
      <c r="F1097" t="s">
        <v>344</v>
      </c>
      <c r="G1097" t="s">
        <v>376</v>
      </c>
      <c r="H1097">
        <v>13</v>
      </c>
      <c r="I1097" t="s">
        <v>192</v>
      </c>
      <c r="J1097" t="s">
        <v>191</v>
      </c>
      <c r="K1097">
        <v>853689</v>
      </c>
      <c r="L1097">
        <v>717798</v>
      </c>
      <c r="M1097">
        <v>72691</v>
      </c>
      <c r="N1097">
        <v>26996</v>
      </c>
      <c r="O1097">
        <v>6774</v>
      </c>
      <c r="P1097">
        <v>5004</v>
      </c>
      <c r="Q1097">
        <v>24426</v>
      </c>
    </row>
    <row r="1098" spans="1:17" hidden="1" x14ac:dyDescent="0.2">
      <c r="A1098" t="s">
        <v>339</v>
      </c>
      <c r="B1098" t="s">
        <v>340</v>
      </c>
      <c r="C1098" t="s">
        <v>353</v>
      </c>
      <c r="D1098" t="s">
        <v>354</v>
      </c>
      <c r="E1098" t="s">
        <v>347</v>
      </c>
      <c r="F1098" t="s">
        <v>348</v>
      </c>
      <c r="G1098" t="s">
        <v>376</v>
      </c>
      <c r="H1098">
        <v>13</v>
      </c>
      <c r="I1098" t="s">
        <v>192</v>
      </c>
      <c r="J1098" t="s">
        <v>191</v>
      </c>
      <c r="K1098">
        <v>8833964</v>
      </c>
      <c r="L1098">
        <v>5427133</v>
      </c>
      <c r="M1098">
        <v>2921236</v>
      </c>
      <c r="N1098">
        <v>21603</v>
      </c>
      <c r="O1098">
        <v>316685</v>
      </c>
      <c r="P1098">
        <v>5450</v>
      </c>
      <c r="Q1098">
        <v>141857</v>
      </c>
    </row>
    <row r="1099" spans="1:17" hidden="1" x14ac:dyDescent="0.2">
      <c r="A1099" t="s">
        <v>339</v>
      </c>
      <c r="B1099" t="s">
        <v>340</v>
      </c>
      <c r="C1099" t="s">
        <v>353</v>
      </c>
      <c r="D1099" t="s">
        <v>354</v>
      </c>
      <c r="E1099" t="s">
        <v>349</v>
      </c>
      <c r="F1099" t="s">
        <v>350</v>
      </c>
      <c r="G1099" t="s">
        <v>376</v>
      </c>
      <c r="H1099">
        <v>13</v>
      </c>
      <c r="I1099" t="s">
        <v>192</v>
      </c>
      <c r="J1099" t="s">
        <v>191</v>
      </c>
      <c r="K1099">
        <v>9687653</v>
      </c>
      <c r="L1099">
        <v>6144931</v>
      </c>
      <c r="M1099">
        <v>2993927</v>
      </c>
      <c r="N1099">
        <v>48599</v>
      </c>
      <c r="O1099">
        <v>323459</v>
      </c>
      <c r="P1099">
        <v>10454</v>
      </c>
      <c r="Q1099">
        <v>166283</v>
      </c>
    </row>
    <row r="1100" spans="1:17" hidden="1" x14ac:dyDescent="0.2">
      <c r="A1100" t="s">
        <v>355</v>
      </c>
      <c r="B1100" t="s">
        <v>356</v>
      </c>
      <c r="C1100" t="s">
        <v>341</v>
      </c>
      <c r="D1100" t="s">
        <v>342</v>
      </c>
      <c r="E1100" t="s">
        <v>343</v>
      </c>
      <c r="F1100" t="s">
        <v>344</v>
      </c>
      <c r="G1100" t="s">
        <v>376</v>
      </c>
      <c r="H1100">
        <v>13</v>
      </c>
      <c r="I1100" t="s">
        <v>192</v>
      </c>
      <c r="J1100" t="s">
        <v>191</v>
      </c>
      <c r="K1100">
        <v>393243</v>
      </c>
      <c r="L1100">
        <v>327947</v>
      </c>
      <c r="M1100">
        <v>36213</v>
      </c>
      <c r="N1100">
        <v>11697</v>
      </c>
      <c r="O1100">
        <v>3173</v>
      </c>
      <c r="P1100">
        <v>2227</v>
      </c>
      <c r="Q1100">
        <v>11986</v>
      </c>
    </row>
    <row r="1101" spans="1:17" hidden="1" x14ac:dyDescent="0.2">
      <c r="A1101" t="s">
        <v>355</v>
      </c>
      <c r="B1101" t="s">
        <v>356</v>
      </c>
      <c r="C1101" t="s">
        <v>341</v>
      </c>
      <c r="D1101" t="s">
        <v>342</v>
      </c>
      <c r="E1101" t="s">
        <v>347</v>
      </c>
      <c r="F1101" t="s">
        <v>348</v>
      </c>
      <c r="G1101" t="s">
        <v>376</v>
      </c>
      <c r="H1101">
        <v>13</v>
      </c>
      <c r="I1101" t="s">
        <v>192</v>
      </c>
      <c r="J1101" t="s">
        <v>191</v>
      </c>
      <c r="K1101">
        <v>4565370</v>
      </c>
      <c r="L1101">
        <v>2759423</v>
      </c>
      <c r="M1101">
        <v>1554797</v>
      </c>
      <c r="N1101">
        <v>10968</v>
      </c>
      <c r="O1101">
        <v>163571</v>
      </c>
      <c r="P1101">
        <v>2607</v>
      </c>
      <c r="Q1101">
        <v>74004</v>
      </c>
    </row>
    <row r="1102" spans="1:17" hidden="1" x14ac:dyDescent="0.2">
      <c r="A1102" t="s">
        <v>355</v>
      </c>
      <c r="B1102" t="s">
        <v>356</v>
      </c>
      <c r="C1102" t="s">
        <v>341</v>
      </c>
      <c r="D1102" t="s">
        <v>342</v>
      </c>
      <c r="E1102" t="s">
        <v>349</v>
      </c>
      <c r="F1102" t="s">
        <v>350</v>
      </c>
      <c r="G1102" t="s">
        <v>376</v>
      </c>
      <c r="H1102">
        <v>13</v>
      </c>
      <c r="I1102" t="s">
        <v>192</v>
      </c>
      <c r="J1102" t="s">
        <v>191</v>
      </c>
      <c r="K1102">
        <v>4958613</v>
      </c>
      <c r="L1102">
        <v>3087370</v>
      </c>
      <c r="M1102">
        <v>1591010</v>
      </c>
      <c r="N1102">
        <v>22665</v>
      </c>
      <c r="O1102">
        <v>166744</v>
      </c>
      <c r="P1102">
        <v>4834</v>
      </c>
      <c r="Q1102">
        <v>85990</v>
      </c>
    </row>
    <row r="1103" spans="1:17" hidden="1" x14ac:dyDescent="0.2">
      <c r="A1103" t="s">
        <v>355</v>
      </c>
      <c r="B1103" t="s">
        <v>356</v>
      </c>
      <c r="C1103" t="s">
        <v>351</v>
      </c>
      <c r="D1103" t="s">
        <v>352</v>
      </c>
      <c r="E1103" t="s">
        <v>343</v>
      </c>
      <c r="F1103" t="s">
        <v>344</v>
      </c>
      <c r="G1103" t="s">
        <v>376</v>
      </c>
      <c r="H1103">
        <v>13</v>
      </c>
      <c r="I1103" t="s">
        <v>192</v>
      </c>
      <c r="J1103" t="s">
        <v>191</v>
      </c>
      <c r="K1103">
        <v>460555</v>
      </c>
      <c r="L1103">
        <v>389929</v>
      </c>
      <c r="M1103">
        <v>36488</v>
      </c>
      <c r="N1103">
        <v>15313</v>
      </c>
      <c r="O1103">
        <v>3601</v>
      </c>
      <c r="P1103">
        <v>2777</v>
      </c>
      <c r="Q1103">
        <v>12447</v>
      </c>
    </row>
    <row r="1104" spans="1:17" hidden="1" x14ac:dyDescent="0.2">
      <c r="A1104" t="s">
        <v>355</v>
      </c>
      <c r="B1104" t="s">
        <v>356</v>
      </c>
      <c r="C1104" t="s">
        <v>351</v>
      </c>
      <c r="D1104" t="s">
        <v>352</v>
      </c>
      <c r="E1104" t="s">
        <v>347</v>
      </c>
      <c r="F1104" t="s">
        <v>348</v>
      </c>
      <c r="G1104" t="s">
        <v>376</v>
      </c>
      <c r="H1104">
        <v>13</v>
      </c>
      <c r="I1104" t="s">
        <v>192</v>
      </c>
      <c r="J1104" t="s">
        <v>191</v>
      </c>
      <c r="K1104">
        <v>4269541</v>
      </c>
      <c r="L1104">
        <v>2668328</v>
      </c>
      <c r="M1104">
        <v>1366705</v>
      </c>
      <c r="N1104">
        <v>10640</v>
      </c>
      <c r="O1104">
        <v>153148</v>
      </c>
      <c r="P1104">
        <v>2846</v>
      </c>
      <c r="Q1104">
        <v>67874</v>
      </c>
    </row>
    <row r="1105" spans="1:17" hidden="1" x14ac:dyDescent="0.2">
      <c r="A1105" t="s">
        <v>355</v>
      </c>
      <c r="B1105" t="s">
        <v>356</v>
      </c>
      <c r="C1105" t="s">
        <v>351</v>
      </c>
      <c r="D1105" t="s">
        <v>352</v>
      </c>
      <c r="E1105" t="s">
        <v>349</v>
      </c>
      <c r="F1105" t="s">
        <v>350</v>
      </c>
      <c r="G1105" t="s">
        <v>376</v>
      </c>
      <c r="H1105">
        <v>13</v>
      </c>
      <c r="I1105" t="s">
        <v>192</v>
      </c>
      <c r="J1105" t="s">
        <v>191</v>
      </c>
      <c r="K1105">
        <v>4730096</v>
      </c>
      <c r="L1105">
        <v>3058257</v>
      </c>
      <c r="M1105">
        <v>1403193</v>
      </c>
      <c r="N1105">
        <v>25953</v>
      </c>
      <c r="O1105">
        <v>156749</v>
      </c>
      <c r="P1105">
        <v>5623</v>
      </c>
      <c r="Q1105">
        <v>80321</v>
      </c>
    </row>
    <row r="1106" spans="1:17" hidden="1" x14ac:dyDescent="0.2">
      <c r="A1106" t="s">
        <v>355</v>
      </c>
      <c r="B1106" t="s">
        <v>356</v>
      </c>
      <c r="C1106" t="s">
        <v>353</v>
      </c>
      <c r="D1106" t="s">
        <v>354</v>
      </c>
      <c r="E1106" t="s">
        <v>343</v>
      </c>
      <c r="F1106" t="s">
        <v>344</v>
      </c>
      <c r="G1106" t="s">
        <v>376</v>
      </c>
      <c r="H1106">
        <v>13</v>
      </c>
      <c r="I1106" t="s">
        <v>192</v>
      </c>
      <c r="J1106" t="s">
        <v>191</v>
      </c>
      <c r="K1106">
        <v>853798</v>
      </c>
      <c r="L1106">
        <v>717876</v>
      </c>
      <c r="M1106">
        <v>72701</v>
      </c>
      <c r="N1106">
        <v>27010</v>
      </c>
      <c r="O1106">
        <v>6774</v>
      </c>
      <c r="P1106">
        <v>5004</v>
      </c>
      <c r="Q1106">
        <v>24433</v>
      </c>
    </row>
    <row r="1107" spans="1:17" hidden="1" x14ac:dyDescent="0.2">
      <c r="A1107" t="s">
        <v>355</v>
      </c>
      <c r="B1107" t="s">
        <v>356</v>
      </c>
      <c r="C1107" t="s">
        <v>353</v>
      </c>
      <c r="D1107" t="s">
        <v>354</v>
      </c>
      <c r="E1107" t="s">
        <v>347</v>
      </c>
      <c r="F1107" t="s">
        <v>348</v>
      </c>
      <c r="G1107" t="s">
        <v>376</v>
      </c>
      <c r="H1107">
        <v>13</v>
      </c>
      <c r="I1107" t="s">
        <v>192</v>
      </c>
      <c r="J1107" t="s">
        <v>191</v>
      </c>
      <c r="K1107">
        <v>8834911</v>
      </c>
      <c r="L1107">
        <v>5427751</v>
      </c>
      <c r="M1107">
        <v>2921502</v>
      </c>
      <c r="N1107">
        <v>21608</v>
      </c>
      <c r="O1107">
        <v>316719</v>
      </c>
      <c r="P1107">
        <v>5453</v>
      </c>
      <c r="Q1107">
        <v>141878</v>
      </c>
    </row>
    <row r="1108" spans="1:17" hidden="1" x14ac:dyDescent="0.2">
      <c r="A1108" t="s">
        <v>355</v>
      </c>
      <c r="B1108" t="s">
        <v>356</v>
      </c>
      <c r="C1108" t="s">
        <v>353</v>
      </c>
      <c r="D1108" t="s">
        <v>354</v>
      </c>
      <c r="E1108" t="s">
        <v>349</v>
      </c>
      <c r="F1108" t="s">
        <v>350</v>
      </c>
      <c r="G1108" t="s">
        <v>376</v>
      </c>
      <c r="H1108">
        <v>13</v>
      </c>
      <c r="I1108" t="s">
        <v>192</v>
      </c>
      <c r="J1108" t="s">
        <v>191</v>
      </c>
      <c r="K1108">
        <v>9688709</v>
      </c>
      <c r="L1108">
        <v>6145627</v>
      </c>
      <c r="M1108">
        <v>2994203</v>
      </c>
      <c r="N1108">
        <v>48618</v>
      </c>
      <c r="O1108">
        <v>323493</v>
      </c>
      <c r="P1108">
        <v>10457</v>
      </c>
      <c r="Q1108">
        <v>166311</v>
      </c>
    </row>
    <row r="1109" spans="1:17" hidden="1" x14ac:dyDescent="0.2">
      <c r="A1109" t="s">
        <v>357</v>
      </c>
      <c r="B1109" s="2">
        <v>40360</v>
      </c>
      <c r="C1109" t="s">
        <v>341</v>
      </c>
      <c r="D1109" t="s">
        <v>342</v>
      </c>
      <c r="E1109" t="s">
        <v>343</v>
      </c>
      <c r="F1109" t="s">
        <v>344</v>
      </c>
      <c r="G1109" t="s">
        <v>376</v>
      </c>
      <c r="H1109">
        <v>13</v>
      </c>
      <c r="I1109" t="s">
        <v>192</v>
      </c>
      <c r="J1109" t="s">
        <v>191</v>
      </c>
      <c r="K1109">
        <v>395463</v>
      </c>
      <c r="L1109">
        <v>329390</v>
      </c>
      <c r="M1109">
        <v>36784</v>
      </c>
      <c r="N1109">
        <v>11703</v>
      </c>
      <c r="O1109">
        <v>3235</v>
      </c>
      <c r="P1109">
        <v>2251</v>
      </c>
      <c r="Q1109">
        <v>12100</v>
      </c>
    </row>
    <row r="1110" spans="1:17" hidden="1" x14ac:dyDescent="0.2">
      <c r="A1110" t="s">
        <v>357</v>
      </c>
      <c r="B1110" s="2">
        <v>40360</v>
      </c>
      <c r="C1110" t="s">
        <v>341</v>
      </c>
      <c r="D1110" t="s">
        <v>342</v>
      </c>
      <c r="E1110" t="s">
        <v>347</v>
      </c>
      <c r="F1110" t="s">
        <v>348</v>
      </c>
      <c r="G1110" t="s">
        <v>376</v>
      </c>
      <c r="H1110">
        <v>13</v>
      </c>
      <c r="I1110" t="s">
        <v>192</v>
      </c>
      <c r="J1110" t="s">
        <v>191</v>
      </c>
      <c r="K1110">
        <v>4575186</v>
      </c>
      <c r="L1110">
        <v>2761507</v>
      </c>
      <c r="M1110">
        <v>1560133</v>
      </c>
      <c r="N1110">
        <v>11007</v>
      </c>
      <c r="O1110">
        <v>165308</v>
      </c>
      <c r="P1110">
        <v>2624</v>
      </c>
      <c r="Q1110">
        <v>74607</v>
      </c>
    </row>
    <row r="1111" spans="1:17" hidden="1" x14ac:dyDescent="0.2">
      <c r="A1111" t="s">
        <v>357</v>
      </c>
      <c r="B1111" s="2">
        <v>40360</v>
      </c>
      <c r="C1111" t="s">
        <v>341</v>
      </c>
      <c r="D1111" t="s">
        <v>342</v>
      </c>
      <c r="E1111" t="s">
        <v>349</v>
      </c>
      <c r="F1111" t="s">
        <v>350</v>
      </c>
      <c r="G1111" t="s">
        <v>376</v>
      </c>
      <c r="H1111">
        <v>13</v>
      </c>
      <c r="I1111" t="s">
        <v>192</v>
      </c>
      <c r="J1111" t="s">
        <v>191</v>
      </c>
      <c r="K1111">
        <v>4970649</v>
      </c>
      <c r="L1111">
        <v>3090897</v>
      </c>
      <c r="M1111">
        <v>1596917</v>
      </c>
      <c r="N1111">
        <v>22710</v>
      </c>
      <c r="O1111">
        <v>168543</v>
      </c>
      <c r="P1111">
        <v>4875</v>
      </c>
      <c r="Q1111">
        <v>86707</v>
      </c>
    </row>
    <row r="1112" spans="1:17" hidden="1" x14ac:dyDescent="0.2">
      <c r="A1112" t="s">
        <v>357</v>
      </c>
      <c r="B1112" s="2">
        <v>40360</v>
      </c>
      <c r="C1112" t="s">
        <v>351</v>
      </c>
      <c r="D1112" t="s">
        <v>352</v>
      </c>
      <c r="E1112" t="s">
        <v>343</v>
      </c>
      <c r="F1112" t="s">
        <v>344</v>
      </c>
      <c r="G1112" t="s">
        <v>376</v>
      </c>
      <c r="H1112">
        <v>13</v>
      </c>
      <c r="I1112" t="s">
        <v>192</v>
      </c>
      <c r="J1112" t="s">
        <v>191</v>
      </c>
      <c r="K1112">
        <v>461728</v>
      </c>
      <c r="L1112">
        <v>390518</v>
      </c>
      <c r="M1112">
        <v>36938</v>
      </c>
      <c r="N1112">
        <v>15318</v>
      </c>
      <c r="O1112">
        <v>3640</v>
      </c>
      <c r="P1112">
        <v>2794</v>
      </c>
      <c r="Q1112">
        <v>12520</v>
      </c>
    </row>
    <row r="1113" spans="1:17" hidden="1" x14ac:dyDescent="0.2">
      <c r="A1113" t="s">
        <v>357</v>
      </c>
      <c r="B1113" s="2">
        <v>40360</v>
      </c>
      <c r="C1113" t="s">
        <v>351</v>
      </c>
      <c r="D1113" t="s">
        <v>352</v>
      </c>
      <c r="E1113" t="s">
        <v>347</v>
      </c>
      <c r="F1113" t="s">
        <v>348</v>
      </c>
      <c r="G1113" t="s">
        <v>376</v>
      </c>
      <c r="H1113">
        <v>13</v>
      </c>
      <c r="I1113" t="s">
        <v>192</v>
      </c>
      <c r="J1113" t="s">
        <v>191</v>
      </c>
      <c r="K1113">
        <v>4279433</v>
      </c>
      <c r="L1113">
        <v>2670476</v>
      </c>
      <c r="M1113">
        <v>1372245</v>
      </c>
      <c r="N1113">
        <v>10664</v>
      </c>
      <c r="O1113">
        <v>154644</v>
      </c>
      <c r="P1113">
        <v>2854</v>
      </c>
      <c r="Q1113">
        <v>68550</v>
      </c>
    </row>
    <row r="1114" spans="1:17" hidden="1" x14ac:dyDescent="0.2">
      <c r="A1114" t="s">
        <v>357</v>
      </c>
      <c r="B1114" s="2">
        <v>40360</v>
      </c>
      <c r="C1114" t="s">
        <v>351</v>
      </c>
      <c r="D1114" t="s">
        <v>352</v>
      </c>
      <c r="E1114" t="s">
        <v>349</v>
      </c>
      <c r="F1114" t="s">
        <v>350</v>
      </c>
      <c r="G1114" t="s">
        <v>376</v>
      </c>
      <c r="H1114">
        <v>13</v>
      </c>
      <c r="I1114" t="s">
        <v>192</v>
      </c>
      <c r="J1114" t="s">
        <v>191</v>
      </c>
      <c r="K1114">
        <v>4741161</v>
      </c>
      <c r="L1114">
        <v>3060994</v>
      </c>
      <c r="M1114">
        <v>1409183</v>
      </c>
      <c r="N1114">
        <v>25982</v>
      </c>
      <c r="O1114">
        <v>158284</v>
      </c>
      <c r="P1114">
        <v>5648</v>
      </c>
      <c r="Q1114">
        <v>81070</v>
      </c>
    </row>
    <row r="1115" spans="1:17" hidden="1" x14ac:dyDescent="0.2">
      <c r="A1115" t="s">
        <v>357</v>
      </c>
      <c r="B1115" s="2">
        <v>40360</v>
      </c>
      <c r="C1115" t="s">
        <v>353</v>
      </c>
      <c r="D1115" t="s">
        <v>354</v>
      </c>
      <c r="E1115" t="s">
        <v>343</v>
      </c>
      <c r="F1115" t="s">
        <v>344</v>
      </c>
      <c r="G1115" t="s">
        <v>376</v>
      </c>
      <c r="H1115">
        <v>13</v>
      </c>
      <c r="I1115" t="s">
        <v>192</v>
      </c>
      <c r="J1115" t="s">
        <v>191</v>
      </c>
      <c r="K1115">
        <v>857191</v>
      </c>
      <c r="L1115">
        <v>719908</v>
      </c>
      <c r="M1115">
        <v>73722</v>
      </c>
      <c r="N1115">
        <v>27021</v>
      </c>
      <c r="O1115">
        <v>6875</v>
      </c>
      <c r="P1115">
        <v>5045</v>
      </c>
      <c r="Q1115">
        <v>24620</v>
      </c>
    </row>
    <row r="1116" spans="1:17" hidden="1" x14ac:dyDescent="0.2">
      <c r="A1116" t="s">
        <v>357</v>
      </c>
      <c r="B1116" s="2">
        <v>40360</v>
      </c>
      <c r="C1116" t="s">
        <v>353</v>
      </c>
      <c r="D1116" t="s">
        <v>354</v>
      </c>
      <c r="E1116" t="s">
        <v>347</v>
      </c>
      <c r="F1116" t="s">
        <v>348</v>
      </c>
      <c r="G1116" t="s">
        <v>376</v>
      </c>
      <c r="H1116">
        <v>13</v>
      </c>
      <c r="I1116" t="s">
        <v>192</v>
      </c>
      <c r="J1116" t="s">
        <v>191</v>
      </c>
      <c r="K1116">
        <v>8854619</v>
      </c>
      <c r="L1116">
        <v>5431983</v>
      </c>
      <c r="M1116">
        <v>2932378</v>
      </c>
      <c r="N1116">
        <v>21671</v>
      </c>
      <c r="O1116">
        <v>319952</v>
      </c>
      <c r="P1116">
        <v>5478</v>
      </c>
      <c r="Q1116">
        <v>143157</v>
      </c>
    </row>
    <row r="1117" spans="1:17" hidden="1" x14ac:dyDescent="0.2">
      <c r="A1117" t="s">
        <v>357</v>
      </c>
      <c r="B1117" s="2">
        <v>40360</v>
      </c>
      <c r="C1117" t="s">
        <v>353</v>
      </c>
      <c r="D1117" t="s">
        <v>354</v>
      </c>
      <c r="E1117" t="s">
        <v>349</v>
      </c>
      <c r="F1117" t="s">
        <v>350</v>
      </c>
      <c r="G1117" t="s">
        <v>376</v>
      </c>
      <c r="H1117">
        <v>13</v>
      </c>
      <c r="I1117" t="s">
        <v>192</v>
      </c>
      <c r="J1117" t="s">
        <v>191</v>
      </c>
      <c r="K1117">
        <v>9711810</v>
      </c>
      <c r="L1117">
        <v>6151891</v>
      </c>
      <c r="M1117">
        <v>3006100</v>
      </c>
      <c r="N1117">
        <v>48692</v>
      </c>
      <c r="O1117">
        <v>326827</v>
      </c>
      <c r="P1117">
        <v>10523</v>
      </c>
      <c r="Q1117">
        <v>167777</v>
      </c>
    </row>
    <row r="1118" spans="1:17" hidden="1" x14ac:dyDescent="0.2">
      <c r="A1118" t="s">
        <v>358</v>
      </c>
      <c r="B1118" s="2">
        <v>40725</v>
      </c>
      <c r="C1118" t="s">
        <v>341</v>
      </c>
      <c r="D1118" t="s">
        <v>342</v>
      </c>
      <c r="E1118" t="s">
        <v>343</v>
      </c>
      <c r="F1118" t="s">
        <v>344</v>
      </c>
      <c r="G1118" t="s">
        <v>376</v>
      </c>
      <c r="H1118">
        <v>13</v>
      </c>
      <c r="I1118" t="s">
        <v>192</v>
      </c>
      <c r="J1118" t="s">
        <v>191</v>
      </c>
      <c r="K1118">
        <v>405590</v>
      </c>
      <c r="L1118">
        <v>336743</v>
      </c>
      <c r="M1118">
        <v>38667</v>
      </c>
      <c r="N1118">
        <v>11756</v>
      </c>
      <c r="O1118">
        <v>3466</v>
      </c>
      <c r="P1118">
        <v>2306</v>
      </c>
      <c r="Q1118">
        <v>12652</v>
      </c>
    </row>
    <row r="1119" spans="1:17" hidden="1" x14ac:dyDescent="0.2">
      <c r="A1119" t="s">
        <v>358</v>
      </c>
      <c r="B1119" s="2">
        <v>40725</v>
      </c>
      <c r="C1119" t="s">
        <v>341</v>
      </c>
      <c r="D1119" t="s">
        <v>342</v>
      </c>
      <c r="E1119" t="s">
        <v>347</v>
      </c>
      <c r="F1119" t="s">
        <v>348</v>
      </c>
      <c r="G1119" t="s">
        <v>376</v>
      </c>
      <c r="H1119">
        <v>13</v>
      </c>
      <c r="I1119" t="s">
        <v>192</v>
      </c>
      <c r="J1119" t="s">
        <v>191</v>
      </c>
      <c r="K1119">
        <v>4609779</v>
      </c>
      <c r="L1119">
        <v>2765353</v>
      </c>
      <c r="M1119">
        <v>1581816</v>
      </c>
      <c r="N1119">
        <v>11109</v>
      </c>
      <c r="O1119">
        <v>171205</v>
      </c>
      <c r="P1119">
        <v>2675</v>
      </c>
      <c r="Q1119">
        <v>77621</v>
      </c>
    </row>
    <row r="1120" spans="1:17" hidden="1" x14ac:dyDescent="0.2">
      <c r="A1120" t="s">
        <v>358</v>
      </c>
      <c r="B1120" s="2">
        <v>40725</v>
      </c>
      <c r="C1120" t="s">
        <v>341</v>
      </c>
      <c r="D1120" t="s">
        <v>342</v>
      </c>
      <c r="E1120" t="s">
        <v>349</v>
      </c>
      <c r="F1120" t="s">
        <v>350</v>
      </c>
      <c r="G1120" t="s">
        <v>376</v>
      </c>
      <c r="H1120">
        <v>13</v>
      </c>
      <c r="I1120" t="s">
        <v>192</v>
      </c>
      <c r="J1120" t="s">
        <v>191</v>
      </c>
      <c r="K1120">
        <v>5015369</v>
      </c>
      <c r="L1120">
        <v>3102096</v>
      </c>
      <c r="M1120">
        <v>1620483</v>
      </c>
      <c r="N1120">
        <v>22865</v>
      </c>
      <c r="O1120">
        <v>174671</v>
      </c>
      <c r="P1120">
        <v>4981</v>
      </c>
      <c r="Q1120">
        <v>90273</v>
      </c>
    </row>
    <row r="1121" spans="1:17" hidden="1" x14ac:dyDescent="0.2">
      <c r="A1121" t="s">
        <v>358</v>
      </c>
      <c r="B1121" s="2">
        <v>40725</v>
      </c>
      <c r="C1121" t="s">
        <v>351</v>
      </c>
      <c r="D1121" t="s">
        <v>352</v>
      </c>
      <c r="E1121" t="s">
        <v>343</v>
      </c>
      <c r="F1121" t="s">
        <v>344</v>
      </c>
      <c r="G1121" t="s">
        <v>376</v>
      </c>
      <c r="H1121">
        <v>13</v>
      </c>
      <c r="I1121" t="s">
        <v>192</v>
      </c>
      <c r="J1121" t="s">
        <v>191</v>
      </c>
      <c r="K1121">
        <v>467293</v>
      </c>
      <c r="L1121">
        <v>393851</v>
      </c>
      <c r="M1121">
        <v>38320</v>
      </c>
      <c r="N1121">
        <v>15319</v>
      </c>
      <c r="O1121">
        <v>3925</v>
      </c>
      <c r="P1121">
        <v>2849</v>
      </c>
      <c r="Q1121">
        <v>13029</v>
      </c>
    </row>
    <row r="1122" spans="1:17" hidden="1" x14ac:dyDescent="0.2">
      <c r="A1122" t="s">
        <v>358</v>
      </c>
      <c r="B1122" s="2">
        <v>40725</v>
      </c>
      <c r="C1122" t="s">
        <v>351</v>
      </c>
      <c r="D1122" t="s">
        <v>352</v>
      </c>
      <c r="E1122" t="s">
        <v>347</v>
      </c>
      <c r="F1122" t="s">
        <v>348</v>
      </c>
      <c r="G1122" t="s">
        <v>376</v>
      </c>
      <c r="H1122">
        <v>13</v>
      </c>
      <c r="I1122" t="s">
        <v>192</v>
      </c>
      <c r="J1122" t="s">
        <v>191</v>
      </c>
      <c r="K1122">
        <v>4318916</v>
      </c>
      <c r="L1122">
        <v>2677100</v>
      </c>
      <c r="M1122">
        <v>1396346</v>
      </c>
      <c r="N1122">
        <v>10750</v>
      </c>
      <c r="O1122">
        <v>160133</v>
      </c>
      <c r="P1122">
        <v>2902</v>
      </c>
      <c r="Q1122">
        <v>71685</v>
      </c>
    </row>
    <row r="1123" spans="1:17" hidden="1" x14ac:dyDescent="0.2">
      <c r="A1123" t="s">
        <v>358</v>
      </c>
      <c r="B1123" s="2">
        <v>40725</v>
      </c>
      <c r="C1123" t="s">
        <v>351</v>
      </c>
      <c r="D1123" t="s">
        <v>352</v>
      </c>
      <c r="E1123" t="s">
        <v>349</v>
      </c>
      <c r="F1123" t="s">
        <v>350</v>
      </c>
      <c r="G1123" t="s">
        <v>376</v>
      </c>
      <c r="H1123">
        <v>13</v>
      </c>
      <c r="I1123" t="s">
        <v>192</v>
      </c>
      <c r="J1123" t="s">
        <v>191</v>
      </c>
      <c r="K1123">
        <v>4786209</v>
      </c>
      <c r="L1123">
        <v>3070951</v>
      </c>
      <c r="M1123">
        <v>1434666</v>
      </c>
      <c r="N1123">
        <v>26069</v>
      </c>
      <c r="O1123">
        <v>164058</v>
      </c>
      <c r="P1123">
        <v>5751</v>
      </c>
      <c r="Q1123">
        <v>84714</v>
      </c>
    </row>
    <row r="1124" spans="1:17" hidden="1" x14ac:dyDescent="0.2">
      <c r="A1124" t="s">
        <v>358</v>
      </c>
      <c r="B1124" s="2">
        <v>40725</v>
      </c>
      <c r="C1124" t="s">
        <v>353</v>
      </c>
      <c r="D1124" t="s">
        <v>354</v>
      </c>
      <c r="E1124" t="s">
        <v>343</v>
      </c>
      <c r="F1124" t="s">
        <v>344</v>
      </c>
      <c r="G1124" t="s">
        <v>376</v>
      </c>
      <c r="H1124">
        <v>13</v>
      </c>
      <c r="I1124" t="s">
        <v>192</v>
      </c>
      <c r="J1124" t="s">
        <v>191</v>
      </c>
      <c r="K1124">
        <v>872883</v>
      </c>
      <c r="L1124">
        <v>730594</v>
      </c>
      <c r="M1124">
        <v>76987</v>
      </c>
      <c r="N1124">
        <v>27075</v>
      </c>
      <c r="O1124">
        <v>7391</v>
      </c>
      <c r="P1124">
        <v>5155</v>
      </c>
      <c r="Q1124">
        <v>25681</v>
      </c>
    </row>
    <row r="1125" spans="1:17" hidden="1" x14ac:dyDescent="0.2">
      <c r="A1125" t="s">
        <v>358</v>
      </c>
      <c r="B1125" s="2">
        <v>40725</v>
      </c>
      <c r="C1125" t="s">
        <v>353</v>
      </c>
      <c r="D1125" t="s">
        <v>354</v>
      </c>
      <c r="E1125" t="s">
        <v>347</v>
      </c>
      <c r="F1125" t="s">
        <v>348</v>
      </c>
      <c r="G1125" t="s">
        <v>376</v>
      </c>
      <c r="H1125">
        <v>13</v>
      </c>
      <c r="I1125" t="s">
        <v>192</v>
      </c>
      <c r="J1125" t="s">
        <v>191</v>
      </c>
      <c r="K1125">
        <v>8928695</v>
      </c>
      <c r="L1125">
        <v>5442453</v>
      </c>
      <c r="M1125">
        <v>2978162</v>
      </c>
      <c r="N1125">
        <v>21859</v>
      </c>
      <c r="O1125">
        <v>331338</v>
      </c>
      <c r="P1125">
        <v>5577</v>
      </c>
      <c r="Q1125">
        <v>149306</v>
      </c>
    </row>
    <row r="1126" spans="1:17" hidden="1" x14ac:dyDescent="0.2">
      <c r="A1126" t="s">
        <v>358</v>
      </c>
      <c r="B1126" s="2">
        <v>40725</v>
      </c>
      <c r="C1126" t="s">
        <v>353</v>
      </c>
      <c r="D1126" t="s">
        <v>354</v>
      </c>
      <c r="E1126" t="s">
        <v>349</v>
      </c>
      <c r="F1126" t="s">
        <v>350</v>
      </c>
      <c r="G1126" t="s">
        <v>376</v>
      </c>
      <c r="H1126">
        <v>13</v>
      </c>
      <c r="I1126" t="s">
        <v>192</v>
      </c>
      <c r="J1126" t="s">
        <v>191</v>
      </c>
      <c r="K1126">
        <v>9801578</v>
      </c>
      <c r="L1126">
        <v>6173047</v>
      </c>
      <c r="M1126">
        <v>3055149</v>
      </c>
      <c r="N1126">
        <v>48934</v>
      </c>
      <c r="O1126">
        <v>338729</v>
      </c>
      <c r="P1126">
        <v>10732</v>
      </c>
      <c r="Q1126">
        <v>174987</v>
      </c>
    </row>
    <row r="1127" spans="1:17" hidden="1" x14ac:dyDescent="0.2">
      <c r="A1127" t="s">
        <v>359</v>
      </c>
      <c r="B1127" s="2">
        <v>41091</v>
      </c>
      <c r="C1127" t="s">
        <v>341</v>
      </c>
      <c r="D1127" t="s">
        <v>342</v>
      </c>
      <c r="E1127" t="s">
        <v>343</v>
      </c>
      <c r="F1127" t="s">
        <v>344</v>
      </c>
      <c r="G1127" t="s">
        <v>376</v>
      </c>
      <c r="H1127">
        <v>13</v>
      </c>
      <c r="I1127" t="s">
        <v>192</v>
      </c>
      <c r="J1127" t="s">
        <v>191</v>
      </c>
      <c r="K1127">
        <v>414890</v>
      </c>
      <c r="L1127">
        <v>343538</v>
      </c>
      <c r="M1127">
        <v>40026</v>
      </c>
      <c r="N1127">
        <v>11956</v>
      </c>
      <c r="O1127">
        <v>3735</v>
      </c>
      <c r="P1127">
        <v>2359</v>
      </c>
      <c r="Q1127">
        <v>13276</v>
      </c>
    </row>
    <row r="1128" spans="1:17" hidden="1" x14ac:dyDescent="0.2">
      <c r="A1128" t="s">
        <v>359</v>
      </c>
      <c r="B1128" s="2">
        <v>41091</v>
      </c>
      <c r="C1128" t="s">
        <v>341</v>
      </c>
      <c r="D1128" t="s">
        <v>342</v>
      </c>
      <c r="E1128" t="s">
        <v>347</v>
      </c>
      <c r="F1128" t="s">
        <v>348</v>
      </c>
      <c r="G1128" t="s">
        <v>376</v>
      </c>
      <c r="H1128">
        <v>13</v>
      </c>
      <c r="I1128" t="s">
        <v>192</v>
      </c>
      <c r="J1128" t="s">
        <v>191</v>
      </c>
      <c r="K1128">
        <v>4652256</v>
      </c>
      <c r="L1128">
        <v>2774630</v>
      </c>
      <c r="M1128">
        <v>1603300</v>
      </c>
      <c r="N1128">
        <v>11264</v>
      </c>
      <c r="O1128">
        <v>179217</v>
      </c>
      <c r="P1128">
        <v>2785</v>
      </c>
      <c r="Q1128">
        <v>81060</v>
      </c>
    </row>
    <row r="1129" spans="1:17" hidden="1" x14ac:dyDescent="0.2">
      <c r="A1129" t="s">
        <v>359</v>
      </c>
      <c r="B1129" s="2">
        <v>41091</v>
      </c>
      <c r="C1129" t="s">
        <v>341</v>
      </c>
      <c r="D1129" t="s">
        <v>342</v>
      </c>
      <c r="E1129" t="s">
        <v>349</v>
      </c>
      <c r="F1129" t="s">
        <v>350</v>
      </c>
      <c r="G1129" t="s">
        <v>376</v>
      </c>
      <c r="H1129">
        <v>13</v>
      </c>
      <c r="I1129" t="s">
        <v>192</v>
      </c>
      <c r="J1129" t="s">
        <v>191</v>
      </c>
      <c r="K1129">
        <v>5067146</v>
      </c>
      <c r="L1129">
        <v>3118168</v>
      </c>
      <c r="M1129">
        <v>1643326</v>
      </c>
      <c r="N1129">
        <v>23220</v>
      </c>
      <c r="O1129">
        <v>182952</v>
      </c>
      <c r="P1129">
        <v>5144</v>
      </c>
      <c r="Q1129">
        <v>94336</v>
      </c>
    </row>
    <row r="1130" spans="1:17" hidden="1" x14ac:dyDescent="0.2">
      <c r="A1130" t="s">
        <v>359</v>
      </c>
      <c r="B1130" s="2">
        <v>41091</v>
      </c>
      <c r="C1130" t="s">
        <v>351</v>
      </c>
      <c r="D1130" t="s">
        <v>352</v>
      </c>
      <c r="E1130" t="s">
        <v>343</v>
      </c>
      <c r="F1130" t="s">
        <v>344</v>
      </c>
      <c r="G1130" t="s">
        <v>376</v>
      </c>
      <c r="H1130">
        <v>13</v>
      </c>
      <c r="I1130" t="s">
        <v>192</v>
      </c>
      <c r="J1130" t="s">
        <v>191</v>
      </c>
      <c r="K1130">
        <v>472462</v>
      </c>
      <c r="L1130">
        <v>396964</v>
      </c>
      <c r="M1130">
        <v>39725</v>
      </c>
      <c r="N1130">
        <v>15430</v>
      </c>
      <c r="O1130">
        <v>4084</v>
      </c>
      <c r="P1130">
        <v>2841</v>
      </c>
      <c r="Q1130">
        <v>13418</v>
      </c>
    </row>
    <row r="1131" spans="1:17" hidden="1" x14ac:dyDescent="0.2">
      <c r="A1131" t="s">
        <v>359</v>
      </c>
      <c r="B1131" s="2">
        <v>41091</v>
      </c>
      <c r="C1131" t="s">
        <v>351</v>
      </c>
      <c r="D1131" t="s">
        <v>352</v>
      </c>
      <c r="E1131" t="s">
        <v>347</v>
      </c>
      <c r="F1131" t="s">
        <v>348</v>
      </c>
      <c r="G1131" t="s">
        <v>376</v>
      </c>
      <c r="H1131">
        <v>13</v>
      </c>
      <c r="I1131" t="s">
        <v>192</v>
      </c>
      <c r="J1131" t="s">
        <v>191</v>
      </c>
      <c r="K1131">
        <v>4361888</v>
      </c>
      <c r="L1131">
        <v>2688986</v>
      </c>
      <c r="M1131">
        <v>1416625</v>
      </c>
      <c r="N1131">
        <v>10981</v>
      </c>
      <c r="O1131">
        <v>167535</v>
      </c>
      <c r="P1131">
        <v>2948</v>
      </c>
      <c r="Q1131">
        <v>74813</v>
      </c>
    </row>
    <row r="1132" spans="1:17" hidden="1" x14ac:dyDescent="0.2">
      <c r="A1132" t="s">
        <v>359</v>
      </c>
      <c r="B1132" s="2">
        <v>41091</v>
      </c>
      <c r="C1132" t="s">
        <v>351</v>
      </c>
      <c r="D1132" t="s">
        <v>352</v>
      </c>
      <c r="E1132" t="s">
        <v>349</v>
      </c>
      <c r="F1132" t="s">
        <v>350</v>
      </c>
      <c r="G1132" t="s">
        <v>376</v>
      </c>
      <c r="H1132">
        <v>13</v>
      </c>
      <c r="I1132" t="s">
        <v>192</v>
      </c>
      <c r="J1132" t="s">
        <v>191</v>
      </c>
      <c r="K1132">
        <v>4834350</v>
      </c>
      <c r="L1132">
        <v>3085950</v>
      </c>
      <c r="M1132">
        <v>1456350</v>
      </c>
      <c r="N1132">
        <v>26411</v>
      </c>
      <c r="O1132">
        <v>171619</v>
      </c>
      <c r="P1132">
        <v>5789</v>
      </c>
      <c r="Q1132">
        <v>88231</v>
      </c>
    </row>
    <row r="1133" spans="1:17" hidden="1" x14ac:dyDescent="0.2">
      <c r="A1133" t="s">
        <v>359</v>
      </c>
      <c r="B1133" s="2">
        <v>41091</v>
      </c>
      <c r="C1133" t="s">
        <v>353</v>
      </c>
      <c r="D1133" t="s">
        <v>354</v>
      </c>
      <c r="E1133" t="s">
        <v>343</v>
      </c>
      <c r="F1133" t="s">
        <v>344</v>
      </c>
      <c r="G1133" t="s">
        <v>376</v>
      </c>
      <c r="H1133">
        <v>13</v>
      </c>
      <c r="I1133" t="s">
        <v>192</v>
      </c>
      <c r="J1133" t="s">
        <v>191</v>
      </c>
      <c r="K1133">
        <v>887352</v>
      </c>
      <c r="L1133">
        <v>740502</v>
      </c>
      <c r="M1133">
        <v>79751</v>
      </c>
      <c r="N1133">
        <v>27386</v>
      </c>
      <c r="O1133">
        <v>7819</v>
      </c>
      <c r="P1133">
        <v>5200</v>
      </c>
      <c r="Q1133">
        <v>26694</v>
      </c>
    </row>
    <row r="1134" spans="1:17" hidden="1" x14ac:dyDescent="0.2">
      <c r="A1134" t="s">
        <v>359</v>
      </c>
      <c r="B1134" s="2">
        <v>41091</v>
      </c>
      <c r="C1134" t="s">
        <v>353</v>
      </c>
      <c r="D1134" t="s">
        <v>354</v>
      </c>
      <c r="E1134" t="s">
        <v>347</v>
      </c>
      <c r="F1134" t="s">
        <v>348</v>
      </c>
      <c r="G1134" t="s">
        <v>376</v>
      </c>
      <c r="H1134">
        <v>13</v>
      </c>
      <c r="I1134" t="s">
        <v>192</v>
      </c>
      <c r="J1134" t="s">
        <v>191</v>
      </c>
      <c r="K1134">
        <v>9014144</v>
      </c>
      <c r="L1134">
        <v>5463616</v>
      </c>
      <c r="M1134">
        <v>3019925</v>
      </c>
      <c r="N1134">
        <v>22245</v>
      </c>
      <c r="O1134">
        <v>346752</v>
      </c>
      <c r="P1134">
        <v>5733</v>
      </c>
      <c r="Q1134">
        <v>155873</v>
      </c>
    </row>
    <row r="1135" spans="1:17" hidden="1" x14ac:dyDescent="0.2">
      <c r="A1135" t="s">
        <v>359</v>
      </c>
      <c r="B1135" s="2">
        <v>41091</v>
      </c>
      <c r="C1135" t="s">
        <v>353</v>
      </c>
      <c r="D1135" t="s">
        <v>354</v>
      </c>
      <c r="E1135" t="s">
        <v>349</v>
      </c>
      <c r="F1135" t="s">
        <v>350</v>
      </c>
      <c r="G1135" t="s">
        <v>376</v>
      </c>
      <c r="H1135">
        <v>13</v>
      </c>
      <c r="I1135" t="s">
        <v>192</v>
      </c>
      <c r="J1135" t="s">
        <v>191</v>
      </c>
      <c r="K1135">
        <v>9901496</v>
      </c>
      <c r="L1135">
        <v>6204118</v>
      </c>
      <c r="M1135">
        <v>3099676</v>
      </c>
      <c r="N1135">
        <v>49631</v>
      </c>
      <c r="O1135">
        <v>354571</v>
      </c>
      <c r="P1135">
        <v>10933</v>
      </c>
      <c r="Q1135">
        <v>182567</v>
      </c>
    </row>
    <row r="1136" spans="1:17" hidden="1" x14ac:dyDescent="0.2">
      <c r="A1136" t="s">
        <v>360</v>
      </c>
      <c r="B1136" s="2">
        <v>41456</v>
      </c>
      <c r="C1136" t="s">
        <v>341</v>
      </c>
      <c r="D1136" t="s">
        <v>342</v>
      </c>
      <c r="E1136" t="s">
        <v>343</v>
      </c>
      <c r="F1136" t="s">
        <v>344</v>
      </c>
      <c r="G1136" t="s">
        <v>376</v>
      </c>
      <c r="H1136">
        <v>13</v>
      </c>
      <c r="I1136" t="s">
        <v>192</v>
      </c>
      <c r="J1136" t="s">
        <v>191</v>
      </c>
      <c r="K1136">
        <v>423126</v>
      </c>
      <c r="L1136">
        <v>349782</v>
      </c>
      <c r="M1136">
        <v>41272</v>
      </c>
      <c r="N1136">
        <v>12094</v>
      </c>
      <c r="O1136">
        <v>3814</v>
      </c>
      <c r="P1136">
        <v>2395</v>
      </c>
      <c r="Q1136">
        <v>13769</v>
      </c>
    </row>
    <row r="1137" spans="1:17" hidden="1" x14ac:dyDescent="0.2">
      <c r="A1137" t="s">
        <v>360</v>
      </c>
      <c r="B1137" s="2">
        <v>41456</v>
      </c>
      <c r="C1137" t="s">
        <v>341</v>
      </c>
      <c r="D1137" t="s">
        <v>342</v>
      </c>
      <c r="E1137" t="s">
        <v>347</v>
      </c>
      <c r="F1137" t="s">
        <v>348</v>
      </c>
      <c r="G1137" t="s">
        <v>376</v>
      </c>
      <c r="H1137">
        <v>13</v>
      </c>
      <c r="I1137" t="s">
        <v>192</v>
      </c>
      <c r="J1137" t="s">
        <v>191</v>
      </c>
      <c r="K1137">
        <v>4685214</v>
      </c>
      <c r="L1137">
        <v>2775844</v>
      </c>
      <c r="M1137">
        <v>1624365</v>
      </c>
      <c r="N1137">
        <v>11332</v>
      </c>
      <c r="O1137">
        <v>186636</v>
      </c>
      <c r="P1137">
        <v>2851</v>
      </c>
      <c r="Q1137">
        <v>84186</v>
      </c>
    </row>
    <row r="1138" spans="1:17" hidden="1" x14ac:dyDescent="0.2">
      <c r="A1138" t="s">
        <v>360</v>
      </c>
      <c r="B1138" s="2">
        <v>41456</v>
      </c>
      <c r="C1138" t="s">
        <v>341</v>
      </c>
      <c r="D1138" t="s">
        <v>342</v>
      </c>
      <c r="E1138" t="s">
        <v>349</v>
      </c>
      <c r="F1138" t="s">
        <v>350</v>
      </c>
      <c r="G1138" t="s">
        <v>376</v>
      </c>
      <c r="H1138">
        <v>13</v>
      </c>
      <c r="I1138" t="s">
        <v>192</v>
      </c>
      <c r="J1138" t="s">
        <v>191</v>
      </c>
      <c r="K1138">
        <v>5108340</v>
      </c>
      <c r="L1138">
        <v>3125626</v>
      </c>
      <c r="M1138">
        <v>1665637</v>
      </c>
      <c r="N1138">
        <v>23426</v>
      </c>
      <c r="O1138">
        <v>190450</v>
      </c>
      <c r="P1138">
        <v>5246</v>
      </c>
      <c r="Q1138">
        <v>97955</v>
      </c>
    </row>
    <row r="1139" spans="1:17" hidden="1" x14ac:dyDescent="0.2">
      <c r="A1139" t="s">
        <v>360</v>
      </c>
      <c r="B1139" s="2">
        <v>41456</v>
      </c>
      <c r="C1139" t="s">
        <v>351</v>
      </c>
      <c r="D1139" t="s">
        <v>352</v>
      </c>
      <c r="E1139" t="s">
        <v>343</v>
      </c>
      <c r="F1139" t="s">
        <v>344</v>
      </c>
      <c r="G1139" t="s">
        <v>376</v>
      </c>
      <c r="H1139">
        <v>13</v>
      </c>
      <c r="I1139" t="s">
        <v>192</v>
      </c>
      <c r="J1139" t="s">
        <v>191</v>
      </c>
      <c r="K1139">
        <v>476140</v>
      </c>
      <c r="L1139">
        <v>399240</v>
      </c>
      <c r="M1139">
        <v>40741</v>
      </c>
      <c r="N1139">
        <v>15365</v>
      </c>
      <c r="O1139">
        <v>4184</v>
      </c>
      <c r="P1139">
        <v>2846</v>
      </c>
      <c r="Q1139">
        <v>13764</v>
      </c>
    </row>
    <row r="1140" spans="1:17" hidden="1" x14ac:dyDescent="0.2">
      <c r="A1140" t="s">
        <v>360</v>
      </c>
      <c r="B1140" s="2">
        <v>41456</v>
      </c>
      <c r="C1140" t="s">
        <v>351</v>
      </c>
      <c r="D1140" t="s">
        <v>352</v>
      </c>
      <c r="E1140" t="s">
        <v>347</v>
      </c>
      <c r="F1140" t="s">
        <v>348</v>
      </c>
      <c r="G1140" t="s">
        <v>376</v>
      </c>
      <c r="H1140">
        <v>13</v>
      </c>
      <c r="I1140" t="s">
        <v>192</v>
      </c>
      <c r="J1140" t="s">
        <v>191</v>
      </c>
      <c r="K1140">
        <v>4388846</v>
      </c>
      <c r="L1140">
        <v>2689241</v>
      </c>
      <c r="M1140">
        <v>1432555</v>
      </c>
      <c r="N1140">
        <v>11178</v>
      </c>
      <c r="O1140">
        <v>175026</v>
      </c>
      <c r="P1140">
        <v>3020</v>
      </c>
      <c r="Q1140">
        <v>77826</v>
      </c>
    </row>
    <row r="1141" spans="1:17" hidden="1" x14ac:dyDescent="0.2">
      <c r="A1141" t="s">
        <v>360</v>
      </c>
      <c r="B1141" s="2">
        <v>41456</v>
      </c>
      <c r="C1141" t="s">
        <v>351</v>
      </c>
      <c r="D1141" t="s">
        <v>352</v>
      </c>
      <c r="E1141" t="s">
        <v>349</v>
      </c>
      <c r="F1141" t="s">
        <v>350</v>
      </c>
      <c r="G1141" t="s">
        <v>376</v>
      </c>
      <c r="H1141">
        <v>13</v>
      </c>
      <c r="I1141" t="s">
        <v>192</v>
      </c>
      <c r="J1141" t="s">
        <v>191</v>
      </c>
      <c r="K1141">
        <v>4864986</v>
      </c>
      <c r="L1141">
        <v>3088481</v>
      </c>
      <c r="M1141">
        <v>1473296</v>
      </c>
      <c r="N1141">
        <v>26543</v>
      </c>
      <c r="O1141">
        <v>179210</v>
      </c>
      <c r="P1141">
        <v>5866</v>
      </c>
      <c r="Q1141">
        <v>91590</v>
      </c>
    </row>
    <row r="1142" spans="1:17" hidden="1" x14ac:dyDescent="0.2">
      <c r="A1142" t="s">
        <v>360</v>
      </c>
      <c r="B1142" s="2">
        <v>41456</v>
      </c>
      <c r="C1142" t="s">
        <v>353</v>
      </c>
      <c r="D1142" t="s">
        <v>354</v>
      </c>
      <c r="E1142" t="s">
        <v>343</v>
      </c>
      <c r="F1142" t="s">
        <v>344</v>
      </c>
      <c r="G1142" t="s">
        <v>376</v>
      </c>
      <c r="H1142">
        <v>13</v>
      </c>
      <c r="I1142" t="s">
        <v>192</v>
      </c>
      <c r="J1142" t="s">
        <v>191</v>
      </c>
      <c r="K1142">
        <v>899266</v>
      </c>
      <c r="L1142">
        <v>749022</v>
      </c>
      <c r="M1142">
        <v>82013</v>
      </c>
      <c r="N1142">
        <v>27459</v>
      </c>
      <c r="O1142">
        <v>7998</v>
      </c>
      <c r="P1142">
        <v>5241</v>
      </c>
      <c r="Q1142">
        <v>27533</v>
      </c>
    </row>
    <row r="1143" spans="1:17" hidden="1" x14ac:dyDescent="0.2">
      <c r="A1143" t="s">
        <v>360</v>
      </c>
      <c r="B1143" s="2">
        <v>41456</v>
      </c>
      <c r="C1143" t="s">
        <v>353</v>
      </c>
      <c r="D1143" t="s">
        <v>354</v>
      </c>
      <c r="E1143" t="s">
        <v>347</v>
      </c>
      <c r="F1143" t="s">
        <v>348</v>
      </c>
      <c r="G1143" t="s">
        <v>376</v>
      </c>
      <c r="H1143">
        <v>13</v>
      </c>
      <c r="I1143" t="s">
        <v>192</v>
      </c>
      <c r="J1143" t="s">
        <v>191</v>
      </c>
      <c r="K1143">
        <v>9074060</v>
      </c>
      <c r="L1143">
        <v>5465085</v>
      </c>
      <c r="M1143">
        <v>3056920</v>
      </c>
      <c r="N1143">
        <v>22510</v>
      </c>
      <c r="O1143">
        <v>361662</v>
      </c>
      <c r="P1143">
        <v>5871</v>
      </c>
      <c r="Q1143">
        <v>162012</v>
      </c>
    </row>
    <row r="1144" spans="1:17" hidden="1" x14ac:dyDescent="0.2">
      <c r="A1144" t="s">
        <v>360</v>
      </c>
      <c r="B1144" s="2">
        <v>41456</v>
      </c>
      <c r="C1144" t="s">
        <v>353</v>
      </c>
      <c r="D1144" t="s">
        <v>354</v>
      </c>
      <c r="E1144" t="s">
        <v>349</v>
      </c>
      <c r="F1144" t="s">
        <v>350</v>
      </c>
      <c r="G1144" t="s">
        <v>376</v>
      </c>
      <c r="H1144">
        <v>13</v>
      </c>
      <c r="I1144" t="s">
        <v>192</v>
      </c>
      <c r="J1144" t="s">
        <v>191</v>
      </c>
      <c r="K1144">
        <v>9973326</v>
      </c>
      <c r="L1144">
        <v>6214107</v>
      </c>
      <c r="M1144">
        <v>3138933</v>
      </c>
      <c r="N1144">
        <v>49969</v>
      </c>
      <c r="O1144">
        <v>369660</v>
      </c>
      <c r="P1144">
        <v>11112</v>
      </c>
      <c r="Q1144">
        <v>189545</v>
      </c>
    </row>
    <row r="1145" spans="1:17" x14ac:dyDescent="0.2">
      <c r="A1145" t="s">
        <v>361</v>
      </c>
      <c r="B1145" s="2">
        <v>41821</v>
      </c>
      <c r="C1145" t="s">
        <v>341</v>
      </c>
      <c r="D1145" t="s">
        <v>342</v>
      </c>
      <c r="E1145" t="s">
        <v>343</v>
      </c>
      <c r="F1145" t="s">
        <v>344</v>
      </c>
      <c r="G1145" t="s">
        <v>376</v>
      </c>
      <c r="H1145">
        <v>13</v>
      </c>
      <c r="I1145" t="s">
        <v>192</v>
      </c>
      <c r="J1145" t="s">
        <v>191</v>
      </c>
      <c r="K1145">
        <v>433292</v>
      </c>
      <c r="L1145">
        <v>357694</v>
      </c>
      <c r="M1145">
        <v>42640</v>
      </c>
      <c r="N1145">
        <v>12274</v>
      </c>
      <c r="O1145">
        <v>3938</v>
      </c>
      <c r="P1145">
        <v>2467</v>
      </c>
      <c r="Q1145">
        <v>14279</v>
      </c>
    </row>
    <row r="1146" spans="1:17" x14ac:dyDescent="0.2">
      <c r="A1146" t="s">
        <v>361</v>
      </c>
      <c r="B1146" s="2">
        <v>41821</v>
      </c>
      <c r="C1146" t="s">
        <v>341</v>
      </c>
      <c r="D1146" t="s">
        <v>342</v>
      </c>
      <c r="E1146" t="s">
        <v>347</v>
      </c>
      <c r="F1146" t="s">
        <v>348</v>
      </c>
      <c r="G1146" t="s">
        <v>376</v>
      </c>
      <c r="H1146">
        <v>13</v>
      </c>
      <c r="I1146" t="s">
        <v>192</v>
      </c>
      <c r="J1146" t="s">
        <v>191</v>
      </c>
      <c r="K1146">
        <v>4727513</v>
      </c>
      <c r="L1146">
        <v>2780937</v>
      </c>
      <c r="M1146">
        <v>1650959</v>
      </c>
      <c r="N1146">
        <v>11460</v>
      </c>
      <c r="O1146">
        <v>193630</v>
      </c>
      <c r="P1146">
        <v>2954</v>
      </c>
      <c r="Q1146">
        <v>87573</v>
      </c>
    </row>
    <row r="1147" spans="1:17" x14ac:dyDescent="0.2">
      <c r="A1147" t="s">
        <v>361</v>
      </c>
      <c r="B1147" s="2">
        <v>41821</v>
      </c>
      <c r="C1147" t="s">
        <v>341</v>
      </c>
      <c r="D1147" t="s">
        <v>342</v>
      </c>
      <c r="E1147" t="s">
        <v>349</v>
      </c>
      <c r="F1147" t="s">
        <v>350</v>
      </c>
      <c r="G1147" t="s">
        <v>376</v>
      </c>
      <c r="H1147">
        <v>13</v>
      </c>
      <c r="I1147" t="s">
        <v>192</v>
      </c>
      <c r="J1147" t="s">
        <v>191</v>
      </c>
      <c r="K1147">
        <v>5160805</v>
      </c>
      <c r="L1147">
        <v>3138631</v>
      </c>
      <c r="M1147">
        <v>1693599</v>
      </c>
      <c r="N1147">
        <v>23734</v>
      </c>
      <c r="O1147">
        <v>197568</v>
      </c>
      <c r="P1147">
        <v>5421</v>
      </c>
      <c r="Q1147">
        <v>101852</v>
      </c>
    </row>
    <row r="1148" spans="1:17" x14ac:dyDescent="0.2">
      <c r="A1148" t="s">
        <v>361</v>
      </c>
      <c r="B1148" s="2">
        <v>41821</v>
      </c>
      <c r="C1148" t="s">
        <v>351</v>
      </c>
      <c r="D1148" t="s">
        <v>352</v>
      </c>
      <c r="E1148" t="s">
        <v>343</v>
      </c>
      <c r="F1148" t="s">
        <v>344</v>
      </c>
      <c r="G1148" t="s">
        <v>376</v>
      </c>
      <c r="H1148">
        <v>13</v>
      </c>
      <c r="I1148" t="s">
        <v>192</v>
      </c>
      <c r="J1148" t="s">
        <v>191</v>
      </c>
      <c r="K1148">
        <v>483548</v>
      </c>
      <c r="L1148">
        <v>404594</v>
      </c>
      <c r="M1148">
        <v>42024</v>
      </c>
      <c r="N1148">
        <v>15478</v>
      </c>
      <c r="O1148">
        <v>4291</v>
      </c>
      <c r="P1148">
        <v>2945</v>
      </c>
      <c r="Q1148">
        <v>14216</v>
      </c>
    </row>
    <row r="1149" spans="1:17" x14ac:dyDescent="0.2">
      <c r="A1149" t="s">
        <v>361</v>
      </c>
      <c r="B1149" s="2">
        <v>41821</v>
      </c>
      <c r="C1149" t="s">
        <v>351</v>
      </c>
      <c r="D1149" t="s">
        <v>352</v>
      </c>
      <c r="E1149" t="s">
        <v>347</v>
      </c>
      <c r="F1149" t="s">
        <v>348</v>
      </c>
      <c r="G1149" t="s">
        <v>376</v>
      </c>
      <c r="H1149">
        <v>13</v>
      </c>
      <c r="I1149" t="s">
        <v>192</v>
      </c>
      <c r="J1149" t="s">
        <v>191</v>
      </c>
      <c r="K1149">
        <v>4424648</v>
      </c>
      <c r="L1149">
        <v>2694583</v>
      </c>
      <c r="M1149">
        <v>1453333</v>
      </c>
      <c r="N1149">
        <v>11268</v>
      </c>
      <c r="O1149">
        <v>181645</v>
      </c>
      <c r="P1149">
        <v>3099</v>
      </c>
      <c r="Q1149">
        <v>80720</v>
      </c>
    </row>
    <row r="1150" spans="1:17" x14ac:dyDescent="0.2">
      <c r="A1150" t="s">
        <v>361</v>
      </c>
      <c r="B1150" s="2">
        <v>41821</v>
      </c>
      <c r="C1150" t="s">
        <v>351</v>
      </c>
      <c r="D1150" t="s">
        <v>352</v>
      </c>
      <c r="E1150" t="s">
        <v>349</v>
      </c>
      <c r="F1150" t="s">
        <v>350</v>
      </c>
      <c r="G1150" t="s">
        <v>376</v>
      </c>
      <c r="H1150">
        <v>13</v>
      </c>
      <c r="I1150" t="s">
        <v>192</v>
      </c>
      <c r="J1150" t="s">
        <v>191</v>
      </c>
      <c r="K1150">
        <v>4908196</v>
      </c>
      <c r="L1150">
        <v>3099177</v>
      </c>
      <c r="M1150">
        <v>1495357</v>
      </c>
      <c r="N1150">
        <v>26746</v>
      </c>
      <c r="O1150">
        <v>185936</v>
      </c>
      <c r="P1150">
        <v>6044</v>
      </c>
      <c r="Q1150">
        <v>94936</v>
      </c>
    </row>
    <row r="1151" spans="1:17" x14ac:dyDescent="0.2">
      <c r="A1151" t="s">
        <v>361</v>
      </c>
      <c r="B1151" s="2">
        <v>41821</v>
      </c>
      <c r="C1151" t="s">
        <v>353</v>
      </c>
      <c r="D1151" t="s">
        <v>354</v>
      </c>
      <c r="E1151" t="s">
        <v>343</v>
      </c>
      <c r="F1151" t="s">
        <v>344</v>
      </c>
      <c r="G1151" t="s">
        <v>376</v>
      </c>
      <c r="H1151">
        <v>13</v>
      </c>
      <c r="I1151" t="s">
        <v>192</v>
      </c>
      <c r="J1151" t="s">
        <v>191</v>
      </c>
      <c r="K1151">
        <v>916840</v>
      </c>
      <c r="L1151">
        <v>762288</v>
      </c>
      <c r="M1151">
        <v>84664</v>
      </c>
      <c r="N1151">
        <v>27752</v>
      </c>
      <c r="O1151">
        <v>8229</v>
      </c>
      <c r="P1151">
        <v>5412</v>
      </c>
      <c r="Q1151">
        <v>28495</v>
      </c>
    </row>
    <row r="1152" spans="1:17" x14ac:dyDescent="0.2">
      <c r="A1152" t="s">
        <v>361</v>
      </c>
      <c r="B1152" s="2">
        <v>41821</v>
      </c>
      <c r="C1152" t="s">
        <v>353</v>
      </c>
      <c r="D1152" t="s">
        <v>354</v>
      </c>
      <c r="E1152" t="s">
        <v>347</v>
      </c>
      <c r="F1152" t="s">
        <v>348</v>
      </c>
      <c r="G1152" t="s">
        <v>376</v>
      </c>
      <c r="H1152">
        <v>13</v>
      </c>
      <c r="I1152" t="s">
        <v>192</v>
      </c>
      <c r="J1152" t="s">
        <v>191</v>
      </c>
      <c r="K1152">
        <v>9152161</v>
      </c>
      <c r="L1152">
        <v>5475520</v>
      </c>
      <c r="M1152">
        <v>3104292</v>
      </c>
      <c r="N1152">
        <v>22728</v>
      </c>
      <c r="O1152">
        <v>375275</v>
      </c>
      <c r="P1152">
        <v>6053</v>
      </c>
      <c r="Q1152">
        <v>168293</v>
      </c>
    </row>
    <row r="1153" spans="1:17" x14ac:dyDescent="0.2">
      <c r="A1153" t="s">
        <v>361</v>
      </c>
      <c r="B1153" s="2">
        <v>41821</v>
      </c>
      <c r="C1153" t="s">
        <v>353</v>
      </c>
      <c r="D1153" t="s">
        <v>354</v>
      </c>
      <c r="E1153" t="s">
        <v>349</v>
      </c>
      <c r="F1153" t="s">
        <v>350</v>
      </c>
      <c r="G1153" t="s">
        <v>376</v>
      </c>
      <c r="H1153">
        <v>13</v>
      </c>
      <c r="I1153" t="s">
        <v>192</v>
      </c>
      <c r="J1153" t="s">
        <v>191</v>
      </c>
      <c r="K1153">
        <v>10069001</v>
      </c>
      <c r="L1153">
        <v>6237808</v>
      </c>
      <c r="M1153">
        <v>3188956</v>
      </c>
      <c r="N1153">
        <v>50480</v>
      </c>
      <c r="O1153">
        <v>383504</v>
      </c>
      <c r="P1153">
        <v>11465</v>
      </c>
      <c r="Q1153">
        <v>196788</v>
      </c>
    </row>
    <row r="1154" spans="1:17" hidden="1" x14ac:dyDescent="0.2">
      <c r="A1154" t="s">
        <v>362</v>
      </c>
      <c r="B1154" s="2">
        <v>42186</v>
      </c>
      <c r="C1154" t="s">
        <v>341</v>
      </c>
      <c r="D1154" t="s">
        <v>342</v>
      </c>
      <c r="E1154" t="s">
        <v>343</v>
      </c>
      <c r="F1154" t="s">
        <v>344</v>
      </c>
      <c r="G1154" t="s">
        <v>376</v>
      </c>
      <c r="H1154">
        <v>13</v>
      </c>
      <c r="I1154" t="s">
        <v>192</v>
      </c>
      <c r="J1154" t="s">
        <v>191</v>
      </c>
      <c r="K1154">
        <v>446706</v>
      </c>
      <c r="L1154">
        <v>368356</v>
      </c>
      <c r="M1154">
        <v>44216</v>
      </c>
      <c r="N1154">
        <v>12531</v>
      </c>
      <c r="O1154">
        <v>4236</v>
      </c>
      <c r="P1154">
        <v>2540</v>
      </c>
      <c r="Q1154">
        <v>14827</v>
      </c>
    </row>
    <row r="1155" spans="1:17" hidden="1" x14ac:dyDescent="0.2">
      <c r="A1155" t="s">
        <v>362</v>
      </c>
      <c r="B1155" s="2">
        <v>42186</v>
      </c>
      <c r="C1155" t="s">
        <v>341</v>
      </c>
      <c r="D1155" t="s">
        <v>342</v>
      </c>
      <c r="E1155" t="s">
        <v>347</v>
      </c>
      <c r="F1155" t="s">
        <v>348</v>
      </c>
      <c r="G1155" t="s">
        <v>376</v>
      </c>
      <c r="H1155">
        <v>13</v>
      </c>
      <c r="I1155" t="s">
        <v>192</v>
      </c>
      <c r="J1155" t="s">
        <v>191</v>
      </c>
      <c r="K1155">
        <v>4774486</v>
      </c>
      <c r="L1155">
        <v>2787196</v>
      </c>
      <c r="M1155">
        <v>1680005</v>
      </c>
      <c r="N1155">
        <v>11606</v>
      </c>
      <c r="O1155">
        <v>201788</v>
      </c>
      <c r="P1155">
        <v>3004</v>
      </c>
      <c r="Q1155">
        <v>90887</v>
      </c>
    </row>
    <row r="1156" spans="1:17" hidden="1" x14ac:dyDescent="0.2">
      <c r="A1156" t="s">
        <v>362</v>
      </c>
      <c r="B1156" s="2">
        <v>42186</v>
      </c>
      <c r="C1156" t="s">
        <v>341</v>
      </c>
      <c r="D1156" t="s">
        <v>342</v>
      </c>
      <c r="E1156" t="s">
        <v>349</v>
      </c>
      <c r="F1156" t="s">
        <v>350</v>
      </c>
      <c r="G1156" t="s">
        <v>376</v>
      </c>
      <c r="H1156">
        <v>13</v>
      </c>
      <c r="I1156" t="s">
        <v>192</v>
      </c>
      <c r="J1156" t="s">
        <v>191</v>
      </c>
      <c r="K1156">
        <v>5221192</v>
      </c>
      <c r="L1156">
        <v>3155552</v>
      </c>
      <c r="M1156">
        <v>1724221</v>
      </c>
      <c r="N1156">
        <v>24137</v>
      </c>
      <c r="O1156">
        <v>206024</v>
      </c>
      <c r="P1156">
        <v>5544</v>
      </c>
      <c r="Q1156">
        <v>105714</v>
      </c>
    </row>
    <row r="1157" spans="1:17" hidden="1" x14ac:dyDescent="0.2">
      <c r="A1157" t="s">
        <v>362</v>
      </c>
      <c r="B1157" s="2">
        <v>42186</v>
      </c>
      <c r="C1157" t="s">
        <v>351</v>
      </c>
      <c r="D1157" t="s">
        <v>352</v>
      </c>
      <c r="E1157" t="s">
        <v>343</v>
      </c>
      <c r="F1157" t="s">
        <v>344</v>
      </c>
      <c r="G1157" t="s">
        <v>376</v>
      </c>
      <c r="H1157">
        <v>13</v>
      </c>
      <c r="I1157" t="s">
        <v>192</v>
      </c>
      <c r="J1157" t="s">
        <v>191</v>
      </c>
      <c r="K1157">
        <v>495061</v>
      </c>
      <c r="L1157">
        <v>413712</v>
      </c>
      <c r="M1157">
        <v>43256</v>
      </c>
      <c r="N1157">
        <v>15761</v>
      </c>
      <c r="O1157">
        <v>4537</v>
      </c>
      <c r="P1157">
        <v>3028</v>
      </c>
      <c r="Q1157">
        <v>14767</v>
      </c>
    </row>
    <row r="1158" spans="1:17" hidden="1" x14ac:dyDescent="0.2">
      <c r="A1158" t="s">
        <v>362</v>
      </c>
      <c r="B1158" s="2">
        <v>42186</v>
      </c>
      <c r="C1158" t="s">
        <v>351</v>
      </c>
      <c r="D1158" t="s">
        <v>352</v>
      </c>
      <c r="E1158" t="s">
        <v>347</v>
      </c>
      <c r="F1158" t="s">
        <v>348</v>
      </c>
      <c r="G1158" t="s">
        <v>376</v>
      </c>
      <c r="H1158">
        <v>13</v>
      </c>
      <c r="I1158" t="s">
        <v>192</v>
      </c>
      <c r="J1158" t="s">
        <v>191</v>
      </c>
      <c r="K1158">
        <v>4464858</v>
      </c>
      <c r="L1158">
        <v>2700532</v>
      </c>
      <c r="M1158">
        <v>1476089</v>
      </c>
      <c r="N1158">
        <v>11376</v>
      </c>
      <c r="O1158">
        <v>189746</v>
      </c>
      <c r="P1158">
        <v>3158</v>
      </c>
      <c r="Q1158">
        <v>83957</v>
      </c>
    </row>
    <row r="1159" spans="1:17" hidden="1" x14ac:dyDescent="0.2">
      <c r="A1159" t="s">
        <v>362</v>
      </c>
      <c r="B1159" s="2">
        <v>42186</v>
      </c>
      <c r="C1159" t="s">
        <v>351</v>
      </c>
      <c r="D1159" t="s">
        <v>352</v>
      </c>
      <c r="E1159" t="s">
        <v>349</v>
      </c>
      <c r="F1159" t="s">
        <v>350</v>
      </c>
      <c r="G1159" t="s">
        <v>376</v>
      </c>
      <c r="H1159">
        <v>13</v>
      </c>
      <c r="I1159" t="s">
        <v>192</v>
      </c>
      <c r="J1159" t="s">
        <v>191</v>
      </c>
      <c r="K1159">
        <v>4959919</v>
      </c>
      <c r="L1159">
        <v>3114244</v>
      </c>
      <c r="M1159">
        <v>1519345</v>
      </c>
      <c r="N1159">
        <v>27137</v>
      </c>
      <c r="O1159">
        <v>194283</v>
      </c>
      <c r="P1159">
        <v>6186</v>
      </c>
      <c r="Q1159">
        <v>98724</v>
      </c>
    </row>
    <row r="1160" spans="1:17" hidden="1" x14ac:dyDescent="0.2">
      <c r="A1160" t="s">
        <v>362</v>
      </c>
      <c r="B1160" s="2">
        <v>42186</v>
      </c>
      <c r="C1160" t="s">
        <v>353</v>
      </c>
      <c r="D1160" t="s">
        <v>354</v>
      </c>
      <c r="E1160" t="s">
        <v>343</v>
      </c>
      <c r="F1160" t="s">
        <v>344</v>
      </c>
      <c r="G1160" t="s">
        <v>376</v>
      </c>
      <c r="H1160">
        <v>13</v>
      </c>
      <c r="I1160" t="s">
        <v>192</v>
      </c>
      <c r="J1160" t="s">
        <v>191</v>
      </c>
      <c r="K1160">
        <v>941767</v>
      </c>
      <c r="L1160">
        <v>782068</v>
      </c>
      <c r="M1160">
        <v>87472</v>
      </c>
      <c r="N1160">
        <v>28292</v>
      </c>
      <c r="O1160">
        <v>8773</v>
      </c>
      <c r="P1160">
        <v>5568</v>
      </c>
      <c r="Q1160">
        <v>29594</v>
      </c>
    </row>
    <row r="1161" spans="1:17" hidden="1" x14ac:dyDescent="0.2">
      <c r="A1161" t="s">
        <v>362</v>
      </c>
      <c r="B1161" s="2">
        <v>42186</v>
      </c>
      <c r="C1161" t="s">
        <v>353</v>
      </c>
      <c r="D1161" t="s">
        <v>354</v>
      </c>
      <c r="E1161" t="s">
        <v>347</v>
      </c>
      <c r="F1161" t="s">
        <v>348</v>
      </c>
      <c r="G1161" t="s">
        <v>376</v>
      </c>
      <c r="H1161">
        <v>13</v>
      </c>
      <c r="I1161" t="s">
        <v>192</v>
      </c>
      <c r="J1161" t="s">
        <v>191</v>
      </c>
      <c r="K1161">
        <v>9239344</v>
      </c>
      <c r="L1161">
        <v>5487728</v>
      </c>
      <c r="M1161">
        <v>3156094</v>
      </c>
      <c r="N1161">
        <v>22982</v>
      </c>
      <c r="O1161">
        <v>391534</v>
      </c>
      <c r="P1161">
        <v>6162</v>
      </c>
      <c r="Q1161">
        <v>174844</v>
      </c>
    </row>
    <row r="1162" spans="1:17" hidden="1" x14ac:dyDescent="0.2">
      <c r="A1162" t="s">
        <v>362</v>
      </c>
      <c r="B1162" s="2">
        <v>42186</v>
      </c>
      <c r="C1162" t="s">
        <v>353</v>
      </c>
      <c r="D1162" t="s">
        <v>354</v>
      </c>
      <c r="E1162" t="s">
        <v>349</v>
      </c>
      <c r="F1162" t="s">
        <v>350</v>
      </c>
      <c r="G1162" t="s">
        <v>376</v>
      </c>
      <c r="H1162">
        <v>13</v>
      </c>
      <c r="I1162" t="s">
        <v>192</v>
      </c>
      <c r="J1162" t="s">
        <v>191</v>
      </c>
      <c r="K1162">
        <v>10181111</v>
      </c>
      <c r="L1162">
        <v>6269796</v>
      </c>
      <c r="M1162">
        <v>3243566</v>
      </c>
      <c r="N1162">
        <v>51274</v>
      </c>
      <c r="O1162">
        <v>400307</v>
      </c>
      <c r="P1162">
        <v>11730</v>
      </c>
      <c r="Q1162">
        <v>204438</v>
      </c>
    </row>
    <row r="1163" spans="1:17" hidden="1" x14ac:dyDescent="0.2">
      <c r="A1163" t="s">
        <v>363</v>
      </c>
      <c r="B1163" s="2">
        <v>42552</v>
      </c>
      <c r="C1163" t="s">
        <v>341</v>
      </c>
      <c r="D1163" t="s">
        <v>342</v>
      </c>
      <c r="E1163" t="s">
        <v>343</v>
      </c>
      <c r="F1163" t="s">
        <v>344</v>
      </c>
      <c r="G1163" t="s">
        <v>376</v>
      </c>
      <c r="H1163">
        <v>13</v>
      </c>
      <c r="I1163" t="s">
        <v>192</v>
      </c>
      <c r="J1163" t="s">
        <v>191</v>
      </c>
      <c r="K1163">
        <v>462117</v>
      </c>
      <c r="L1163">
        <v>380542</v>
      </c>
      <c r="M1163">
        <v>45815</v>
      </c>
      <c r="N1163">
        <v>13078</v>
      </c>
      <c r="O1163">
        <v>4434</v>
      </c>
      <c r="P1163">
        <v>2649</v>
      </c>
      <c r="Q1163">
        <v>15599</v>
      </c>
    </row>
    <row r="1164" spans="1:17" hidden="1" x14ac:dyDescent="0.2">
      <c r="A1164" t="s">
        <v>363</v>
      </c>
      <c r="B1164" s="2">
        <v>42552</v>
      </c>
      <c r="C1164" t="s">
        <v>341</v>
      </c>
      <c r="D1164" t="s">
        <v>342</v>
      </c>
      <c r="E1164" t="s">
        <v>347</v>
      </c>
      <c r="F1164" t="s">
        <v>348</v>
      </c>
      <c r="G1164" t="s">
        <v>376</v>
      </c>
      <c r="H1164">
        <v>13</v>
      </c>
      <c r="I1164" t="s">
        <v>192</v>
      </c>
      <c r="J1164" t="s">
        <v>191</v>
      </c>
      <c r="K1164">
        <v>4826295</v>
      </c>
      <c r="L1164">
        <v>2794088</v>
      </c>
      <c r="M1164">
        <v>1710437</v>
      </c>
      <c r="N1164">
        <v>11838</v>
      </c>
      <c r="O1164">
        <v>212683</v>
      </c>
      <c r="P1164">
        <v>3011</v>
      </c>
      <c r="Q1164">
        <v>94238</v>
      </c>
    </row>
    <row r="1165" spans="1:17" hidden="1" x14ac:dyDescent="0.2">
      <c r="A1165" t="s">
        <v>363</v>
      </c>
      <c r="B1165" s="2">
        <v>42552</v>
      </c>
      <c r="C1165" t="s">
        <v>341</v>
      </c>
      <c r="D1165" t="s">
        <v>342</v>
      </c>
      <c r="E1165" t="s">
        <v>349</v>
      </c>
      <c r="F1165" t="s">
        <v>350</v>
      </c>
      <c r="G1165" t="s">
        <v>376</v>
      </c>
      <c r="H1165">
        <v>13</v>
      </c>
      <c r="I1165" t="s">
        <v>192</v>
      </c>
      <c r="J1165" t="s">
        <v>191</v>
      </c>
      <c r="K1165">
        <v>5288412</v>
      </c>
      <c r="L1165">
        <v>3174630</v>
      </c>
      <c r="M1165">
        <v>1756252</v>
      </c>
      <c r="N1165">
        <v>24916</v>
      </c>
      <c r="O1165">
        <v>217117</v>
      </c>
      <c r="P1165">
        <v>5660</v>
      </c>
      <c r="Q1165">
        <v>109837</v>
      </c>
    </row>
    <row r="1166" spans="1:17" hidden="1" x14ac:dyDescent="0.2">
      <c r="A1166" t="s">
        <v>363</v>
      </c>
      <c r="B1166" s="2">
        <v>42552</v>
      </c>
      <c r="C1166" t="s">
        <v>351</v>
      </c>
      <c r="D1166" t="s">
        <v>352</v>
      </c>
      <c r="E1166" t="s">
        <v>343</v>
      </c>
      <c r="F1166" t="s">
        <v>344</v>
      </c>
      <c r="G1166" t="s">
        <v>376</v>
      </c>
      <c r="H1166">
        <v>13</v>
      </c>
      <c r="I1166" t="s">
        <v>192</v>
      </c>
      <c r="J1166" t="s">
        <v>191</v>
      </c>
      <c r="K1166">
        <v>509009</v>
      </c>
      <c r="L1166">
        <v>424678</v>
      </c>
      <c r="M1166">
        <v>44799</v>
      </c>
      <c r="N1166">
        <v>16285</v>
      </c>
      <c r="O1166">
        <v>4722</v>
      </c>
      <c r="P1166">
        <v>3076</v>
      </c>
      <c r="Q1166">
        <v>15449</v>
      </c>
    </row>
    <row r="1167" spans="1:17" hidden="1" x14ac:dyDescent="0.2">
      <c r="A1167" t="s">
        <v>363</v>
      </c>
      <c r="B1167" s="2">
        <v>42552</v>
      </c>
      <c r="C1167" t="s">
        <v>351</v>
      </c>
      <c r="D1167" t="s">
        <v>352</v>
      </c>
      <c r="E1167" t="s">
        <v>347</v>
      </c>
      <c r="F1167" t="s">
        <v>348</v>
      </c>
      <c r="G1167" t="s">
        <v>376</v>
      </c>
      <c r="H1167">
        <v>13</v>
      </c>
      <c r="I1167" t="s">
        <v>192</v>
      </c>
      <c r="J1167" t="s">
        <v>191</v>
      </c>
      <c r="K1167">
        <v>4507342</v>
      </c>
      <c r="L1167">
        <v>2705885</v>
      </c>
      <c r="M1167">
        <v>1500141</v>
      </c>
      <c r="N1167">
        <v>11488</v>
      </c>
      <c r="O1167">
        <v>199430</v>
      </c>
      <c r="P1167">
        <v>3187</v>
      </c>
      <c r="Q1167">
        <v>87211</v>
      </c>
    </row>
    <row r="1168" spans="1:17" hidden="1" x14ac:dyDescent="0.2">
      <c r="A1168" t="s">
        <v>363</v>
      </c>
      <c r="B1168" s="2">
        <v>42552</v>
      </c>
      <c r="C1168" t="s">
        <v>351</v>
      </c>
      <c r="D1168" t="s">
        <v>352</v>
      </c>
      <c r="E1168" t="s">
        <v>349</v>
      </c>
      <c r="F1168" t="s">
        <v>350</v>
      </c>
      <c r="G1168" t="s">
        <v>376</v>
      </c>
      <c r="H1168">
        <v>13</v>
      </c>
      <c r="I1168" t="s">
        <v>192</v>
      </c>
      <c r="J1168" t="s">
        <v>191</v>
      </c>
      <c r="K1168">
        <v>5016351</v>
      </c>
      <c r="L1168">
        <v>3130563</v>
      </c>
      <c r="M1168">
        <v>1544940</v>
      </c>
      <c r="N1168">
        <v>27773</v>
      </c>
      <c r="O1168">
        <v>204152</v>
      </c>
      <c r="P1168">
        <v>6263</v>
      </c>
      <c r="Q1168">
        <v>102660</v>
      </c>
    </row>
    <row r="1169" spans="1:17" hidden="1" x14ac:dyDescent="0.2">
      <c r="A1169" t="s">
        <v>363</v>
      </c>
      <c r="B1169" s="2">
        <v>42552</v>
      </c>
      <c r="C1169" t="s">
        <v>353</v>
      </c>
      <c r="D1169" t="s">
        <v>354</v>
      </c>
      <c r="E1169" t="s">
        <v>343</v>
      </c>
      <c r="F1169" t="s">
        <v>344</v>
      </c>
      <c r="G1169" t="s">
        <v>376</v>
      </c>
      <c r="H1169">
        <v>13</v>
      </c>
      <c r="I1169" t="s">
        <v>192</v>
      </c>
      <c r="J1169" t="s">
        <v>191</v>
      </c>
      <c r="K1169">
        <v>971126</v>
      </c>
      <c r="L1169">
        <v>805220</v>
      </c>
      <c r="M1169">
        <v>90614</v>
      </c>
      <c r="N1169">
        <v>29363</v>
      </c>
      <c r="O1169">
        <v>9156</v>
      </c>
      <c r="P1169">
        <v>5725</v>
      </c>
      <c r="Q1169">
        <v>31048</v>
      </c>
    </row>
    <row r="1170" spans="1:17" hidden="1" x14ac:dyDescent="0.2">
      <c r="A1170" t="s">
        <v>363</v>
      </c>
      <c r="B1170" s="2">
        <v>42552</v>
      </c>
      <c r="C1170" t="s">
        <v>353</v>
      </c>
      <c r="D1170" t="s">
        <v>354</v>
      </c>
      <c r="E1170" t="s">
        <v>347</v>
      </c>
      <c r="F1170" t="s">
        <v>348</v>
      </c>
      <c r="G1170" t="s">
        <v>376</v>
      </c>
      <c r="H1170">
        <v>13</v>
      </c>
      <c r="I1170" t="s">
        <v>192</v>
      </c>
      <c r="J1170" t="s">
        <v>191</v>
      </c>
      <c r="K1170">
        <v>9333637</v>
      </c>
      <c r="L1170">
        <v>5499973</v>
      </c>
      <c r="M1170">
        <v>3210578</v>
      </c>
      <c r="N1170">
        <v>23326</v>
      </c>
      <c r="O1170">
        <v>412113</v>
      </c>
      <c r="P1170">
        <v>6198</v>
      </c>
      <c r="Q1170">
        <v>181449</v>
      </c>
    </row>
    <row r="1171" spans="1:17" hidden="1" x14ac:dyDescent="0.2">
      <c r="A1171" t="s">
        <v>363</v>
      </c>
      <c r="B1171" s="2">
        <v>42552</v>
      </c>
      <c r="C1171" t="s">
        <v>353</v>
      </c>
      <c r="D1171" t="s">
        <v>354</v>
      </c>
      <c r="E1171" t="s">
        <v>349</v>
      </c>
      <c r="F1171" t="s">
        <v>350</v>
      </c>
      <c r="G1171" t="s">
        <v>376</v>
      </c>
      <c r="H1171">
        <v>13</v>
      </c>
      <c r="I1171" t="s">
        <v>192</v>
      </c>
      <c r="J1171" t="s">
        <v>191</v>
      </c>
      <c r="K1171">
        <v>10304763</v>
      </c>
      <c r="L1171">
        <v>6305193</v>
      </c>
      <c r="M1171">
        <v>3301192</v>
      </c>
      <c r="N1171">
        <v>52689</v>
      </c>
      <c r="O1171">
        <v>421269</v>
      </c>
      <c r="P1171">
        <v>11923</v>
      </c>
      <c r="Q1171">
        <v>212497</v>
      </c>
    </row>
    <row r="1172" spans="1:17" hidden="1" x14ac:dyDescent="0.2">
      <c r="A1172" t="s">
        <v>364</v>
      </c>
      <c r="B1172" s="2">
        <v>42917</v>
      </c>
      <c r="C1172" t="s">
        <v>341</v>
      </c>
      <c r="D1172" t="s">
        <v>342</v>
      </c>
      <c r="E1172" t="s">
        <v>343</v>
      </c>
      <c r="F1172" t="s">
        <v>344</v>
      </c>
      <c r="G1172" t="s">
        <v>376</v>
      </c>
      <c r="H1172">
        <v>13</v>
      </c>
      <c r="I1172" t="s">
        <v>192</v>
      </c>
      <c r="J1172" t="s">
        <v>191</v>
      </c>
      <c r="K1172">
        <v>476369</v>
      </c>
      <c r="L1172">
        <v>391868</v>
      </c>
      <c r="M1172">
        <v>47543</v>
      </c>
      <c r="N1172">
        <v>13392</v>
      </c>
      <c r="O1172">
        <v>4588</v>
      </c>
      <c r="P1172">
        <v>2705</v>
      </c>
      <c r="Q1172">
        <v>16273</v>
      </c>
    </row>
    <row r="1173" spans="1:17" hidden="1" x14ac:dyDescent="0.2">
      <c r="A1173" t="s">
        <v>364</v>
      </c>
      <c r="B1173" s="2">
        <v>42917</v>
      </c>
      <c r="C1173" t="s">
        <v>341</v>
      </c>
      <c r="D1173" t="s">
        <v>342</v>
      </c>
      <c r="E1173" t="s">
        <v>347</v>
      </c>
      <c r="F1173" t="s">
        <v>348</v>
      </c>
      <c r="G1173" t="s">
        <v>376</v>
      </c>
      <c r="H1173">
        <v>13</v>
      </c>
      <c r="I1173" t="s">
        <v>192</v>
      </c>
      <c r="J1173" t="s">
        <v>191</v>
      </c>
      <c r="K1173">
        <v>4870398</v>
      </c>
      <c r="L1173">
        <v>2798635</v>
      </c>
      <c r="M1173">
        <v>1738643</v>
      </c>
      <c r="N1173">
        <v>12049</v>
      </c>
      <c r="O1173">
        <v>220777</v>
      </c>
      <c r="P1173">
        <v>3072</v>
      </c>
      <c r="Q1173">
        <v>97222</v>
      </c>
    </row>
    <row r="1174" spans="1:17" hidden="1" x14ac:dyDescent="0.2">
      <c r="A1174" t="s">
        <v>364</v>
      </c>
      <c r="B1174" s="2">
        <v>42917</v>
      </c>
      <c r="C1174" t="s">
        <v>341</v>
      </c>
      <c r="D1174" t="s">
        <v>342</v>
      </c>
      <c r="E1174" t="s">
        <v>349</v>
      </c>
      <c r="F1174" t="s">
        <v>350</v>
      </c>
      <c r="G1174" t="s">
        <v>376</v>
      </c>
      <c r="H1174">
        <v>13</v>
      </c>
      <c r="I1174" t="s">
        <v>192</v>
      </c>
      <c r="J1174" t="s">
        <v>191</v>
      </c>
      <c r="K1174">
        <v>5346767</v>
      </c>
      <c r="L1174">
        <v>3190503</v>
      </c>
      <c r="M1174">
        <v>1786186</v>
      </c>
      <c r="N1174">
        <v>25441</v>
      </c>
      <c r="O1174">
        <v>225365</v>
      </c>
      <c r="P1174">
        <v>5777</v>
      </c>
      <c r="Q1174">
        <v>113495</v>
      </c>
    </row>
    <row r="1175" spans="1:17" hidden="1" x14ac:dyDescent="0.2">
      <c r="A1175" t="s">
        <v>364</v>
      </c>
      <c r="B1175" s="2">
        <v>42917</v>
      </c>
      <c r="C1175" t="s">
        <v>351</v>
      </c>
      <c r="D1175" t="s">
        <v>352</v>
      </c>
      <c r="E1175" t="s">
        <v>343</v>
      </c>
      <c r="F1175" t="s">
        <v>344</v>
      </c>
      <c r="G1175" t="s">
        <v>376</v>
      </c>
      <c r="H1175">
        <v>13</v>
      </c>
      <c r="I1175" t="s">
        <v>192</v>
      </c>
      <c r="J1175" t="s">
        <v>191</v>
      </c>
      <c r="K1175">
        <v>521411</v>
      </c>
      <c r="L1175">
        <v>434504</v>
      </c>
      <c r="M1175">
        <v>46266</v>
      </c>
      <c r="N1175">
        <v>16613</v>
      </c>
      <c r="O1175">
        <v>4852</v>
      </c>
      <c r="P1175">
        <v>3124</v>
      </c>
      <c r="Q1175">
        <v>16052</v>
      </c>
    </row>
    <row r="1176" spans="1:17" hidden="1" x14ac:dyDescent="0.2">
      <c r="A1176" t="s">
        <v>364</v>
      </c>
      <c r="B1176" s="2">
        <v>42917</v>
      </c>
      <c r="C1176" t="s">
        <v>351</v>
      </c>
      <c r="D1176" t="s">
        <v>352</v>
      </c>
      <c r="E1176" t="s">
        <v>347</v>
      </c>
      <c r="F1176" t="s">
        <v>348</v>
      </c>
      <c r="G1176" t="s">
        <v>376</v>
      </c>
      <c r="H1176">
        <v>13</v>
      </c>
      <c r="I1176" t="s">
        <v>192</v>
      </c>
      <c r="J1176" t="s">
        <v>191</v>
      </c>
      <c r="K1176">
        <v>4544877</v>
      </c>
      <c r="L1176">
        <v>2708267</v>
      </c>
      <c r="M1176">
        <v>1524359</v>
      </c>
      <c r="N1176">
        <v>11580</v>
      </c>
      <c r="O1176">
        <v>207331</v>
      </c>
      <c r="P1176">
        <v>3255</v>
      </c>
      <c r="Q1176">
        <v>90085</v>
      </c>
    </row>
    <row r="1177" spans="1:17" hidden="1" x14ac:dyDescent="0.2">
      <c r="A1177" t="s">
        <v>364</v>
      </c>
      <c r="B1177" s="2">
        <v>42917</v>
      </c>
      <c r="C1177" t="s">
        <v>351</v>
      </c>
      <c r="D1177" t="s">
        <v>352</v>
      </c>
      <c r="E1177" t="s">
        <v>349</v>
      </c>
      <c r="F1177" t="s">
        <v>350</v>
      </c>
      <c r="G1177" t="s">
        <v>376</v>
      </c>
      <c r="H1177">
        <v>13</v>
      </c>
      <c r="I1177" t="s">
        <v>192</v>
      </c>
      <c r="J1177" t="s">
        <v>191</v>
      </c>
      <c r="K1177">
        <v>5066288</v>
      </c>
      <c r="L1177">
        <v>3142771</v>
      </c>
      <c r="M1177">
        <v>1570625</v>
      </c>
      <c r="N1177">
        <v>28193</v>
      </c>
      <c r="O1177">
        <v>212183</v>
      </c>
      <c r="P1177">
        <v>6379</v>
      </c>
      <c r="Q1177">
        <v>106137</v>
      </c>
    </row>
    <row r="1178" spans="1:17" hidden="1" x14ac:dyDescent="0.2">
      <c r="A1178" t="s">
        <v>364</v>
      </c>
      <c r="B1178" s="2">
        <v>42917</v>
      </c>
      <c r="C1178" t="s">
        <v>353</v>
      </c>
      <c r="D1178" t="s">
        <v>354</v>
      </c>
      <c r="E1178" t="s">
        <v>343</v>
      </c>
      <c r="F1178" t="s">
        <v>344</v>
      </c>
      <c r="G1178" t="s">
        <v>376</v>
      </c>
      <c r="H1178">
        <v>13</v>
      </c>
      <c r="I1178" t="s">
        <v>192</v>
      </c>
      <c r="J1178" t="s">
        <v>191</v>
      </c>
      <c r="K1178">
        <v>997780</v>
      </c>
      <c r="L1178">
        <v>826372</v>
      </c>
      <c r="M1178">
        <v>93809</v>
      </c>
      <c r="N1178">
        <v>30005</v>
      </c>
      <c r="O1178">
        <v>9440</v>
      </c>
      <c r="P1178">
        <v>5829</v>
      </c>
      <c r="Q1178">
        <v>32325</v>
      </c>
    </row>
    <row r="1179" spans="1:17" hidden="1" x14ac:dyDescent="0.2">
      <c r="A1179" t="s">
        <v>364</v>
      </c>
      <c r="B1179" s="2">
        <v>42917</v>
      </c>
      <c r="C1179" t="s">
        <v>353</v>
      </c>
      <c r="D1179" t="s">
        <v>354</v>
      </c>
      <c r="E1179" t="s">
        <v>347</v>
      </c>
      <c r="F1179" t="s">
        <v>348</v>
      </c>
      <c r="G1179" t="s">
        <v>376</v>
      </c>
      <c r="H1179">
        <v>13</v>
      </c>
      <c r="I1179" t="s">
        <v>192</v>
      </c>
      <c r="J1179" t="s">
        <v>191</v>
      </c>
      <c r="K1179">
        <v>9415275</v>
      </c>
      <c r="L1179">
        <v>5506902</v>
      </c>
      <c r="M1179">
        <v>3263002</v>
      </c>
      <c r="N1179">
        <v>23629</v>
      </c>
      <c r="O1179">
        <v>428108</v>
      </c>
      <c r="P1179">
        <v>6327</v>
      </c>
      <c r="Q1179">
        <v>187307</v>
      </c>
    </row>
    <row r="1180" spans="1:17" hidden="1" x14ac:dyDescent="0.2">
      <c r="A1180" t="s">
        <v>364</v>
      </c>
      <c r="B1180" s="2">
        <v>42917</v>
      </c>
      <c r="C1180" t="s">
        <v>353</v>
      </c>
      <c r="D1180" t="s">
        <v>354</v>
      </c>
      <c r="E1180" t="s">
        <v>349</v>
      </c>
      <c r="F1180" t="s">
        <v>350</v>
      </c>
      <c r="G1180" t="s">
        <v>376</v>
      </c>
      <c r="H1180">
        <v>13</v>
      </c>
      <c r="I1180" t="s">
        <v>192</v>
      </c>
      <c r="J1180" t="s">
        <v>191</v>
      </c>
      <c r="K1180">
        <v>10413055</v>
      </c>
      <c r="L1180">
        <v>6333274</v>
      </c>
      <c r="M1180">
        <v>3356811</v>
      </c>
      <c r="N1180">
        <v>53634</v>
      </c>
      <c r="O1180">
        <v>437548</v>
      </c>
      <c r="P1180">
        <v>12156</v>
      </c>
      <c r="Q1180">
        <v>219632</v>
      </c>
    </row>
    <row r="1181" spans="1:17" hidden="1" x14ac:dyDescent="0.2">
      <c r="A1181" t="s">
        <v>365</v>
      </c>
      <c r="B1181" s="2">
        <v>43282</v>
      </c>
      <c r="C1181" t="s">
        <v>341</v>
      </c>
      <c r="D1181" t="s">
        <v>342</v>
      </c>
      <c r="E1181" t="s">
        <v>343</v>
      </c>
      <c r="F1181" t="s">
        <v>344</v>
      </c>
      <c r="G1181" t="s">
        <v>376</v>
      </c>
      <c r="H1181">
        <v>13</v>
      </c>
      <c r="I1181" t="s">
        <v>192</v>
      </c>
      <c r="J1181" t="s">
        <v>191</v>
      </c>
      <c r="K1181">
        <v>491423</v>
      </c>
      <c r="L1181">
        <v>403777</v>
      </c>
      <c r="M1181">
        <v>49276</v>
      </c>
      <c r="N1181">
        <v>13736</v>
      </c>
      <c r="O1181">
        <v>4727</v>
      </c>
      <c r="P1181">
        <v>2802</v>
      </c>
      <c r="Q1181">
        <v>17105</v>
      </c>
    </row>
    <row r="1182" spans="1:17" hidden="1" x14ac:dyDescent="0.2">
      <c r="A1182" t="s">
        <v>365</v>
      </c>
      <c r="B1182" s="2">
        <v>43282</v>
      </c>
      <c r="C1182" t="s">
        <v>341</v>
      </c>
      <c r="D1182" t="s">
        <v>342</v>
      </c>
      <c r="E1182" t="s">
        <v>347</v>
      </c>
      <c r="F1182" t="s">
        <v>348</v>
      </c>
      <c r="G1182" t="s">
        <v>376</v>
      </c>
      <c r="H1182">
        <v>13</v>
      </c>
      <c r="I1182" t="s">
        <v>192</v>
      </c>
      <c r="J1182" t="s">
        <v>191</v>
      </c>
      <c r="K1182">
        <v>4912636</v>
      </c>
      <c r="L1182">
        <v>2801720</v>
      </c>
      <c r="M1182">
        <v>1766363</v>
      </c>
      <c r="N1182">
        <v>12305</v>
      </c>
      <c r="O1182">
        <v>228902</v>
      </c>
      <c r="P1182">
        <v>3159</v>
      </c>
      <c r="Q1182">
        <v>100187</v>
      </c>
    </row>
    <row r="1183" spans="1:17" hidden="1" x14ac:dyDescent="0.2">
      <c r="A1183" t="s">
        <v>365</v>
      </c>
      <c r="B1183" s="2">
        <v>43282</v>
      </c>
      <c r="C1183" t="s">
        <v>341</v>
      </c>
      <c r="D1183" t="s">
        <v>342</v>
      </c>
      <c r="E1183" t="s">
        <v>349</v>
      </c>
      <c r="F1183" t="s">
        <v>350</v>
      </c>
      <c r="G1183" t="s">
        <v>376</v>
      </c>
      <c r="H1183">
        <v>13</v>
      </c>
      <c r="I1183" t="s">
        <v>192</v>
      </c>
      <c r="J1183" t="s">
        <v>191</v>
      </c>
      <c r="K1183">
        <v>5404059</v>
      </c>
      <c r="L1183">
        <v>3205497</v>
      </c>
      <c r="M1183">
        <v>1815639</v>
      </c>
      <c r="N1183">
        <v>26041</v>
      </c>
      <c r="O1183">
        <v>233629</v>
      </c>
      <c r="P1183">
        <v>5961</v>
      </c>
      <c r="Q1183">
        <v>117292</v>
      </c>
    </row>
    <row r="1184" spans="1:17" hidden="1" x14ac:dyDescent="0.2">
      <c r="A1184" t="s">
        <v>365</v>
      </c>
      <c r="B1184" s="2">
        <v>43282</v>
      </c>
      <c r="C1184" t="s">
        <v>351</v>
      </c>
      <c r="D1184" t="s">
        <v>352</v>
      </c>
      <c r="E1184" t="s">
        <v>343</v>
      </c>
      <c r="F1184" t="s">
        <v>344</v>
      </c>
      <c r="G1184" t="s">
        <v>376</v>
      </c>
      <c r="H1184">
        <v>13</v>
      </c>
      <c r="I1184" t="s">
        <v>192</v>
      </c>
      <c r="J1184" t="s">
        <v>191</v>
      </c>
      <c r="K1184">
        <v>535314</v>
      </c>
      <c r="L1184">
        <v>445432</v>
      </c>
      <c r="M1184">
        <v>48054</v>
      </c>
      <c r="N1184">
        <v>17044</v>
      </c>
      <c r="O1184">
        <v>4948</v>
      </c>
      <c r="P1184">
        <v>3184</v>
      </c>
      <c r="Q1184">
        <v>16652</v>
      </c>
    </row>
    <row r="1185" spans="1:17" hidden="1" x14ac:dyDescent="0.2">
      <c r="A1185" t="s">
        <v>365</v>
      </c>
      <c r="B1185" s="2">
        <v>43282</v>
      </c>
      <c r="C1185" t="s">
        <v>351</v>
      </c>
      <c r="D1185" t="s">
        <v>352</v>
      </c>
      <c r="E1185" t="s">
        <v>347</v>
      </c>
      <c r="F1185" t="s">
        <v>348</v>
      </c>
      <c r="G1185" t="s">
        <v>376</v>
      </c>
      <c r="H1185">
        <v>13</v>
      </c>
      <c r="I1185" t="s">
        <v>192</v>
      </c>
      <c r="J1185" t="s">
        <v>191</v>
      </c>
      <c r="K1185">
        <v>4580102</v>
      </c>
      <c r="L1185">
        <v>2709599</v>
      </c>
      <c r="M1185">
        <v>1547452</v>
      </c>
      <c r="N1185">
        <v>11797</v>
      </c>
      <c r="O1185">
        <v>214911</v>
      </c>
      <c r="P1185">
        <v>3287</v>
      </c>
      <c r="Q1185">
        <v>93056</v>
      </c>
    </row>
    <row r="1186" spans="1:17" hidden="1" x14ac:dyDescent="0.2">
      <c r="A1186" t="s">
        <v>365</v>
      </c>
      <c r="B1186" s="2">
        <v>43282</v>
      </c>
      <c r="C1186" t="s">
        <v>351</v>
      </c>
      <c r="D1186" t="s">
        <v>352</v>
      </c>
      <c r="E1186" t="s">
        <v>349</v>
      </c>
      <c r="F1186" t="s">
        <v>350</v>
      </c>
      <c r="G1186" t="s">
        <v>376</v>
      </c>
      <c r="H1186">
        <v>13</v>
      </c>
      <c r="I1186" t="s">
        <v>192</v>
      </c>
      <c r="J1186" t="s">
        <v>191</v>
      </c>
      <c r="K1186">
        <v>5115416</v>
      </c>
      <c r="L1186">
        <v>3155031</v>
      </c>
      <c r="M1186">
        <v>1595506</v>
      </c>
      <c r="N1186">
        <v>28841</v>
      </c>
      <c r="O1186">
        <v>219859</v>
      </c>
      <c r="P1186">
        <v>6471</v>
      </c>
      <c r="Q1186">
        <v>109708</v>
      </c>
    </row>
    <row r="1187" spans="1:17" hidden="1" x14ac:dyDescent="0.2">
      <c r="A1187" t="s">
        <v>365</v>
      </c>
      <c r="B1187" s="2">
        <v>43282</v>
      </c>
      <c r="C1187" t="s">
        <v>353</v>
      </c>
      <c r="D1187" t="s">
        <v>354</v>
      </c>
      <c r="E1187" t="s">
        <v>343</v>
      </c>
      <c r="F1187" t="s">
        <v>344</v>
      </c>
      <c r="G1187" t="s">
        <v>376</v>
      </c>
      <c r="H1187">
        <v>13</v>
      </c>
      <c r="I1187" t="s">
        <v>192</v>
      </c>
      <c r="J1187" t="s">
        <v>191</v>
      </c>
      <c r="K1187">
        <v>1026737</v>
      </c>
      <c r="L1187">
        <v>849209</v>
      </c>
      <c r="M1187">
        <v>97330</v>
      </c>
      <c r="N1187">
        <v>30780</v>
      </c>
      <c r="O1187">
        <v>9675</v>
      </c>
      <c r="P1187">
        <v>5986</v>
      </c>
      <c r="Q1187">
        <v>33757</v>
      </c>
    </row>
    <row r="1188" spans="1:17" hidden="1" x14ac:dyDescent="0.2">
      <c r="A1188" t="s">
        <v>365</v>
      </c>
      <c r="B1188" s="2">
        <v>43282</v>
      </c>
      <c r="C1188" t="s">
        <v>353</v>
      </c>
      <c r="D1188" t="s">
        <v>354</v>
      </c>
      <c r="E1188" t="s">
        <v>347</v>
      </c>
      <c r="F1188" t="s">
        <v>348</v>
      </c>
      <c r="G1188" t="s">
        <v>376</v>
      </c>
      <c r="H1188">
        <v>13</v>
      </c>
      <c r="I1188" t="s">
        <v>192</v>
      </c>
      <c r="J1188" t="s">
        <v>191</v>
      </c>
      <c r="K1188">
        <v>9492738</v>
      </c>
      <c r="L1188">
        <v>5511319</v>
      </c>
      <c r="M1188">
        <v>3313815</v>
      </c>
      <c r="N1188">
        <v>24102</v>
      </c>
      <c r="O1188">
        <v>443813</v>
      </c>
      <c r="P1188">
        <v>6446</v>
      </c>
      <c r="Q1188">
        <v>193243</v>
      </c>
    </row>
    <row r="1189" spans="1:17" hidden="1" x14ac:dyDescent="0.2">
      <c r="A1189" t="s">
        <v>365</v>
      </c>
      <c r="B1189" s="2">
        <v>43282</v>
      </c>
      <c r="C1189" t="s">
        <v>353</v>
      </c>
      <c r="D1189" t="s">
        <v>354</v>
      </c>
      <c r="E1189" t="s">
        <v>349</v>
      </c>
      <c r="F1189" t="s">
        <v>350</v>
      </c>
      <c r="G1189" t="s">
        <v>376</v>
      </c>
      <c r="H1189">
        <v>13</v>
      </c>
      <c r="I1189" t="s">
        <v>192</v>
      </c>
      <c r="J1189" t="s">
        <v>191</v>
      </c>
      <c r="K1189">
        <v>10519475</v>
      </c>
      <c r="L1189">
        <v>6360528</v>
      </c>
      <c r="M1189">
        <v>3411145</v>
      </c>
      <c r="N1189">
        <v>54882</v>
      </c>
      <c r="O1189">
        <v>453488</v>
      </c>
      <c r="P1189">
        <v>12432</v>
      </c>
      <c r="Q1189">
        <v>227000</v>
      </c>
    </row>
    <row r="1190" spans="1:17" hidden="1" x14ac:dyDescent="0.2">
      <c r="A1190" t="s">
        <v>339</v>
      </c>
      <c r="B1190" t="s">
        <v>340</v>
      </c>
      <c r="C1190" t="s">
        <v>341</v>
      </c>
      <c r="D1190" t="s">
        <v>342</v>
      </c>
      <c r="E1190" t="s">
        <v>343</v>
      </c>
      <c r="F1190" t="s">
        <v>344</v>
      </c>
      <c r="G1190" t="s">
        <v>377</v>
      </c>
      <c r="H1190">
        <v>15</v>
      </c>
      <c r="I1190" t="s">
        <v>194</v>
      </c>
      <c r="J1190" t="s">
        <v>193</v>
      </c>
      <c r="K1190">
        <v>59758</v>
      </c>
      <c r="L1190">
        <v>18211</v>
      </c>
      <c r="M1190">
        <v>1127</v>
      </c>
      <c r="N1190">
        <v>962</v>
      </c>
      <c r="O1190">
        <v>8020</v>
      </c>
      <c r="P1190">
        <v>4459</v>
      </c>
      <c r="Q1190">
        <v>26979</v>
      </c>
    </row>
    <row r="1191" spans="1:17" hidden="1" x14ac:dyDescent="0.2">
      <c r="A1191" t="s">
        <v>339</v>
      </c>
      <c r="B1191" t="s">
        <v>340</v>
      </c>
      <c r="C1191" t="s">
        <v>341</v>
      </c>
      <c r="D1191" t="s">
        <v>342</v>
      </c>
      <c r="E1191" t="s">
        <v>347</v>
      </c>
      <c r="F1191" t="s">
        <v>348</v>
      </c>
      <c r="G1191" t="s">
        <v>377</v>
      </c>
      <c r="H1191">
        <v>15</v>
      </c>
      <c r="I1191" t="s">
        <v>194</v>
      </c>
      <c r="J1191" t="s">
        <v>193</v>
      </c>
      <c r="K1191">
        <v>619300</v>
      </c>
      <c r="L1191">
        <v>142952</v>
      </c>
      <c r="M1191">
        <v>7561</v>
      </c>
      <c r="N1191">
        <v>1349</v>
      </c>
      <c r="O1191">
        <v>275032</v>
      </c>
      <c r="P1191">
        <v>63476</v>
      </c>
      <c r="Q1191">
        <v>128930</v>
      </c>
    </row>
    <row r="1192" spans="1:17" hidden="1" x14ac:dyDescent="0.2">
      <c r="A1192" t="s">
        <v>339</v>
      </c>
      <c r="B1192" t="s">
        <v>340</v>
      </c>
      <c r="C1192" t="s">
        <v>341</v>
      </c>
      <c r="D1192" t="s">
        <v>342</v>
      </c>
      <c r="E1192" t="s">
        <v>349</v>
      </c>
      <c r="F1192" t="s">
        <v>350</v>
      </c>
      <c r="G1192" t="s">
        <v>377</v>
      </c>
      <c r="H1192">
        <v>15</v>
      </c>
      <c r="I1192" t="s">
        <v>194</v>
      </c>
      <c r="J1192" t="s">
        <v>193</v>
      </c>
      <c r="K1192">
        <v>679058</v>
      </c>
      <c r="L1192">
        <v>161163</v>
      </c>
      <c r="M1192">
        <v>8688</v>
      </c>
      <c r="N1192">
        <v>2311</v>
      </c>
      <c r="O1192">
        <v>283052</v>
      </c>
      <c r="P1192">
        <v>67935</v>
      </c>
      <c r="Q1192">
        <v>155909</v>
      </c>
    </row>
    <row r="1193" spans="1:17" hidden="1" x14ac:dyDescent="0.2">
      <c r="A1193" t="s">
        <v>339</v>
      </c>
      <c r="B1193" t="s">
        <v>340</v>
      </c>
      <c r="C1193" t="s">
        <v>351</v>
      </c>
      <c r="D1193" t="s">
        <v>352</v>
      </c>
      <c r="E1193" t="s">
        <v>343</v>
      </c>
      <c r="F1193" t="s">
        <v>344</v>
      </c>
      <c r="G1193" t="s">
        <v>377</v>
      </c>
      <c r="H1193">
        <v>15</v>
      </c>
      <c r="I1193" t="s">
        <v>194</v>
      </c>
      <c r="J1193" t="s">
        <v>193</v>
      </c>
      <c r="K1193">
        <v>61084</v>
      </c>
      <c r="L1193">
        <v>20084</v>
      </c>
      <c r="M1193">
        <v>1271</v>
      </c>
      <c r="N1193">
        <v>1144</v>
      </c>
      <c r="O1193">
        <v>7678</v>
      </c>
      <c r="P1193">
        <v>4600</v>
      </c>
      <c r="Q1193">
        <v>26307</v>
      </c>
    </row>
    <row r="1194" spans="1:17" hidden="1" x14ac:dyDescent="0.2">
      <c r="A1194" t="s">
        <v>339</v>
      </c>
      <c r="B1194" t="s">
        <v>340</v>
      </c>
      <c r="C1194" t="s">
        <v>351</v>
      </c>
      <c r="D1194" t="s">
        <v>352</v>
      </c>
      <c r="E1194" t="s">
        <v>347</v>
      </c>
      <c r="F1194" t="s">
        <v>348</v>
      </c>
      <c r="G1194" t="s">
        <v>377</v>
      </c>
      <c r="H1194">
        <v>15</v>
      </c>
      <c r="I1194" t="s">
        <v>194</v>
      </c>
      <c r="J1194" t="s">
        <v>193</v>
      </c>
      <c r="K1194">
        <v>620159</v>
      </c>
      <c r="L1194">
        <v>167804</v>
      </c>
      <c r="M1194">
        <v>12514</v>
      </c>
      <c r="N1194">
        <v>1505</v>
      </c>
      <c r="O1194">
        <v>240903</v>
      </c>
      <c r="P1194">
        <v>65757</v>
      </c>
      <c r="Q1194">
        <v>131676</v>
      </c>
    </row>
    <row r="1195" spans="1:17" hidden="1" x14ac:dyDescent="0.2">
      <c r="A1195" t="s">
        <v>339</v>
      </c>
      <c r="B1195" t="s">
        <v>340</v>
      </c>
      <c r="C1195" t="s">
        <v>351</v>
      </c>
      <c r="D1195" t="s">
        <v>352</v>
      </c>
      <c r="E1195" t="s">
        <v>349</v>
      </c>
      <c r="F1195" t="s">
        <v>350</v>
      </c>
      <c r="G1195" t="s">
        <v>377</v>
      </c>
      <c r="H1195">
        <v>15</v>
      </c>
      <c r="I1195" t="s">
        <v>194</v>
      </c>
      <c r="J1195" t="s">
        <v>193</v>
      </c>
      <c r="K1195">
        <v>681243</v>
      </c>
      <c r="L1195">
        <v>187888</v>
      </c>
      <c r="M1195">
        <v>13785</v>
      </c>
      <c r="N1195">
        <v>2649</v>
      </c>
      <c r="O1195">
        <v>248581</v>
      </c>
      <c r="P1195">
        <v>70357</v>
      </c>
      <c r="Q1195">
        <v>157983</v>
      </c>
    </row>
    <row r="1196" spans="1:17" hidden="1" x14ac:dyDescent="0.2">
      <c r="A1196" t="s">
        <v>339</v>
      </c>
      <c r="B1196" t="s">
        <v>340</v>
      </c>
      <c r="C1196" t="s">
        <v>353</v>
      </c>
      <c r="D1196" t="s">
        <v>354</v>
      </c>
      <c r="E1196" t="s">
        <v>343</v>
      </c>
      <c r="F1196" t="s">
        <v>344</v>
      </c>
      <c r="G1196" t="s">
        <v>377</v>
      </c>
      <c r="H1196">
        <v>15</v>
      </c>
      <c r="I1196" t="s">
        <v>194</v>
      </c>
      <c r="J1196" t="s">
        <v>193</v>
      </c>
      <c r="K1196">
        <v>120842</v>
      </c>
      <c r="L1196">
        <v>38295</v>
      </c>
      <c r="M1196">
        <v>2398</v>
      </c>
      <c r="N1196">
        <v>2106</v>
      </c>
      <c r="O1196">
        <v>15698</v>
      </c>
      <c r="P1196">
        <v>9059</v>
      </c>
      <c r="Q1196">
        <v>53286</v>
      </c>
    </row>
    <row r="1197" spans="1:17" hidden="1" x14ac:dyDescent="0.2">
      <c r="A1197" t="s">
        <v>339</v>
      </c>
      <c r="B1197" t="s">
        <v>340</v>
      </c>
      <c r="C1197" t="s">
        <v>353</v>
      </c>
      <c r="D1197" t="s">
        <v>354</v>
      </c>
      <c r="E1197" t="s">
        <v>347</v>
      </c>
      <c r="F1197" t="s">
        <v>348</v>
      </c>
      <c r="G1197" t="s">
        <v>377</v>
      </c>
      <c r="H1197">
        <v>15</v>
      </c>
      <c r="I1197" t="s">
        <v>194</v>
      </c>
      <c r="J1197" t="s">
        <v>193</v>
      </c>
      <c r="K1197">
        <v>1239459</v>
      </c>
      <c r="L1197">
        <v>310756</v>
      </c>
      <c r="M1197">
        <v>20075</v>
      </c>
      <c r="N1197">
        <v>2854</v>
      </c>
      <c r="O1197">
        <v>515935</v>
      </c>
      <c r="P1197">
        <v>129233</v>
      </c>
      <c r="Q1197">
        <v>260606</v>
      </c>
    </row>
    <row r="1198" spans="1:17" hidden="1" x14ac:dyDescent="0.2">
      <c r="A1198" t="s">
        <v>339</v>
      </c>
      <c r="B1198" t="s">
        <v>340</v>
      </c>
      <c r="C1198" t="s">
        <v>353</v>
      </c>
      <c r="D1198" t="s">
        <v>354</v>
      </c>
      <c r="E1198" t="s">
        <v>349</v>
      </c>
      <c r="F1198" t="s">
        <v>350</v>
      </c>
      <c r="G1198" t="s">
        <v>377</v>
      </c>
      <c r="H1198">
        <v>15</v>
      </c>
      <c r="I1198" t="s">
        <v>194</v>
      </c>
      <c r="J1198" t="s">
        <v>193</v>
      </c>
      <c r="K1198">
        <v>1360301</v>
      </c>
      <c r="L1198">
        <v>349051</v>
      </c>
      <c r="M1198">
        <v>22473</v>
      </c>
      <c r="N1198">
        <v>4960</v>
      </c>
      <c r="O1198">
        <v>531633</v>
      </c>
      <c r="P1198">
        <v>138292</v>
      </c>
      <c r="Q1198">
        <v>313892</v>
      </c>
    </row>
    <row r="1199" spans="1:17" hidden="1" x14ac:dyDescent="0.2">
      <c r="A1199" t="s">
        <v>355</v>
      </c>
      <c r="B1199" t="s">
        <v>356</v>
      </c>
      <c r="C1199" t="s">
        <v>341</v>
      </c>
      <c r="D1199" t="s">
        <v>342</v>
      </c>
      <c r="E1199" t="s">
        <v>343</v>
      </c>
      <c r="F1199" t="s">
        <v>344</v>
      </c>
      <c r="G1199" t="s">
        <v>377</v>
      </c>
      <c r="H1199">
        <v>15</v>
      </c>
      <c r="I1199" t="s">
        <v>194</v>
      </c>
      <c r="J1199" t="s">
        <v>193</v>
      </c>
      <c r="K1199">
        <v>59758</v>
      </c>
      <c r="L1199">
        <v>18211</v>
      </c>
      <c r="M1199">
        <v>1127</v>
      </c>
      <c r="N1199">
        <v>962</v>
      </c>
      <c r="O1199">
        <v>8020</v>
      </c>
      <c r="P1199">
        <v>4459</v>
      </c>
      <c r="Q1199">
        <v>26979</v>
      </c>
    </row>
    <row r="1200" spans="1:17" hidden="1" x14ac:dyDescent="0.2">
      <c r="A1200" t="s">
        <v>355</v>
      </c>
      <c r="B1200" t="s">
        <v>356</v>
      </c>
      <c r="C1200" t="s">
        <v>341</v>
      </c>
      <c r="D1200" t="s">
        <v>342</v>
      </c>
      <c r="E1200" t="s">
        <v>347</v>
      </c>
      <c r="F1200" t="s">
        <v>348</v>
      </c>
      <c r="G1200" t="s">
        <v>377</v>
      </c>
      <c r="H1200">
        <v>15</v>
      </c>
      <c r="I1200" t="s">
        <v>194</v>
      </c>
      <c r="J1200" t="s">
        <v>193</v>
      </c>
      <c r="K1200">
        <v>619302</v>
      </c>
      <c r="L1200">
        <v>142953</v>
      </c>
      <c r="M1200">
        <v>7562</v>
      </c>
      <c r="N1200">
        <v>1349</v>
      </c>
      <c r="O1200">
        <v>275032</v>
      </c>
      <c r="P1200">
        <v>63476</v>
      </c>
      <c r="Q1200">
        <v>128930</v>
      </c>
    </row>
    <row r="1201" spans="1:17" hidden="1" x14ac:dyDescent="0.2">
      <c r="A1201" t="s">
        <v>355</v>
      </c>
      <c r="B1201" t="s">
        <v>356</v>
      </c>
      <c r="C1201" t="s">
        <v>341</v>
      </c>
      <c r="D1201" t="s">
        <v>342</v>
      </c>
      <c r="E1201" t="s">
        <v>349</v>
      </c>
      <c r="F1201" t="s">
        <v>350</v>
      </c>
      <c r="G1201" t="s">
        <v>377</v>
      </c>
      <c r="H1201">
        <v>15</v>
      </c>
      <c r="I1201" t="s">
        <v>194</v>
      </c>
      <c r="J1201" t="s">
        <v>193</v>
      </c>
      <c r="K1201">
        <v>679060</v>
      </c>
      <c r="L1201">
        <v>161164</v>
      </c>
      <c r="M1201">
        <v>8689</v>
      </c>
      <c r="N1201">
        <v>2311</v>
      </c>
      <c r="O1201">
        <v>283052</v>
      </c>
      <c r="P1201">
        <v>67935</v>
      </c>
      <c r="Q1201">
        <v>155909</v>
      </c>
    </row>
    <row r="1202" spans="1:17" hidden="1" x14ac:dyDescent="0.2">
      <c r="A1202" t="s">
        <v>355</v>
      </c>
      <c r="B1202" t="s">
        <v>356</v>
      </c>
      <c r="C1202" t="s">
        <v>351</v>
      </c>
      <c r="D1202" t="s">
        <v>352</v>
      </c>
      <c r="E1202" t="s">
        <v>343</v>
      </c>
      <c r="F1202" t="s">
        <v>344</v>
      </c>
      <c r="G1202" t="s">
        <v>377</v>
      </c>
      <c r="H1202">
        <v>15</v>
      </c>
      <c r="I1202" t="s">
        <v>194</v>
      </c>
      <c r="J1202" t="s">
        <v>193</v>
      </c>
      <c r="K1202">
        <v>61084</v>
      </c>
      <c r="L1202">
        <v>20084</v>
      </c>
      <c r="M1202">
        <v>1271</v>
      </c>
      <c r="N1202">
        <v>1144</v>
      </c>
      <c r="O1202">
        <v>7678</v>
      </c>
      <c r="P1202">
        <v>4600</v>
      </c>
      <c r="Q1202">
        <v>26307</v>
      </c>
    </row>
    <row r="1203" spans="1:17" hidden="1" x14ac:dyDescent="0.2">
      <c r="A1203" t="s">
        <v>355</v>
      </c>
      <c r="B1203" t="s">
        <v>356</v>
      </c>
      <c r="C1203" t="s">
        <v>351</v>
      </c>
      <c r="D1203" t="s">
        <v>352</v>
      </c>
      <c r="E1203" t="s">
        <v>347</v>
      </c>
      <c r="F1203" t="s">
        <v>348</v>
      </c>
      <c r="G1203" t="s">
        <v>377</v>
      </c>
      <c r="H1203">
        <v>15</v>
      </c>
      <c r="I1203" t="s">
        <v>194</v>
      </c>
      <c r="J1203" t="s">
        <v>193</v>
      </c>
      <c r="K1203">
        <v>620163</v>
      </c>
      <c r="L1203">
        <v>167808</v>
      </c>
      <c r="M1203">
        <v>12514</v>
      </c>
      <c r="N1203">
        <v>1505</v>
      </c>
      <c r="O1203">
        <v>240903</v>
      </c>
      <c r="P1203">
        <v>65757</v>
      </c>
      <c r="Q1203">
        <v>131676</v>
      </c>
    </row>
    <row r="1204" spans="1:17" hidden="1" x14ac:dyDescent="0.2">
      <c r="A1204" t="s">
        <v>355</v>
      </c>
      <c r="B1204" t="s">
        <v>356</v>
      </c>
      <c r="C1204" t="s">
        <v>351</v>
      </c>
      <c r="D1204" t="s">
        <v>352</v>
      </c>
      <c r="E1204" t="s">
        <v>349</v>
      </c>
      <c r="F1204" t="s">
        <v>350</v>
      </c>
      <c r="G1204" t="s">
        <v>377</v>
      </c>
      <c r="H1204">
        <v>15</v>
      </c>
      <c r="I1204" t="s">
        <v>194</v>
      </c>
      <c r="J1204" t="s">
        <v>193</v>
      </c>
      <c r="K1204">
        <v>681247</v>
      </c>
      <c r="L1204">
        <v>187892</v>
      </c>
      <c r="M1204">
        <v>13785</v>
      </c>
      <c r="N1204">
        <v>2649</v>
      </c>
      <c r="O1204">
        <v>248581</v>
      </c>
      <c r="P1204">
        <v>70357</v>
      </c>
      <c r="Q1204">
        <v>157983</v>
      </c>
    </row>
    <row r="1205" spans="1:17" hidden="1" x14ac:dyDescent="0.2">
      <c r="A1205" t="s">
        <v>355</v>
      </c>
      <c r="B1205" t="s">
        <v>356</v>
      </c>
      <c r="C1205" t="s">
        <v>353</v>
      </c>
      <c r="D1205" t="s">
        <v>354</v>
      </c>
      <c r="E1205" t="s">
        <v>343</v>
      </c>
      <c r="F1205" t="s">
        <v>344</v>
      </c>
      <c r="G1205" t="s">
        <v>377</v>
      </c>
      <c r="H1205">
        <v>15</v>
      </c>
      <c r="I1205" t="s">
        <v>194</v>
      </c>
      <c r="J1205" t="s">
        <v>193</v>
      </c>
      <c r="K1205">
        <v>120842</v>
      </c>
      <c r="L1205">
        <v>38295</v>
      </c>
      <c r="M1205">
        <v>2398</v>
      </c>
      <c r="N1205">
        <v>2106</v>
      </c>
      <c r="O1205">
        <v>15698</v>
      </c>
      <c r="P1205">
        <v>9059</v>
      </c>
      <c r="Q1205">
        <v>53286</v>
      </c>
    </row>
    <row r="1206" spans="1:17" hidden="1" x14ac:dyDescent="0.2">
      <c r="A1206" t="s">
        <v>355</v>
      </c>
      <c r="B1206" t="s">
        <v>356</v>
      </c>
      <c r="C1206" t="s">
        <v>353</v>
      </c>
      <c r="D1206" t="s">
        <v>354</v>
      </c>
      <c r="E1206" t="s">
        <v>347</v>
      </c>
      <c r="F1206" t="s">
        <v>348</v>
      </c>
      <c r="G1206" t="s">
        <v>377</v>
      </c>
      <c r="H1206">
        <v>15</v>
      </c>
      <c r="I1206" t="s">
        <v>194</v>
      </c>
      <c r="J1206" t="s">
        <v>193</v>
      </c>
      <c r="K1206">
        <v>1239465</v>
      </c>
      <c r="L1206">
        <v>310761</v>
      </c>
      <c r="M1206">
        <v>20076</v>
      </c>
      <c r="N1206">
        <v>2854</v>
      </c>
      <c r="O1206">
        <v>515935</v>
      </c>
      <c r="P1206">
        <v>129233</v>
      </c>
      <c r="Q1206">
        <v>260606</v>
      </c>
    </row>
    <row r="1207" spans="1:17" hidden="1" x14ac:dyDescent="0.2">
      <c r="A1207" t="s">
        <v>355</v>
      </c>
      <c r="B1207" t="s">
        <v>356</v>
      </c>
      <c r="C1207" t="s">
        <v>353</v>
      </c>
      <c r="D1207" t="s">
        <v>354</v>
      </c>
      <c r="E1207" t="s">
        <v>349</v>
      </c>
      <c r="F1207" t="s">
        <v>350</v>
      </c>
      <c r="G1207" t="s">
        <v>377</v>
      </c>
      <c r="H1207">
        <v>15</v>
      </c>
      <c r="I1207" t="s">
        <v>194</v>
      </c>
      <c r="J1207" t="s">
        <v>193</v>
      </c>
      <c r="K1207">
        <v>1360307</v>
      </c>
      <c r="L1207">
        <v>349056</v>
      </c>
      <c r="M1207">
        <v>22474</v>
      </c>
      <c r="N1207">
        <v>4960</v>
      </c>
      <c r="O1207">
        <v>531633</v>
      </c>
      <c r="P1207">
        <v>138292</v>
      </c>
      <c r="Q1207">
        <v>313892</v>
      </c>
    </row>
    <row r="1208" spans="1:17" hidden="1" x14ac:dyDescent="0.2">
      <c r="A1208" t="s">
        <v>357</v>
      </c>
      <c r="B1208" s="2">
        <v>40360</v>
      </c>
      <c r="C1208" t="s">
        <v>341</v>
      </c>
      <c r="D1208" t="s">
        <v>342</v>
      </c>
      <c r="E1208" t="s">
        <v>343</v>
      </c>
      <c r="F1208" t="s">
        <v>344</v>
      </c>
      <c r="G1208" t="s">
        <v>377</v>
      </c>
      <c r="H1208">
        <v>15</v>
      </c>
      <c r="I1208" t="s">
        <v>194</v>
      </c>
      <c r="J1208" t="s">
        <v>193</v>
      </c>
      <c r="K1208">
        <v>60247</v>
      </c>
      <c r="L1208">
        <v>18321</v>
      </c>
      <c r="M1208">
        <v>1133</v>
      </c>
      <c r="N1208">
        <v>978</v>
      </c>
      <c r="O1208">
        <v>8066</v>
      </c>
      <c r="P1208">
        <v>4513</v>
      </c>
      <c r="Q1208">
        <v>27236</v>
      </c>
    </row>
    <row r="1209" spans="1:17" hidden="1" x14ac:dyDescent="0.2">
      <c r="A1209" t="s">
        <v>357</v>
      </c>
      <c r="B1209" s="2">
        <v>40360</v>
      </c>
      <c r="C1209" t="s">
        <v>341</v>
      </c>
      <c r="D1209" t="s">
        <v>342</v>
      </c>
      <c r="E1209" t="s">
        <v>347</v>
      </c>
      <c r="F1209" t="s">
        <v>348</v>
      </c>
      <c r="G1209" t="s">
        <v>377</v>
      </c>
      <c r="H1209">
        <v>15</v>
      </c>
      <c r="I1209" t="s">
        <v>194</v>
      </c>
      <c r="J1209" t="s">
        <v>193</v>
      </c>
      <c r="K1209">
        <v>620438</v>
      </c>
      <c r="L1209">
        <v>142949</v>
      </c>
      <c r="M1209">
        <v>7634</v>
      </c>
      <c r="N1209">
        <v>1357</v>
      </c>
      <c r="O1209">
        <v>275409</v>
      </c>
      <c r="P1209">
        <v>63692</v>
      </c>
      <c r="Q1209">
        <v>129397</v>
      </c>
    </row>
    <row r="1210" spans="1:17" hidden="1" x14ac:dyDescent="0.2">
      <c r="A1210" t="s">
        <v>357</v>
      </c>
      <c r="B1210" s="2">
        <v>40360</v>
      </c>
      <c r="C1210" t="s">
        <v>341</v>
      </c>
      <c r="D1210" t="s">
        <v>342</v>
      </c>
      <c r="E1210" t="s">
        <v>349</v>
      </c>
      <c r="F1210" t="s">
        <v>350</v>
      </c>
      <c r="G1210" t="s">
        <v>377</v>
      </c>
      <c r="H1210">
        <v>15</v>
      </c>
      <c r="I1210" t="s">
        <v>194</v>
      </c>
      <c r="J1210" t="s">
        <v>193</v>
      </c>
      <c r="K1210">
        <v>680685</v>
      </c>
      <c r="L1210">
        <v>161270</v>
      </c>
      <c r="M1210">
        <v>8767</v>
      </c>
      <c r="N1210">
        <v>2335</v>
      </c>
      <c r="O1210">
        <v>283475</v>
      </c>
      <c r="P1210">
        <v>68205</v>
      </c>
      <c r="Q1210">
        <v>156633</v>
      </c>
    </row>
    <row r="1211" spans="1:17" hidden="1" x14ac:dyDescent="0.2">
      <c r="A1211" t="s">
        <v>357</v>
      </c>
      <c r="B1211" s="2">
        <v>40360</v>
      </c>
      <c r="C1211" t="s">
        <v>351</v>
      </c>
      <c r="D1211" t="s">
        <v>352</v>
      </c>
      <c r="E1211" t="s">
        <v>343</v>
      </c>
      <c r="F1211" t="s">
        <v>344</v>
      </c>
      <c r="G1211" t="s">
        <v>377</v>
      </c>
      <c r="H1211">
        <v>15</v>
      </c>
      <c r="I1211" t="s">
        <v>194</v>
      </c>
      <c r="J1211" t="s">
        <v>193</v>
      </c>
      <c r="K1211">
        <v>61876</v>
      </c>
      <c r="L1211">
        <v>20378</v>
      </c>
      <c r="M1211">
        <v>1288</v>
      </c>
      <c r="N1211">
        <v>1169</v>
      </c>
      <c r="O1211">
        <v>7736</v>
      </c>
      <c r="P1211">
        <v>4671</v>
      </c>
      <c r="Q1211">
        <v>26634</v>
      </c>
    </row>
    <row r="1212" spans="1:17" hidden="1" x14ac:dyDescent="0.2">
      <c r="A1212" t="s">
        <v>357</v>
      </c>
      <c r="B1212" s="2">
        <v>40360</v>
      </c>
      <c r="C1212" t="s">
        <v>351</v>
      </c>
      <c r="D1212" t="s">
        <v>352</v>
      </c>
      <c r="E1212" t="s">
        <v>347</v>
      </c>
      <c r="F1212" t="s">
        <v>348</v>
      </c>
      <c r="G1212" t="s">
        <v>377</v>
      </c>
      <c r="H1212">
        <v>15</v>
      </c>
      <c r="I1212" t="s">
        <v>194</v>
      </c>
      <c r="J1212" t="s">
        <v>193</v>
      </c>
      <c r="K1212">
        <v>621402</v>
      </c>
      <c r="L1212">
        <v>167919</v>
      </c>
      <c r="M1212">
        <v>12675</v>
      </c>
      <c r="N1212">
        <v>1525</v>
      </c>
      <c r="O1212">
        <v>241098</v>
      </c>
      <c r="P1212">
        <v>65993</v>
      </c>
      <c r="Q1212">
        <v>132192</v>
      </c>
    </row>
    <row r="1213" spans="1:17" hidden="1" x14ac:dyDescent="0.2">
      <c r="A1213" t="s">
        <v>357</v>
      </c>
      <c r="B1213" s="2">
        <v>40360</v>
      </c>
      <c r="C1213" t="s">
        <v>351</v>
      </c>
      <c r="D1213" t="s">
        <v>352</v>
      </c>
      <c r="E1213" t="s">
        <v>349</v>
      </c>
      <c r="F1213" t="s">
        <v>350</v>
      </c>
      <c r="G1213" t="s">
        <v>377</v>
      </c>
      <c r="H1213">
        <v>15</v>
      </c>
      <c r="I1213" t="s">
        <v>194</v>
      </c>
      <c r="J1213" t="s">
        <v>193</v>
      </c>
      <c r="K1213">
        <v>683278</v>
      </c>
      <c r="L1213">
        <v>188297</v>
      </c>
      <c r="M1213">
        <v>13963</v>
      </c>
      <c r="N1213">
        <v>2694</v>
      </c>
      <c r="O1213">
        <v>248834</v>
      </c>
      <c r="P1213">
        <v>70664</v>
      </c>
      <c r="Q1213">
        <v>158826</v>
      </c>
    </row>
    <row r="1214" spans="1:17" hidden="1" x14ac:dyDescent="0.2">
      <c r="A1214" t="s">
        <v>357</v>
      </c>
      <c r="B1214" s="2">
        <v>40360</v>
      </c>
      <c r="C1214" t="s">
        <v>353</v>
      </c>
      <c r="D1214" t="s">
        <v>354</v>
      </c>
      <c r="E1214" t="s">
        <v>343</v>
      </c>
      <c r="F1214" t="s">
        <v>344</v>
      </c>
      <c r="G1214" t="s">
        <v>377</v>
      </c>
      <c r="H1214">
        <v>15</v>
      </c>
      <c r="I1214" t="s">
        <v>194</v>
      </c>
      <c r="J1214" t="s">
        <v>193</v>
      </c>
      <c r="K1214">
        <v>122123</v>
      </c>
      <c r="L1214">
        <v>38699</v>
      </c>
      <c r="M1214">
        <v>2421</v>
      </c>
      <c r="N1214">
        <v>2147</v>
      </c>
      <c r="O1214">
        <v>15802</v>
      </c>
      <c r="P1214">
        <v>9184</v>
      </c>
      <c r="Q1214">
        <v>53870</v>
      </c>
    </row>
    <row r="1215" spans="1:17" hidden="1" x14ac:dyDescent="0.2">
      <c r="A1215" t="s">
        <v>357</v>
      </c>
      <c r="B1215" s="2">
        <v>40360</v>
      </c>
      <c r="C1215" t="s">
        <v>353</v>
      </c>
      <c r="D1215" t="s">
        <v>354</v>
      </c>
      <c r="E1215" t="s">
        <v>347</v>
      </c>
      <c r="F1215" t="s">
        <v>348</v>
      </c>
      <c r="G1215" t="s">
        <v>377</v>
      </c>
      <c r="H1215">
        <v>15</v>
      </c>
      <c r="I1215" t="s">
        <v>194</v>
      </c>
      <c r="J1215" t="s">
        <v>193</v>
      </c>
      <c r="K1215">
        <v>1241840</v>
      </c>
      <c r="L1215">
        <v>310868</v>
      </c>
      <c r="M1215">
        <v>20309</v>
      </c>
      <c r="N1215">
        <v>2882</v>
      </c>
      <c r="O1215">
        <v>516507</v>
      </c>
      <c r="P1215">
        <v>129685</v>
      </c>
      <c r="Q1215">
        <v>261589</v>
      </c>
    </row>
    <row r="1216" spans="1:17" hidden="1" x14ac:dyDescent="0.2">
      <c r="A1216" t="s">
        <v>357</v>
      </c>
      <c r="B1216" s="2">
        <v>40360</v>
      </c>
      <c r="C1216" t="s">
        <v>353</v>
      </c>
      <c r="D1216" t="s">
        <v>354</v>
      </c>
      <c r="E1216" t="s">
        <v>349</v>
      </c>
      <c r="F1216" t="s">
        <v>350</v>
      </c>
      <c r="G1216" t="s">
        <v>377</v>
      </c>
      <c r="H1216">
        <v>15</v>
      </c>
      <c r="I1216" t="s">
        <v>194</v>
      </c>
      <c r="J1216" t="s">
        <v>193</v>
      </c>
      <c r="K1216">
        <v>1363963</v>
      </c>
      <c r="L1216">
        <v>349567</v>
      </c>
      <c r="M1216">
        <v>22730</v>
      </c>
      <c r="N1216">
        <v>5029</v>
      </c>
      <c r="O1216">
        <v>532309</v>
      </c>
      <c r="P1216">
        <v>138869</v>
      </c>
      <c r="Q1216">
        <v>315459</v>
      </c>
    </row>
    <row r="1217" spans="1:17" hidden="1" x14ac:dyDescent="0.2">
      <c r="A1217" t="s">
        <v>358</v>
      </c>
      <c r="B1217" s="2">
        <v>40725</v>
      </c>
      <c r="C1217" t="s">
        <v>341</v>
      </c>
      <c r="D1217" t="s">
        <v>342</v>
      </c>
      <c r="E1217" t="s">
        <v>343</v>
      </c>
      <c r="F1217" t="s">
        <v>344</v>
      </c>
      <c r="G1217" t="s">
        <v>377</v>
      </c>
      <c r="H1217">
        <v>15</v>
      </c>
      <c r="I1217" t="s">
        <v>194</v>
      </c>
      <c r="J1217" t="s">
        <v>193</v>
      </c>
      <c r="K1217">
        <v>62728</v>
      </c>
      <c r="L1217">
        <v>19396</v>
      </c>
      <c r="M1217">
        <v>1242</v>
      </c>
      <c r="N1217">
        <v>991</v>
      </c>
      <c r="O1217">
        <v>8220</v>
      </c>
      <c r="P1217">
        <v>4690</v>
      </c>
      <c r="Q1217">
        <v>28189</v>
      </c>
    </row>
    <row r="1218" spans="1:17" hidden="1" x14ac:dyDescent="0.2">
      <c r="A1218" t="s">
        <v>358</v>
      </c>
      <c r="B1218" s="2">
        <v>40725</v>
      </c>
      <c r="C1218" t="s">
        <v>341</v>
      </c>
      <c r="D1218" t="s">
        <v>342</v>
      </c>
      <c r="E1218" t="s">
        <v>347</v>
      </c>
      <c r="F1218" t="s">
        <v>348</v>
      </c>
      <c r="G1218" t="s">
        <v>377</v>
      </c>
      <c r="H1218">
        <v>15</v>
      </c>
      <c r="I1218" t="s">
        <v>194</v>
      </c>
      <c r="J1218" t="s">
        <v>193</v>
      </c>
      <c r="K1218">
        <v>625627</v>
      </c>
      <c r="L1218">
        <v>143382</v>
      </c>
      <c r="M1218">
        <v>8535</v>
      </c>
      <c r="N1218">
        <v>1421</v>
      </c>
      <c r="O1218">
        <v>276993</v>
      </c>
      <c r="P1218">
        <v>64595</v>
      </c>
      <c r="Q1218">
        <v>130701</v>
      </c>
    </row>
    <row r="1219" spans="1:17" hidden="1" x14ac:dyDescent="0.2">
      <c r="A1219" t="s">
        <v>358</v>
      </c>
      <c r="B1219" s="2">
        <v>40725</v>
      </c>
      <c r="C1219" t="s">
        <v>341</v>
      </c>
      <c r="D1219" t="s">
        <v>342</v>
      </c>
      <c r="E1219" t="s">
        <v>349</v>
      </c>
      <c r="F1219" t="s">
        <v>350</v>
      </c>
      <c r="G1219" t="s">
        <v>377</v>
      </c>
      <c r="H1219">
        <v>15</v>
      </c>
      <c r="I1219" t="s">
        <v>194</v>
      </c>
      <c r="J1219" t="s">
        <v>193</v>
      </c>
      <c r="K1219">
        <v>688355</v>
      </c>
      <c r="L1219">
        <v>162778</v>
      </c>
      <c r="M1219">
        <v>9777</v>
      </c>
      <c r="N1219">
        <v>2412</v>
      </c>
      <c r="O1219">
        <v>285213</v>
      </c>
      <c r="P1219">
        <v>69285</v>
      </c>
      <c r="Q1219">
        <v>158890</v>
      </c>
    </row>
    <row r="1220" spans="1:17" hidden="1" x14ac:dyDescent="0.2">
      <c r="A1220" t="s">
        <v>358</v>
      </c>
      <c r="B1220" s="2">
        <v>40725</v>
      </c>
      <c r="C1220" t="s">
        <v>351</v>
      </c>
      <c r="D1220" t="s">
        <v>352</v>
      </c>
      <c r="E1220" t="s">
        <v>343</v>
      </c>
      <c r="F1220" t="s">
        <v>344</v>
      </c>
      <c r="G1220" t="s">
        <v>377</v>
      </c>
      <c r="H1220">
        <v>15</v>
      </c>
      <c r="I1220" t="s">
        <v>194</v>
      </c>
      <c r="J1220" t="s">
        <v>193</v>
      </c>
      <c r="K1220">
        <v>64915</v>
      </c>
      <c r="L1220">
        <v>21961</v>
      </c>
      <c r="M1220">
        <v>1377</v>
      </c>
      <c r="N1220">
        <v>1207</v>
      </c>
      <c r="O1220">
        <v>7854</v>
      </c>
      <c r="P1220">
        <v>4865</v>
      </c>
      <c r="Q1220">
        <v>27651</v>
      </c>
    </row>
    <row r="1221" spans="1:17" hidden="1" x14ac:dyDescent="0.2">
      <c r="A1221" t="s">
        <v>358</v>
      </c>
      <c r="B1221" s="2">
        <v>40725</v>
      </c>
      <c r="C1221" t="s">
        <v>351</v>
      </c>
      <c r="D1221" t="s">
        <v>352</v>
      </c>
      <c r="E1221" t="s">
        <v>347</v>
      </c>
      <c r="F1221" t="s">
        <v>348</v>
      </c>
      <c r="G1221" t="s">
        <v>377</v>
      </c>
      <c r="H1221">
        <v>15</v>
      </c>
      <c r="I1221" t="s">
        <v>194</v>
      </c>
      <c r="J1221" t="s">
        <v>193</v>
      </c>
      <c r="K1221">
        <v>625982</v>
      </c>
      <c r="L1221">
        <v>168451</v>
      </c>
      <c r="M1221">
        <v>13647</v>
      </c>
      <c r="N1221">
        <v>1543</v>
      </c>
      <c r="O1221">
        <v>241665</v>
      </c>
      <c r="P1221">
        <v>67107</v>
      </c>
      <c r="Q1221">
        <v>133569</v>
      </c>
    </row>
    <row r="1222" spans="1:17" hidden="1" x14ac:dyDescent="0.2">
      <c r="A1222" t="s">
        <v>358</v>
      </c>
      <c r="B1222" s="2">
        <v>40725</v>
      </c>
      <c r="C1222" t="s">
        <v>351</v>
      </c>
      <c r="D1222" t="s">
        <v>352</v>
      </c>
      <c r="E1222" t="s">
        <v>349</v>
      </c>
      <c r="F1222" t="s">
        <v>350</v>
      </c>
      <c r="G1222" t="s">
        <v>377</v>
      </c>
      <c r="H1222">
        <v>15</v>
      </c>
      <c r="I1222" t="s">
        <v>194</v>
      </c>
      <c r="J1222" t="s">
        <v>193</v>
      </c>
      <c r="K1222">
        <v>690897</v>
      </c>
      <c r="L1222">
        <v>190412</v>
      </c>
      <c r="M1222">
        <v>15024</v>
      </c>
      <c r="N1222">
        <v>2750</v>
      </c>
      <c r="O1222">
        <v>249519</v>
      </c>
      <c r="P1222">
        <v>71972</v>
      </c>
      <c r="Q1222">
        <v>161220</v>
      </c>
    </row>
    <row r="1223" spans="1:17" hidden="1" x14ac:dyDescent="0.2">
      <c r="A1223" t="s">
        <v>358</v>
      </c>
      <c r="B1223" s="2">
        <v>40725</v>
      </c>
      <c r="C1223" t="s">
        <v>353</v>
      </c>
      <c r="D1223" t="s">
        <v>354</v>
      </c>
      <c r="E1223" t="s">
        <v>343</v>
      </c>
      <c r="F1223" t="s">
        <v>344</v>
      </c>
      <c r="G1223" t="s">
        <v>377</v>
      </c>
      <c r="H1223">
        <v>15</v>
      </c>
      <c r="I1223" t="s">
        <v>194</v>
      </c>
      <c r="J1223" t="s">
        <v>193</v>
      </c>
      <c r="K1223">
        <v>127643</v>
      </c>
      <c r="L1223">
        <v>41357</v>
      </c>
      <c r="M1223">
        <v>2619</v>
      </c>
      <c r="N1223">
        <v>2198</v>
      </c>
      <c r="O1223">
        <v>16074</v>
      </c>
      <c r="P1223">
        <v>9555</v>
      </c>
      <c r="Q1223">
        <v>55840</v>
      </c>
    </row>
    <row r="1224" spans="1:17" hidden="1" x14ac:dyDescent="0.2">
      <c r="A1224" t="s">
        <v>358</v>
      </c>
      <c r="B1224" s="2">
        <v>40725</v>
      </c>
      <c r="C1224" t="s">
        <v>353</v>
      </c>
      <c r="D1224" t="s">
        <v>354</v>
      </c>
      <c r="E1224" t="s">
        <v>347</v>
      </c>
      <c r="F1224" t="s">
        <v>348</v>
      </c>
      <c r="G1224" t="s">
        <v>377</v>
      </c>
      <c r="H1224">
        <v>15</v>
      </c>
      <c r="I1224" t="s">
        <v>194</v>
      </c>
      <c r="J1224" t="s">
        <v>193</v>
      </c>
      <c r="K1224">
        <v>1251609</v>
      </c>
      <c r="L1224">
        <v>311833</v>
      </c>
      <c r="M1224">
        <v>22182</v>
      </c>
      <c r="N1224">
        <v>2964</v>
      </c>
      <c r="O1224">
        <v>518658</v>
      </c>
      <c r="P1224">
        <v>131702</v>
      </c>
      <c r="Q1224">
        <v>264270</v>
      </c>
    </row>
    <row r="1225" spans="1:17" hidden="1" x14ac:dyDescent="0.2">
      <c r="A1225" t="s">
        <v>358</v>
      </c>
      <c r="B1225" s="2">
        <v>40725</v>
      </c>
      <c r="C1225" t="s">
        <v>353</v>
      </c>
      <c r="D1225" t="s">
        <v>354</v>
      </c>
      <c r="E1225" t="s">
        <v>349</v>
      </c>
      <c r="F1225" t="s">
        <v>350</v>
      </c>
      <c r="G1225" t="s">
        <v>377</v>
      </c>
      <c r="H1225">
        <v>15</v>
      </c>
      <c r="I1225" t="s">
        <v>194</v>
      </c>
      <c r="J1225" t="s">
        <v>193</v>
      </c>
      <c r="K1225">
        <v>1379252</v>
      </c>
      <c r="L1225">
        <v>353190</v>
      </c>
      <c r="M1225">
        <v>24801</v>
      </c>
      <c r="N1225">
        <v>5162</v>
      </c>
      <c r="O1225">
        <v>534732</v>
      </c>
      <c r="P1225">
        <v>141257</v>
      </c>
      <c r="Q1225">
        <v>320110</v>
      </c>
    </row>
    <row r="1226" spans="1:17" hidden="1" x14ac:dyDescent="0.2">
      <c r="A1226" t="s">
        <v>359</v>
      </c>
      <c r="B1226" s="2">
        <v>41091</v>
      </c>
      <c r="C1226" t="s">
        <v>341</v>
      </c>
      <c r="D1226" t="s">
        <v>342</v>
      </c>
      <c r="E1226" t="s">
        <v>343</v>
      </c>
      <c r="F1226" t="s">
        <v>344</v>
      </c>
      <c r="G1226" t="s">
        <v>377</v>
      </c>
      <c r="H1226">
        <v>15</v>
      </c>
      <c r="I1226" t="s">
        <v>194</v>
      </c>
      <c r="J1226" t="s">
        <v>193</v>
      </c>
      <c r="K1226">
        <v>65054</v>
      </c>
      <c r="L1226">
        <v>20532</v>
      </c>
      <c r="M1226">
        <v>1263</v>
      </c>
      <c r="N1226">
        <v>1006</v>
      </c>
      <c r="O1226">
        <v>8395</v>
      </c>
      <c r="P1226">
        <v>4858</v>
      </c>
      <c r="Q1226">
        <v>29000</v>
      </c>
    </row>
    <row r="1227" spans="1:17" hidden="1" x14ac:dyDescent="0.2">
      <c r="A1227" t="s">
        <v>359</v>
      </c>
      <c r="B1227" s="2">
        <v>41091</v>
      </c>
      <c r="C1227" t="s">
        <v>341</v>
      </c>
      <c r="D1227" t="s">
        <v>342</v>
      </c>
      <c r="E1227" t="s">
        <v>347</v>
      </c>
      <c r="F1227" t="s">
        <v>348</v>
      </c>
      <c r="G1227" t="s">
        <v>377</v>
      </c>
      <c r="H1227">
        <v>15</v>
      </c>
      <c r="I1227" t="s">
        <v>194</v>
      </c>
      <c r="J1227" t="s">
        <v>193</v>
      </c>
      <c r="K1227">
        <v>630397</v>
      </c>
      <c r="L1227">
        <v>144237</v>
      </c>
      <c r="M1227">
        <v>9104</v>
      </c>
      <c r="N1227">
        <v>1401</v>
      </c>
      <c r="O1227">
        <v>278443</v>
      </c>
      <c r="P1227">
        <v>65419</v>
      </c>
      <c r="Q1227">
        <v>131793</v>
      </c>
    </row>
    <row r="1228" spans="1:17" hidden="1" x14ac:dyDescent="0.2">
      <c r="A1228" t="s">
        <v>359</v>
      </c>
      <c r="B1228" s="2">
        <v>41091</v>
      </c>
      <c r="C1228" t="s">
        <v>341</v>
      </c>
      <c r="D1228" t="s">
        <v>342</v>
      </c>
      <c r="E1228" t="s">
        <v>349</v>
      </c>
      <c r="F1228" t="s">
        <v>350</v>
      </c>
      <c r="G1228" t="s">
        <v>377</v>
      </c>
      <c r="H1228">
        <v>15</v>
      </c>
      <c r="I1228" t="s">
        <v>194</v>
      </c>
      <c r="J1228" t="s">
        <v>193</v>
      </c>
      <c r="K1228">
        <v>695451</v>
      </c>
      <c r="L1228">
        <v>164769</v>
      </c>
      <c r="M1228">
        <v>10367</v>
      </c>
      <c r="N1228">
        <v>2407</v>
      </c>
      <c r="O1228">
        <v>286838</v>
      </c>
      <c r="P1228">
        <v>70277</v>
      </c>
      <c r="Q1228">
        <v>160793</v>
      </c>
    </row>
    <row r="1229" spans="1:17" hidden="1" x14ac:dyDescent="0.2">
      <c r="A1229" t="s">
        <v>359</v>
      </c>
      <c r="B1229" s="2">
        <v>41091</v>
      </c>
      <c r="C1229" t="s">
        <v>351</v>
      </c>
      <c r="D1229" t="s">
        <v>352</v>
      </c>
      <c r="E1229" t="s">
        <v>343</v>
      </c>
      <c r="F1229" t="s">
        <v>344</v>
      </c>
      <c r="G1229" t="s">
        <v>377</v>
      </c>
      <c r="H1229">
        <v>15</v>
      </c>
      <c r="I1229" t="s">
        <v>194</v>
      </c>
      <c r="J1229" t="s">
        <v>193</v>
      </c>
      <c r="K1229">
        <v>67986</v>
      </c>
      <c r="L1229">
        <v>23721</v>
      </c>
      <c r="M1229">
        <v>1513</v>
      </c>
      <c r="N1229">
        <v>1250</v>
      </c>
      <c r="O1229">
        <v>7971</v>
      </c>
      <c r="P1229">
        <v>5063</v>
      </c>
      <c r="Q1229">
        <v>28468</v>
      </c>
    </row>
    <row r="1230" spans="1:17" hidden="1" x14ac:dyDescent="0.2">
      <c r="A1230" t="s">
        <v>359</v>
      </c>
      <c r="B1230" s="2">
        <v>41091</v>
      </c>
      <c r="C1230" t="s">
        <v>351</v>
      </c>
      <c r="D1230" t="s">
        <v>352</v>
      </c>
      <c r="E1230" t="s">
        <v>347</v>
      </c>
      <c r="F1230" t="s">
        <v>348</v>
      </c>
      <c r="G1230" t="s">
        <v>377</v>
      </c>
      <c r="H1230">
        <v>15</v>
      </c>
      <c r="I1230" t="s">
        <v>194</v>
      </c>
      <c r="J1230" t="s">
        <v>193</v>
      </c>
      <c r="K1230">
        <v>631468</v>
      </c>
      <c r="L1230">
        <v>170002</v>
      </c>
      <c r="M1230">
        <v>14625</v>
      </c>
      <c r="N1230">
        <v>1600</v>
      </c>
      <c r="O1230">
        <v>242420</v>
      </c>
      <c r="P1230">
        <v>67872</v>
      </c>
      <c r="Q1230">
        <v>134949</v>
      </c>
    </row>
    <row r="1231" spans="1:17" hidden="1" x14ac:dyDescent="0.2">
      <c r="A1231" t="s">
        <v>359</v>
      </c>
      <c r="B1231" s="2">
        <v>41091</v>
      </c>
      <c r="C1231" t="s">
        <v>351</v>
      </c>
      <c r="D1231" t="s">
        <v>352</v>
      </c>
      <c r="E1231" t="s">
        <v>349</v>
      </c>
      <c r="F1231" t="s">
        <v>350</v>
      </c>
      <c r="G1231" t="s">
        <v>377</v>
      </c>
      <c r="H1231">
        <v>15</v>
      </c>
      <c r="I1231" t="s">
        <v>194</v>
      </c>
      <c r="J1231" t="s">
        <v>193</v>
      </c>
      <c r="K1231">
        <v>699454</v>
      </c>
      <c r="L1231">
        <v>193723</v>
      </c>
      <c r="M1231">
        <v>16138</v>
      </c>
      <c r="N1231">
        <v>2850</v>
      </c>
      <c r="O1231">
        <v>250391</v>
      </c>
      <c r="P1231">
        <v>72935</v>
      </c>
      <c r="Q1231">
        <v>163417</v>
      </c>
    </row>
    <row r="1232" spans="1:17" hidden="1" x14ac:dyDescent="0.2">
      <c r="A1232" t="s">
        <v>359</v>
      </c>
      <c r="B1232" s="2">
        <v>41091</v>
      </c>
      <c r="C1232" t="s">
        <v>353</v>
      </c>
      <c r="D1232" t="s">
        <v>354</v>
      </c>
      <c r="E1232" t="s">
        <v>343</v>
      </c>
      <c r="F1232" t="s">
        <v>344</v>
      </c>
      <c r="G1232" t="s">
        <v>377</v>
      </c>
      <c r="H1232">
        <v>15</v>
      </c>
      <c r="I1232" t="s">
        <v>194</v>
      </c>
      <c r="J1232" t="s">
        <v>193</v>
      </c>
      <c r="K1232">
        <v>133040</v>
      </c>
      <c r="L1232">
        <v>44253</v>
      </c>
      <c r="M1232">
        <v>2776</v>
      </c>
      <c r="N1232">
        <v>2256</v>
      </c>
      <c r="O1232">
        <v>16366</v>
      </c>
      <c r="P1232">
        <v>9921</v>
      </c>
      <c r="Q1232">
        <v>57468</v>
      </c>
    </row>
    <row r="1233" spans="1:17" hidden="1" x14ac:dyDescent="0.2">
      <c r="A1233" t="s">
        <v>359</v>
      </c>
      <c r="B1233" s="2">
        <v>41091</v>
      </c>
      <c r="C1233" t="s">
        <v>353</v>
      </c>
      <c r="D1233" t="s">
        <v>354</v>
      </c>
      <c r="E1233" t="s">
        <v>347</v>
      </c>
      <c r="F1233" t="s">
        <v>348</v>
      </c>
      <c r="G1233" t="s">
        <v>377</v>
      </c>
      <c r="H1233">
        <v>15</v>
      </c>
      <c r="I1233" t="s">
        <v>194</v>
      </c>
      <c r="J1233" t="s">
        <v>193</v>
      </c>
      <c r="K1233">
        <v>1261865</v>
      </c>
      <c r="L1233">
        <v>314239</v>
      </c>
      <c r="M1233">
        <v>23729</v>
      </c>
      <c r="N1233">
        <v>3001</v>
      </c>
      <c r="O1233">
        <v>520863</v>
      </c>
      <c r="P1233">
        <v>133291</v>
      </c>
      <c r="Q1233">
        <v>266742</v>
      </c>
    </row>
    <row r="1234" spans="1:17" hidden="1" x14ac:dyDescent="0.2">
      <c r="A1234" t="s">
        <v>359</v>
      </c>
      <c r="B1234" s="2">
        <v>41091</v>
      </c>
      <c r="C1234" t="s">
        <v>353</v>
      </c>
      <c r="D1234" t="s">
        <v>354</v>
      </c>
      <c r="E1234" t="s">
        <v>349</v>
      </c>
      <c r="F1234" t="s">
        <v>350</v>
      </c>
      <c r="G1234" t="s">
        <v>377</v>
      </c>
      <c r="H1234">
        <v>15</v>
      </c>
      <c r="I1234" t="s">
        <v>194</v>
      </c>
      <c r="J1234" t="s">
        <v>193</v>
      </c>
      <c r="K1234">
        <v>1394905</v>
      </c>
      <c r="L1234">
        <v>358492</v>
      </c>
      <c r="M1234">
        <v>26505</v>
      </c>
      <c r="N1234">
        <v>5257</v>
      </c>
      <c r="O1234">
        <v>537229</v>
      </c>
      <c r="P1234">
        <v>143212</v>
      </c>
      <c r="Q1234">
        <v>324210</v>
      </c>
    </row>
    <row r="1235" spans="1:17" hidden="1" x14ac:dyDescent="0.2">
      <c r="A1235" t="s">
        <v>360</v>
      </c>
      <c r="B1235" s="2">
        <v>41456</v>
      </c>
      <c r="C1235" t="s">
        <v>341</v>
      </c>
      <c r="D1235" t="s">
        <v>342</v>
      </c>
      <c r="E1235" t="s">
        <v>343</v>
      </c>
      <c r="F1235" t="s">
        <v>344</v>
      </c>
      <c r="G1235" t="s">
        <v>377</v>
      </c>
      <c r="H1235">
        <v>15</v>
      </c>
      <c r="I1235" t="s">
        <v>194</v>
      </c>
      <c r="J1235" t="s">
        <v>193</v>
      </c>
      <c r="K1235">
        <v>67444</v>
      </c>
      <c r="L1235">
        <v>21697</v>
      </c>
      <c r="M1235">
        <v>1308</v>
      </c>
      <c r="N1235">
        <v>1095</v>
      </c>
      <c r="O1235">
        <v>8557</v>
      </c>
      <c r="P1235">
        <v>4979</v>
      </c>
      <c r="Q1235">
        <v>29808</v>
      </c>
    </row>
    <row r="1236" spans="1:17" hidden="1" x14ac:dyDescent="0.2">
      <c r="A1236" t="s">
        <v>360</v>
      </c>
      <c r="B1236" s="2">
        <v>41456</v>
      </c>
      <c r="C1236" t="s">
        <v>341</v>
      </c>
      <c r="D1236" t="s">
        <v>342</v>
      </c>
      <c r="E1236" t="s">
        <v>347</v>
      </c>
      <c r="F1236" t="s">
        <v>348</v>
      </c>
      <c r="G1236" t="s">
        <v>377</v>
      </c>
      <c r="H1236">
        <v>15</v>
      </c>
      <c r="I1236" t="s">
        <v>194</v>
      </c>
      <c r="J1236" t="s">
        <v>193</v>
      </c>
      <c r="K1236">
        <v>633925</v>
      </c>
      <c r="L1236">
        <v>145551</v>
      </c>
      <c r="M1236">
        <v>9455</v>
      </c>
      <c r="N1236">
        <v>1390</v>
      </c>
      <c r="O1236">
        <v>278782</v>
      </c>
      <c r="P1236">
        <v>65868</v>
      </c>
      <c r="Q1236">
        <v>132879</v>
      </c>
    </row>
    <row r="1237" spans="1:17" hidden="1" x14ac:dyDescent="0.2">
      <c r="A1237" t="s">
        <v>360</v>
      </c>
      <c r="B1237" s="2">
        <v>41456</v>
      </c>
      <c r="C1237" t="s">
        <v>341</v>
      </c>
      <c r="D1237" t="s">
        <v>342</v>
      </c>
      <c r="E1237" t="s">
        <v>349</v>
      </c>
      <c r="F1237" t="s">
        <v>350</v>
      </c>
      <c r="G1237" t="s">
        <v>377</v>
      </c>
      <c r="H1237">
        <v>15</v>
      </c>
      <c r="I1237" t="s">
        <v>194</v>
      </c>
      <c r="J1237" t="s">
        <v>193</v>
      </c>
      <c r="K1237">
        <v>701369</v>
      </c>
      <c r="L1237">
        <v>167248</v>
      </c>
      <c r="M1237">
        <v>10763</v>
      </c>
      <c r="N1237">
        <v>2485</v>
      </c>
      <c r="O1237">
        <v>287339</v>
      </c>
      <c r="P1237">
        <v>70847</v>
      </c>
      <c r="Q1237">
        <v>162687</v>
      </c>
    </row>
    <row r="1238" spans="1:17" hidden="1" x14ac:dyDescent="0.2">
      <c r="A1238" t="s">
        <v>360</v>
      </c>
      <c r="B1238" s="2">
        <v>41456</v>
      </c>
      <c r="C1238" t="s">
        <v>351</v>
      </c>
      <c r="D1238" t="s">
        <v>352</v>
      </c>
      <c r="E1238" t="s">
        <v>343</v>
      </c>
      <c r="F1238" t="s">
        <v>344</v>
      </c>
      <c r="G1238" t="s">
        <v>377</v>
      </c>
      <c r="H1238">
        <v>15</v>
      </c>
      <c r="I1238" t="s">
        <v>194</v>
      </c>
      <c r="J1238" t="s">
        <v>193</v>
      </c>
      <c r="K1238">
        <v>70898</v>
      </c>
      <c r="L1238">
        <v>25338</v>
      </c>
      <c r="M1238">
        <v>1612</v>
      </c>
      <c r="N1238">
        <v>1329</v>
      </c>
      <c r="O1238">
        <v>8077</v>
      </c>
      <c r="P1238">
        <v>5244</v>
      </c>
      <c r="Q1238">
        <v>29298</v>
      </c>
    </row>
    <row r="1239" spans="1:17" hidden="1" x14ac:dyDescent="0.2">
      <c r="A1239" t="s">
        <v>360</v>
      </c>
      <c r="B1239" s="2">
        <v>41456</v>
      </c>
      <c r="C1239" t="s">
        <v>351</v>
      </c>
      <c r="D1239" t="s">
        <v>352</v>
      </c>
      <c r="E1239" t="s">
        <v>347</v>
      </c>
      <c r="F1239" t="s">
        <v>348</v>
      </c>
      <c r="G1239" t="s">
        <v>377</v>
      </c>
      <c r="H1239">
        <v>15</v>
      </c>
      <c r="I1239" t="s">
        <v>194</v>
      </c>
      <c r="J1239" t="s">
        <v>193</v>
      </c>
      <c r="K1239">
        <v>636186</v>
      </c>
      <c r="L1239">
        <v>172288</v>
      </c>
      <c r="M1239">
        <v>15253</v>
      </c>
      <c r="N1239">
        <v>1590</v>
      </c>
      <c r="O1239">
        <v>242307</v>
      </c>
      <c r="P1239">
        <v>68392</v>
      </c>
      <c r="Q1239">
        <v>136356</v>
      </c>
    </row>
    <row r="1240" spans="1:17" hidden="1" x14ac:dyDescent="0.2">
      <c r="A1240" t="s">
        <v>360</v>
      </c>
      <c r="B1240" s="2">
        <v>41456</v>
      </c>
      <c r="C1240" t="s">
        <v>351</v>
      </c>
      <c r="D1240" t="s">
        <v>352</v>
      </c>
      <c r="E1240" t="s">
        <v>349</v>
      </c>
      <c r="F1240" t="s">
        <v>350</v>
      </c>
      <c r="G1240" t="s">
        <v>377</v>
      </c>
      <c r="H1240">
        <v>15</v>
      </c>
      <c r="I1240" t="s">
        <v>194</v>
      </c>
      <c r="J1240" t="s">
        <v>193</v>
      </c>
      <c r="K1240">
        <v>707084</v>
      </c>
      <c r="L1240">
        <v>197626</v>
      </c>
      <c r="M1240">
        <v>16865</v>
      </c>
      <c r="N1240">
        <v>2919</v>
      </c>
      <c r="O1240">
        <v>250384</v>
      </c>
      <c r="P1240">
        <v>73636</v>
      </c>
      <c r="Q1240">
        <v>165654</v>
      </c>
    </row>
    <row r="1241" spans="1:17" hidden="1" x14ac:dyDescent="0.2">
      <c r="A1241" t="s">
        <v>360</v>
      </c>
      <c r="B1241" s="2">
        <v>41456</v>
      </c>
      <c r="C1241" t="s">
        <v>353</v>
      </c>
      <c r="D1241" t="s">
        <v>354</v>
      </c>
      <c r="E1241" t="s">
        <v>343</v>
      </c>
      <c r="F1241" t="s">
        <v>344</v>
      </c>
      <c r="G1241" t="s">
        <v>377</v>
      </c>
      <c r="H1241">
        <v>15</v>
      </c>
      <c r="I1241" t="s">
        <v>194</v>
      </c>
      <c r="J1241" t="s">
        <v>193</v>
      </c>
      <c r="K1241">
        <v>138342</v>
      </c>
      <c r="L1241">
        <v>47035</v>
      </c>
      <c r="M1241">
        <v>2920</v>
      </c>
      <c r="N1241">
        <v>2424</v>
      </c>
      <c r="O1241">
        <v>16634</v>
      </c>
      <c r="P1241">
        <v>10223</v>
      </c>
      <c r="Q1241">
        <v>59106</v>
      </c>
    </row>
    <row r="1242" spans="1:17" hidden="1" x14ac:dyDescent="0.2">
      <c r="A1242" t="s">
        <v>360</v>
      </c>
      <c r="B1242" s="2">
        <v>41456</v>
      </c>
      <c r="C1242" t="s">
        <v>353</v>
      </c>
      <c r="D1242" t="s">
        <v>354</v>
      </c>
      <c r="E1242" t="s">
        <v>347</v>
      </c>
      <c r="F1242" t="s">
        <v>348</v>
      </c>
      <c r="G1242" t="s">
        <v>377</v>
      </c>
      <c r="H1242">
        <v>15</v>
      </c>
      <c r="I1242" t="s">
        <v>194</v>
      </c>
      <c r="J1242" t="s">
        <v>193</v>
      </c>
      <c r="K1242">
        <v>1270111</v>
      </c>
      <c r="L1242">
        <v>317839</v>
      </c>
      <c r="M1242">
        <v>24708</v>
      </c>
      <c r="N1242">
        <v>2980</v>
      </c>
      <c r="O1242">
        <v>521089</v>
      </c>
      <c r="P1242">
        <v>134260</v>
      </c>
      <c r="Q1242">
        <v>269235</v>
      </c>
    </row>
    <row r="1243" spans="1:17" hidden="1" x14ac:dyDescent="0.2">
      <c r="A1243" t="s">
        <v>360</v>
      </c>
      <c r="B1243" s="2">
        <v>41456</v>
      </c>
      <c r="C1243" t="s">
        <v>353</v>
      </c>
      <c r="D1243" t="s">
        <v>354</v>
      </c>
      <c r="E1243" t="s">
        <v>349</v>
      </c>
      <c r="F1243" t="s">
        <v>350</v>
      </c>
      <c r="G1243" t="s">
        <v>377</v>
      </c>
      <c r="H1243">
        <v>15</v>
      </c>
      <c r="I1243" t="s">
        <v>194</v>
      </c>
      <c r="J1243" t="s">
        <v>193</v>
      </c>
      <c r="K1243">
        <v>1408453</v>
      </c>
      <c r="L1243">
        <v>364874</v>
      </c>
      <c r="M1243">
        <v>27628</v>
      </c>
      <c r="N1243">
        <v>5404</v>
      </c>
      <c r="O1243">
        <v>537723</v>
      </c>
      <c r="P1243">
        <v>144483</v>
      </c>
      <c r="Q1243">
        <v>328341</v>
      </c>
    </row>
    <row r="1244" spans="1:17" x14ac:dyDescent="0.2">
      <c r="A1244" t="s">
        <v>361</v>
      </c>
      <c r="B1244" s="2">
        <v>41821</v>
      </c>
      <c r="C1244" t="s">
        <v>341</v>
      </c>
      <c r="D1244" t="s">
        <v>342</v>
      </c>
      <c r="E1244" t="s">
        <v>343</v>
      </c>
      <c r="F1244" t="s">
        <v>344</v>
      </c>
      <c r="G1244" t="s">
        <v>377</v>
      </c>
      <c r="H1244">
        <v>15</v>
      </c>
      <c r="I1244" t="s">
        <v>194</v>
      </c>
      <c r="J1244" t="s">
        <v>193</v>
      </c>
      <c r="K1244">
        <v>69404</v>
      </c>
      <c r="L1244">
        <v>22738</v>
      </c>
      <c r="M1244">
        <v>1348</v>
      </c>
      <c r="N1244">
        <v>1169</v>
      </c>
      <c r="O1244">
        <v>8682</v>
      </c>
      <c r="P1244">
        <v>5047</v>
      </c>
      <c r="Q1244">
        <v>30420</v>
      </c>
    </row>
    <row r="1245" spans="1:17" x14ac:dyDescent="0.2">
      <c r="A1245" t="s">
        <v>361</v>
      </c>
      <c r="B1245" s="2">
        <v>41821</v>
      </c>
      <c r="C1245" t="s">
        <v>341</v>
      </c>
      <c r="D1245" t="s">
        <v>342</v>
      </c>
      <c r="E1245" t="s">
        <v>347</v>
      </c>
      <c r="F1245" t="s">
        <v>348</v>
      </c>
      <c r="G1245" t="s">
        <v>377</v>
      </c>
      <c r="H1245">
        <v>15</v>
      </c>
      <c r="I1245" t="s">
        <v>194</v>
      </c>
      <c r="J1245" t="s">
        <v>193</v>
      </c>
      <c r="K1245">
        <v>634600</v>
      </c>
      <c r="L1245">
        <v>145508</v>
      </c>
      <c r="M1245">
        <v>9785</v>
      </c>
      <c r="N1245">
        <v>1409</v>
      </c>
      <c r="O1245">
        <v>278174</v>
      </c>
      <c r="P1245">
        <v>66041</v>
      </c>
      <c r="Q1245">
        <v>133683</v>
      </c>
    </row>
    <row r="1246" spans="1:17" x14ac:dyDescent="0.2">
      <c r="A1246" t="s">
        <v>361</v>
      </c>
      <c r="B1246" s="2">
        <v>41821</v>
      </c>
      <c r="C1246" t="s">
        <v>341</v>
      </c>
      <c r="D1246" t="s">
        <v>342</v>
      </c>
      <c r="E1246" t="s">
        <v>349</v>
      </c>
      <c r="F1246" t="s">
        <v>350</v>
      </c>
      <c r="G1246" t="s">
        <v>377</v>
      </c>
      <c r="H1246">
        <v>15</v>
      </c>
      <c r="I1246" t="s">
        <v>194</v>
      </c>
      <c r="J1246" t="s">
        <v>193</v>
      </c>
      <c r="K1246">
        <v>704004</v>
      </c>
      <c r="L1246">
        <v>168246</v>
      </c>
      <c r="M1246">
        <v>11133</v>
      </c>
      <c r="N1246">
        <v>2578</v>
      </c>
      <c r="O1246">
        <v>286856</v>
      </c>
      <c r="P1246">
        <v>71088</v>
      </c>
      <c r="Q1246">
        <v>164103</v>
      </c>
    </row>
    <row r="1247" spans="1:17" x14ac:dyDescent="0.2">
      <c r="A1247" t="s">
        <v>361</v>
      </c>
      <c r="B1247" s="2">
        <v>41821</v>
      </c>
      <c r="C1247" t="s">
        <v>351</v>
      </c>
      <c r="D1247" t="s">
        <v>352</v>
      </c>
      <c r="E1247" t="s">
        <v>343</v>
      </c>
      <c r="F1247" t="s">
        <v>344</v>
      </c>
      <c r="G1247" t="s">
        <v>377</v>
      </c>
      <c r="H1247">
        <v>15</v>
      </c>
      <c r="I1247" t="s">
        <v>194</v>
      </c>
      <c r="J1247" t="s">
        <v>193</v>
      </c>
      <c r="K1247">
        <v>72991</v>
      </c>
      <c r="L1247">
        <v>26304</v>
      </c>
      <c r="M1247">
        <v>1658</v>
      </c>
      <c r="N1247">
        <v>1361</v>
      </c>
      <c r="O1247">
        <v>8179</v>
      </c>
      <c r="P1247">
        <v>5382</v>
      </c>
      <c r="Q1247">
        <v>30107</v>
      </c>
    </row>
    <row r="1248" spans="1:17" x14ac:dyDescent="0.2">
      <c r="A1248" t="s">
        <v>361</v>
      </c>
      <c r="B1248" s="2">
        <v>41821</v>
      </c>
      <c r="C1248" t="s">
        <v>351</v>
      </c>
      <c r="D1248" t="s">
        <v>352</v>
      </c>
      <c r="E1248" t="s">
        <v>347</v>
      </c>
      <c r="F1248" t="s">
        <v>348</v>
      </c>
      <c r="G1248" t="s">
        <v>377</v>
      </c>
      <c r="H1248">
        <v>15</v>
      </c>
      <c r="I1248" t="s">
        <v>194</v>
      </c>
      <c r="J1248" t="s">
        <v>193</v>
      </c>
      <c r="K1248">
        <v>637867</v>
      </c>
      <c r="L1248">
        <v>172848</v>
      </c>
      <c r="M1248">
        <v>15808</v>
      </c>
      <c r="N1248">
        <v>1639</v>
      </c>
      <c r="O1248">
        <v>241557</v>
      </c>
      <c r="P1248">
        <v>68615</v>
      </c>
      <c r="Q1248">
        <v>137400</v>
      </c>
    </row>
    <row r="1249" spans="1:17" x14ac:dyDescent="0.2">
      <c r="A1249" t="s">
        <v>361</v>
      </c>
      <c r="B1249" s="2">
        <v>41821</v>
      </c>
      <c r="C1249" t="s">
        <v>351</v>
      </c>
      <c r="D1249" t="s">
        <v>352</v>
      </c>
      <c r="E1249" t="s">
        <v>349</v>
      </c>
      <c r="F1249" t="s">
        <v>350</v>
      </c>
      <c r="G1249" t="s">
        <v>377</v>
      </c>
      <c r="H1249">
        <v>15</v>
      </c>
      <c r="I1249" t="s">
        <v>194</v>
      </c>
      <c r="J1249" t="s">
        <v>193</v>
      </c>
      <c r="K1249">
        <v>710858</v>
      </c>
      <c r="L1249">
        <v>199152</v>
      </c>
      <c r="M1249">
        <v>17466</v>
      </c>
      <c r="N1249">
        <v>3000</v>
      </c>
      <c r="O1249">
        <v>249736</v>
      </c>
      <c r="P1249">
        <v>73997</v>
      </c>
      <c r="Q1249">
        <v>167507</v>
      </c>
    </row>
    <row r="1250" spans="1:17" x14ac:dyDescent="0.2">
      <c r="A1250" t="s">
        <v>361</v>
      </c>
      <c r="B1250" s="2">
        <v>41821</v>
      </c>
      <c r="C1250" t="s">
        <v>353</v>
      </c>
      <c r="D1250" t="s">
        <v>354</v>
      </c>
      <c r="E1250" t="s">
        <v>343</v>
      </c>
      <c r="F1250" t="s">
        <v>344</v>
      </c>
      <c r="G1250" t="s">
        <v>377</v>
      </c>
      <c r="H1250">
        <v>15</v>
      </c>
      <c r="I1250" t="s">
        <v>194</v>
      </c>
      <c r="J1250" t="s">
        <v>193</v>
      </c>
      <c r="K1250">
        <v>142395</v>
      </c>
      <c r="L1250">
        <v>49042</v>
      </c>
      <c r="M1250">
        <v>3006</v>
      </c>
      <c r="N1250">
        <v>2530</v>
      </c>
      <c r="O1250">
        <v>16861</v>
      </c>
      <c r="P1250">
        <v>10429</v>
      </c>
      <c r="Q1250">
        <v>60527</v>
      </c>
    </row>
    <row r="1251" spans="1:17" x14ac:dyDescent="0.2">
      <c r="A1251" t="s">
        <v>361</v>
      </c>
      <c r="B1251" s="2">
        <v>41821</v>
      </c>
      <c r="C1251" t="s">
        <v>353</v>
      </c>
      <c r="D1251" t="s">
        <v>354</v>
      </c>
      <c r="E1251" t="s">
        <v>347</v>
      </c>
      <c r="F1251" t="s">
        <v>348</v>
      </c>
      <c r="G1251" t="s">
        <v>377</v>
      </c>
      <c r="H1251">
        <v>15</v>
      </c>
      <c r="I1251" t="s">
        <v>194</v>
      </c>
      <c r="J1251" t="s">
        <v>193</v>
      </c>
      <c r="K1251">
        <v>1272467</v>
      </c>
      <c r="L1251">
        <v>318356</v>
      </c>
      <c r="M1251">
        <v>25593</v>
      </c>
      <c r="N1251">
        <v>3048</v>
      </c>
      <c r="O1251">
        <v>519731</v>
      </c>
      <c r="P1251">
        <v>134656</v>
      </c>
      <c r="Q1251">
        <v>271083</v>
      </c>
    </row>
    <row r="1252" spans="1:17" x14ac:dyDescent="0.2">
      <c r="A1252" t="s">
        <v>361</v>
      </c>
      <c r="B1252" s="2">
        <v>41821</v>
      </c>
      <c r="C1252" t="s">
        <v>353</v>
      </c>
      <c r="D1252" t="s">
        <v>354</v>
      </c>
      <c r="E1252" t="s">
        <v>349</v>
      </c>
      <c r="F1252" t="s">
        <v>350</v>
      </c>
      <c r="G1252" t="s">
        <v>377</v>
      </c>
      <c r="H1252">
        <v>15</v>
      </c>
      <c r="I1252" t="s">
        <v>194</v>
      </c>
      <c r="J1252" t="s">
        <v>193</v>
      </c>
      <c r="K1252">
        <v>1414862</v>
      </c>
      <c r="L1252">
        <v>367398</v>
      </c>
      <c r="M1252">
        <v>28599</v>
      </c>
      <c r="N1252">
        <v>5578</v>
      </c>
      <c r="O1252">
        <v>536592</v>
      </c>
      <c r="P1252">
        <v>145085</v>
      </c>
      <c r="Q1252">
        <v>331610</v>
      </c>
    </row>
    <row r="1253" spans="1:17" hidden="1" x14ac:dyDescent="0.2">
      <c r="A1253" t="s">
        <v>362</v>
      </c>
      <c r="B1253" s="2">
        <v>42186</v>
      </c>
      <c r="C1253" t="s">
        <v>341</v>
      </c>
      <c r="D1253" t="s">
        <v>342</v>
      </c>
      <c r="E1253" t="s">
        <v>343</v>
      </c>
      <c r="F1253" t="s">
        <v>344</v>
      </c>
      <c r="G1253" t="s">
        <v>377</v>
      </c>
      <c r="H1253">
        <v>15</v>
      </c>
      <c r="I1253" t="s">
        <v>194</v>
      </c>
      <c r="J1253" t="s">
        <v>193</v>
      </c>
      <c r="K1253">
        <v>71016</v>
      </c>
      <c r="L1253">
        <v>23668</v>
      </c>
      <c r="M1253">
        <v>1419</v>
      </c>
      <c r="N1253">
        <v>1169</v>
      </c>
      <c r="O1253">
        <v>8757</v>
      </c>
      <c r="P1253">
        <v>5176</v>
      </c>
      <c r="Q1253">
        <v>30827</v>
      </c>
    </row>
    <row r="1254" spans="1:17" hidden="1" x14ac:dyDescent="0.2">
      <c r="A1254" t="s">
        <v>362</v>
      </c>
      <c r="B1254" s="2">
        <v>42186</v>
      </c>
      <c r="C1254" t="s">
        <v>341</v>
      </c>
      <c r="D1254" t="s">
        <v>342</v>
      </c>
      <c r="E1254" t="s">
        <v>347</v>
      </c>
      <c r="F1254" t="s">
        <v>348</v>
      </c>
      <c r="G1254" t="s">
        <v>377</v>
      </c>
      <c r="H1254">
        <v>15</v>
      </c>
      <c r="I1254" t="s">
        <v>194</v>
      </c>
      <c r="J1254" t="s">
        <v>193</v>
      </c>
      <c r="K1254">
        <v>636510</v>
      </c>
      <c r="L1254">
        <v>146044</v>
      </c>
      <c r="M1254">
        <v>10207</v>
      </c>
      <c r="N1254">
        <v>1403</v>
      </c>
      <c r="O1254">
        <v>278300</v>
      </c>
      <c r="P1254">
        <v>66180</v>
      </c>
      <c r="Q1254">
        <v>134376</v>
      </c>
    </row>
    <row r="1255" spans="1:17" hidden="1" x14ac:dyDescent="0.2">
      <c r="A1255" t="s">
        <v>362</v>
      </c>
      <c r="B1255" s="2">
        <v>42186</v>
      </c>
      <c r="C1255" t="s">
        <v>341</v>
      </c>
      <c r="D1255" t="s">
        <v>342</v>
      </c>
      <c r="E1255" t="s">
        <v>349</v>
      </c>
      <c r="F1255" t="s">
        <v>350</v>
      </c>
      <c r="G1255" t="s">
        <v>377</v>
      </c>
      <c r="H1255">
        <v>15</v>
      </c>
      <c r="I1255" t="s">
        <v>194</v>
      </c>
      <c r="J1255" t="s">
        <v>193</v>
      </c>
      <c r="K1255">
        <v>707526</v>
      </c>
      <c r="L1255">
        <v>169712</v>
      </c>
      <c r="M1255">
        <v>11626</v>
      </c>
      <c r="N1255">
        <v>2572</v>
      </c>
      <c r="O1255">
        <v>287057</v>
      </c>
      <c r="P1255">
        <v>71356</v>
      </c>
      <c r="Q1255">
        <v>165203</v>
      </c>
    </row>
    <row r="1256" spans="1:17" hidden="1" x14ac:dyDescent="0.2">
      <c r="A1256" t="s">
        <v>362</v>
      </c>
      <c r="B1256" s="2">
        <v>42186</v>
      </c>
      <c r="C1256" t="s">
        <v>351</v>
      </c>
      <c r="D1256" t="s">
        <v>352</v>
      </c>
      <c r="E1256" t="s">
        <v>343</v>
      </c>
      <c r="F1256" t="s">
        <v>344</v>
      </c>
      <c r="G1256" t="s">
        <v>377</v>
      </c>
      <c r="H1256">
        <v>15</v>
      </c>
      <c r="I1256" t="s">
        <v>194</v>
      </c>
      <c r="J1256" t="s">
        <v>193</v>
      </c>
      <c r="K1256">
        <v>75041</v>
      </c>
      <c r="L1256">
        <v>27583</v>
      </c>
      <c r="M1256">
        <v>1642</v>
      </c>
      <c r="N1256">
        <v>1396</v>
      </c>
      <c r="O1256">
        <v>8225</v>
      </c>
      <c r="P1256">
        <v>5461</v>
      </c>
      <c r="Q1256">
        <v>30734</v>
      </c>
    </row>
    <row r="1257" spans="1:17" hidden="1" x14ac:dyDescent="0.2">
      <c r="A1257" t="s">
        <v>362</v>
      </c>
      <c r="B1257" s="2">
        <v>42186</v>
      </c>
      <c r="C1257" t="s">
        <v>351</v>
      </c>
      <c r="D1257" t="s">
        <v>352</v>
      </c>
      <c r="E1257" t="s">
        <v>347</v>
      </c>
      <c r="F1257" t="s">
        <v>348</v>
      </c>
      <c r="G1257" t="s">
        <v>377</v>
      </c>
      <c r="H1257">
        <v>15</v>
      </c>
      <c r="I1257" t="s">
        <v>194</v>
      </c>
      <c r="J1257" t="s">
        <v>193</v>
      </c>
      <c r="K1257">
        <v>639917</v>
      </c>
      <c r="L1257">
        <v>173141</v>
      </c>
      <c r="M1257">
        <v>16480</v>
      </c>
      <c r="N1257">
        <v>1667</v>
      </c>
      <c r="O1257">
        <v>241511</v>
      </c>
      <c r="P1257">
        <v>68789</v>
      </c>
      <c r="Q1257">
        <v>138329</v>
      </c>
    </row>
    <row r="1258" spans="1:17" hidden="1" x14ac:dyDescent="0.2">
      <c r="A1258" t="s">
        <v>362</v>
      </c>
      <c r="B1258" s="2">
        <v>42186</v>
      </c>
      <c r="C1258" t="s">
        <v>351</v>
      </c>
      <c r="D1258" t="s">
        <v>352</v>
      </c>
      <c r="E1258" t="s">
        <v>349</v>
      </c>
      <c r="F1258" t="s">
        <v>350</v>
      </c>
      <c r="G1258" t="s">
        <v>377</v>
      </c>
      <c r="H1258">
        <v>15</v>
      </c>
      <c r="I1258" t="s">
        <v>194</v>
      </c>
      <c r="J1258" t="s">
        <v>193</v>
      </c>
      <c r="K1258">
        <v>714958</v>
      </c>
      <c r="L1258">
        <v>200724</v>
      </c>
      <c r="M1258">
        <v>18122</v>
      </c>
      <c r="N1258">
        <v>3063</v>
      </c>
      <c r="O1258">
        <v>249736</v>
      </c>
      <c r="P1258">
        <v>74250</v>
      </c>
      <c r="Q1258">
        <v>169063</v>
      </c>
    </row>
    <row r="1259" spans="1:17" hidden="1" x14ac:dyDescent="0.2">
      <c r="A1259" t="s">
        <v>362</v>
      </c>
      <c r="B1259" s="2">
        <v>42186</v>
      </c>
      <c r="C1259" t="s">
        <v>353</v>
      </c>
      <c r="D1259" t="s">
        <v>354</v>
      </c>
      <c r="E1259" t="s">
        <v>343</v>
      </c>
      <c r="F1259" t="s">
        <v>344</v>
      </c>
      <c r="G1259" t="s">
        <v>377</v>
      </c>
      <c r="H1259">
        <v>15</v>
      </c>
      <c r="I1259" t="s">
        <v>194</v>
      </c>
      <c r="J1259" t="s">
        <v>193</v>
      </c>
      <c r="K1259">
        <v>146057</v>
      </c>
      <c r="L1259">
        <v>51251</v>
      </c>
      <c r="M1259">
        <v>3061</v>
      </c>
      <c r="N1259">
        <v>2565</v>
      </c>
      <c r="O1259">
        <v>16982</v>
      </c>
      <c r="P1259">
        <v>10637</v>
      </c>
      <c r="Q1259">
        <v>61561</v>
      </c>
    </row>
    <row r="1260" spans="1:17" hidden="1" x14ac:dyDescent="0.2">
      <c r="A1260" t="s">
        <v>362</v>
      </c>
      <c r="B1260" s="2">
        <v>42186</v>
      </c>
      <c r="C1260" t="s">
        <v>353</v>
      </c>
      <c r="D1260" t="s">
        <v>354</v>
      </c>
      <c r="E1260" t="s">
        <v>347</v>
      </c>
      <c r="F1260" t="s">
        <v>348</v>
      </c>
      <c r="G1260" t="s">
        <v>377</v>
      </c>
      <c r="H1260">
        <v>15</v>
      </c>
      <c r="I1260" t="s">
        <v>194</v>
      </c>
      <c r="J1260" t="s">
        <v>193</v>
      </c>
      <c r="K1260">
        <v>1276427</v>
      </c>
      <c r="L1260">
        <v>319185</v>
      </c>
      <c r="M1260">
        <v>26687</v>
      </c>
      <c r="N1260">
        <v>3070</v>
      </c>
      <c r="O1260">
        <v>519811</v>
      </c>
      <c r="P1260">
        <v>134969</v>
      </c>
      <c r="Q1260">
        <v>272705</v>
      </c>
    </row>
    <row r="1261" spans="1:17" hidden="1" x14ac:dyDescent="0.2">
      <c r="A1261" t="s">
        <v>362</v>
      </c>
      <c r="B1261" s="2">
        <v>42186</v>
      </c>
      <c r="C1261" t="s">
        <v>353</v>
      </c>
      <c r="D1261" t="s">
        <v>354</v>
      </c>
      <c r="E1261" t="s">
        <v>349</v>
      </c>
      <c r="F1261" t="s">
        <v>350</v>
      </c>
      <c r="G1261" t="s">
        <v>377</v>
      </c>
      <c r="H1261">
        <v>15</v>
      </c>
      <c r="I1261" t="s">
        <v>194</v>
      </c>
      <c r="J1261" t="s">
        <v>193</v>
      </c>
      <c r="K1261">
        <v>1422484</v>
      </c>
      <c r="L1261">
        <v>370436</v>
      </c>
      <c r="M1261">
        <v>29748</v>
      </c>
      <c r="N1261">
        <v>5635</v>
      </c>
      <c r="O1261">
        <v>536793</v>
      </c>
      <c r="P1261">
        <v>145606</v>
      </c>
      <c r="Q1261">
        <v>334266</v>
      </c>
    </row>
    <row r="1262" spans="1:17" hidden="1" x14ac:dyDescent="0.2">
      <c r="A1262" t="s">
        <v>363</v>
      </c>
      <c r="B1262" s="2">
        <v>42552</v>
      </c>
      <c r="C1262" t="s">
        <v>341</v>
      </c>
      <c r="D1262" t="s">
        <v>342</v>
      </c>
      <c r="E1262" t="s">
        <v>343</v>
      </c>
      <c r="F1262" t="s">
        <v>344</v>
      </c>
      <c r="G1262" t="s">
        <v>377</v>
      </c>
      <c r="H1262">
        <v>15</v>
      </c>
      <c r="I1262" t="s">
        <v>194</v>
      </c>
      <c r="J1262" t="s">
        <v>193</v>
      </c>
      <c r="K1262">
        <v>72647</v>
      </c>
      <c r="L1262">
        <v>24734</v>
      </c>
      <c r="M1262">
        <v>1440</v>
      </c>
      <c r="N1262">
        <v>1149</v>
      </c>
      <c r="O1262">
        <v>8825</v>
      </c>
      <c r="P1262">
        <v>5263</v>
      </c>
      <c r="Q1262">
        <v>31236</v>
      </c>
    </row>
    <row r="1263" spans="1:17" hidden="1" x14ac:dyDescent="0.2">
      <c r="A1263" t="s">
        <v>363</v>
      </c>
      <c r="B1263" s="2">
        <v>42552</v>
      </c>
      <c r="C1263" t="s">
        <v>341</v>
      </c>
      <c r="D1263" t="s">
        <v>342</v>
      </c>
      <c r="E1263" t="s">
        <v>347</v>
      </c>
      <c r="F1263" t="s">
        <v>348</v>
      </c>
      <c r="G1263" t="s">
        <v>377</v>
      </c>
      <c r="H1263">
        <v>15</v>
      </c>
      <c r="I1263" t="s">
        <v>194</v>
      </c>
      <c r="J1263" t="s">
        <v>193</v>
      </c>
      <c r="K1263">
        <v>637881</v>
      </c>
      <c r="L1263">
        <v>145471</v>
      </c>
      <c r="M1263">
        <v>10610</v>
      </c>
      <c r="N1263">
        <v>1381</v>
      </c>
      <c r="O1263">
        <v>279344</v>
      </c>
      <c r="P1263">
        <v>66197</v>
      </c>
      <c r="Q1263">
        <v>134878</v>
      </c>
    </row>
    <row r="1264" spans="1:17" hidden="1" x14ac:dyDescent="0.2">
      <c r="A1264" t="s">
        <v>363</v>
      </c>
      <c r="B1264" s="2">
        <v>42552</v>
      </c>
      <c r="C1264" t="s">
        <v>341</v>
      </c>
      <c r="D1264" t="s">
        <v>342</v>
      </c>
      <c r="E1264" t="s">
        <v>349</v>
      </c>
      <c r="F1264" t="s">
        <v>350</v>
      </c>
      <c r="G1264" t="s">
        <v>377</v>
      </c>
      <c r="H1264">
        <v>15</v>
      </c>
      <c r="I1264" t="s">
        <v>194</v>
      </c>
      <c r="J1264" t="s">
        <v>193</v>
      </c>
      <c r="K1264">
        <v>710528</v>
      </c>
      <c r="L1264">
        <v>170205</v>
      </c>
      <c r="M1264">
        <v>12050</v>
      </c>
      <c r="N1264">
        <v>2530</v>
      </c>
      <c r="O1264">
        <v>288169</v>
      </c>
      <c r="P1264">
        <v>71460</v>
      </c>
      <c r="Q1264">
        <v>166114</v>
      </c>
    </row>
    <row r="1265" spans="1:17" hidden="1" x14ac:dyDescent="0.2">
      <c r="A1265" t="s">
        <v>363</v>
      </c>
      <c r="B1265" s="2">
        <v>42552</v>
      </c>
      <c r="C1265" t="s">
        <v>351</v>
      </c>
      <c r="D1265" t="s">
        <v>352</v>
      </c>
      <c r="E1265" t="s">
        <v>343</v>
      </c>
      <c r="F1265" t="s">
        <v>344</v>
      </c>
      <c r="G1265" t="s">
        <v>377</v>
      </c>
      <c r="H1265">
        <v>15</v>
      </c>
      <c r="I1265" t="s">
        <v>194</v>
      </c>
      <c r="J1265" t="s">
        <v>193</v>
      </c>
      <c r="K1265">
        <v>76738</v>
      </c>
      <c r="L1265">
        <v>28606</v>
      </c>
      <c r="M1265">
        <v>1681</v>
      </c>
      <c r="N1265">
        <v>1391</v>
      </c>
      <c r="O1265">
        <v>8310</v>
      </c>
      <c r="P1265">
        <v>5515</v>
      </c>
      <c r="Q1265">
        <v>31235</v>
      </c>
    </row>
    <row r="1266" spans="1:17" hidden="1" x14ac:dyDescent="0.2">
      <c r="A1266" t="s">
        <v>363</v>
      </c>
      <c r="B1266" s="2">
        <v>42552</v>
      </c>
      <c r="C1266" t="s">
        <v>351</v>
      </c>
      <c r="D1266" t="s">
        <v>352</v>
      </c>
      <c r="E1266" t="s">
        <v>347</v>
      </c>
      <c r="F1266" t="s">
        <v>348</v>
      </c>
      <c r="G1266" t="s">
        <v>377</v>
      </c>
      <c r="H1266">
        <v>15</v>
      </c>
      <c r="I1266" t="s">
        <v>194</v>
      </c>
      <c r="J1266" t="s">
        <v>193</v>
      </c>
      <c r="K1266">
        <v>640839</v>
      </c>
      <c r="L1266">
        <v>172449</v>
      </c>
      <c r="M1266">
        <v>17067</v>
      </c>
      <c r="N1266">
        <v>1648</v>
      </c>
      <c r="O1266">
        <v>241793</v>
      </c>
      <c r="P1266">
        <v>68851</v>
      </c>
      <c r="Q1266">
        <v>139031</v>
      </c>
    </row>
    <row r="1267" spans="1:17" hidden="1" x14ac:dyDescent="0.2">
      <c r="A1267" t="s">
        <v>363</v>
      </c>
      <c r="B1267" s="2">
        <v>42552</v>
      </c>
      <c r="C1267" t="s">
        <v>351</v>
      </c>
      <c r="D1267" t="s">
        <v>352</v>
      </c>
      <c r="E1267" t="s">
        <v>349</v>
      </c>
      <c r="F1267" t="s">
        <v>350</v>
      </c>
      <c r="G1267" t="s">
        <v>377</v>
      </c>
      <c r="H1267">
        <v>15</v>
      </c>
      <c r="I1267" t="s">
        <v>194</v>
      </c>
      <c r="J1267" t="s">
        <v>193</v>
      </c>
      <c r="K1267">
        <v>717577</v>
      </c>
      <c r="L1267">
        <v>201055</v>
      </c>
      <c r="M1267">
        <v>18748</v>
      </c>
      <c r="N1267">
        <v>3039</v>
      </c>
      <c r="O1267">
        <v>250103</v>
      </c>
      <c r="P1267">
        <v>74366</v>
      </c>
      <c r="Q1267">
        <v>170266</v>
      </c>
    </row>
    <row r="1268" spans="1:17" hidden="1" x14ac:dyDescent="0.2">
      <c r="A1268" t="s">
        <v>363</v>
      </c>
      <c r="B1268" s="2">
        <v>42552</v>
      </c>
      <c r="C1268" t="s">
        <v>353</v>
      </c>
      <c r="D1268" t="s">
        <v>354</v>
      </c>
      <c r="E1268" t="s">
        <v>343</v>
      </c>
      <c r="F1268" t="s">
        <v>344</v>
      </c>
      <c r="G1268" t="s">
        <v>377</v>
      </c>
      <c r="H1268">
        <v>15</v>
      </c>
      <c r="I1268" t="s">
        <v>194</v>
      </c>
      <c r="J1268" t="s">
        <v>193</v>
      </c>
      <c r="K1268">
        <v>149385</v>
      </c>
      <c r="L1268">
        <v>53340</v>
      </c>
      <c r="M1268">
        <v>3121</v>
      </c>
      <c r="N1268">
        <v>2540</v>
      </c>
      <c r="O1268">
        <v>17135</v>
      </c>
      <c r="P1268">
        <v>10778</v>
      </c>
      <c r="Q1268">
        <v>62471</v>
      </c>
    </row>
    <row r="1269" spans="1:17" hidden="1" x14ac:dyDescent="0.2">
      <c r="A1269" t="s">
        <v>363</v>
      </c>
      <c r="B1269" s="2">
        <v>42552</v>
      </c>
      <c r="C1269" t="s">
        <v>353</v>
      </c>
      <c r="D1269" t="s">
        <v>354</v>
      </c>
      <c r="E1269" t="s">
        <v>347</v>
      </c>
      <c r="F1269" t="s">
        <v>348</v>
      </c>
      <c r="G1269" t="s">
        <v>377</v>
      </c>
      <c r="H1269">
        <v>15</v>
      </c>
      <c r="I1269" t="s">
        <v>194</v>
      </c>
      <c r="J1269" t="s">
        <v>193</v>
      </c>
      <c r="K1269">
        <v>1278720</v>
      </c>
      <c r="L1269">
        <v>317920</v>
      </c>
      <c r="M1269">
        <v>27677</v>
      </c>
      <c r="N1269">
        <v>3029</v>
      </c>
      <c r="O1269">
        <v>521137</v>
      </c>
      <c r="P1269">
        <v>135048</v>
      </c>
      <c r="Q1269">
        <v>273909</v>
      </c>
    </row>
    <row r="1270" spans="1:17" hidden="1" x14ac:dyDescent="0.2">
      <c r="A1270" t="s">
        <v>363</v>
      </c>
      <c r="B1270" s="2">
        <v>42552</v>
      </c>
      <c r="C1270" t="s">
        <v>353</v>
      </c>
      <c r="D1270" t="s">
        <v>354</v>
      </c>
      <c r="E1270" t="s">
        <v>349</v>
      </c>
      <c r="F1270" t="s">
        <v>350</v>
      </c>
      <c r="G1270" t="s">
        <v>377</v>
      </c>
      <c r="H1270">
        <v>15</v>
      </c>
      <c r="I1270" t="s">
        <v>194</v>
      </c>
      <c r="J1270" t="s">
        <v>193</v>
      </c>
      <c r="K1270">
        <v>1428105</v>
      </c>
      <c r="L1270">
        <v>371260</v>
      </c>
      <c r="M1270">
        <v>30798</v>
      </c>
      <c r="N1270">
        <v>5569</v>
      </c>
      <c r="O1270">
        <v>538272</v>
      </c>
      <c r="P1270">
        <v>145826</v>
      </c>
      <c r="Q1270">
        <v>336380</v>
      </c>
    </row>
    <row r="1271" spans="1:17" hidden="1" x14ac:dyDescent="0.2">
      <c r="A1271" t="s">
        <v>364</v>
      </c>
      <c r="B1271" s="2">
        <v>42917</v>
      </c>
      <c r="C1271" t="s">
        <v>341</v>
      </c>
      <c r="D1271" t="s">
        <v>342</v>
      </c>
      <c r="E1271" t="s">
        <v>343</v>
      </c>
      <c r="F1271" t="s">
        <v>344</v>
      </c>
      <c r="G1271" t="s">
        <v>377</v>
      </c>
      <c r="H1271">
        <v>15</v>
      </c>
      <c r="I1271" t="s">
        <v>194</v>
      </c>
      <c r="J1271" t="s">
        <v>193</v>
      </c>
      <c r="K1271">
        <v>73406</v>
      </c>
      <c r="L1271">
        <v>25199</v>
      </c>
      <c r="M1271">
        <v>1494</v>
      </c>
      <c r="N1271">
        <v>1176</v>
      </c>
      <c r="O1271">
        <v>8810</v>
      </c>
      <c r="P1271">
        <v>5249</v>
      </c>
      <c r="Q1271">
        <v>31478</v>
      </c>
    </row>
    <row r="1272" spans="1:17" hidden="1" x14ac:dyDescent="0.2">
      <c r="A1272" t="s">
        <v>364</v>
      </c>
      <c r="B1272" s="2">
        <v>42917</v>
      </c>
      <c r="C1272" t="s">
        <v>341</v>
      </c>
      <c r="D1272" t="s">
        <v>342</v>
      </c>
      <c r="E1272" t="s">
        <v>347</v>
      </c>
      <c r="F1272" t="s">
        <v>348</v>
      </c>
      <c r="G1272" t="s">
        <v>377</v>
      </c>
      <c r="H1272">
        <v>15</v>
      </c>
      <c r="I1272" t="s">
        <v>194</v>
      </c>
      <c r="J1272" t="s">
        <v>193</v>
      </c>
      <c r="K1272">
        <v>636615</v>
      </c>
      <c r="L1272">
        <v>144202</v>
      </c>
      <c r="M1272">
        <v>10736</v>
      </c>
      <c r="N1272">
        <v>1375</v>
      </c>
      <c r="O1272">
        <v>278767</v>
      </c>
      <c r="P1272">
        <v>66076</v>
      </c>
      <c r="Q1272">
        <v>135459</v>
      </c>
    </row>
    <row r="1273" spans="1:17" hidden="1" x14ac:dyDescent="0.2">
      <c r="A1273" t="s">
        <v>364</v>
      </c>
      <c r="B1273" s="2">
        <v>42917</v>
      </c>
      <c r="C1273" t="s">
        <v>341</v>
      </c>
      <c r="D1273" t="s">
        <v>342</v>
      </c>
      <c r="E1273" t="s">
        <v>349</v>
      </c>
      <c r="F1273" t="s">
        <v>350</v>
      </c>
      <c r="G1273" t="s">
        <v>377</v>
      </c>
      <c r="H1273">
        <v>15</v>
      </c>
      <c r="I1273" t="s">
        <v>194</v>
      </c>
      <c r="J1273" t="s">
        <v>193</v>
      </c>
      <c r="K1273">
        <v>710021</v>
      </c>
      <c r="L1273">
        <v>169401</v>
      </c>
      <c r="M1273">
        <v>12230</v>
      </c>
      <c r="N1273">
        <v>2551</v>
      </c>
      <c r="O1273">
        <v>287577</v>
      </c>
      <c r="P1273">
        <v>71325</v>
      </c>
      <c r="Q1273">
        <v>166937</v>
      </c>
    </row>
    <row r="1274" spans="1:17" hidden="1" x14ac:dyDescent="0.2">
      <c r="A1274" t="s">
        <v>364</v>
      </c>
      <c r="B1274" s="2">
        <v>42917</v>
      </c>
      <c r="C1274" t="s">
        <v>351</v>
      </c>
      <c r="D1274" t="s">
        <v>352</v>
      </c>
      <c r="E1274" t="s">
        <v>343</v>
      </c>
      <c r="F1274" t="s">
        <v>344</v>
      </c>
      <c r="G1274" t="s">
        <v>377</v>
      </c>
      <c r="H1274">
        <v>15</v>
      </c>
      <c r="I1274" t="s">
        <v>194</v>
      </c>
      <c r="J1274" t="s">
        <v>193</v>
      </c>
      <c r="K1274">
        <v>77210</v>
      </c>
      <c r="L1274">
        <v>28750</v>
      </c>
      <c r="M1274">
        <v>1742</v>
      </c>
      <c r="N1274">
        <v>1393</v>
      </c>
      <c r="O1274">
        <v>8264</v>
      </c>
      <c r="P1274">
        <v>5469</v>
      </c>
      <c r="Q1274">
        <v>31592</v>
      </c>
    </row>
    <row r="1275" spans="1:17" hidden="1" x14ac:dyDescent="0.2">
      <c r="A1275" t="s">
        <v>364</v>
      </c>
      <c r="B1275" s="2">
        <v>42917</v>
      </c>
      <c r="C1275" t="s">
        <v>351</v>
      </c>
      <c r="D1275" t="s">
        <v>352</v>
      </c>
      <c r="E1275" t="s">
        <v>347</v>
      </c>
      <c r="F1275" t="s">
        <v>348</v>
      </c>
      <c r="G1275" t="s">
        <v>377</v>
      </c>
      <c r="H1275">
        <v>15</v>
      </c>
      <c r="I1275" t="s">
        <v>194</v>
      </c>
      <c r="J1275" t="s">
        <v>193</v>
      </c>
      <c r="K1275">
        <v>636972</v>
      </c>
      <c r="L1275">
        <v>169219</v>
      </c>
      <c r="M1275">
        <v>17102</v>
      </c>
      <c r="N1275">
        <v>1597</v>
      </c>
      <c r="O1275">
        <v>240741</v>
      </c>
      <c r="P1275">
        <v>68606</v>
      </c>
      <c r="Q1275">
        <v>139707</v>
      </c>
    </row>
    <row r="1276" spans="1:17" hidden="1" x14ac:dyDescent="0.2">
      <c r="A1276" t="s">
        <v>364</v>
      </c>
      <c r="B1276" s="2">
        <v>42917</v>
      </c>
      <c r="C1276" t="s">
        <v>351</v>
      </c>
      <c r="D1276" t="s">
        <v>352</v>
      </c>
      <c r="E1276" t="s">
        <v>349</v>
      </c>
      <c r="F1276" t="s">
        <v>350</v>
      </c>
      <c r="G1276" t="s">
        <v>377</v>
      </c>
      <c r="H1276">
        <v>15</v>
      </c>
      <c r="I1276" t="s">
        <v>194</v>
      </c>
      <c r="J1276" t="s">
        <v>193</v>
      </c>
      <c r="K1276">
        <v>714182</v>
      </c>
      <c r="L1276">
        <v>197969</v>
      </c>
      <c r="M1276">
        <v>18844</v>
      </c>
      <c r="N1276">
        <v>2990</v>
      </c>
      <c r="O1276">
        <v>249005</v>
      </c>
      <c r="P1276">
        <v>74075</v>
      </c>
      <c r="Q1276">
        <v>171299</v>
      </c>
    </row>
    <row r="1277" spans="1:17" hidden="1" x14ac:dyDescent="0.2">
      <c r="A1277" t="s">
        <v>364</v>
      </c>
      <c r="B1277" s="2">
        <v>42917</v>
      </c>
      <c r="C1277" t="s">
        <v>353</v>
      </c>
      <c r="D1277" t="s">
        <v>354</v>
      </c>
      <c r="E1277" t="s">
        <v>343</v>
      </c>
      <c r="F1277" t="s">
        <v>344</v>
      </c>
      <c r="G1277" t="s">
        <v>377</v>
      </c>
      <c r="H1277">
        <v>15</v>
      </c>
      <c r="I1277" t="s">
        <v>194</v>
      </c>
      <c r="J1277" t="s">
        <v>193</v>
      </c>
      <c r="K1277">
        <v>150616</v>
      </c>
      <c r="L1277">
        <v>53949</v>
      </c>
      <c r="M1277">
        <v>3236</v>
      </c>
      <c r="N1277">
        <v>2569</v>
      </c>
      <c r="O1277">
        <v>17074</v>
      </c>
      <c r="P1277">
        <v>10718</v>
      </c>
      <c r="Q1277">
        <v>63070</v>
      </c>
    </row>
    <row r="1278" spans="1:17" hidden="1" x14ac:dyDescent="0.2">
      <c r="A1278" t="s">
        <v>364</v>
      </c>
      <c r="B1278" s="2">
        <v>42917</v>
      </c>
      <c r="C1278" t="s">
        <v>353</v>
      </c>
      <c r="D1278" t="s">
        <v>354</v>
      </c>
      <c r="E1278" t="s">
        <v>347</v>
      </c>
      <c r="F1278" t="s">
        <v>348</v>
      </c>
      <c r="G1278" t="s">
        <v>377</v>
      </c>
      <c r="H1278">
        <v>15</v>
      </c>
      <c r="I1278" t="s">
        <v>194</v>
      </c>
      <c r="J1278" t="s">
        <v>193</v>
      </c>
      <c r="K1278">
        <v>1273587</v>
      </c>
      <c r="L1278">
        <v>313421</v>
      </c>
      <c r="M1278">
        <v>27838</v>
      </c>
      <c r="N1278">
        <v>2972</v>
      </c>
      <c r="O1278">
        <v>519508</v>
      </c>
      <c r="P1278">
        <v>134682</v>
      </c>
      <c r="Q1278">
        <v>275166</v>
      </c>
    </row>
    <row r="1279" spans="1:17" hidden="1" x14ac:dyDescent="0.2">
      <c r="A1279" t="s">
        <v>364</v>
      </c>
      <c r="B1279" s="2">
        <v>42917</v>
      </c>
      <c r="C1279" t="s">
        <v>353</v>
      </c>
      <c r="D1279" t="s">
        <v>354</v>
      </c>
      <c r="E1279" t="s">
        <v>349</v>
      </c>
      <c r="F1279" t="s">
        <v>350</v>
      </c>
      <c r="G1279" t="s">
        <v>377</v>
      </c>
      <c r="H1279">
        <v>15</v>
      </c>
      <c r="I1279" t="s">
        <v>194</v>
      </c>
      <c r="J1279" t="s">
        <v>193</v>
      </c>
      <c r="K1279">
        <v>1424203</v>
      </c>
      <c r="L1279">
        <v>367370</v>
      </c>
      <c r="M1279">
        <v>31074</v>
      </c>
      <c r="N1279">
        <v>5541</v>
      </c>
      <c r="O1279">
        <v>536582</v>
      </c>
      <c r="P1279">
        <v>145400</v>
      </c>
      <c r="Q1279">
        <v>338236</v>
      </c>
    </row>
    <row r="1280" spans="1:17" hidden="1" x14ac:dyDescent="0.2">
      <c r="A1280" t="s">
        <v>365</v>
      </c>
      <c r="B1280" s="2">
        <v>43282</v>
      </c>
      <c r="C1280" t="s">
        <v>341</v>
      </c>
      <c r="D1280" t="s">
        <v>342</v>
      </c>
      <c r="E1280" t="s">
        <v>343</v>
      </c>
      <c r="F1280" t="s">
        <v>344</v>
      </c>
      <c r="G1280" t="s">
        <v>377</v>
      </c>
      <c r="H1280">
        <v>15</v>
      </c>
      <c r="I1280" t="s">
        <v>194</v>
      </c>
      <c r="J1280" t="s">
        <v>193</v>
      </c>
      <c r="K1280">
        <v>73899</v>
      </c>
      <c r="L1280">
        <v>25587</v>
      </c>
      <c r="M1280">
        <v>1497</v>
      </c>
      <c r="N1280">
        <v>1190</v>
      </c>
      <c r="O1280">
        <v>8757</v>
      </c>
      <c r="P1280">
        <v>5177</v>
      </c>
      <c r="Q1280">
        <v>31691</v>
      </c>
    </row>
    <row r="1281" spans="1:17" hidden="1" x14ac:dyDescent="0.2">
      <c r="A1281" t="s">
        <v>365</v>
      </c>
      <c r="B1281" s="2">
        <v>43282</v>
      </c>
      <c r="C1281" t="s">
        <v>341</v>
      </c>
      <c r="D1281" t="s">
        <v>342</v>
      </c>
      <c r="E1281" t="s">
        <v>347</v>
      </c>
      <c r="F1281" t="s">
        <v>348</v>
      </c>
      <c r="G1281" t="s">
        <v>377</v>
      </c>
      <c r="H1281">
        <v>15</v>
      </c>
      <c r="I1281" t="s">
        <v>194</v>
      </c>
      <c r="J1281" t="s">
        <v>193</v>
      </c>
      <c r="K1281">
        <v>635590</v>
      </c>
      <c r="L1281">
        <v>142942</v>
      </c>
      <c r="M1281">
        <v>10855</v>
      </c>
      <c r="N1281">
        <v>1428</v>
      </c>
      <c r="O1281">
        <v>278003</v>
      </c>
      <c r="P1281">
        <v>65862</v>
      </c>
      <c r="Q1281">
        <v>136500</v>
      </c>
    </row>
    <row r="1282" spans="1:17" hidden="1" x14ac:dyDescent="0.2">
      <c r="A1282" t="s">
        <v>365</v>
      </c>
      <c r="B1282" s="2">
        <v>43282</v>
      </c>
      <c r="C1282" t="s">
        <v>341</v>
      </c>
      <c r="D1282" t="s">
        <v>342</v>
      </c>
      <c r="E1282" t="s">
        <v>349</v>
      </c>
      <c r="F1282" t="s">
        <v>350</v>
      </c>
      <c r="G1282" t="s">
        <v>377</v>
      </c>
      <c r="H1282">
        <v>15</v>
      </c>
      <c r="I1282" t="s">
        <v>194</v>
      </c>
      <c r="J1282" t="s">
        <v>193</v>
      </c>
      <c r="K1282">
        <v>709489</v>
      </c>
      <c r="L1282">
        <v>168529</v>
      </c>
      <c r="M1282">
        <v>12352</v>
      </c>
      <c r="N1282">
        <v>2618</v>
      </c>
      <c r="O1282">
        <v>286760</v>
      </c>
      <c r="P1282">
        <v>71039</v>
      </c>
      <c r="Q1282">
        <v>168191</v>
      </c>
    </row>
    <row r="1283" spans="1:17" hidden="1" x14ac:dyDescent="0.2">
      <c r="A1283" t="s">
        <v>365</v>
      </c>
      <c r="B1283" s="2">
        <v>43282</v>
      </c>
      <c r="C1283" t="s">
        <v>351</v>
      </c>
      <c r="D1283" t="s">
        <v>352</v>
      </c>
      <c r="E1283" t="s">
        <v>343</v>
      </c>
      <c r="F1283" t="s">
        <v>344</v>
      </c>
      <c r="G1283" t="s">
        <v>377</v>
      </c>
      <c r="H1283">
        <v>15</v>
      </c>
      <c r="I1283" t="s">
        <v>194</v>
      </c>
      <c r="J1283" t="s">
        <v>193</v>
      </c>
      <c r="K1283">
        <v>77458</v>
      </c>
      <c r="L1283">
        <v>28919</v>
      </c>
      <c r="M1283">
        <v>1707</v>
      </c>
      <c r="N1283">
        <v>1402</v>
      </c>
      <c r="O1283">
        <v>8177</v>
      </c>
      <c r="P1283">
        <v>5421</v>
      </c>
      <c r="Q1283">
        <v>31832</v>
      </c>
    </row>
    <row r="1284" spans="1:17" hidden="1" x14ac:dyDescent="0.2">
      <c r="A1284" t="s">
        <v>365</v>
      </c>
      <c r="B1284" s="2">
        <v>43282</v>
      </c>
      <c r="C1284" t="s">
        <v>351</v>
      </c>
      <c r="D1284" t="s">
        <v>352</v>
      </c>
      <c r="E1284" t="s">
        <v>347</v>
      </c>
      <c r="F1284" t="s">
        <v>348</v>
      </c>
      <c r="G1284" t="s">
        <v>377</v>
      </c>
      <c r="H1284">
        <v>15</v>
      </c>
      <c r="I1284" t="s">
        <v>194</v>
      </c>
      <c r="J1284" t="s">
        <v>193</v>
      </c>
      <c r="K1284">
        <v>633544</v>
      </c>
      <c r="L1284">
        <v>166101</v>
      </c>
      <c r="M1284">
        <v>17079</v>
      </c>
      <c r="N1284">
        <v>1609</v>
      </c>
      <c r="O1284">
        <v>239714</v>
      </c>
      <c r="P1284">
        <v>68346</v>
      </c>
      <c r="Q1284">
        <v>140695</v>
      </c>
    </row>
    <row r="1285" spans="1:17" hidden="1" x14ac:dyDescent="0.2">
      <c r="A1285" t="s">
        <v>365</v>
      </c>
      <c r="B1285" s="2">
        <v>43282</v>
      </c>
      <c r="C1285" t="s">
        <v>351</v>
      </c>
      <c r="D1285" t="s">
        <v>352</v>
      </c>
      <c r="E1285" t="s">
        <v>349</v>
      </c>
      <c r="F1285" t="s">
        <v>350</v>
      </c>
      <c r="G1285" t="s">
        <v>377</v>
      </c>
      <c r="H1285">
        <v>15</v>
      </c>
      <c r="I1285" t="s">
        <v>194</v>
      </c>
      <c r="J1285" t="s">
        <v>193</v>
      </c>
      <c r="K1285">
        <v>711002</v>
      </c>
      <c r="L1285">
        <v>195020</v>
      </c>
      <c r="M1285">
        <v>18786</v>
      </c>
      <c r="N1285">
        <v>3011</v>
      </c>
      <c r="O1285">
        <v>247891</v>
      </c>
      <c r="P1285">
        <v>73767</v>
      </c>
      <c r="Q1285">
        <v>172527</v>
      </c>
    </row>
    <row r="1286" spans="1:17" hidden="1" x14ac:dyDescent="0.2">
      <c r="A1286" t="s">
        <v>365</v>
      </c>
      <c r="B1286" s="2">
        <v>43282</v>
      </c>
      <c r="C1286" t="s">
        <v>353</v>
      </c>
      <c r="D1286" t="s">
        <v>354</v>
      </c>
      <c r="E1286" t="s">
        <v>343</v>
      </c>
      <c r="F1286" t="s">
        <v>344</v>
      </c>
      <c r="G1286" t="s">
        <v>377</v>
      </c>
      <c r="H1286">
        <v>15</v>
      </c>
      <c r="I1286" t="s">
        <v>194</v>
      </c>
      <c r="J1286" t="s">
        <v>193</v>
      </c>
      <c r="K1286">
        <v>151357</v>
      </c>
      <c r="L1286">
        <v>54506</v>
      </c>
      <c r="M1286">
        <v>3204</v>
      </c>
      <c r="N1286">
        <v>2592</v>
      </c>
      <c r="O1286">
        <v>16934</v>
      </c>
      <c r="P1286">
        <v>10598</v>
      </c>
      <c r="Q1286">
        <v>63523</v>
      </c>
    </row>
    <row r="1287" spans="1:17" hidden="1" x14ac:dyDescent="0.2">
      <c r="A1287" t="s">
        <v>365</v>
      </c>
      <c r="B1287" s="2">
        <v>43282</v>
      </c>
      <c r="C1287" t="s">
        <v>353</v>
      </c>
      <c r="D1287" t="s">
        <v>354</v>
      </c>
      <c r="E1287" t="s">
        <v>347</v>
      </c>
      <c r="F1287" t="s">
        <v>348</v>
      </c>
      <c r="G1287" t="s">
        <v>377</v>
      </c>
      <c r="H1287">
        <v>15</v>
      </c>
      <c r="I1287" t="s">
        <v>194</v>
      </c>
      <c r="J1287" t="s">
        <v>193</v>
      </c>
      <c r="K1287">
        <v>1269134</v>
      </c>
      <c r="L1287">
        <v>309043</v>
      </c>
      <c r="M1287">
        <v>27934</v>
      </c>
      <c r="N1287">
        <v>3037</v>
      </c>
      <c r="O1287">
        <v>517717</v>
      </c>
      <c r="P1287">
        <v>134208</v>
      </c>
      <c r="Q1287">
        <v>277195</v>
      </c>
    </row>
    <row r="1288" spans="1:17" hidden="1" x14ac:dyDescent="0.2">
      <c r="A1288" t="s">
        <v>365</v>
      </c>
      <c r="B1288" s="2">
        <v>43282</v>
      </c>
      <c r="C1288" t="s">
        <v>353</v>
      </c>
      <c r="D1288" t="s">
        <v>354</v>
      </c>
      <c r="E1288" t="s">
        <v>349</v>
      </c>
      <c r="F1288" t="s">
        <v>350</v>
      </c>
      <c r="G1288" t="s">
        <v>377</v>
      </c>
      <c r="H1288">
        <v>15</v>
      </c>
      <c r="I1288" t="s">
        <v>194</v>
      </c>
      <c r="J1288" t="s">
        <v>193</v>
      </c>
      <c r="K1288">
        <v>1420491</v>
      </c>
      <c r="L1288">
        <v>363549</v>
      </c>
      <c r="M1288">
        <v>31138</v>
      </c>
      <c r="N1288">
        <v>5629</v>
      </c>
      <c r="O1288">
        <v>534651</v>
      </c>
      <c r="P1288">
        <v>144806</v>
      </c>
      <c r="Q1288">
        <v>340718</v>
      </c>
    </row>
    <row r="1289" spans="1:17" hidden="1" x14ac:dyDescent="0.2">
      <c r="A1289" t="s">
        <v>339</v>
      </c>
      <c r="B1289" t="s">
        <v>340</v>
      </c>
      <c r="C1289" t="s">
        <v>341</v>
      </c>
      <c r="D1289" t="s">
        <v>342</v>
      </c>
      <c r="E1289" t="s">
        <v>343</v>
      </c>
      <c r="F1289" t="s">
        <v>344</v>
      </c>
      <c r="G1289" t="s">
        <v>378</v>
      </c>
      <c r="H1289">
        <v>16</v>
      </c>
      <c r="I1289" t="s">
        <v>196</v>
      </c>
      <c r="J1289" t="s">
        <v>195</v>
      </c>
      <c r="K1289">
        <v>84294</v>
      </c>
      <c r="L1289">
        <v>75510</v>
      </c>
      <c r="M1289">
        <v>930</v>
      </c>
      <c r="N1289">
        <v>3900</v>
      </c>
      <c r="O1289">
        <v>648</v>
      </c>
      <c r="P1289">
        <v>277</v>
      </c>
      <c r="Q1289">
        <v>3029</v>
      </c>
    </row>
    <row r="1290" spans="1:17" hidden="1" x14ac:dyDescent="0.2">
      <c r="A1290" t="s">
        <v>339</v>
      </c>
      <c r="B1290" t="s">
        <v>340</v>
      </c>
      <c r="C1290" t="s">
        <v>341</v>
      </c>
      <c r="D1290" t="s">
        <v>342</v>
      </c>
      <c r="E1290" t="s">
        <v>347</v>
      </c>
      <c r="F1290" t="s">
        <v>348</v>
      </c>
      <c r="G1290" t="s">
        <v>378</v>
      </c>
      <c r="H1290">
        <v>16</v>
      </c>
      <c r="I1290" t="s">
        <v>196</v>
      </c>
      <c r="J1290" t="s">
        <v>195</v>
      </c>
      <c r="K1290">
        <v>697964</v>
      </c>
      <c r="L1290">
        <v>660959</v>
      </c>
      <c r="M1290">
        <v>3668</v>
      </c>
      <c r="N1290">
        <v>8858</v>
      </c>
      <c r="O1290">
        <v>10412</v>
      </c>
      <c r="P1290">
        <v>1022</v>
      </c>
      <c r="Q1290">
        <v>13045</v>
      </c>
    </row>
    <row r="1291" spans="1:17" hidden="1" x14ac:dyDescent="0.2">
      <c r="A1291" t="s">
        <v>339</v>
      </c>
      <c r="B1291" t="s">
        <v>340</v>
      </c>
      <c r="C1291" t="s">
        <v>341</v>
      </c>
      <c r="D1291" t="s">
        <v>342</v>
      </c>
      <c r="E1291" t="s">
        <v>349</v>
      </c>
      <c r="F1291" t="s">
        <v>350</v>
      </c>
      <c r="G1291" t="s">
        <v>378</v>
      </c>
      <c r="H1291">
        <v>16</v>
      </c>
      <c r="I1291" t="s">
        <v>196</v>
      </c>
      <c r="J1291" t="s">
        <v>195</v>
      </c>
      <c r="K1291">
        <v>782258</v>
      </c>
      <c r="L1291">
        <v>736469</v>
      </c>
      <c r="M1291">
        <v>4598</v>
      </c>
      <c r="N1291">
        <v>12758</v>
      </c>
      <c r="O1291">
        <v>11060</v>
      </c>
      <c r="P1291">
        <v>1299</v>
      </c>
      <c r="Q1291">
        <v>16074</v>
      </c>
    </row>
    <row r="1292" spans="1:17" hidden="1" x14ac:dyDescent="0.2">
      <c r="A1292" t="s">
        <v>339</v>
      </c>
      <c r="B1292" t="s">
        <v>340</v>
      </c>
      <c r="C1292" t="s">
        <v>351</v>
      </c>
      <c r="D1292" t="s">
        <v>352</v>
      </c>
      <c r="E1292" t="s">
        <v>343</v>
      </c>
      <c r="F1292" t="s">
        <v>344</v>
      </c>
      <c r="G1292" t="s">
        <v>378</v>
      </c>
      <c r="H1292">
        <v>16</v>
      </c>
      <c r="I1292" t="s">
        <v>196</v>
      </c>
      <c r="J1292" t="s">
        <v>195</v>
      </c>
      <c r="K1292">
        <v>91607</v>
      </c>
      <c r="L1292">
        <v>82306</v>
      </c>
      <c r="M1292">
        <v>1060</v>
      </c>
      <c r="N1292">
        <v>4267</v>
      </c>
      <c r="O1292">
        <v>683</v>
      </c>
      <c r="P1292">
        <v>315</v>
      </c>
      <c r="Q1292">
        <v>2976</v>
      </c>
    </row>
    <row r="1293" spans="1:17" hidden="1" x14ac:dyDescent="0.2">
      <c r="A1293" t="s">
        <v>339</v>
      </c>
      <c r="B1293" t="s">
        <v>340</v>
      </c>
      <c r="C1293" t="s">
        <v>351</v>
      </c>
      <c r="D1293" t="s">
        <v>352</v>
      </c>
      <c r="E1293" t="s">
        <v>347</v>
      </c>
      <c r="F1293" t="s">
        <v>348</v>
      </c>
      <c r="G1293" t="s">
        <v>378</v>
      </c>
      <c r="H1293">
        <v>16</v>
      </c>
      <c r="I1293" t="s">
        <v>196</v>
      </c>
      <c r="J1293" t="s">
        <v>195</v>
      </c>
      <c r="K1293">
        <v>693717</v>
      </c>
      <c r="L1293">
        <v>657322</v>
      </c>
      <c r="M1293">
        <v>5292</v>
      </c>
      <c r="N1293">
        <v>8757</v>
      </c>
      <c r="O1293">
        <v>8291</v>
      </c>
      <c r="P1293">
        <v>1172</v>
      </c>
      <c r="Q1293">
        <v>12883</v>
      </c>
    </row>
    <row r="1294" spans="1:17" hidden="1" x14ac:dyDescent="0.2">
      <c r="A1294" t="s">
        <v>339</v>
      </c>
      <c r="B1294" t="s">
        <v>340</v>
      </c>
      <c r="C1294" t="s">
        <v>351</v>
      </c>
      <c r="D1294" t="s">
        <v>352</v>
      </c>
      <c r="E1294" t="s">
        <v>349</v>
      </c>
      <c r="F1294" t="s">
        <v>350</v>
      </c>
      <c r="G1294" t="s">
        <v>378</v>
      </c>
      <c r="H1294">
        <v>16</v>
      </c>
      <c r="I1294" t="s">
        <v>196</v>
      </c>
      <c r="J1294" t="s">
        <v>195</v>
      </c>
      <c r="K1294">
        <v>785324</v>
      </c>
      <c r="L1294">
        <v>739628</v>
      </c>
      <c r="M1294">
        <v>6352</v>
      </c>
      <c r="N1294">
        <v>13024</v>
      </c>
      <c r="O1294">
        <v>8974</v>
      </c>
      <c r="P1294">
        <v>1487</v>
      </c>
      <c r="Q1294">
        <v>15859</v>
      </c>
    </row>
    <row r="1295" spans="1:17" hidden="1" x14ac:dyDescent="0.2">
      <c r="A1295" t="s">
        <v>339</v>
      </c>
      <c r="B1295" t="s">
        <v>340</v>
      </c>
      <c r="C1295" t="s">
        <v>353</v>
      </c>
      <c r="D1295" t="s">
        <v>354</v>
      </c>
      <c r="E1295" t="s">
        <v>343</v>
      </c>
      <c r="F1295" t="s">
        <v>344</v>
      </c>
      <c r="G1295" t="s">
        <v>378</v>
      </c>
      <c r="H1295">
        <v>16</v>
      </c>
      <c r="I1295" t="s">
        <v>196</v>
      </c>
      <c r="J1295" t="s">
        <v>195</v>
      </c>
      <c r="K1295">
        <v>175901</v>
      </c>
      <c r="L1295">
        <v>157816</v>
      </c>
      <c r="M1295">
        <v>1990</v>
      </c>
      <c r="N1295">
        <v>8167</v>
      </c>
      <c r="O1295">
        <v>1331</v>
      </c>
      <c r="P1295">
        <v>592</v>
      </c>
      <c r="Q1295">
        <v>6005</v>
      </c>
    </row>
    <row r="1296" spans="1:17" hidden="1" x14ac:dyDescent="0.2">
      <c r="A1296" t="s">
        <v>339</v>
      </c>
      <c r="B1296" t="s">
        <v>340</v>
      </c>
      <c r="C1296" t="s">
        <v>353</v>
      </c>
      <c r="D1296" t="s">
        <v>354</v>
      </c>
      <c r="E1296" t="s">
        <v>347</v>
      </c>
      <c r="F1296" t="s">
        <v>348</v>
      </c>
      <c r="G1296" t="s">
        <v>378</v>
      </c>
      <c r="H1296">
        <v>16</v>
      </c>
      <c r="I1296" t="s">
        <v>196</v>
      </c>
      <c r="J1296" t="s">
        <v>195</v>
      </c>
      <c r="K1296">
        <v>1391681</v>
      </c>
      <c r="L1296">
        <v>1318281</v>
      </c>
      <c r="M1296">
        <v>8960</v>
      </c>
      <c r="N1296">
        <v>17615</v>
      </c>
      <c r="O1296">
        <v>18703</v>
      </c>
      <c r="P1296">
        <v>2194</v>
      </c>
      <c r="Q1296">
        <v>25928</v>
      </c>
    </row>
    <row r="1297" spans="1:17" hidden="1" x14ac:dyDescent="0.2">
      <c r="A1297" t="s">
        <v>339</v>
      </c>
      <c r="B1297" t="s">
        <v>340</v>
      </c>
      <c r="C1297" t="s">
        <v>353</v>
      </c>
      <c r="D1297" t="s">
        <v>354</v>
      </c>
      <c r="E1297" t="s">
        <v>349</v>
      </c>
      <c r="F1297" t="s">
        <v>350</v>
      </c>
      <c r="G1297" t="s">
        <v>378</v>
      </c>
      <c r="H1297">
        <v>16</v>
      </c>
      <c r="I1297" t="s">
        <v>196</v>
      </c>
      <c r="J1297" t="s">
        <v>195</v>
      </c>
      <c r="K1297">
        <v>1567582</v>
      </c>
      <c r="L1297">
        <v>1476097</v>
      </c>
      <c r="M1297">
        <v>10950</v>
      </c>
      <c r="N1297">
        <v>25782</v>
      </c>
      <c r="O1297">
        <v>20034</v>
      </c>
      <c r="P1297">
        <v>2786</v>
      </c>
      <c r="Q1297">
        <v>31933</v>
      </c>
    </row>
    <row r="1298" spans="1:17" hidden="1" x14ac:dyDescent="0.2">
      <c r="A1298" t="s">
        <v>355</v>
      </c>
      <c r="B1298" t="s">
        <v>356</v>
      </c>
      <c r="C1298" t="s">
        <v>341</v>
      </c>
      <c r="D1298" t="s">
        <v>342</v>
      </c>
      <c r="E1298" t="s">
        <v>343</v>
      </c>
      <c r="F1298" t="s">
        <v>344</v>
      </c>
      <c r="G1298" t="s">
        <v>378</v>
      </c>
      <c r="H1298">
        <v>16</v>
      </c>
      <c r="I1298" t="s">
        <v>196</v>
      </c>
      <c r="J1298" t="s">
        <v>195</v>
      </c>
      <c r="K1298">
        <v>84293</v>
      </c>
      <c r="L1298">
        <v>75509</v>
      </c>
      <c r="M1298">
        <v>930</v>
      </c>
      <c r="N1298">
        <v>3900</v>
      </c>
      <c r="O1298">
        <v>648</v>
      </c>
      <c r="P1298">
        <v>277</v>
      </c>
      <c r="Q1298">
        <v>3029</v>
      </c>
    </row>
    <row r="1299" spans="1:17" hidden="1" x14ac:dyDescent="0.2">
      <c r="A1299" t="s">
        <v>355</v>
      </c>
      <c r="B1299" t="s">
        <v>356</v>
      </c>
      <c r="C1299" t="s">
        <v>341</v>
      </c>
      <c r="D1299" t="s">
        <v>342</v>
      </c>
      <c r="E1299" t="s">
        <v>347</v>
      </c>
      <c r="F1299" t="s">
        <v>348</v>
      </c>
      <c r="G1299" t="s">
        <v>378</v>
      </c>
      <c r="H1299">
        <v>16</v>
      </c>
      <c r="I1299" t="s">
        <v>196</v>
      </c>
      <c r="J1299" t="s">
        <v>195</v>
      </c>
      <c r="K1299">
        <v>698012</v>
      </c>
      <c r="L1299">
        <v>661006</v>
      </c>
      <c r="M1299">
        <v>3668</v>
      </c>
      <c r="N1299">
        <v>8858</v>
      </c>
      <c r="O1299">
        <v>10413</v>
      </c>
      <c r="P1299">
        <v>1022</v>
      </c>
      <c r="Q1299">
        <v>13045</v>
      </c>
    </row>
    <row r="1300" spans="1:17" hidden="1" x14ac:dyDescent="0.2">
      <c r="A1300" t="s">
        <v>355</v>
      </c>
      <c r="B1300" t="s">
        <v>356</v>
      </c>
      <c r="C1300" t="s">
        <v>341</v>
      </c>
      <c r="D1300" t="s">
        <v>342</v>
      </c>
      <c r="E1300" t="s">
        <v>349</v>
      </c>
      <c r="F1300" t="s">
        <v>350</v>
      </c>
      <c r="G1300" t="s">
        <v>378</v>
      </c>
      <c r="H1300">
        <v>16</v>
      </c>
      <c r="I1300" t="s">
        <v>196</v>
      </c>
      <c r="J1300" t="s">
        <v>195</v>
      </c>
      <c r="K1300">
        <v>782305</v>
      </c>
      <c r="L1300">
        <v>736515</v>
      </c>
      <c r="M1300">
        <v>4598</v>
      </c>
      <c r="N1300">
        <v>12758</v>
      </c>
      <c r="O1300">
        <v>11061</v>
      </c>
      <c r="P1300">
        <v>1299</v>
      </c>
      <c r="Q1300">
        <v>16074</v>
      </c>
    </row>
    <row r="1301" spans="1:17" hidden="1" x14ac:dyDescent="0.2">
      <c r="A1301" t="s">
        <v>355</v>
      </c>
      <c r="B1301" t="s">
        <v>356</v>
      </c>
      <c r="C1301" t="s">
        <v>351</v>
      </c>
      <c r="D1301" t="s">
        <v>352</v>
      </c>
      <c r="E1301" t="s">
        <v>343</v>
      </c>
      <c r="F1301" t="s">
        <v>344</v>
      </c>
      <c r="G1301" t="s">
        <v>378</v>
      </c>
      <c r="H1301">
        <v>16</v>
      </c>
      <c r="I1301" t="s">
        <v>196</v>
      </c>
      <c r="J1301" t="s">
        <v>195</v>
      </c>
      <c r="K1301">
        <v>91604</v>
      </c>
      <c r="L1301">
        <v>82303</v>
      </c>
      <c r="M1301">
        <v>1060</v>
      </c>
      <c r="N1301">
        <v>4267</v>
      </c>
      <c r="O1301">
        <v>683</v>
      </c>
      <c r="P1301">
        <v>315</v>
      </c>
      <c r="Q1301">
        <v>2976</v>
      </c>
    </row>
    <row r="1302" spans="1:17" hidden="1" x14ac:dyDescent="0.2">
      <c r="A1302" t="s">
        <v>355</v>
      </c>
      <c r="B1302" t="s">
        <v>356</v>
      </c>
      <c r="C1302" t="s">
        <v>351</v>
      </c>
      <c r="D1302" t="s">
        <v>352</v>
      </c>
      <c r="E1302" t="s">
        <v>347</v>
      </c>
      <c r="F1302" t="s">
        <v>348</v>
      </c>
      <c r="G1302" t="s">
        <v>378</v>
      </c>
      <c r="H1302">
        <v>16</v>
      </c>
      <c r="I1302" t="s">
        <v>196</v>
      </c>
      <c r="J1302" t="s">
        <v>195</v>
      </c>
      <c r="K1302">
        <v>693748</v>
      </c>
      <c r="L1302">
        <v>657353</v>
      </c>
      <c r="M1302">
        <v>5292</v>
      </c>
      <c r="N1302">
        <v>8756</v>
      </c>
      <c r="O1302">
        <v>8291</v>
      </c>
      <c r="P1302">
        <v>1172</v>
      </c>
      <c r="Q1302">
        <v>12884</v>
      </c>
    </row>
    <row r="1303" spans="1:17" hidden="1" x14ac:dyDescent="0.2">
      <c r="A1303" t="s">
        <v>355</v>
      </c>
      <c r="B1303" t="s">
        <v>356</v>
      </c>
      <c r="C1303" t="s">
        <v>351</v>
      </c>
      <c r="D1303" t="s">
        <v>352</v>
      </c>
      <c r="E1303" t="s">
        <v>349</v>
      </c>
      <c r="F1303" t="s">
        <v>350</v>
      </c>
      <c r="G1303" t="s">
        <v>378</v>
      </c>
      <c r="H1303">
        <v>16</v>
      </c>
      <c r="I1303" t="s">
        <v>196</v>
      </c>
      <c r="J1303" t="s">
        <v>195</v>
      </c>
      <c r="K1303">
        <v>785352</v>
      </c>
      <c r="L1303">
        <v>739656</v>
      </c>
      <c r="M1303">
        <v>6352</v>
      </c>
      <c r="N1303">
        <v>13023</v>
      </c>
      <c r="O1303">
        <v>8974</v>
      </c>
      <c r="P1303">
        <v>1487</v>
      </c>
      <c r="Q1303">
        <v>15860</v>
      </c>
    </row>
    <row r="1304" spans="1:17" hidden="1" x14ac:dyDescent="0.2">
      <c r="A1304" t="s">
        <v>355</v>
      </c>
      <c r="B1304" t="s">
        <v>356</v>
      </c>
      <c r="C1304" t="s">
        <v>353</v>
      </c>
      <c r="D1304" t="s">
        <v>354</v>
      </c>
      <c r="E1304" t="s">
        <v>343</v>
      </c>
      <c r="F1304" t="s">
        <v>344</v>
      </c>
      <c r="G1304" t="s">
        <v>378</v>
      </c>
      <c r="H1304">
        <v>16</v>
      </c>
      <c r="I1304" t="s">
        <v>196</v>
      </c>
      <c r="J1304" t="s">
        <v>195</v>
      </c>
      <c r="K1304">
        <v>175897</v>
      </c>
      <c r="L1304">
        <v>157812</v>
      </c>
      <c r="M1304">
        <v>1990</v>
      </c>
      <c r="N1304">
        <v>8167</v>
      </c>
      <c r="O1304">
        <v>1331</v>
      </c>
      <c r="P1304">
        <v>592</v>
      </c>
      <c r="Q1304">
        <v>6005</v>
      </c>
    </row>
    <row r="1305" spans="1:17" hidden="1" x14ac:dyDescent="0.2">
      <c r="A1305" t="s">
        <v>355</v>
      </c>
      <c r="B1305" t="s">
        <v>356</v>
      </c>
      <c r="C1305" t="s">
        <v>353</v>
      </c>
      <c r="D1305" t="s">
        <v>354</v>
      </c>
      <c r="E1305" t="s">
        <v>347</v>
      </c>
      <c r="F1305" t="s">
        <v>348</v>
      </c>
      <c r="G1305" t="s">
        <v>378</v>
      </c>
      <c r="H1305">
        <v>16</v>
      </c>
      <c r="I1305" t="s">
        <v>196</v>
      </c>
      <c r="J1305" t="s">
        <v>195</v>
      </c>
      <c r="K1305">
        <v>1391760</v>
      </c>
      <c r="L1305">
        <v>1318359</v>
      </c>
      <c r="M1305">
        <v>8960</v>
      </c>
      <c r="N1305">
        <v>17614</v>
      </c>
      <c r="O1305">
        <v>18704</v>
      </c>
      <c r="P1305">
        <v>2194</v>
      </c>
      <c r="Q1305">
        <v>25929</v>
      </c>
    </row>
    <row r="1306" spans="1:17" hidden="1" x14ac:dyDescent="0.2">
      <c r="A1306" t="s">
        <v>355</v>
      </c>
      <c r="B1306" t="s">
        <v>356</v>
      </c>
      <c r="C1306" t="s">
        <v>353</v>
      </c>
      <c r="D1306" t="s">
        <v>354</v>
      </c>
      <c r="E1306" t="s">
        <v>349</v>
      </c>
      <c r="F1306" t="s">
        <v>350</v>
      </c>
      <c r="G1306" t="s">
        <v>378</v>
      </c>
      <c r="H1306">
        <v>16</v>
      </c>
      <c r="I1306" t="s">
        <v>196</v>
      </c>
      <c r="J1306" t="s">
        <v>195</v>
      </c>
      <c r="K1306">
        <v>1567657</v>
      </c>
      <c r="L1306">
        <v>1476171</v>
      </c>
      <c r="M1306">
        <v>10950</v>
      </c>
      <c r="N1306">
        <v>25781</v>
      </c>
      <c r="O1306">
        <v>20035</v>
      </c>
      <c r="P1306">
        <v>2786</v>
      </c>
      <c r="Q1306">
        <v>31934</v>
      </c>
    </row>
    <row r="1307" spans="1:17" hidden="1" x14ac:dyDescent="0.2">
      <c r="A1307" t="s">
        <v>357</v>
      </c>
      <c r="B1307" s="2">
        <v>40360</v>
      </c>
      <c r="C1307" t="s">
        <v>341</v>
      </c>
      <c r="D1307" t="s">
        <v>342</v>
      </c>
      <c r="E1307" t="s">
        <v>343</v>
      </c>
      <c r="F1307" t="s">
        <v>344</v>
      </c>
      <c r="G1307" t="s">
        <v>378</v>
      </c>
      <c r="H1307">
        <v>16</v>
      </c>
      <c r="I1307" t="s">
        <v>196</v>
      </c>
      <c r="J1307" t="s">
        <v>195</v>
      </c>
      <c r="K1307">
        <v>84929</v>
      </c>
      <c r="L1307">
        <v>76067</v>
      </c>
      <c r="M1307">
        <v>930</v>
      </c>
      <c r="N1307">
        <v>3957</v>
      </c>
      <c r="O1307">
        <v>648</v>
      </c>
      <c r="P1307">
        <v>283</v>
      </c>
      <c r="Q1307">
        <v>3044</v>
      </c>
    </row>
    <row r="1308" spans="1:17" hidden="1" x14ac:dyDescent="0.2">
      <c r="A1308" t="s">
        <v>357</v>
      </c>
      <c r="B1308" s="2">
        <v>40360</v>
      </c>
      <c r="C1308" t="s">
        <v>341</v>
      </c>
      <c r="D1308" t="s">
        <v>342</v>
      </c>
      <c r="E1308" t="s">
        <v>347</v>
      </c>
      <c r="F1308" t="s">
        <v>348</v>
      </c>
      <c r="G1308" t="s">
        <v>378</v>
      </c>
      <c r="H1308">
        <v>16</v>
      </c>
      <c r="I1308" t="s">
        <v>196</v>
      </c>
      <c r="J1308" t="s">
        <v>195</v>
      </c>
      <c r="K1308">
        <v>699029</v>
      </c>
      <c r="L1308">
        <v>661899</v>
      </c>
      <c r="M1308">
        <v>3663</v>
      </c>
      <c r="N1308">
        <v>8881</v>
      </c>
      <c r="O1308">
        <v>10427</v>
      </c>
      <c r="P1308">
        <v>1032</v>
      </c>
      <c r="Q1308">
        <v>13127</v>
      </c>
    </row>
    <row r="1309" spans="1:17" hidden="1" x14ac:dyDescent="0.2">
      <c r="A1309" t="s">
        <v>357</v>
      </c>
      <c r="B1309" s="2">
        <v>40360</v>
      </c>
      <c r="C1309" t="s">
        <v>341</v>
      </c>
      <c r="D1309" t="s">
        <v>342</v>
      </c>
      <c r="E1309" t="s">
        <v>349</v>
      </c>
      <c r="F1309" t="s">
        <v>350</v>
      </c>
      <c r="G1309" t="s">
        <v>378</v>
      </c>
      <c r="H1309">
        <v>16</v>
      </c>
      <c r="I1309" t="s">
        <v>196</v>
      </c>
      <c r="J1309" t="s">
        <v>195</v>
      </c>
      <c r="K1309">
        <v>783958</v>
      </c>
      <c r="L1309">
        <v>737966</v>
      </c>
      <c r="M1309">
        <v>4593</v>
      </c>
      <c r="N1309">
        <v>12838</v>
      </c>
      <c r="O1309">
        <v>11075</v>
      </c>
      <c r="P1309">
        <v>1315</v>
      </c>
      <c r="Q1309">
        <v>16171</v>
      </c>
    </row>
    <row r="1310" spans="1:17" hidden="1" x14ac:dyDescent="0.2">
      <c r="A1310" t="s">
        <v>357</v>
      </c>
      <c r="B1310" s="2">
        <v>40360</v>
      </c>
      <c r="C1310" t="s">
        <v>351</v>
      </c>
      <c r="D1310" t="s">
        <v>352</v>
      </c>
      <c r="E1310" t="s">
        <v>343</v>
      </c>
      <c r="F1310" t="s">
        <v>344</v>
      </c>
      <c r="G1310" t="s">
        <v>378</v>
      </c>
      <c r="H1310">
        <v>16</v>
      </c>
      <c r="I1310" t="s">
        <v>196</v>
      </c>
      <c r="J1310" t="s">
        <v>195</v>
      </c>
      <c r="K1310">
        <v>92083</v>
      </c>
      <c r="L1310">
        <v>82705</v>
      </c>
      <c r="M1310">
        <v>1054</v>
      </c>
      <c r="N1310">
        <v>4322</v>
      </c>
      <c r="O1310">
        <v>684</v>
      </c>
      <c r="P1310">
        <v>314</v>
      </c>
      <c r="Q1310">
        <v>3004</v>
      </c>
    </row>
    <row r="1311" spans="1:17" hidden="1" x14ac:dyDescent="0.2">
      <c r="A1311" t="s">
        <v>357</v>
      </c>
      <c r="B1311" s="2">
        <v>40360</v>
      </c>
      <c r="C1311" t="s">
        <v>351</v>
      </c>
      <c r="D1311" t="s">
        <v>352</v>
      </c>
      <c r="E1311" t="s">
        <v>347</v>
      </c>
      <c r="F1311" t="s">
        <v>348</v>
      </c>
      <c r="G1311" t="s">
        <v>378</v>
      </c>
      <c r="H1311">
        <v>16</v>
      </c>
      <c r="I1311" t="s">
        <v>196</v>
      </c>
      <c r="J1311" t="s">
        <v>195</v>
      </c>
      <c r="K1311">
        <v>694732</v>
      </c>
      <c r="L1311">
        <v>658198</v>
      </c>
      <c r="M1311">
        <v>5315</v>
      </c>
      <c r="N1311">
        <v>8773</v>
      </c>
      <c r="O1311">
        <v>8307</v>
      </c>
      <c r="P1311">
        <v>1171</v>
      </c>
      <c r="Q1311">
        <v>12968</v>
      </c>
    </row>
    <row r="1312" spans="1:17" hidden="1" x14ac:dyDescent="0.2">
      <c r="A1312" t="s">
        <v>357</v>
      </c>
      <c r="B1312" s="2">
        <v>40360</v>
      </c>
      <c r="C1312" t="s">
        <v>351</v>
      </c>
      <c r="D1312" t="s">
        <v>352</v>
      </c>
      <c r="E1312" t="s">
        <v>349</v>
      </c>
      <c r="F1312" t="s">
        <v>350</v>
      </c>
      <c r="G1312" t="s">
        <v>378</v>
      </c>
      <c r="H1312">
        <v>16</v>
      </c>
      <c r="I1312" t="s">
        <v>196</v>
      </c>
      <c r="J1312" t="s">
        <v>195</v>
      </c>
      <c r="K1312">
        <v>786815</v>
      </c>
      <c r="L1312">
        <v>740903</v>
      </c>
      <c r="M1312">
        <v>6369</v>
      </c>
      <c r="N1312">
        <v>13095</v>
      </c>
      <c r="O1312">
        <v>8991</v>
      </c>
      <c r="P1312">
        <v>1485</v>
      </c>
      <c r="Q1312">
        <v>15972</v>
      </c>
    </row>
    <row r="1313" spans="1:17" hidden="1" x14ac:dyDescent="0.2">
      <c r="A1313" t="s">
        <v>357</v>
      </c>
      <c r="B1313" s="2">
        <v>40360</v>
      </c>
      <c r="C1313" t="s">
        <v>353</v>
      </c>
      <c r="D1313" t="s">
        <v>354</v>
      </c>
      <c r="E1313" t="s">
        <v>343</v>
      </c>
      <c r="F1313" t="s">
        <v>344</v>
      </c>
      <c r="G1313" t="s">
        <v>378</v>
      </c>
      <c r="H1313">
        <v>16</v>
      </c>
      <c r="I1313" t="s">
        <v>196</v>
      </c>
      <c r="J1313" t="s">
        <v>195</v>
      </c>
      <c r="K1313">
        <v>177012</v>
      </c>
      <c r="L1313">
        <v>158772</v>
      </c>
      <c r="M1313">
        <v>1984</v>
      </c>
      <c r="N1313">
        <v>8279</v>
      </c>
      <c r="O1313">
        <v>1332</v>
      </c>
      <c r="P1313">
        <v>597</v>
      </c>
      <c r="Q1313">
        <v>6048</v>
      </c>
    </row>
    <row r="1314" spans="1:17" hidden="1" x14ac:dyDescent="0.2">
      <c r="A1314" t="s">
        <v>357</v>
      </c>
      <c r="B1314" s="2">
        <v>40360</v>
      </c>
      <c r="C1314" t="s">
        <v>353</v>
      </c>
      <c r="D1314" t="s">
        <v>354</v>
      </c>
      <c r="E1314" t="s">
        <v>347</v>
      </c>
      <c r="F1314" t="s">
        <v>348</v>
      </c>
      <c r="G1314" t="s">
        <v>378</v>
      </c>
      <c r="H1314">
        <v>16</v>
      </c>
      <c r="I1314" t="s">
        <v>196</v>
      </c>
      <c r="J1314" t="s">
        <v>195</v>
      </c>
      <c r="K1314">
        <v>1393761</v>
      </c>
      <c r="L1314">
        <v>1320097</v>
      </c>
      <c r="M1314">
        <v>8978</v>
      </c>
      <c r="N1314">
        <v>17654</v>
      </c>
      <c r="O1314">
        <v>18734</v>
      </c>
      <c r="P1314">
        <v>2203</v>
      </c>
      <c r="Q1314">
        <v>26095</v>
      </c>
    </row>
    <row r="1315" spans="1:17" hidden="1" x14ac:dyDescent="0.2">
      <c r="A1315" t="s">
        <v>357</v>
      </c>
      <c r="B1315" s="2">
        <v>40360</v>
      </c>
      <c r="C1315" t="s">
        <v>353</v>
      </c>
      <c r="D1315" t="s">
        <v>354</v>
      </c>
      <c r="E1315" t="s">
        <v>349</v>
      </c>
      <c r="F1315" t="s">
        <v>350</v>
      </c>
      <c r="G1315" t="s">
        <v>378</v>
      </c>
      <c r="H1315">
        <v>16</v>
      </c>
      <c r="I1315" t="s">
        <v>196</v>
      </c>
      <c r="J1315" t="s">
        <v>195</v>
      </c>
      <c r="K1315">
        <v>1570773</v>
      </c>
      <c r="L1315">
        <v>1478869</v>
      </c>
      <c r="M1315">
        <v>10962</v>
      </c>
      <c r="N1315">
        <v>25933</v>
      </c>
      <c r="O1315">
        <v>20066</v>
      </c>
      <c r="P1315">
        <v>2800</v>
      </c>
      <c r="Q1315">
        <v>32143</v>
      </c>
    </row>
    <row r="1316" spans="1:17" hidden="1" x14ac:dyDescent="0.2">
      <c r="A1316" t="s">
        <v>358</v>
      </c>
      <c r="B1316" s="2">
        <v>40725</v>
      </c>
      <c r="C1316" t="s">
        <v>341</v>
      </c>
      <c r="D1316" t="s">
        <v>342</v>
      </c>
      <c r="E1316" t="s">
        <v>343</v>
      </c>
      <c r="F1316" t="s">
        <v>344</v>
      </c>
      <c r="G1316" t="s">
        <v>378</v>
      </c>
      <c r="H1316">
        <v>16</v>
      </c>
      <c r="I1316" t="s">
        <v>196</v>
      </c>
      <c r="J1316" t="s">
        <v>195</v>
      </c>
      <c r="K1316">
        <v>87327</v>
      </c>
      <c r="L1316">
        <v>78042</v>
      </c>
      <c r="M1316">
        <v>962</v>
      </c>
      <c r="N1316">
        <v>4253</v>
      </c>
      <c r="O1316">
        <v>658</v>
      </c>
      <c r="P1316">
        <v>274</v>
      </c>
      <c r="Q1316">
        <v>3138</v>
      </c>
    </row>
    <row r="1317" spans="1:17" hidden="1" x14ac:dyDescent="0.2">
      <c r="A1317" t="s">
        <v>358</v>
      </c>
      <c r="B1317" s="2">
        <v>40725</v>
      </c>
      <c r="C1317" t="s">
        <v>341</v>
      </c>
      <c r="D1317" t="s">
        <v>342</v>
      </c>
      <c r="E1317" t="s">
        <v>347</v>
      </c>
      <c r="F1317" t="s">
        <v>348</v>
      </c>
      <c r="G1317" t="s">
        <v>378</v>
      </c>
      <c r="H1317">
        <v>16</v>
      </c>
      <c r="I1317" t="s">
        <v>196</v>
      </c>
      <c r="J1317" t="s">
        <v>195</v>
      </c>
      <c r="K1317">
        <v>703395</v>
      </c>
      <c r="L1317">
        <v>665063</v>
      </c>
      <c r="M1317">
        <v>3944</v>
      </c>
      <c r="N1317">
        <v>8946</v>
      </c>
      <c r="O1317">
        <v>10791</v>
      </c>
      <c r="P1317">
        <v>1065</v>
      </c>
      <c r="Q1317">
        <v>13586</v>
      </c>
    </row>
    <row r="1318" spans="1:17" hidden="1" x14ac:dyDescent="0.2">
      <c r="A1318" t="s">
        <v>358</v>
      </c>
      <c r="B1318" s="2">
        <v>40725</v>
      </c>
      <c r="C1318" t="s">
        <v>341</v>
      </c>
      <c r="D1318" t="s">
        <v>342</v>
      </c>
      <c r="E1318" t="s">
        <v>349</v>
      </c>
      <c r="F1318" t="s">
        <v>350</v>
      </c>
      <c r="G1318" t="s">
        <v>378</v>
      </c>
      <c r="H1318">
        <v>16</v>
      </c>
      <c r="I1318" t="s">
        <v>196</v>
      </c>
      <c r="J1318" t="s">
        <v>195</v>
      </c>
      <c r="K1318">
        <v>790722</v>
      </c>
      <c r="L1318">
        <v>743105</v>
      </c>
      <c r="M1318">
        <v>4906</v>
      </c>
      <c r="N1318">
        <v>13199</v>
      </c>
      <c r="O1318">
        <v>11449</v>
      </c>
      <c r="P1318">
        <v>1339</v>
      </c>
      <c r="Q1318">
        <v>16724</v>
      </c>
    </row>
    <row r="1319" spans="1:17" hidden="1" x14ac:dyDescent="0.2">
      <c r="A1319" t="s">
        <v>358</v>
      </c>
      <c r="B1319" s="2">
        <v>40725</v>
      </c>
      <c r="C1319" t="s">
        <v>351</v>
      </c>
      <c r="D1319" t="s">
        <v>352</v>
      </c>
      <c r="E1319" t="s">
        <v>343</v>
      </c>
      <c r="F1319" t="s">
        <v>344</v>
      </c>
      <c r="G1319" t="s">
        <v>378</v>
      </c>
      <c r="H1319">
        <v>16</v>
      </c>
      <c r="I1319" t="s">
        <v>196</v>
      </c>
      <c r="J1319" t="s">
        <v>195</v>
      </c>
      <c r="K1319">
        <v>94004</v>
      </c>
      <c r="L1319">
        <v>84307</v>
      </c>
      <c r="M1319">
        <v>1071</v>
      </c>
      <c r="N1319">
        <v>4549</v>
      </c>
      <c r="O1319">
        <v>676</v>
      </c>
      <c r="P1319">
        <v>313</v>
      </c>
      <c r="Q1319">
        <v>3088</v>
      </c>
    </row>
    <row r="1320" spans="1:17" hidden="1" x14ac:dyDescent="0.2">
      <c r="A1320" t="s">
        <v>358</v>
      </c>
      <c r="B1320" s="2">
        <v>40725</v>
      </c>
      <c r="C1320" t="s">
        <v>351</v>
      </c>
      <c r="D1320" t="s">
        <v>352</v>
      </c>
      <c r="E1320" t="s">
        <v>347</v>
      </c>
      <c r="F1320" t="s">
        <v>348</v>
      </c>
      <c r="G1320" t="s">
        <v>378</v>
      </c>
      <c r="H1320">
        <v>16</v>
      </c>
      <c r="I1320" t="s">
        <v>196</v>
      </c>
      <c r="J1320" t="s">
        <v>195</v>
      </c>
      <c r="K1320">
        <v>699102</v>
      </c>
      <c r="L1320">
        <v>661150</v>
      </c>
      <c r="M1320">
        <v>5614</v>
      </c>
      <c r="N1320">
        <v>8832</v>
      </c>
      <c r="O1320">
        <v>8811</v>
      </c>
      <c r="P1320">
        <v>1215</v>
      </c>
      <c r="Q1320">
        <v>13480</v>
      </c>
    </row>
    <row r="1321" spans="1:17" hidden="1" x14ac:dyDescent="0.2">
      <c r="A1321" t="s">
        <v>358</v>
      </c>
      <c r="B1321" s="2">
        <v>40725</v>
      </c>
      <c r="C1321" t="s">
        <v>351</v>
      </c>
      <c r="D1321" t="s">
        <v>352</v>
      </c>
      <c r="E1321" t="s">
        <v>349</v>
      </c>
      <c r="F1321" t="s">
        <v>350</v>
      </c>
      <c r="G1321" t="s">
        <v>378</v>
      </c>
      <c r="H1321">
        <v>16</v>
      </c>
      <c r="I1321" t="s">
        <v>196</v>
      </c>
      <c r="J1321" t="s">
        <v>195</v>
      </c>
      <c r="K1321">
        <v>793106</v>
      </c>
      <c r="L1321">
        <v>745457</v>
      </c>
      <c r="M1321">
        <v>6685</v>
      </c>
      <c r="N1321">
        <v>13381</v>
      </c>
      <c r="O1321">
        <v>9487</v>
      </c>
      <c r="P1321">
        <v>1528</v>
      </c>
      <c r="Q1321">
        <v>16568</v>
      </c>
    </row>
    <row r="1322" spans="1:17" hidden="1" x14ac:dyDescent="0.2">
      <c r="A1322" t="s">
        <v>358</v>
      </c>
      <c r="B1322" s="2">
        <v>40725</v>
      </c>
      <c r="C1322" t="s">
        <v>353</v>
      </c>
      <c r="D1322" t="s">
        <v>354</v>
      </c>
      <c r="E1322" t="s">
        <v>343</v>
      </c>
      <c r="F1322" t="s">
        <v>344</v>
      </c>
      <c r="G1322" t="s">
        <v>378</v>
      </c>
      <c r="H1322">
        <v>16</v>
      </c>
      <c r="I1322" t="s">
        <v>196</v>
      </c>
      <c r="J1322" t="s">
        <v>195</v>
      </c>
      <c r="K1322">
        <v>181331</v>
      </c>
      <c r="L1322">
        <v>162349</v>
      </c>
      <c r="M1322">
        <v>2033</v>
      </c>
      <c r="N1322">
        <v>8802</v>
      </c>
      <c r="O1322">
        <v>1334</v>
      </c>
      <c r="P1322">
        <v>587</v>
      </c>
      <c r="Q1322">
        <v>6226</v>
      </c>
    </row>
    <row r="1323" spans="1:17" hidden="1" x14ac:dyDescent="0.2">
      <c r="A1323" t="s">
        <v>358</v>
      </c>
      <c r="B1323" s="2">
        <v>40725</v>
      </c>
      <c r="C1323" t="s">
        <v>353</v>
      </c>
      <c r="D1323" t="s">
        <v>354</v>
      </c>
      <c r="E1323" t="s">
        <v>347</v>
      </c>
      <c r="F1323" t="s">
        <v>348</v>
      </c>
      <c r="G1323" t="s">
        <v>378</v>
      </c>
      <c r="H1323">
        <v>16</v>
      </c>
      <c r="I1323" t="s">
        <v>196</v>
      </c>
      <c r="J1323" t="s">
        <v>195</v>
      </c>
      <c r="K1323">
        <v>1402497</v>
      </c>
      <c r="L1323">
        <v>1326213</v>
      </c>
      <c r="M1323">
        <v>9558</v>
      </c>
      <c r="N1323">
        <v>17778</v>
      </c>
      <c r="O1323">
        <v>19602</v>
      </c>
      <c r="P1323">
        <v>2280</v>
      </c>
      <c r="Q1323">
        <v>27066</v>
      </c>
    </row>
    <row r="1324" spans="1:17" hidden="1" x14ac:dyDescent="0.2">
      <c r="A1324" t="s">
        <v>358</v>
      </c>
      <c r="B1324" s="2">
        <v>40725</v>
      </c>
      <c r="C1324" t="s">
        <v>353</v>
      </c>
      <c r="D1324" t="s">
        <v>354</v>
      </c>
      <c r="E1324" t="s">
        <v>349</v>
      </c>
      <c r="F1324" t="s">
        <v>350</v>
      </c>
      <c r="G1324" t="s">
        <v>378</v>
      </c>
      <c r="H1324">
        <v>16</v>
      </c>
      <c r="I1324" t="s">
        <v>196</v>
      </c>
      <c r="J1324" t="s">
        <v>195</v>
      </c>
      <c r="K1324">
        <v>1583828</v>
      </c>
      <c r="L1324">
        <v>1488562</v>
      </c>
      <c r="M1324">
        <v>11591</v>
      </c>
      <c r="N1324">
        <v>26580</v>
      </c>
      <c r="O1324">
        <v>20936</v>
      </c>
      <c r="P1324">
        <v>2867</v>
      </c>
      <c r="Q1324">
        <v>33292</v>
      </c>
    </row>
    <row r="1325" spans="1:17" hidden="1" x14ac:dyDescent="0.2">
      <c r="A1325" t="s">
        <v>359</v>
      </c>
      <c r="B1325" s="2">
        <v>41091</v>
      </c>
      <c r="C1325" t="s">
        <v>341</v>
      </c>
      <c r="D1325" t="s">
        <v>342</v>
      </c>
      <c r="E1325" t="s">
        <v>343</v>
      </c>
      <c r="F1325" t="s">
        <v>344</v>
      </c>
      <c r="G1325" t="s">
        <v>378</v>
      </c>
      <c r="H1325">
        <v>16</v>
      </c>
      <c r="I1325" t="s">
        <v>196</v>
      </c>
      <c r="J1325" t="s">
        <v>195</v>
      </c>
      <c r="K1325">
        <v>89707</v>
      </c>
      <c r="L1325">
        <v>80034</v>
      </c>
      <c r="M1325">
        <v>999</v>
      </c>
      <c r="N1325">
        <v>4433</v>
      </c>
      <c r="O1325">
        <v>689</v>
      </c>
      <c r="P1325">
        <v>280</v>
      </c>
      <c r="Q1325">
        <v>3272</v>
      </c>
    </row>
    <row r="1326" spans="1:17" hidden="1" x14ac:dyDescent="0.2">
      <c r="A1326" t="s">
        <v>359</v>
      </c>
      <c r="B1326" s="2">
        <v>41091</v>
      </c>
      <c r="C1326" t="s">
        <v>341</v>
      </c>
      <c r="D1326" t="s">
        <v>342</v>
      </c>
      <c r="E1326" t="s">
        <v>347</v>
      </c>
      <c r="F1326" t="s">
        <v>348</v>
      </c>
      <c r="G1326" t="s">
        <v>378</v>
      </c>
      <c r="H1326">
        <v>16</v>
      </c>
      <c r="I1326" t="s">
        <v>196</v>
      </c>
      <c r="J1326" t="s">
        <v>195</v>
      </c>
      <c r="K1326">
        <v>706846</v>
      </c>
      <c r="L1326">
        <v>667647</v>
      </c>
      <c r="M1326">
        <v>4013</v>
      </c>
      <c r="N1326">
        <v>8948</v>
      </c>
      <c r="O1326">
        <v>11043</v>
      </c>
      <c r="P1326">
        <v>1103</v>
      </c>
      <c r="Q1326">
        <v>14092</v>
      </c>
    </row>
    <row r="1327" spans="1:17" hidden="1" x14ac:dyDescent="0.2">
      <c r="A1327" t="s">
        <v>359</v>
      </c>
      <c r="B1327" s="2">
        <v>41091</v>
      </c>
      <c r="C1327" t="s">
        <v>341</v>
      </c>
      <c r="D1327" t="s">
        <v>342</v>
      </c>
      <c r="E1327" t="s">
        <v>349</v>
      </c>
      <c r="F1327" t="s">
        <v>350</v>
      </c>
      <c r="G1327" t="s">
        <v>378</v>
      </c>
      <c r="H1327">
        <v>16</v>
      </c>
      <c r="I1327" t="s">
        <v>196</v>
      </c>
      <c r="J1327" t="s">
        <v>195</v>
      </c>
      <c r="K1327">
        <v>796553</v>
      </c>
      <c r="L1327">
        <v>747681</v>
      </c>
      <c r="M1327">
        <v>5012</v>
      </c>
      <c r="N1327">
        <v>13381</v>
      </c>
      <c r="O1327">
        <v>11732</v>
      </c>
      <c r="P1327">
        <v>1383</v>
      </c>
      <c r="Q1327">
        <v>17364</v>
      </c>
    </row>
    <row r="1328" spans="1:17" hidden="1" x14ac:dyDescent="0.2">
      <c r="A1328" t="s">
        <v>359</v>
      </c>
      <c r="B1328" s="2">
        <v>41091</v>
      </c>
      <c r="C1328" t="s">
        <v>351</v>
      </c>
      <c r="D1328" t="s">
        <v>352</v>
      </c>
      <c r="E1328" t="s">
        <v>343</v>
      </c>
      <c r="F1328" t="s">
        <v>344</v>
      </c>
      <c r="G1328" t="s">
        <v>378</v>
      </c>
      <c r="H1328">
        <v>16</v>
      </c>
      <c r="I1328" t="s">
        <v>196</v>
      </c>
      <c r="J1328" t="s">
        <v>195</v>
      </c>
      <c r="K1328">
        <v>96079</v>
      </c>
      <c r="L1328">
        <v>86054</v>
      </c>
      <c r="M1328">
        <v>1151</v>
      </c>
      <c r="N1328">
        <v>4695</v>
      </c>
      <c r="O1328">
        <v>689</v>
      </c>
      <c r="P1328">
        <v>315</v>
      </c>
      <c r="Q1328">
        <v>3175</v>
      </c>
    </row>
    <row r="1329" spans="1:17" hidden="1" x14ac:dyDescent="0.2">
      <c r="A1329" t="s">
        <v>359</v>
      </c>
      <c r="B1329" s="2">
        <v>41091</v>
      </c>
      <c r="C1329" t="s">
        <v>351</v>
      </c>
      <c r="D1329" t="s">
        <v>352</v>
      </c>
      <c r="E1329" t="s">
        <v>347</v>
      </c>
      <c r="F1329" t="s">
        <v>348</v>
      </c>
      <c r="G1329" t="s">
        <v>378</v>
      </c>
      <c r="H1329">
        <v>16</v>
      </c>
      <c r="I1329" t="s">
        <v>196</v>
      </c>
      <c r="J1329" t="s">
        <v>195</v>
      </c>
      <c r="K1329">
        <v>702809</v>
      </c>
      <c r="L1329">
        <v>663909</v>
      </c>
      <c r="M1329">
        <v>5689</v>
      </c>
      <c r="N1329">
        <v>8897</v>
      </c>
      <c r="O1329">
        <v>9123</v>
      </c>
      <c r="P1329">
        <v>1222</v>
      </c>
      <c r="Q1329">
        <v>13969</v>
      </c>
    </row>
    <row r="1330" spans="1:17" hidden="1" x14ac:dyDescent="0.2">
      <c r="A1330" t="s">
        <v>359</v>
      </c>
      <c r="B1330" s="2">
        <v>41091</v>
      </c>
      <c r="C1330" t="s">
        <v>351</v>
      </c>
      <c r="D1330" t="s">
        <v>352</v>
      </c>
      <c r="E1330" t="s">
        <v>349</v>
      </c>
      <c r="F1330" t="s">
        <v>350</v>
      </c>
      <c r="G1330" t="s">
        <v>378</v>
      </c>
      <c r="H1330">
        <v>16</v>
      </c>
      <c r="I1330" t="s">
        <v>196</v>
      </c>
      <c r="J1330" t="s">
        <v>195</v>
      </c>
      <c r="K1330">
        <v>798888</v>
      </c>
      <c r="L1330">
        <v>749963</v>
      </c>
      <c r="M1330">
        <v>6840</v>
      </c>
      <c r="N1330">
        <v>13592</v>
      </c>
      <c r="O1330">
        <v>9812</v>
      </c>
      <c r="P1330">
        <v>1537</v>
      </c>
      <c r="Q1330">
        <v>17144</v>
      </c>
    </row>
    <row r="1331" spans="1:17" hidden="1" x14ac:dyDescent="0.2">
      <c r="A1331" t="s">
        <v>359</v>
      </c>
      <c r="B1331" s="2">
        <v>41091</v>
      </c>
      <c r="C1331" t="s">
        <v>353</v>
      </c>
      <c r="D1331" t="s">
        <v>354</v>
      </c>
      <c r="E1331" t="s">
        <v>343</v>
      </c>
      <c r="F1331" t="s">
        <v>344</v>
      </c>
      <c r="G1331" t="s">
        <v>378</v>
      </c>
      <c r="H1331">
        <v>16</v>
      </c>
      <c r="I1331" t="s">
        <v>196</v>
      </c>
      <c r="J1331" t="s">
        <v>195</v>
      </c>
      <c r="K1331">
        <v>185786</v>
      </c>
      <c r="L1331">
        <v>166088</v>
      </c>
      <c r="M1331">
        <v>2150</v>
      </c>
      <c r="N1331">
        <v>9128</v>
      </c>
      <c r="O1331">
        <v>1378</v>
      </c>
      <c r="P1331">
        <v>595</v>
      </c>
      <c r="Q1331">
        <v>6447</v>
      </c>
    </row>
    <row r="1332" spans="1:17" hidden="1" x14ac:dyDescent="0.2">
      <c r="A1332" t="s">
        <v>359</v>
      </c>
      <c r="B1332" s="2">
        <v>41091</v>
      </c>
      <c r="C1332" t="s">
        <v>353</v>
      </c>
      <c r="D1332" t="s">
        <v>354</v>
      </c>
      <c r="E1332" t="s">
        <v>347</v>
      </c>
      <c r="F1332" t="s">
        <v>348</v>
      </c>
      <c r="G1332" t="s">
        <v>378</v>
      </c>
      <c r="H1332">
        <v>16</v>
      </c>
      <c r="I1332" t="s">
        <v>196</v>
      </c>
      <c r="J1332" t="s">
        <v>195</v>
      </c>
      <c r="K1332">
        <v>1409655</v>
      </c>
      <c r="L1332">
        <v>1331556</v>
      </c>
      <c r="M1332">
        <v>9702</v>
      </c>
      <c r="N1332">
        <v>17845</v>
      </c>
      <c r="O1332">
        <v>20166</v>
      </c>
      <c r="P1332">
        <v>2325</v>
      </c>
      <c r="Q1332">
        <v>28061</v>
      </c>
    </row>
    <row r="1333" spans="1:17" hidden="1" x14ac:dyDescent="0.2">
      <c r="A1333" t="s">
        <v>359</v>
      </c>
      <c r="B1333" s="2">
        <v>41091</v>
      </c>
      <c r="C1333" t="s">
        <v>353</v>
      </c>
      <c r="D1333" t="s">
        <v>354</v>
      </c>
      <c r="E1333" t="s">
        <v>349</v>
      </c>
      <c r="F1333" t="s">
        <v>350</v>
      </c>
      <c r="G1333" t="s">
        <v>378</v>
      </c>
      <c r="H1333">
        <v>16</v>
      </c>
      <c r="I1333" t="s">
        <v>196</v>
      </c>
      <c r="J1333" t="s">
        <v>195</v>
      </c>
      <c r="K1333">
        <v>1595441</v>
      </c>
      <c r="L1333">
        <v>1497644</v>
      </c>
      <c r="M1333">
        <v>11852</v>
      </c>
      <c r="N1333">
        <v>26973</v>
      </c>
      <c r="O1333">
        <v>21544</v>
      </c>
      <c r="P1333">
        <v>2920</v>
      </c>
      <c r="Q1333">
        <v>34508</v>
      </c>
    </row>
    <row r="1334" spans="1:17" hidden="1" x14ac:dyDescent="0.2">
      <c r="A1334" t="s">
        <v>360</v>
      </c>
      <c r="B1334" s="2">
        <v>41456</v>
      </c>
      <c r="C1334" t="s">
        <v>341</v>
      </c>
      <c r="D1334" t="s">
        <v>342</v>
      </c>
      <c r="E1334" t="s">
        <v>343</v>
      </c>
      <c r="F1334" t="s">
        <v>344</v>
      </c>
      <c r="G1334" t="s">
        <v>378</v>
      </c>
      <c r="H1334">
        <v>16</v>
      </c>
      <c r="I1334" t="s">
        <v>196</v>
      </c>
      <c r="J1334" t="s">
        <v>195</v>
      </c>
      <c r="K1334">
        <v>92542</v>
      </c>
      <c r="L1334">
        <v>82478</v>
      </c>
      <c r="M1334">
        <v>1053</v>
      </c>
      <c r="N1334">
        <v>4625</v>
      </c>
      <c r="O1334">
        <v>721</v>
      </c>
      <c r="P1334">
        <v>300</v>
      </c>
      <c r="Q1334">
        <v>3365</v>
      </c>
    </row>
    <row r="1335" spans="1:17" hidden="1" x14ac:dyDescent="0.2">
      <c r="A1335" t="s">
        <v>360</v>
      </c>
      <c r="B1335" s="2">
        <v>41456</v>
      </c>
      <c r="C1335" t="s">
        <v>341</v>
      </c>
      <c r="D1335" t="s">
        <v>342</v>
      </c>
      <c r="E1335" t="s">
        <v>347</v>
      </c>
      <c r="F1335" t="s">
        <v>348</v>
      </c>
      <c r="G1335" t="s">
        <v>378</v>
      </c>
      <c r="H1335">
        <v>16</v>
      </c>
      <c r="I1335" t="s">
        <v>196</v>
      </c>
      <c r="J1335" t="s">
        <v>195</v>
      </c>
      <c r="K1335">
        <v>711796</v>
      </c>
      <c r="L1335">
        <v>671635</v>
      </c>
      <c r="M1335">
        <v>4208</v>
      </c>
      <c r="N1335">
        <v>9039</v>
      </c>
      <c r="O1335">
        <v>11282</v>
      </c>
      <c r="P1335">
        <v>1162</v>
      </c>
      <c r="Q1335">
        <v>14470</v>
      </c>
    </row>
    <row r="1336" spans="1:17" hidden="1" x14ac:dyDescent="0.2">
      <c r="A1336" t="s">
        <v>360</v>
      </c>
      <c r="B1336" s="2">
        <v>41456</v>
      </c>
      <c r="C1336" t="s">
        <v>341</v>
      </c>
      <c r="D1336" t="s">
        <v>342</v>
      </c>
      <c r="E1336" t="s">
        <v>349</v>
      </c>
      <c r="F1336" t="s">
        <v>350</v>
      </c>
      <c r="G1336" t="s">
        <v>378</v>
      </c>
      <c r="H1336">
        <v>16</v>
      </c>
      <c r="I1336" t="s">
        <v>196</v>
      </c>
      <c r="J1336" t="s">
        <v>195</v>
      </c>
      <c r="K1336">
        <v>804338</v>
      </c>
      <c r="L1336">
        <v>754113</v>
      </c>
      <c r="M1336">
        <v>5261</v>
      </c>
      <c r="N1336">
        <v>13664</v>
      </c>
      <c r="O1336">
        <v>12003</v>
      </c>
      <c r="P1336">
        <v>1462</v>
      </c>
      <c r="Q1336">
        <v>17835</v>
      </c>
    </row>
    <row r="1337" spans="1:17" hidden="1" x14ac:dyDescent="0.2">
      <c r="A1337" t="s">
        <v>360</v>
      </c>
      <c r="B1337" s="2">
        <v>41456</v>
      </c>
      <c r="C1337" t="s">
        <v>351</v>
      </c>
      <c r="D1337" t="s">
        <v>352</v>
      </c>
      <c r="E1337" t="s">
        <v>343</v>
      </c>
      <c r="F1337" t="s">
        <v>344</v>
      </c>
      <c r="G1337" t="s">
        <v>378</v>
      </c>
      <c r="H1337">
        <v>16</v>
      </c>
      <c r="I1337" t="s">
        <v>196</v>
      </c>
      <c r="J1337" t="s">
        <v>195</v>
      </c>
      <c r="K1337">
        <v>99035</v>
      </c>
      <c r="L1337">
        <v>88558</v>
      </c>
      <c r="M1337">
        <v>1204</v>
      </c>
      <c r="N1337">
        <v>4944</v>
      </c>
      <c r="O1337">
        <v>720</v>
      </c>
      <c r="P1337">
        <v>329</v>
      </c>
      <c r="Q1337">
        <v>3280</v>
      </c>
    </row>
    <row r="1338" spans="1:17" hidden="1" x14ac:dyDescent="0.2">
      <c r="A1338" t="s">
        <v>360</v>
      </c>
      <c r="B1338" s="2">
        <v>41456</v>
      </c>
      <c r="C1338" t="s">
        <v>351</v>
      </c>
      <c r="D1338" t="s">
        <v>352</v>
      </c>
      <c r="E1338" t="s">
        <v>347</v>
      </c>
      <c r="F1338" t="s">
        <v>348</v>
      </c>
      <c r="G1338" t="s">
        <v>378</v>
      </c>
      <c r="H1338">
        <v>16</v>
      </c>
      <c r="I1338" t="s">
        <v>196</v>
      </c>
      <c r="J1338" t="s">
        <v>195</v>
      </c>
      <c r="K1338">
        <v>708157</v>
      </c>
      <c r="L1338">
        <v>668212</v>
      </c>
      <c r="M1338">
        <v>5993</v>
      </c>
      <c r="N1338">
        <v>8990</v>
      </c>
      <c r="O1338">
        <v>9238</v>
      </c>
      <c r="P1338">
        <v>1315</v>
      </c>
      <c r="Q1338">
        <v>14409</v>
      </c>
    </row>
    <row r="1339" spans="1:17" hidden="1" x14ac:dyDescent="0.2">
      <c r="A1339" t="s">
        <v>360</v>
      </c>
      <c r="B1339" s="2">
        <v>41456</v>
      </c>
      <c r="C1339" t="s">
        <v>351</v>
      </c>
      <c r="D1339" t="s">
        <v>352</v>
      </c>
      <c r="E1339" t="s">
        <v>349</v>
      </c>
      <c r="F1339" t="s">
        <v>350</v>
      </c>
      <c r="G1339" t="s">
        <v>378</v>
      </c>
      <c r="H1339">
        <v>16</v>
      </c>
      <c r="I1339" t="s">
        <v>196</v>
      </c>
      <c r="J1339" t="s">
        <v>195</v>
      </c>
      <c r="K1339">
        <v>807192</v>
      </c>
      <c r="L1339">
        <v>756770</v>
      </c>
      <c r="M1339">
        <v>7197</v>
      </c>
      <c r="N1339">
        <v>13934</v>
      </c>
      <c r="O1339">
        <v>9958</v>
      </c>
      <c r="P1339">
        <v>1644</v>
      </c>
      <c r="Q1339">
        <v>17689</v>
      </c>
    </row>
    <row r="1340" spans="1:17" hidden="1" x14ac:dyDescent="0.2">
      <c r="A1340" t="s">
        <v>360</v>
      </c>
      <c r="B1340" s="2">
        <v>41456</v>
      </c>
      <c r="C1340" t="s">
        <v>353</v>
      </c>
      <c r="D1340" t="s">
        <v>354</v>
      </c>
      <c r="E1340" t="s">
        <v>343</v>
      </c>
      <c r="F1340" t="s">
        <v>344</v>
      </c>
      <c r="G1340" t="s">
        <v>378</v>
      </c>
      <c r="H1340">
        <v>16</v>
      </c>
      <c r="I1340" t="s">
        <v>196</v>
      </c>
      <c r="J1340" t="s">
        <v>195</v>
      </c>
      <c r="K1340">
        <v>191577</v>
      </c>
      <c r="L1340">
        <v>171036</v>
      </c>
      <c r="M1340">
        <v>2257</v>
      </c>
      <c r="N1340">
        <v>9569</v>
      </c>
      <c r="O1340">
        <v>1441</v>
      </c>
      <c r="P1340">
        <v>629</v>
      </c>
      <c r="Q1340">
        <v>6645</v>
      </c>
    </row>
    <row r="1341" spans="1:17" hidden="1" x14ac:dyDescent="0.2">
      <c r="A1341" t="s">
        <v>360</v>
      </c>
      <c r="B1341" s="2">
        <v>41456</v>
      </c>
      <c r="C1341" t="s">
        <v>353</v>
      </c>
      <c r="D1341" t="s">
        <v>354</v>
      </c>
      <c r="E1341" t="s">
        <v>347</v>
      </c>
      <c r="F1341" t="s">
        <v>348</v>
      </c>
      <c r="G1341" t="s">
        <v>378</v>
      </c>
      <c r="H1341">
        <v>16</v>
      </c>
      <c r="I1341" t="s">
        <v>196</v>
      </c>
      <c r="J1341" t="s">
        <v>195</v>
      </c>
      <c r="K1341">
        <v>1419953</v>
      </c>
      <c r="L1341">
        <v>1339847</v>
      </c>
      <c r="M1341">
        <v>10201</v>
      </c>
      <c r="N1341">
        <v>18029</v>
      </c>
      <c r="O1341">
        <v>20520</v>
      </c>
      <c r="P1341">
        <v>2477</v>
      </c>
      <c r="Q1341">
        <v>28879</v>
      </c>
    </row>
    <row r="1342" spans="1:17" hidden="1" x14ac:dyDescent="0.2">
      <c r="A1342" t="s">
        <v>360</v>
      </c>
      <c r="B1342" s="2">
        <v>41456</v>
      </c>
      <c r="C1342" t="s">
        <v>353</v>
      </c>
      <c r="D1342" t="s">
        <v>354</v>
      </c>
      <c r="E1342" t="s">
        <v>349</v>
      </c>
      <c r="F1342" t="s">
        <v>350</v>
      </c>
      <c r="G1342" t="s">
        <v>378</v>
      </c>
      <c r="H1342">
        <v>16</v>
      </c>
      <c r="I1342" t="s">
        <v>196</v>
      </c>
      <c r="J1342" t="s">
        <v>195</v>
      </c>
      <c r="K1342">
        <v>1611530</v>
      </c>
      <c r="L1342">
        <v>1510883</v>
      </c>
      <c r="M1342">
        <v>12458</v>
      </c>
      <c r="N1342">
        <v>27598</v>
      </c>
      <c r="O1342">
        <v>21961</v>
      </c>
      <c r="P1342">
        <v>3106</v>
      </c>
      <c r="Q1342">
        <v>35524</v>
      </c>
    </row>
    <row r="1343" spans="1:17" x14ac:dyDescent="0.2">
      <c r="A1343" t="s">
        <v>361</v>
      </c>
      <c r="B1343" s="2">
        <v>41821</v>
      </c>
      <c r="C1343" t="s">
        <v>341</v>
      </c>
      <c r="D1343" t="s">
        <v>342</v>
      </c>
      <c r="E1343" t="s">
        <v>343</v>
      </c>
      <c r="F1343" t="s">
        <v>344</v>
      </c>
      <c r="G1343" t="s">
        <v>378</v>
      </c>
      <c r="H1343">
        <v>16</v>
      </c>
      <c r="I1343" t="s">
        <v>196</v>
      </c>
      <c r="J1343" t="s">
        <v>195</v>
      </c>
      <c r="K1343">
        <v>95056</v>
      </c>
      <c r="L1343">
        <v>84622</v>
      </c>
      <c r="M1343">
        <v>1102</v>
      </c>
      <c r="N1343">
        <v>4834</v>
      </c>
      <c r="O1343">
        <v>750</v>
      </c>
      <c r="P1343">
        <v>297</v>
      </c>
      <c r="Q1343">
        <v>3451</v>
      </c>
    </row>
    <row r="1344" spans="1:17" x14ac:dyDescent="0.2">
      <c r="A1344" t="s">
        <v>361</v>
      </c>
      <c r="B1344" s="2">
        <v>41821</v>
      </c>
      <c r="C1344" t="s">
        <v>341</v>
      </c>
      <c r="D1344" t="s">
        <v>342</v>
      </c>
      <c r="E1344" t="s">
        <v>347</v>
      </c>
      <c r="F1344" t="s">
        <v>348</v>
      </c>
      <c r="G1344" t="s">
        <v>378</v>
      </c>
      <c r="H1344">
        <v>16</v>
      </c>
      <c r="I1344" t="s">
        <v>196</v>
      </c>
      <c r="J1344" t="s">
        <v>195</v>
      </c>
      <c r="K1344">
        <v>719006</v>
      </c>
      <c r="L1344">
        <v>677646</v>
      </c>
      <c r="M1344">
        <v>4438</v>
      </c>
      <c r="N1344">
        <v>9123</v>
      </c>
      <c r="O1344">
        <v>11693</v>
      </c>
      <c r="P1344">
        <v>1229</v>
      </c>
      <c r="Q1344">
        <v>14877</v>
      </c>
    </row>
    <row r="1345" spans="1:17" x14ac:dyDescent="0.2">
      <c r="A1345" t="s">
        <v>361</v>
      </c>
      <c r="B1345" s="2">
        <v>41821</v>
      </c>
      <c r="C1345" t="s">
        <v>341</v>
      </c>
      <c r="D1345" t="s">
        <v>342</v>
      </c>
      <c r="E1345" t="s">
        <v>349</v>
      </c>
      <c r="F1345" t="s">
        <v>350</v>
      </c>
      <c r="G1345" t="s">
        <v>378</v>
      </c>
      <c r="H1345">
        <v>16</v>
      </c>
      <c r="I1345" t="s">
        <v>196</v>
      </c>
      <c r="J1345" t="s">
        <v>195</v>
      </c>
      <c r="K1345">
        <v>814062</v>
      </c>
      <c r="L1345">
        <v>762268</v>
      </c>
      <c r="M1345">
        <v>5540</v>
      </c>
      <c r="N1345">
        <v>13957</v>
      </c>
      <c r="O1345">
        <v>12443</v>
      </c>
      <c r="P1345">
        <v>1526</v>
      </c>
      <c r="Q1345">
        <v>18328</v>
      </c>
    </row>
    <row r="1346" spans="1:17" x14ac:dyDescent="0.2">
      <c r="A1346" t="s">
        <v>361</v>
      </c>
      <c r="B1346" s="2">
        <v>41821</v>
      </c>
      <c r="C1346" t="s">
        <v>351</v>
      </c>
      <c r="D1346" t="s">
        <v>352</v>
      </c>
      <c r="E1346" t="s">
        <v>343</v>
      </c>
      <c r="F1346" t="s">
        <v>344</v>
      </c>
      <c r="G1346" t="s">
        <v>378</v>
      </c>
      <c r="H1346">
        <v>16</v>
      </c>
      <c r="I1346" t="s">
        <v>196</v>
      </c>
      <c r="J1346" t="s">
        <v>195</v>
      </c>
      <c r="K1346">
        <v>101505</v>
      </c>
      <c r="L1346">
        <v>90679</v>
      </c>
      <c r="M1346">
        <v>1258</v>
      </c>
      <c r="N1346">
        <v>5107</v>
      </c>
      <c r="O1346">
        <v>758</v>
      </c>
      <c r="P1346">
        <v>317</v>
      </c>
      <c r="Q1346">
        <v>3386</v>
      </c>
    </row>
    <row r="1347" spans="1:17" x14ac:dyDescent="0.2">
      <c r="A1347" t="s">
        <v>361</v>
      </c>
      <c r="B1347" s="2">
        <v>41821</v>
      </c>
      <c r="C1347" t="s">
        <v>351</v>
      </c>
      <c r="D1347" t="s">
        <v>352</v>
      </c>
      <c r="E1347" t="s">
        <v>347</v>
      </c>
      <c r="F1347" t="s">
        <v>348</v>
      </c>
      <c r="G1347" t="s">
        <v>378</v>
      </c>
      <c r="H1347">
        <v>16</v>
      </c>
      <c r="I1347" t="s">
        <v>196</v>
      </c>
      <c r="J1347" t="s">
        <v>195</v>
      </c>
      <c r="K1347">
        <v>715912</v>
      </c>
      <c r="L1347">
        <v>674709</v>
      </c>
      <c r="M1347">
        <v>6269</v>
      </c>
      <c r="N1347">
        <v>9081</v>
      </c>
      <c r="O1347">
        <v>9487</v>
      </c>
      <c r="P1347">
        <v>1403</v>
      </c>
      <c r="Q1347">
        <v>14963</v>
      </c>
    </row>
    <row r="1348" spans="1:17" x14ac:dyDescent="0.2">
      <c r="A1348" t="s">
        <v>361</v>
      </c>
      <c r="B1348" s="2">
        <v>41821</v>
      </c>
      <c r="C1348" t="s">
        <v>351</v>
      </c>
      <c r="D1348" t="s">
        <v>352</v>
      </c>
      <c r="E1348" t="s">
        <v>349</v>
      </c>
      <c r="F1348" t="s">
        <v>350</v>
      </c>
      <c r="G1348" t="s">
        <v>378</v>
      </c>
      <c r="H1348">
        <v>16</v>
      </c>
      <c r="I1348" t="s">
        <v>196</v>
      </c>
      <c r="J1348" t="s">
        <v>195</v>
      </c>
      <c r="K1348">
        <v>817417</v>
      </c>
      <c r="L1348">
        <v>765388</v>
      </c>
      <c r="M1348">
        <v>7527</v>
      </c>
      <c r="N1348">
        <v>14188</v>
      </c>
      <c r="O1348">
        <v>10245</v>
      </c>
      <c r="P1348">
        <v>1720</v>
      </c>
      <c r="Q1348">
        <v>18349</v>
      </c>
    </row>
    <row r="1349" spans="1:17" x14ac:dyDescent="0.2">
      <c r="A1349" t="s">
        <v>361</v>
      </c>
      <c r="B1349" s="2">
        <v>41821</v>
      </c>
      <c r="C1349" t="s">
        <v>353</v>
      </c>
      <c r="D1349" t="s">
        <v>354</v>
      </c>
      <c r="E1349" t="s">
        <v>343</v>
      </c>
      <c r="F1349" t="s">
        <v>344</v>
      </c>
      <c r="G1349" t="s">
        <v>378</v>
      </c>
      <c r="H1349">
        <v>16</v>
      </c>
      <c r="I1349" t="s">
        <v>196</v>
      </c>
      <c r="J1349" t="s">
        <v>195</v>
      </c>
      <c r="K1349">
        <v>196561</v>
      </c>
      <c r="L1349">
        <v>175301</v>
      </c>
      <c r="M1349">
        <v>2360</v>
      </c>
      <c r="N1349">
        <v>9941</v>
      </c>
      <c r="O1349">
        <v>1508</v>
      </c>
      <c r="P1349">
        <v>614</v>
      </c>
      <c r="Q1349">
        <v>6837</v>
      </c>
    </row>
    <row r="1350" spans="1:17" x14ac:dyDescent="0.2">
      <c r="A1350" t="s">
        <v>361</v>
      </c>
      <c r="B1350" s="2">
        <v>41821</v>
      </c>
      <c r="C1350" t="s">
        <v>353</v>
      </c>
      <c r="D1350" t="s">
        <v>354</v>
      </c>
      <c r="E1350" t="s">
        <v>347</v>
      </c>
      <c r="F1350" t="s">
        <v>348</v>
      </c>
      <c r="G1350" t="s">
        <v>378</v>
      </c>
      <c r="H1350">
        <v>16</v>
      </c>
      <c r="I1350" t="s">
        <v>196</v>
      </c>
      <c r="J1350" t="s">
        <v>195</v>
      </c>
      <c r="K1350">
        <v>1434918</v>
      </c>
      <c r="L1350">
        <v>1352355</v>
      </c>
      <c r="M1350">
        <v>10707</v>
      </c>
      <c r="N1350">
        <v>18204</v>
      </c>
      <c r="O1350">
        <v>21180</v>
      </c>
      <c r="P1350">
        <v>2632</v>
      </c>
      <c r="Q1350">
        <v>29840</v>
      </c>
    </row>
    <row r="1351" spans="1:17" x14ac:dyDescent="0.2">
      <c r="A1351" t="s">
        <v>361</v>
      </c>
      <c r="B1351" s="2">
        <v>41821</v>
      </c>
      <c r="C1351" t="s">
        <v>353</v>
      </c>
      <c r="D1351" t="s">
        <v>354</v>
      </c>
      <c r="E1351" t="s">
        <v>349</v>
      </c>
      <c r="F1351" t="s">
        <v>350</v>
      </c>
      <c r="G1351" t="s">
        <v>378</v>
      </c>
      <c r="H1351">
        <v>16</v>
      </c>
      <c r="I1351" t="s">
        <v>196</v>
      </c>
      <c r="J1351" t="s">
        <v>195</v>
      </c>
      <c r="K1351">
        <v>1631479</v>
      </c>
      <c r="L1351">
        <v>1527656</v>
      </c>
      <c r="M1351">
        <v>13067</v>
      </c>
      <c r="N1351">
        <v>28145</v>
      </c>
      <c r="O1351">
        <v>22688</v>
      </c>
      <c r="P1351">
        <v>3246</v>
      </c>
      <c r="Q1351">
        <v>36677</v>
      </c>
    </row>
    <row r="1352" spans="1:17" hidden="1" x14ac:dyDescent="0.2">
      <c r="A1352" t="s">
        <v>362</v>
      </c>
      <c r="B1352" s="2">
        <v>42186</v>
      </c>
      <c r="C1352" t="s">
        <v>341</v>
      </c>
      <c r="D1352" t="s">
        <v>342</v>
      </c>
      <c r="E1352" t="s">
        <v>343</v>
      </c>
      <c r="F1352" t="s">
        <v>344</v>
      </c>
      <c r="G1352" t="s">
        <v>378</v>
      </c>
      <c r="H1352">
        <v>16</v>
      </c>
      <c r="I1352" t="s">
        <v>196</v>
      </c>
      <c r="J1352" t="s">
        <v>195</v>
      </c>
      <c r="K1352">
        <v>97675</v>
      </c>
      <c r="L1352">
        <v>86809</v>
      </c>
      <c r="M1352">
        <v>1123</v>
      </c>
      <c r="N1352">
        <v>5113</v>
      </c>
      <c r="O1352">
        <v>773</v>
      </c>
      <c r="P1352">
        <v>304</v>
      </c>
      <c r="Q1352">
        <v>3553</v>
      </c>
    </row>
    <row r="1353" spans="1:17" hidden="1" x14ac:dyDescent="0.2">
      <c r="A1353" t="s">
        <v>362</v>
      </c>
      <c r="B1353" s="2">
        <v>42186</v>
      </c>
      <c r="C1353" t="s">
        <v>341</v>
      </c>
      <c r="D1353" t="s">
        <v>342</v>
      </c>
      <c r="E1353" t="s">
        <v>347</v>
      </c>
      <c r="F1353" t="s">
        <v>348</v>
      </c>
      <c r="G1353" t="s">
        <v>378</v>
      </c>
      <c r="H1353">
        <v>16</v>
      </c>
      <c r="I1353" t="s">
        <v>196</v>
      </c>
      <c r="J1353" t="s">
        <v>195</v>
      </c>
      <c r="K1353">
        <v>726488</v>
      </c>
      <c r="L1353">
        <v>683232</v>
      </c>
      <c r="M1353">
        <v>4752</v>
      </c>
      <c r="N1353">
        <v>9284</v>
      </c>
      <c r="O1353">
        <v>12622</v>
      </c>
      <c r="P1353">
        <v>1251</v>
      </c>
      <c r="Q1353">
        <v>15347</v>
      </c>
    </row>
    <row r="1354" spans="1:17" hidden="1" x14ac:dyDescent="0.2">
      <c r="A1354" t="s">
        <v>362</v>
      </c>
      <c r="B1354" s="2">
        <v>42186</v>
      </c>
      <c r="C1354" t="s">
        <v>341</v>
      </c>
      <c r="D1354" t="s">
        <v>342</v>
      </c>
      <c r="E1354" t="s">
        <v>349</v>
      </c>
      <c r="F1354" t="s">
        <v>350</v>
      </c>
      <c r="G1354" t="s">
        <v>378</v>
      </c>
      <c r="H1354">
        <v>16</v>
      </c>
      <c r="I1354" t="s">
        <v>196</v>
      </c>
      <c r="J1354" t="s">
        <v>195</v>
      </c>
      <c r="K1354">
        <v>824163</v>
      </c>
      <c r="L1354">
        <v>770041</v>
      </c>
      <c r="M1354">
        <v>5875</v>
      </c>
      <c r="N1354">
        <v>14397</v>
      </c>
      <c r="O1354">
        <v>13395</v>
      </c>
      <c r="P1354">
        <v>1555</v>
      </c>
      <c r="Q1354">
        <v>18900</v>
      </c>
    </row>
    <row r="1355" spans="1:17" hidden="1" x14ac:dyDescent="0.2">
      <c r="A1355" t="s">
        <v>362</v>
      </c>
      <c r="B1355" s="2">
        <v>42186</v>
      </c>
      <c r="C1355" t="s">
        <v>351</v>
      </c>
      <c r="D1355" t="s">
        <v>352</v>
      </c>
      <c r="E1355" t="s">
        <v>343</v>
      </c>
      <c r="F1355" t="s">
        <v>344</v>
      </c>
      <c r="G1355" t="s">
        <v>378</v>
      </c>
      <c r="H1355">
        <v>16</v>
      </c>
      <c r="I1355" t="s">
        <v>196</v>
      </c>
      <c r="J1355" t="s">
        <v>195</v>
      </c>
      <c r="K1355">
        <v>104407</v>
      </c>
      <c r="L1355">
        <v>93046</v>
      </c>
      <c r="M1355">
        <v>1295</v>
      </c>
      <c r="N1355">
        <v>5304</v>
      </c>
      <c r="O1355">
        <v>812</v>
      </c>
      <c r="P1355">
        <v>344</v>
      </c>
      <c r="Q1355">
        <v>3606</v>
      </c>
    </row>
    <row r="1356" spans="1:17" hidden="1" x14ac:dyDescent="0.2">
      <c r="A1356" t="s">
        <v>362</v>
      </c>
      <c r="B1356" s="2">
        <v>42186</v>
      </c>
      <c r="C1356" t="s">
        <v>351</v>
      </c>
      <c r="D1356" t="s">
        <v>352</v>
      </c>
      <c r="E1356" t="s">
        <v>347</v>
      </c>
      <c r="F1356" t="s">
        <v>348</v>
      </c>
      <c r="G1356" t="s">
        <v>378</v>
      </c>
      <c r="H1356">
        <v>16</v>
      </c>
      <c r="I1356" t="s">
        <v>196</v>
      </c>
      <c r="J1356" t="s">
        <v>195</v>
      </c>
      <c r="K1356">
        <v>722953</v>
      </c>
      <c r="L1356">
        <v>680491</v>
      </c>
      <c r="M1356">
        <v>6515</v>
      </c>
      <c r="N1356">
        <v>9196</v>
      </c>
      <c r="O1356">
        <v>9807</v>
      </c>
      <c r="P1356">
        <v>1422</v>
      </c>
      <c r="Q1356">
        <v>15522</v>
      </c>
    </row>
    <row r="1357" spans="1:17" hidden="1" x14ac:dyDescent="0.2">
      <c r="A1357" t="s">
        <v>362</v>
      </c>
      <c r="B1357" s="2">
        <v>42186</v>
      </c>
      <c r="C1357" t="s">
        <v>351</v>
      </c>
      <c r="D1357" t="s">
        <v>352</v>
      </c>
      <c r="E1357" t="s">
        <v>349</v>
      </c>
      <c r="F1357" t="s">
        <v>350</v>
      </c>
      <c r="G1357" t="s">
        <v>378</v>
      </c>
      <c r="H1357">
        <v>16</v>
      </c>
      <c r="I1357" t="s">
        <v>196</v>
      </c>
      <c r="J1357" t="s">
        <v>195</v>
      </c>
      <c r="K1357">
        <v>827360</v>
      </c>
      <c r="L1357">
        <v>773537</v>
      </c>
      <c r="M1357">
        <v>7810</v>
      </c>
      <c r="N1357">
        <v>14500</v>
      </c>
      <c r="O1357">
        <v>10619</v>
      </c>
      <c r="P1357">
        <v>1766</v>
      </c>
      <c r="Q1357">
        <v>19128</v>
      </c>
    </row>
    <row r="1358" spans="1:17" hidden="1" x14ac:dyDescent="0.2">
      <c r="A1358" t="s">
        <v>362</v>
      </c>
      <c r="B1358" s="2">
        <v>42186</v>
      </c>
      <c r="C1358" t="s">
        <v>353</v>
      </c>
      <c r="D1358" t="s">
        <v>354</v>
      </c>
      <c r="E1358" t="s">
        <v>343</v>
      </c>
      <c r="F1358" t="s">
        <v>344</v>
      </c>
      <c r="G1358" t="s">
        <v>378</v>
      </c>
      <c r="H1358">
        <v>16</v>
      </c>
      <c r="I1358" t="s">
        <v>196</v>
      </c>
      <c r="J1358" t="s">
        <v>195</v>
      </c>
      <c r="K1358">
        <v>202082</v>
      </c>
      <c r="L1358">
        <v>179855</v>
      </c>
      <c r="M1358">
        <v>2418</v>
      </c>
      <c r="N1358">
        <v>10417</v>
      </c>
      <c r="O1358">
        <v>1585</v>
      </c>
      <c r="P1358">
        <v>648</v>
      </c>
      <c r="Q1358">
        <v>7159</v>
      </c>
    </row>
    <row r="1359" spans="1:17" hidden="1" x14ac:dyDescent="0.2">
      <c r="A1359" t="s">
        <v>362</v>
      </c>
      <c r="B1359" s="2">
        <v>42186</v>
      </c>
      <c r="C1359" t="s">
        <v>353</v>
      </c>
      <c r="D1359" t="s">
        <v>354</v>
      </c>
      <c r="E1359" t="s">
        <v>347</v>
      </c>
      <c r="F1359" t="s">
        <v>348</v>
      </c>
      <c r="G1359" t="s">
        <v>378</v>
      </c>
      <c r="H1359">
        <v>16</v>
      </c>
      <c r="I1359" t="s">
        <v>196</v>
      </c>
      <c r="J1359" t="s">
        <v>195</v>
      </c>
      <c r="K1359">
        <v>1449441</v>
      </c>
      <c r="L1359">
        <v>1363723</v>
      </c>
      <c r="M1359">
        <v>11267</v>
      </c>
      <c r="N1359">
        <v>18480</v>
      </c>
      <c r="O1359">
        <v>22429</v>
      </c>
      <c r="P1359">
        <v>2673</v>
      </c>
      <c r="Q1359">
        <v>30869</v>
      </c>
    </row>
    <row r="1360" spans="1:17" hidden="1" x14ac:dyDescent="0.2">
      <c r="A1360" t="s">
        <v>362</v>
      </c>
      <c r="B1360" s="2">
        <v>42186</v>
      </c>
      <c r="C1360" t="s">
        <v>353</v>
      </c>
      <c r="D1360" t="s">
        <v>354</v>
      </c>
      <c r="E1360" t="s">
        <v>349</v>
      </c>
      <c r="F1360" t="s">
        <v>350</v>
      </c>
      <c r="G1360" t="s">
        <v>378</v>
      </c>
      <c r="H1360">
        <v>16</v>
      </c>
      <c r="I1360" t="s">
        <v>196</v>
      </c>
      <c r="J1360" t="s">
        <v>195</v>
      </c>
      <c r="K1360">
        <v>1651523</v>
      </c>
      <c r="L1360">
        <v>1543578</v>
      </c>
      <c r="M1360">
        <v>13685</v>
      </c>
      <c r="N1360">
        <v>28897</v>
      </c>
      <c r="O1360">
        <v>24014</v>
      </c>
      <c r="P1360">
        <v>3321</v>
      </c>
      <c r="Q1360">
        <v>38028</v>
      </c>
    </row>
    <row r="1361" spans="1:17" hidden="1" x14ac:dyDescent="0.2">
      <c r="A1361" t="s">
        <v>363</v>
      </c>
      <c r="B1361" s="2">
        <v>42552</v>
      </c>
      <c r="C1361" t="s">
        <v>341</v>
      </c>
      <c r="D1361" t="s">
        <v>342</v>
      </c>
      <c r="E1361" t="s">
        <v>343</v>
      </c>
      <c r="F1361" t="s">
        <v>344</v>
      </c>
      <c r="G1361" t="s">
        <v>378</v>
      </c>
      <c r="H1361">
        <v>16</v>
      </c>
      <c r="I1361" t="s">
        <v>196</v>
      </c>
      <c r="J1361" t="s">
        <v>195</v>
      </c>
      <c r="K1361">
        <v>101293</v>
      </c>
      <c r="L1361">
        <v>90011</v>
      </c>
      <c r="M1361">
        <v>1206</v>
      </c>
      <c r="N1361">
        <v>5270</v>
      </c>
      <c r="O1361">
        <v>793</v>
      </c>
      <c r="P1361">
        <v>317</v>
      </c>
      <c r="Q1361">
        <v>3696</v>
      </c>
    </row>
    <row r="1362" spans="1:17" hidden="1" x14ac:dyDescent="0.2">
      <c r="A1362" t="s">
        <v>363</v>
      </c>
      <c r="B1362" s="2">
        <v>42552</v>
      </c>
      <c r="C1362" t="s">
        <v>341</v>
      </c>
      <c r="D1362" t="s">
        <v>342</v>
      </c>
      <c r="E1362" t="s">
        <v>347</v>
      </c>
      <c r="F1362" t="s">
        <v>348</v>
      </c>
      <c r="G1362" t="s">
        <v>378</v>
      </c>
      <c r="H1362">
        <v>16</v>
      </c>
      <c r="I1362" t="s">
        <v>196</v>
      </c>
      <c r="J1362" t="s">
        <v>195</v>
      </c>
      <c r="K1362">
        <v>738662</v>
      </c>
      <c r="L1362">
        <v>693251</v>
      </c>
      <c r="M1362">
        <v>5055</v>
      </c>
      <c r="N1362">
        <v>9419</v>
      </c>
      <c r="O1362">
        <v>13599</v>
      </c>
      <c r="P1362">
        <v>1316</v>
      </c>
      <c r="Q1362">
        <v>16022</v>
      </c>
    </row>
    <row r="1363" spans="1:17" hidden="1" x14ac:dyDescent="0.2">
      <c r="A1363" t="s">
        <v>363</v>
      </c>
      <c r="B1363" s="2">
        <v>42552</v>
      </c>
      <c r="C1363" t="s">
        <v>341</v>
      </c>
      <c r="D1363" t="s">
        <v>342</v>
      </c>
      <c r="E1363" t="s">
        <v>349</v>
      </c>
      <c r="F1363" t="s">
        <v>350</v>
      </c>
      <c r="G1363" t="s">
        <v>378</v>
      </c>
      <c r="H1363">
        <v>16</v>
      </c>
      <c r="I1363" t="s">
        <v>196</v>
      </c>
      <c r="J1363" t="s">
        <v>195</v>
      </c>
      <c r="K1363">
        <v>839955</v>
      </c>
      <c r="L1363">
        <v>783262</v>
      </c>
      <c r="M1363">
        <v>6261</v>
      </c>
      <c r="N1363">
        <v>14689</v>
      </c>
      <c r="O1363">
        <v>14392</v>
      </c>
      <c r="P1363">
        <v>1633</v>
      </c>
      <c r="Q1363">
        <v>19718</v>
      </c>
    </row>
    <row r="1364" spans="1:17" hidden="1" x14ac:dyDescent="0.2">
      <c r="A1364" t="s">
        <v>363</v>
      </c>
      <c r="B1364" s="2">
        <v>42552</v>
      </c>
      <c r="C1364" t="s">
        <v>351</v>
      </c>
      <c r="D1364" t="s">
        <v>352</v>
      </c>
      <c r="E1364" t="s">
        <v>343</v>
      </c>
      <c r="F1364" t="s">
        <v>344</v>
      </c>
      <c r="G1364" t="s">
        <v>378</v>
      </c>
      <c r="H1364">
        <v>16</v>
      </c>
      <c r="I1364" t="s">
        <v>196</v>
      </c>
      <c r="J1364" t="s">
        <v>195</v>
      </c>
      <c r="K1364">
        <v>107819</v>
      </c>
      <c r="L1364">
        <v>96101</v>
      </c>
      <c r="M1364">
        <v>1361</v>
      </c>
      <c r="N1364">
        <v>5422</v>
      </c>
      <c r="O1364">
        <v>858</v>
      </c>
      <c r="P1364">
        <v>358</v>
      </c>
      <c r="Q1364">
        <v>3719</v>
      </c>
    </row>
    <row r="1365" spans="1:17" hidden="1" x14ac:dyDescent="0.2">
      <c r="A1365" t="s">
        <v>363</v>
      </c>
      <c r="B1365" s="2">
        <v>42552</v>
      </c>
      <c r="C1365" t="s">
        <v>351</v>
      </c>
      <c r="D1365" t="s">
        <v>352</v>
      </c>
      <c r="E1365" t="s">
        <v>347</v>
      </c>
      <c r="F1365" t="s">
        <v>348</v>
      </c>
      <c r="G1365" t="s">
        <v>378</v>
      </c>
      <c r="H1365">
        <v>16</v>
      </c>
      <c r="I1365" t="s">
        <v>196</v>
      </c>
      <c r="J1365" t="s">
        <v>195</v>
      </c>
      <c r="K1365">
        <v>735156</v>
      </c>
      <c r="L1365">
        <v>690698</v>
      </c>
      <c r="M1365">
        <v>6832</v>
      </c>
      <c r="N1365">
        <v>9364</v>
      </c>
      <c r="O1365">
        <v>10313</v>
      </c>
      <c r="P1365">
        <v>1496</v>
      </c>
      <c r="Q1365">
        <v>16453</v>
      </c>
    </row>
    <row r="1366" spans="1:17" hidden="1" x14ac:dyDescent="0.2">
      <c r="A1366" t="s">
        <v>363</v>
      </c>
      <c r="B1366" s="2">
        <v>42552</v>
      </c>
      <c r="C1366" t="s">
        <v>351</v>
      </c>
      <c r="D1366" t="s">
        <v>352</v>
      </c>
      <c r="E1366" t="s">
        <v>349</v>
      </c>
      <c r="F1366" t="s">
        <v>350</v>
      </c>
      <c r="G1366" t="s">
        <v>378</v>
      </c>
      <c r="H1366">
        <v>16</v>
      </c>
      <c r="I1366" t="s">
        <v>196</v>
      </c>
      <c r="J1366" t="s">
        <v>195</v>
      </c>
      <c r="K1366">
        <v>842975</v>
      </c>
      <c r="L1366">
        <v>786799</v>
      </c>
      <c r="M1366">
        <v>8193</v>
      </c>
      <c r="N1366">
        <v>14786</v>
      </c>
      <c r="O1366">
        <v>11171</v>
      </c>
      <c r="P1366">
        <v>1854</v>
      </c>
      <c r="Q1366">
        <v>20172</v>
      </c>
    </row>
    <row r="1367" spans="1:17" hidden="1" x14ac:dyDescent="0.2">
      <c r="A1367" t="s">
        <v>363</v>
      </c>
      <c r="B1367" s="2">
        <v>42552</v>
      </c>
      <c r="C1367" t="s">
        <v>353</v>
      </c>
      <c r="D1367" t="s">
        <v>354</v>
      </c>
      <c r="E1367" t="s">
        <v>343</v>
      </c>
      <c r="F1367" t="s">
        <v>344</v>
      </c>
      <c r="G1367" t="s">
        <v>378</v>
      </c>
      <c r="H1367">
        <v>16</v>
      </c>
      <c r="I1367" t="s">
        <v>196</v>
      </c>
      <c r="J1367" t="s">
        <v>195</v>
      </c>
      <c r="K1367">
        <v>209112</v>
      </c>
      <c r="L1367">
        <v>186112</v>
      </c>
      <c r="M1367">
        <v>2567</v>
      </c>
      <c r="N1367">
        <v>10692</v>
      </c>
      <c r="O1367">
        <v>1651</v>
      </c>
      <c r="P1367">
        <v>675</v>
      </c>
      <c r="Q1367">
        <v>7415</v>
      </c>
    </row>
    <row r="1368" spans="1:17" hidden="1" x14ac:dyDescent="0.2">
      <c r="A1368" t="s">
        <v>363</v>
      </c>
      <c r="B1368" s="2">
        <v>42552</v>
      </c>
      <c r="C1368" t="s">
        <v>353</v>
      </c>
      <c r="D1368" t="s">
        <v>354</v>
      </c>
      <c r="E1368" t="s">
        <v>347</v>
      </c>
      <c r="F1368" t="s">
        <v>348</v>
      </c>
      <c r="G1368" t="s">
        <v>378</v>
      </c>
      <c r="H1368">
        <v>16</v>
      </c>
      <c r="I1368" t="s">
        <v>196</v>
      </c>
      <c r="J1368" t="s">
        <v>195</v>
      </c>
      <c r="K1368">
        <v>1473818</v>
      </c>
      <c r="L1368">
        <v>1383949</v>
      </c>
      <c r="M1368">
        <v>11887</v>
      </c>
      <c r="N1368">
        <v>18783</v>
      </c>
      <c r="O1368">
        <v>23912</v>
      </c>
      <c r="P1368">
        <v>2812</v>
      </c>
      <c r="Q1368">
        <v>32475</v>
      </c>
    </row>
    <row r="1369" spans="1:17" hidden="1" x14ac:dyDescent="0.2">
      <c r="A1369" t="s">
        <v>363</v>
      </c>
      <c r="B1369" s="2">
        <v>42552</v>
      </c>
      <c r="C1369" t="s">
        <v>353</v>
      </c>
      <c r="D1369" t="s">
        <v>354</v>
      </c>
      <c r="E1369" t="s">
        <v>349</v>
      </c>
      <c r="F1369" t="s">
        <v>350</v>
      </c>
      <c r="G1369" t="s">
        <v>378</v>
      </c>
      <c r="H1369">
        <v>16</v>
      </c>
      <c r="I1369" t="s">
        <v>196</v>
      </c>
      <c r="J1369" t="s">
        <v>195</v>
      </c>
      <c r="K1369">
        <v>1682930</v>
      </c>
      <c r="L1369">
        <v>1570061</v>
      </c>
      <c r="M1369">
        <v>14454</v>
      </c>
      <c r="N1369">
        <v>29475</v>
      </c>
      <c r="O1369">
        <v>25563</v>
      </c>
      <c r="P1369">
        <v>3487</v>
      </c>
      <c r="Q1369">
        <v>39890</v>
      </c>
    </row>
    <row r="1370" spans="1:17" hidden="1" x14ac:dyDescent="0.2">
      <c r="A1370" t="s">
        <v>364</v>
      </c>
      <c r="B1370" s="2">
        <v>42917</v>
      </c>
      <c r="C1370" t="s">
        <v>341</v>
      </c>
      <c r="D1370" t="s">
        <v>342</v>
      </c>
      <c r="E1370" t="s">
        <v>343</v>
      </c>
      <c r="F1370" t="s">
        <v>344</v>
      </c>
      <c r="G1370" t="s">
        <v>378</v>
      </c>
      <c r="H1370">
        <v>16</v>
      </c>
      <c r="I1370" t="s">
        <v>196</v>
      </c>
      <c r="J1370" t="s">
        <v>195</v>
      </c>
      <c r="K1370">
        <v>104648</v>
      </c>
      <c r="L1370">
        <v>92971</v>
      </c>
      <c r="M1370">
        <v>1250</v>
      </c>
      <c r="N1370">
        <v>5377</v>
      </c>
      <c r="O1370">
        <v>812</v>
      </c>
      <c r="P1370">
        <v>334</v>
      </c>
      <c r="Q1370">
        <v>3904</v>
      </c>
    </row>
    <row r="1371" spans="1:17" hidden="1" x14ac:dyDescent="0.2">
      <c r="A1371" t="s">
        <v>364</v>
      </c>
      <c r="B1371" s="2">
        <v>42917</v>
      </c>
      <c r="C1371" t="s">
        <v>341</v>
      </c>
      <c r="D1371" t="s">
        <v>342</v>
      </c>
      <c r="E1371" t="s">
        <v>347</v>
      </c>
      <c r="F1371" t="s">
        <v>348</v>
      </c>
      <c r="G1371" t="s">
        <v>378</v>
      </c>
      <c r="H1371">
        <v>16</v>
      </c>
      <c r="I1371" t="s">
        <v>196</v>
      </c>
      <c r="J1371" t="s">
        <v>195</v>
      </c>
      <c r="K1371">
        <v>753205</v>
      </c>
      <c r="L1371">
        <v>705798</v>
      </c>
      <c r="M1371">
        <v>5349</v>
      </c>
      <c r="N1371">
        <v>9592</v>
      </c>
      <c r="O1371">
        <v>14254</v>
      </c>
      <c r="P1371">
        <v>1417</v>
      </c>
      <c r="Q1371">
        <v>16795</v>
      </c>
    </row>
    <row r="1372" spans="1:17" hidden="1" x14ac:dyDescent="0.2">
      <c r="A1372" t="s">
        <v>364</v>
      </c>
      <c r="B1372" s="2">
        <v>42917</v>
      </c>
      <c r="C1372" t="s">
        <v>341</v>
      </c>
      <c r="D1372" t="s">
        <v>342</v>
      </c>
      <c r="E1372" t="s">
        <v>349</v>
      </c>
      <c r="F1372" t="s">
        <v>350</v>
      </c>
      <c r="G1372" t="s">
        <v>378</v>
      </c>
      <c r="H1372">
        <v>16</v>
      </c>
      <c r="I1372" t="s">
        <v>196</v>
      </c>
      <c r="J1372" t="s">
        <v>195</v>
      </c>
      <c r="K1372">
        <v>857853</v>
      </c>
      <c r="L1372">
        <v>798769</v>
      </c>
      <c r="M1372">
        <v>6599</v>
      </c>
      <c r="N1372">
        <v>14969</v>
      </c>
      <c r="O1372">
        <v>15066</v>
      </c>
      <c r="P1372">
        <v>1751</v>
      </c>
      <c r="Q1372">
        <v>20699</v>
      </c>
    </row>
    <row r="1373" spans="1:17" hidden="1" x14ac:dyDescent="0.2">
      <c r="A1373" t="s">
        <v>364</v>
      </c>
      <c r="B1373" s="2">
        <v>42917</v>
      </c>
      <c r="C1373" t="s">
        <v>351</v>
      </c>
      <c r="D1373" t="s">
        <v>352</v>
      </c>
      <c r="E1373" t="s">
        <v>343</v>
      </c>
      <c r="F1373" t="s">
        <v>344</v>
      </c>
      <c r="G1373" t="s">
        <v>378</v>
      </c>
      <c r="H1373">
        <v>16</v>
      </c>
      <c r="I1373" t="s">
        <v>196</v>
      </c>
      <c r="J1373" t="s">
        <v>195</v>
      </c>
      <c r="K1373">
        <v>111477</v>
      </c>
      <c r="L1373">
        <v>99311</v>
      </c>
      <c r="M1373">
        <v>1399</v>
      </c>
      <c r="N1373">
        <v>5525</v>
      </c>
      <c r="O1373">
        <v>910</v>
      </c>
      <c r="P1373">
        <v>389</v>
      </c>
      <c r="Q1373">
        <v>3943</v>
      </c>
    </row>
    <row r="1374" spans="1:17" hidden="1" x14ac:dyDescent="0.2">
      <c r="A1374" t="s">
        <v>364</v>
      </c>
      <c r="B1374" s="2">
        <v>42917</v>
      </c>
      <c r="C1374" t="s">
        <v>351</v>
      </c>
      <c r="D1374" t="s">
        <v>352</v>
      </c>
      <c r="E1374" t="s">
        <v>347</v>
      </c>
      <c r="F1374" t="s">
        <v>348</v>
      </c>
      <c r="G1374" t="s">
        <v>378</v>
      </c>
      <c r="H1374">
        <v>16</v>
      </c>
      <c r="I1374" t="s">
        <v>196</v>
      </c>
      <c r="J1374" t="s">
        <v>195</v>
      </c>
      <c r="K1374">
        <v>749574</v>
      </c>
      <c r="L1374">
        <v>703536</v>
      </c>
      <c r="M1374">
        <v>7126</v>
      </c>
      <c r="N1374">
        <v>9486</v>
      </c>
      <c r="O1374">
        <v>10649</v>
      </c>
      <c r="P1374">
        <v>1567</v>
      </c>
      <c r="Q1374">
        <v>17210</v>
      </c>
    </row>
    <row r="1375" spans="1:17" hidden="1" x14ac:dyDescent="0.2">
      <c r="A1375" t="s">
        <v>364</v>
      </c>
      <c r="B1375" s="2">
        <v>42917</v>
      </c>
      <c r="C1375" t="s">
        <v>351</v>
      </c>
      <c r="D1375" t="s">
        <v>352</v>
      </c>
      <c r="E1375" t="s">
        <v>349</v>
      </c>
      <c r="F1375" t="s">
        <v>350</v>
      </c>
      <c r="G1375" t="s">
        <v>378</v>
      </c>
      <c r="H1375">
        <v>16</v>
      </c>
      <c r="I1375" t="s">
        <v>196</v>
      </c>
      <c r="J1375" t="s">
        <v>195</v>
      </c>
      <c r="K1375">
        <v>861051</v>
      </c>
      <c r="L1375">
        <v>802847</v>
      </c>
      <c r="M1375">
        <v>8525</v>
      </c>
      <c r="N1375">
        <v>15011</v>
      </c>
      <c r="O1375">
        <v>11559</v>
      </c>
      <c r="P1375">
        <v>1956</v>
      </c>
      <c r="Q1375">
        <v>21153</v>
      </c>
    </row>
    <row r="1376" spans="1:17" hidden="1" x14ac:dyDescent="0.2">
      <c r="A1376" t="s">
        <v>364</v>
      </c>
      <c r="B1376" s="2">
        <v>42917</v>
      </c>
      <c r="C1376" t="s">
        <v>353</v>
      </c>
      <c r="D1376" t="s">
        <v>354</v>
      </c>
      <c r="E1376" t="s">
        <v>343</v>
      </c>
      <c r="F1376" t="s">
        <v>344</v>
      </c>
      <c r="G1376" t="s">
        <v>378</v>
      </c>
      <c r="H1376">
        <v>16</v>
      </c>
      <c r="I1376" t="s">
        <v>196</v>
      </c>
      <c r="J1376" t="s">
        <v>195</v>
      </c>
      <c r="K1376">
        <v>216125</v>
      </c>
      <c r="L1376">
        <v>192282</v>
      </c>
      <c r="M1376">
        <v>2649</v>
      </c>
      <c r="N1376">
        <v>10902</v>
      </c>
      <c r="O1376">
        <v>1722</v>
      </c>
      <c r="P1376">
        <v>723</v>
      </c>
      <c r="Q1376">
        <v>7847</v>
      </c>
    </row>
    <row r="1377" spans="1:17" hidden="1" x14ac:dyDescent="0.2">
      <c r="A1377" t="s">
        <v>364</v>
      </c>
      <c r="B1377" s="2">
        <v>42917</v>
      </c>
      <c r="C1377" t="s">
        <v>353</v>
      </c>
      <c r="D1377" t="s">
        <v>354</v>
      </c>
      <c r="E1377" t="s">
        <v>347</v>
      </c>
      <c r="F1377" t="s">
        <v>348</v>
      </c>
      <c r="G1377" t="s">
        <v>378</v>
      </c>
      <c r="H1377">
        <v>16</v>
      </c>
      <c r="I1377" t="s">
        <v>196</v>
      </c>
      <c r="J1377" t="s">
        <v>195</v>
      </c>
      <c r="K1377">
        <v>1502779</v>
      </c>
      <c r="L1377">
        <v>1409334</v>
      </c>
      <c r="M1377">
        <v>12475</v>
      </c>
      <c r="N1377">
        <v>19078</v>
      </c>
      <c r="O1377">
        <v>24903</v>
      </c>
      <c r="P1377">
        <v>2984</v>
      </c>
      <c r="Q1377">
        <v>34005</v>
      </c>
    </row>
    <row r="1378" spans="1:17" hidden="1" x14ac:dyDescent="0.2">
      <c r="A1378" t="s">
        <v>364</v>
      </c>
      <c r="B1378" s="2">
        <v>42917</v>
      </c>
      <c r="C1378" t="s">
        <v>353</v>
      </c>
      <c r="D1378" t="s">
        <v>354</v>
      </c>
      <c r="E1378" t="s">
        <v>349</v>
      </c>
      <c r="F1378" t="s">
        <v>350</v>
      </c>
      <c r="G1378" t="s">
        <v>378</v>
      </c>
      <c r="H1378">
        <v>16</v>
      </c>
      <c r="I1378" t="s">
        <v>196</v>
      </c>
      <c r="J1378" t="s">
        <v>195</v>
      </c>
      <c r="K1378">
        <v>1718904</v>
      </c>
      <c r="L1378">
        <v>1601616</v>
      </c>
      <c r="M1378">
        <v>15124</v>
      </c>
      <c r="N1378">
        <v>29980</v>
      </c>
      <c r="O1378">
        <v>26625</v>
      </c>
      <c r="P1378">
        <v>3707</v>
      </c>
      <c r="Q1378">
        <v>41852</v>
      </c>
    </row>
    <row r="1379" spans="1:17" hidden="1" x14ac:dyDescent="0.2">
      <c r="A1379" t="s">
        <v>365</v>
      </c>
      <c r="B1379" s="2">
        <v>43282</v>
      </c>
      <c r="C1379" t="s">
        <v>341</v>
      </c>
      <c r="D1379" t="s">
        <v>342</v>
      </c>
      <c r="E1379" t="s">
        <v>343</v>
      </c>
      <c r="F1379" t="s">
        <v>344</v>
      </c>
      <c r="G1379" t="s">
        <v>378</v>
      </c>
      <c r="H1379">
        <v>16</v>
      </c>
      <c r="I1379" t="s">
        <v>196</v>
      </c>
      <c r="J1379" t="s">
        <v>195</v>
      </c>
      <c r="K1379">
        <v>107974</v>
      </c>
      <c r="L1379">
        <v>95942</v>
      </c>
      <c r="M1379">
        <v>1296</v>
      </c>
      <c r="N1379">
        <v>5426</v>
      </c>
      <c r="O1379">
        <v>836</v>
      </c>
      <c r="P1379">
        <v>341</v>
      </c>
      <c r="Q1379">
        <v>4133</v>
      </c>
    </row>
    <row r="1380" spans="1:17" hidden="1" x14ac:dyDescent="0.2">
      <c r="A1380" t="s">
        <v>365</v>
      </c>
      <c r="B1380" s="2">
        <v>43282</v>
      </c>
      <c r="C1380" t="s">
        <v>341</v>
      </c>
      <c r="D1380" t="s">
        <v>342</v>
      </c>
      <c r="E1380" t="s">
        <v>347</v>
      </c>
      <c r="F1380" t="s">
        <v>348</v>
      </c>
      <c r="G1380" t="s">
        <v>378</v>
      </c>
      <c r="H1380">
        <v>16</v>
      </c>
      <c r="I1380" t="s">
        <v>196</v>
      </c>
      <c r="J1380" t="s">
        <v>195</v>
      </c>
      <c r="K1380">
        <v>767157</v>
      </c>
      <c r="L1380">
        <v>717760</v>
      </c>
      <c r="M1380">
        <v>5602</v>
      </c>
      <c r="N1380">
        <v>9747</v>
      </c>
      <c r="O1380">
        <v>14953</v>
      </c>
      <c r="P1380">
        <v>1498</v>
      </c>
      <c r="Q1380">
        <v>17597</v>
      </c>
    </row>
    <row r="1381" spans="1:17" hidden="1" x14ac:dyDescent="0.2">
      <c r="A1381" t="s">
        <v>365</v>
      </c>
      <c r="B1381" s="2">
        <v>43282</v>
      </c>
      <c r="C1381" t="s">
        <v>341</v>
      </c>
      <c r="D1381" t="s">
        <v>342</v>
      </c>
      <c r="E1381" t="s">
        <v>349</v>
      </c>
      <c r="F1381" t="s">
        <v>350</v>
      </c>
      <c r="G1381" t="s">
        <v>378</v>
      </c>
      <c r="H1381">
        <v>16</v>
      </c>
      <c r="I1381" t="s">
        <v>196</v>
      </c>
      <c r="J1381" t="s">
        <v>195</v>
      </c>
      <c r="K1381">
        <v>875131</v>
      </c>
      <c r="L1381">
        <v>813702</v>
      </c>
      <c r="M1381">
        <v>6898</v>
      </c>
      <c r="N1381">
        <v>15173</v>
      </c>
      <c r="O1381">
        <v>15789</v>
      </c>
      <c r="P1381">
        <v>1839</v>
      </c>
      <c r="Q1381">
        <v>21730</v>
      </c>
    </row>
    <row r="1382" spans="1:17" hidden="1" x14ac:dyDescent="0.2">
      <c r="A1382" t="s">
        <v>365</v>
      </c>
      <c r="B1382" s="2">
        <v>43282</v>
      </c>
      <c r="C1382" t="s">
        <v>351</v>
      </c>
      <c r="D1382" t="s">
        <v>352</v>
      </c>
      <c r="E1382" t="s">
        <v>343</v>
      </c>
      <c r="F1382" t="s">
        <v>344</v>
      </c>
      <c r="G1382" t="s">
        <v>378</v>
      </c>
      <c r="H1382">
        <v>16</v>
      </c>
      <c r="I1382" t="s">
        <v>196</v>
      </c>
      <c r="J1382" t="s">
        <v>195</v>
      </c>
      <c r="K1382">
        <v>114934</v>
      </c>
      <c r="L1382">
        <v>102351</v>
      </c>
      <c r="M1382">
        <v>1429</v>
      </c>
      <c r="N1382">
        <v>5638</v>
      </c>
      <c r="O1382">
        <v>957</v>
      </c>
      <c r="P1382">
        <v>389</v>
      </c>
      <c r="Q1382">
        <v>4170</v>
      </c>
    </row>
    <row r="1383" spans="1:17" hidden="1" x14ac:dyDescent="0.2">
      <c r="A1383" t="s">
        <v>365</v>
      </c>
      <c r="B1383" s="2">
        <v>43282</v>
      </c>
      <c r="C1383" t="s">
        <v>351</v>
      </c>
      <c r="D1383" t="s">
        <v>352</v>
      </c>
      <c r="E1383" t="s">
        <v>347</v>
      </c>
      <c r="F1383" t="s">
        <v>348</v>
      </c>
      <c r="G1383" t="s">
        <v>378</v>
      </c>
      <c r="H1383">
        <v>16</v>
      </c>
      <c r="I1383" t="s">
        <v>196</v>
      </c>
      <c r="J1383" t="s">
        <v>195</v>
      </c>
      <c r="K1383">
        <v>764143</v>
      </c>
      <c r="L1383">
        <v>716135</v>
      </c>
      <c r="M1383">
        <v>7448</v>
      </c>
      <c r="N1383">
        <v>9638</v>
      </c>
      <c r="O1383">
        <v>11073</v>
      </c>
      <c r="P1383">
        <v>1655</v>
      </c>
      <c r="Q1383">
        <v>18194</v>
      </c>
    </row>
    <row r="1384" spans="1:17" hidden="1" x14ac:dyDescent="0.2">
      <c r="A1384" t="s">
        <v>365</v>
      </c>
      <c r="B1384" s="2">
        <v>43282</v>
      </c>
      <c r="C1384" t="s">
        <v>351</v>
      </c>
      <c r="D1384" t="s">
        <v>352</v>
      </c>
      <c r="E1384" t="s">
        <v>349</v>
      </c>
      <c r="F1384" t="s">
        <v>350</v>
      </c>
      <c r="G1384" t="s">
        <v>378</v>
      </c>
      <c r="H1384">
        <v>16</v>
      </c>
      <c r="I1384" t="s">
        <v>196</v>
      </c>
      <c r="J1384" t="s">
        <v>195</v>
      </c>
      <c r="K1384">
        <v>879077</v>
      </c>
      <c r="L1384">
        <v>818486</v>
      </c>
      <c r="M1384">
        <v>8877</v>
      </c>
      <c r="N1384">
        <v>15276</v>
      </c>
      <c r="O1384">
        <v>12030</v>
      </c>
      <c r="P1384">
        <v>2044</v>
      </c>
      <c r="Q1384">
        <v>22364</v>
      </c>
    </row>
    <row r="1385" spans="1:17" hidden="1" x14ac:dyDescent="0.2">
      <c r="A1385" t="s">
        <v>365</v>
      </c>
      <c r="B1385" s="2">
        <v>43282</v>
      </c>
      <c r="C1385" t="s">
        <v>353</v>
      </c>
      <c r="D1385" t="s">
        <v>354</v>
      </c>
      <c r="E1385" t="s">
        <v>343</v>
      </c>
      <c r="F1385" t="s">
        <v>344</v>
      </c>
      <c r="G1385" t="s">
        <v>378</v>
      </c>
      <c r="H1385">
        <v>16</v>
      </c>
      <c r="I1385" t="s">
        <v>196</v>
      </c>
      <c r="J1385" t="s">
        <v>195</v>
      </c>
      <c r="K1385">
        <v>222908</v>
      </c>
      <c r="L1385">
        <v>198293</v>
      </c>
      <c r="M1385">
        <v>2725</v>
      </c>
      <c r="N1385">
        <v>11064</v>
      </c>
      <c r="O1385">
        <v>1793</v>
      </c>
      <c r="P1385">
        <v>730</v>
      </c>
      <c r="Q1385">
        <v>8303</v>
      </c>
    </row>
    <row r="1386" spans="1:17" hidden="1" x14ac:dyDescent="0.2">
      <c r="A1386" t="s">
        <v>365</v>
      </c>
      <c r="B1386" s="2">
        <v>43282</v>
      </c>
      <c r="C1386" t="s">
        <v>353</v>
      </c>
      <c r="D1386" t="s">
        <v>354</v>
      </c>
      <c r="E1386" t="s">
        <v>347</v>
      </c>
      <c r="F1386" t="s">
        <v>348</v>
      </c>
      <c r="G1386" t="s">
        <v>378</v>
      </c>
      <c r="H1386">
        <v>16</v>
      </c>
      <c r="I1386" t="s">
        <v>196</v>
      </c>
      <c r="J1386" t="s">
        <v>195</v>
      </c>
      <c r="K1386">
        <v>1531300</v>
      </c>
      <c r="L1386">
        <v>1433895</v>
      </c>
      <c r="M1386">
        <v>13050</v>
      </c>
      <c r="N1386">
        <v>19385</v>
      </c>
      <c r="O1386">
        <v>26026</v>
      </c>
      <c r="P1386">
        <v>3153</v>
      </c>
      <c r="Q1386">
        <v>35791</v>
      </c>
    </row>
    <row r="1387" spans="1:17" hidden="1" x14ac:dyDescent="0.2">
      <c r="A1387" t="s">
        <v>365</v>
      </c>
      <c r="B1387" s="2">
        <v>43282</v>
      </c>
      <c r="C1387" t="s">
        <v>353</v>
      </c>
      <c r="D1387" t="s">
        <v>354</v>
      </c>
      <c r="E1387" t="s">
        <v>349</v>
      </c>
      <c r="F1387" t="s">
        <v>350</v>
      </c>
      <c r="G1387" t="s">
        <v>378</v>
      </c>
      <c r="H1387">
        <v>16</v>
      </c>
      <c r="I1387" t="s">
        <v>196</v>
      </c>
      <c r="J1387" t="s">
        <v>195</v>
      </c>
      <c r="K1387">
        <v>1754208</v>
      </c>
      <c r="L1387">
        <v>1632188</v>
      </c>
      <c r="M1387">
        <v>15775</v>
      </c>
      <c r="N1387">
        <v>30449</v>
      </c>
      <c r="O1387">
        <v>27819</v>
      </c>
      <c r="P1387">
        <v>3883</v>
      </c>
      <c r="Q1387">
        <v>44094</v>
      </c>
    </row>
    <row r="1388" spans="1:17" hidden="1" x14ac:dyDescent="0.2">
      <c r="A1388" t="s">
        <v>339</v>
      </c>
      <c r="B1388" t="s">
        <v>340</v>
      </c>
      <c r="C1388" t="s">
        <v>341</v>
      </c>
      <c r="D1388" t="s">
        <v>342</v>
      </c>
      <c r="E1388" t="s">
        <v>343</v>
      </c>
      <c r="F1388" t="s">
        <v>344</v>
      </c>
      <c r="G1388" t="s">
        <v>379</v>
      </c>
      <c r="H1388">
        <v>17</v>
      </c>
      <c r="I1388" t="s">
        <v>199</v>
      </c>
      <c r="J1388" t="s">
        <v>198</v>
      </c>
      <c r="K1388">
        <v>980969</v>
      </c>
      <c r="L1388">
        <v>892789</v>
      </c>
      <c r="M1388">
        <v>32617</v>
      </c>
      <c r="N1388">
        <v>25771</v>
      </c>
      <c r="O1388">
        <v>7363</v>
      </c>
      <c r="P1388">
        <v>2058</v>
      </c>
      <c r="Q1388">
        <v>20371</v>
      </c>
    </row>
    <row r="1389" spans="1:17" hidden="1" x14ac:dyDescent="0.2">
      <c r="A1389" t="s">
        <v>339</v>
      </c>
      <c r="B1389" t="s">
        <v>340</v>
      </c>
      <c r="C1389" t="s">
        <v>341</v>
      </c>
      <c r="D1389" t="s">
        <v>342</v>
      </c>
      <c r="E1389" t="s">
        <v>347</v>
      </c>
      <c r="F1389" t="s">
        <v>348</v>
      </c>
      <c r="G1389" t="s">
        <v>379</v>
      </c>
      <c r="H1389">
        <v>17</v>
      </c>
      <c r="I1389" t="s">
        <v>199</v>
      </c>
      <c r="J1389" t="s">
        <v>198</v>
      </c>
      <c r="K1389">
        <v>5557387</v>
      </c>
      <c r="L1389">
        <v>4174817</v>
      </c>
      <c r="M1389">
        <v>979165</v>
      </c>
      <c r="N1389">
        <v>9666</v>
      </c>
      <c r="O1389">
        <v>305545</v>
      </c>
      <c r="P1389">
        <v>1555</v>
      </c>
      <c r="Q1389">
        <v>86639</v>
      </c>
    </row>
    <row r="1390" spans="1:17" hidden="1" x14ac:dyDescent="0.2">
      <c r="A1390" t="s">
        <v>339</v>
      </c>
      <c r="B1390" t="s">
        <v>340</v>
      </c>
      <c r="C1390" t="s">
        <v>341</v>
      </c>
      <c r="D1390" t="s">
        <v>342</v>
      </c>
      <c r="E1390" t="s">
        <v>349</v>
      </c>
      <c r="F1390" t="s">
        <v>350</v>
      </c>
      <c r="G1390" t="s">
        <v>379</v>
      </c>
      <c r="H1390">
        <v>17</v>
      </c>
      <c r="I1390" t="s">
        <v>199</v>
      </c>
      <c r="J1390" t="s">
        <v>198</v>
      </c>
      <c r="K1390">
        <v>6538356</v>
      </c>
      <c r="L1390">
        <v>5067606</v>
      </c>
      <c r="M1390">
        <v>1011782</v>
      </c>
      <c r="N1390">
        <v>35437</v>
      </c>
      <c r="O1390">
        <v>312908</v>
      </c>
      <c r="P1390">
        <v>3613</v>
      </c>
      <c r="Q1390">
        <v>107010</v>
      </c>
    </row>
    <row r="1391" spans="1:17" hidden="1" x14ac:dyDescent="0.2">
      <c r="A1391" t="s">
        <v>339</v>
      </c>
      <c r="B1391" t="s">
        <v>340</v>
      </c>
      <c r="C1391" t="s">
        <v>351</v>
      </c>
      <c r="D1391" t="s">
        <v>352</v>
      </c>
      <c r="E1391" t="s">
        <v>343</v>
      </c>
      <c r="F1391" t="s">
        <v>344</v>
      </c>
      <c r="G1391" t="s">
        <v>379</v>
      </c>
      <c r="H1391">
        <v>17</v>
      </c>
      <c r="I1391" t="s">
        <v>199</v>
      </c>
      <c r="J1391" t="s">
        <v>198</v>
      </c>
      <c r="K1391">
        <v>1046609</v>
      </c>
      <c r="L1391">
        <v>955976</v>
      </c>
      <c r="M1391">
        <v>31481</v>
      </c>
      <c r="N1391">
        <v>28955</v>
      </c>
      <c r="O1391">
        <v>7522</v>
      </c>
      <c r="P1391">
        <v>2215</v>
      </c>
      <c r="Q1391">
        <v>20460</v>
      </c>
    </row>
    <row r="1392" spans="1:17" hidden="1" x14ac:dyDescent="0.2">
      <c r="A1392" t="s">
        <v>339</v>
      </c>
      <c r="B1392" t="s">
        <v>340</v>
      </c>
      <c r="C1392" t="s">
        <v>351</v>
      </c>
      <c r="D1392" t="s">
        <v>352</v>
      </c>
      <c r="E1392" t="s">
        <v>347</v>
      </c>
      <c r="F1392" t="s">
        <v>348</v>
      </c>
      <c r="G1392" t="s">
        <v>379</v>
      </c>
      <c r="H1392">
        <v>17</v>
      </c>
      <c r="I1392" t="s">
        <v>199</v>
      </c>
      <c r="J1392" t="s">
        <v>198</v>
      </c>
      <c r="K1392">
        <v>5245667</v>
      </c>
      <c r="L1392">
        <v>4007005</v>
      </c>
      <c r="M1392">
        <v>860195</v>
      </c>
      <c r="N1392">
        <v>9454</v>
      </c>
      <c r="O1392">
        <v>283969</v>
      </c>
      <c r="P1392">
        <v>1608</v>
      </c>
      <c r="Q1392">
        <v>83436</v>
      </c>
    </row>
    <row r="1393" spans="1:17" hidden="1" x14ac:dyDescent="0.2">
      <c r="A1393" t="s">
        <v>339</v>
      </c>
      <c r="B1393" t="s">
        <v>340</v>
      </c>
      <c r="C1393" t="s">
        <v>351</v>
      </c>
      <c r="D1393" t="s">
        <v>352</v>
      </c>
      <c r="E1393" t="s">
        <v>349</v>
      </c>
      <c r="F1393" t="s">
        <v>350</v>
      </c>
      <c r="G1393" t="s">
        <v>379</v>
      </c>
      <c r="H1393">
        <v>17</v>
      </c>
      <c r="I1393" t="s">
        <v>199</v>
      </c>
      <c r="J1393" t="s">
        <v>198</v>
      </c>
      <c r="K1393">
        <v>6292276</v>
      </c>
      <c r="L1393">
        <v>4962981</v>
      </c>
      <c r="M1393">
        <v>891676</v>
      </c>
      <c r="N1393">
        <v>38409</v>
      </c>
      <c r="O1393">
        <v>291491</v>
      </c>
      <c r="P1393">
        <v>3823</v>
      </c>
      <c r="Q1393">
        <v>103896</v>
      </c>
    </row>
    <row r="1394" spans="1:17" hidden="1" x14ac:dyDescent="0.2">
      <c r="A1394" t="s">
        <v>339</v>
      </c>
      <c r="B1394" t="s">
        <v>340</v>
      </c>
      <c r="C1394" t="s">
        <v>353</v>
      </c>
      <c r="D1394" t="s">
        <v>354</v>
      </c>
      <c r="E1394" t="s">
        <v>343</v>
      </c>
      <c r="F1394" t="s">
        <v>344</v>
      </c>
      <c r="G1394" t="s">
        <v>379</v>
      </c>
      <c r="H1394">
        <v>17</v>
      </c>
      <c r="I1394" t="s">
        <v>199</v>
      </c>
      <c r="J1394" t="s">
        <v>198</v>
      </c>
      <c r="K1394">
        <v>2027578</v>
      </c>
      <c r="L1394">
        <v>1848765</v>
      </c>
      <c r="M1394">
        <v>64098</v>
      </c>
      <c r="N1394">
        <v>54726</v>
      </c>
      <c r="O1394">
        <v>14885</v>
      </c>
      <c r="P1394">
        <v>4273</v>
      </c>
      <c r="Q1394">
        <v>40831</v>
      </c>
    </row>
    <row r="1395" spans="1:17" hidden="1" x14ac:dyDescent="0.2">
      <c r="A1395" t="s">
        <v>339</v>
      </c>
      <c r="B1395" t="s">
        <v>340</v>
      </c>
      <c r="C1395" t="s">
        <v>353</v>
      </c>
      <c r="D1395" t="s">
        <v>354</v>
      </c>
      <c r="E1395" t="s">
        <v>347</v>
      </c>
      <c r="F1395" t="s">
        <v>348</v>
      </c>
      <c r="G1395" t="s">
        <v>379</v>
      </c>
      <c r="H1395">
        <v>17</v>
      </c>
      <c r="I1395" t="s">
        <v>199</v>
      </c>
      <c r="J1395" t="s">
        <v>198</v>
      </c>
      <c r="K1395">
        <v>10803054</v>
      </c>
      <c r="L1395">
        <v>8181822</v>
      </c>
      <c r="M1395">
        <v>1839360</v>
      </c>
      <c r="N1395">
        <v>19120</v>
      </c>
      <c r="O1395">
        <v>589514</v>
      </c>
      <c r="P1395">
        <v>3163</v>
      </c>
      <c r="Q1395">
        <v>170075</v>
      </c>
    </row>
    <row r="1396" spans="1:17" hidden="1" x14ac:dyDescent="0.2">
      <c r="A1396" t="s">
        <v>339</v>
      </c>
      <c r="B1396" t="s">
        <v>340</v>
      </c>
      <c r="C1396" t="s">
        <v>353</v>
      </c>
      <c r="D1396" t="s">
        <v>354</v>
      </c>
      <c r="E1396" t="s">
        <v>349</v>
      </c>
      <c r="F1396" t="s">
        <v>350</v>
      </c>
      <c r="G1396" t="s">
        <v>379</v>
      </c>
      <c r="H1396">
        <v>17</v>
      </c>
      <c r="I1396" t="s">
        <v>199</v>
      </c>
      <c r="J1396" t="s">
        <v>198</v>
      </c>
      <c r="K1396">
        <v>12830632</v>
      </c>
      <c r="L1396">
        <v>10030587</v>
      </c>
      <c r="M1396">
        <v>1903458</v>
      </c>
      <c r="N1396">
        <v>73846</v>
      </c>
      <c r="O1396">
        <v>604399</v>
      </c>
      <c r="P1396">
        <v>7436</v>
      </c>
      <c r="Q1396">
        <v>210906</v>
      </c>
    </row>
    <row r="1397" spans="1:17" hidden="1" x14ac:dyDescent="0.2">
      <c r="A1397" t="s">
        <v>355</v>
      </c>
      <c r="B1397" t="s">
        <v>356</v>
      </c>
      <c r="C1397" t="s">
        <v>341</v>
      </c>
      <c r="D1397" t="s">
        <v>342</v>
      </c>
      <c r="E1397" t="s">
        <v>343</v>
      </c>
      <c r="F1397" t="s">
        <v>344</v>
      </c>
      <c r="G1397" t="s">
        <v>379</v>
      </c>
      <c r="H1397">
        <v>17</v>
      </c>
      <c r="I1397" t="s">
        <v>199</v>
      </c>
      <c r="J1397" t="s">
        <v>198</v>
      </c>
      <c r="K1397">
        <v>980973</v>
      </c>
      <c r="L1397">
        <v>892793</v>
      </c>
      <c r="M1397">
        <v>32617</v>
      </c>
      <c r="N1397">
        <v>25771</v>
      </c>
      <c r="O1397">
        <v>7363</v>
      </c>
      <c r="P1397">
        <v>2058</v>
      </c>
      <c r="Q1397">
        <v>20371</v>
      </c>
    </row>
    <row r="1398" spans="1:17" hidden="1" x14ac:dyDescent="0.2">
      <c r="A1398" t="s">
        <v>355</v>
      </c>
      <c r="B1398" t="s">
        <v>356</v>
      </c>
      <c r="C1398" t="s">
        <v>341</v>
      </c>
      <c r="D1398" t="s">
        <v>342</v>
      </c>
      <c r="E1398" t="s">
        <v>347</v>
      </c>
      <c r="F1398" t="s">
        <v>348</v>
      </c>
      <c r="G1398" t="s">
        <v>379</v>
      </c>
      <c r="H1398">
        <v>17</v>
      </c>
      <c r="I1398" t="s">
        <v>199</v>
      </c>
      <c r="J1398" t="s">
        <v>198</v>
      </c>
      <c r="K1398">
        <v>5558023</v>
      </c>
      <c r="L1398">
        <v>4175443</v>
      </c>
      <c r="M1398">
        <v>979173</v>
      </c>
      <c r="N1398">
        <v>9666</v>
      </c>
      <c r="O1398">
        <v>305545</v>
      </c>
      <c r="P1398">
        <v>1555</v>
      </c>
      <c r="Q1398">
        <v>86641</v>
      </c>
    </row>
    <row r="1399" spans="1:17" hidden="1" x14ac:dyDescent="0.2">
      <c r="A1399" t="s">
        <v>355</v>
      </c>
      <c r="B1399" t="s">
        <v>356</v>
      </c>
      <c r="C1399" t="s">
        <v>341</v>
      </c>
      <c r="D1399" t="s">
        <v>342</v>
      </c>
      <c r="E1399" t="s">
        <v>349</v>
      </c>
      <c r="F1399" t="s">
        <v>350</v>
      </c>
      <c r="G1399" t="s">
        <v>379</v>
      </c>
      <c r="H1399">
        <v>17</v>
      </c>
      <c r="I1399" t="s">
        <v>199</v>
      </c>
      <c r="J1399" t="s">
        <v>198</v>
      </c>
      <c r="K1399">
        <v>6538996</v>
      </c>
      <c r="L1399">
        <v>5068236</v>
      </c>
      <c r="M1399">
        <v>1011790</v>
      </c>
      <c r="N1399">
        <v>35437</v>
      </c>
      <c r="O1399">
        <v>312908</v>
      </c>
      <c r="P1399">
        <v>3613</v>
      </c>
      <c r="Q1399">
        <v>107012</v>
      </c>
    </row>
    <row r="1400" spans="1:17" hidden="1" x14ac:dyDescent="0.2">
      <c r="A1400" t="s">
        <v>355</v>
      </c>
      <c r="B1400" t="s">
        <v>356</v>
      </c>
      <c r="C1400" t="s">
        <v>351</v>
      </c>
      <c r="D1400" t="s">
        <v>352</v>
      </c>
      <c r="E1400" t="s">
        <v>343</v>
      </c>
      <c r="F1400" t="s">
        <v>344</v>
      </c>
      <c r="G1400" t="s">
        <v>379</v>
      </c>
      <c r="H1400">
        <v>17</v>
      </c>
      <c r="I1400" t="s">
        <v>199</v>
      </c>
      <c r="J1400" t="s">
        <v>198</v>
      </c>
      <c r="K1400">
        <v>1046612</v>
      </c>
      <c r="L1400">
        <v>955979</v>
      </c>
      <c r="M1400">
        <v>31481</v>
      </c>
      <c r="N1400">
        <v>28955</v>
      </c>
      <c r="O1400">
        <v>7522</v>
      </c>
      <c r="P1400">
        <v>2215</v>
      </c>
      <c r="Q1400">
        <v>20460</v>
      </c>
    </row>
    <row r="1401" spans="1:17" hidden="1" x14ac:dyDescent="0.2">
      <c r="A1401" t="s">
        <v>355</v>
      </c>
      <c r="B1401" t="s">
        <v>356</v>
      </c>
      <c r="C1401" t="s">
        <v>351</v>
      </c>
      <c r="D1401" t="s">
        <v>352</v>
      </c>
      <c r="E1401" t="s">
        <v>347</v>
      </c>
      <c r="F1401" t="s">
        <v>348</v>
      </c>
      <c r="G1401" t="s">
        <v>379</v>
      </c>
      <c r="H1401">
        <v>17</v>
      </c>
      <c r="I1401" t="s">
        <v>199</v>
      </c>
      <c r="J1401" t="s">
        <v>198</v>
      </c>
      <c r="K1401">
        <v>5245964</v>
      </c>
      <c r="L1401">
        <v>4007300</v>
      </c>
      <c r="M1401">
        <v>860195</v>
      </c>
      <c r="N1401">
        <v>9454</v>
      </c>
      <c r="O1401">
        <v>283971</v>
      </c>
      <c r="P1401">
        <v>1608</v>
      </c>
      <c r="Q1401">
        <v>83436</v>
      </c>
    </row>
    <row r="1402" spans="1:17" hidden="1" x14ac:dyDescent="0.2">
      <c r="A1402" t="s">
        <v>355</v>
      </c>
      <c r="B1402" t="s">
        <v>356</v>
      </c>
      <c r="C1402" t="s">
        <v>351</v>
      </c>
      <c r="D1402" t="s">
        <v>352</v>
      </c>
      <c r="E1402" t="s">
        <v>349</v>
      </c>
      <c r="F1402" t="s">
        <v>350</v>
      </c>
      <c r="G1402" t="s">
        <v>379</v>
      </c>
      <c r="H1402">
        <v>17</v>
      </c>
      <c r="I1402" t="s">
        <v>199</v>
      </c>
      <c r="J1402" t="s">
        <v>198</v>
      </c>
      <c r="K1402">
        <v>6292576</v>
      </c>
      <c r="L1402">
        <v>4963279</v>
      </c>
      <c r="M1402">
        <v>891676</v>
      </c>
      <c r="N1402">
        <v>38409</v>
      </c>
      <c r="O1402">
        <v>291493</v>
      </c>
      <c r="P1402">
        <v>3823</v>
      </c>
      <c r="Q1402">
        <v>103896</v>
      </c>
    </row>
    <row r="1403" spans="1:17" hidden="1" x14ac:dyDescent="0.2">
      <c r="A1403" t="s">
        <v>355</v>
      </c>
      <c r="B1403" t="s">
        <v>356</v>
      </c>
      <c r="C1403" t="s">
        <v>353</v>
      </c>
      <c r="D1403" t="s">
        <v>354</v>
      </c>
      <c r="E1403" t="s">
        <v>343</v>
      </c>
      <c r="F1403" t="s">
        <v>344</v>
      </c>
      <c r="G1403" t="s">
        <v>379</v>
      </c>
      <c r="H1403">
        <v>17</v>
      </c>
      <c r="I1403" t="s">
        <v>199</v>
      </c>
      <c r="J1403" t="s">
        <v>198</v>
      </c>
      <c r="K1403">
        <v>2027585</v>
      </c>
      <c r="L1403">
        <v>1848772</v>
      </c>
      <c r="M1403">
        <v>64098</v>
      </c>
      <c r="N1403">
        <v>54726</v>
      </c>
      <c r="O1403">
        <v>14885</v>
      </c>
      <c r="P1403">
        <v>4273</v>
      </c>
      <c r="Q1403">
        <v>40831</v>
      </c>
    </row>
    <row r="1404" spans="1:17" hidden="1" x14ac:dyDescent="0.2">
      <c r="A1404" t="s">
        <v>355</v>
      </c>
      <c r="B1404" t="s">
        <v>356</v>
      </c>
      <c r="C1404" t="s">
        <v>353</v>
      </c>
      <c r="D1404" t="s">
        <v>354</v>
      </c>
      <c r="E1404" t="s">
        <v>347</v>
      </c>
      <c r="F1404" t="s">
        <v>348</v>
      </c>
      <c r="G1404" t="s">
        <v>379</v>
      </c>
      <c r="H1404">
        <v>17</v>
      </c>
      <c r="I1404" t="s">
        <v>199</v>
      </c>
      <c r="J1404" t="s">
        <v>198</v>
      </c>
      <c r="K1404">
        <v>10803987</v>
      </c>
      <c r="L1404">
        <v>8182743</v>
      </c>
      <c r="M1404">
        <v>1839368</v>
      </c>
      <c r="N1404">
        <v>19120</v>
      </c>
      <c r="O1404">
        <v>589516</v>
      </c>
      <c r="P1404">
        <v>3163</v>
      </c>
      <c r="Q1404">
        <v>170077</v>
      </c>
    </row>
    <row r="1405" spans="1:17" hidden="1" x14ac:dyDescent="0.2">
      <c r="A1405" t="s">
        <v>355</v>
      </c>
      <c r="B1405" t="s">
        <v>356</v>
      </c>
      <c r="C1405" t="s">
        <v>353</v>
      </c>
      <c r="D1405" t="s">
        <v>354</v>
      </c>
      <c r="E1405" t="s">
        <v>349</v>
      </c>
      <c r="F1405" t="s">
        <v>350</v>
      </c>
      <c r="G1405" t="s">
        <v>379</v>
      </c>
      <c r="H1405">
        <v>17</v>
      </c>
      <c r="I1405" t="s">
        <v>199</v>
      </c>
      <c r="J1405" t="s">
        <v>198</v>
      </c>
      <c r="K1405">
        <v>12831572</v>
      </c>
      <c r="L1405">
        <v>10031515</v>
      </c>
      <c r="M1405">
        <v>1903466</v>
      </c>
      <c r="N1405">
        <v>73846</v>
      </c>
      <c r="O1405">
        <v>604401</v>
      </c>
      <c r="P1405">
        <v>7436</v>
      </c>
      <c r="Q1405">
        <v>210908</v>
      </c>
    </row>
    <row r="1406" spans="1:17" hidden="1" x14ac:dyDescent="0.2">
      <c r="A1406" t="s">
        <v>357</v>
      </c>
      <c r="B1406" s="2">
        <v>40360</v>
      </c>
      <c r="C1406" t="s">
        <v>341</v>
      </c>
      <c r="D1406" t="s">
        <v>342</v>
      </c>
      <c r="E1406" t="s">
        <v>343</v>
      </c>
      <c r="F1406" t="s">
        <v>344</v>
      </c>
      <c r="G1406" t="s">
        <v>379</v>
      </c>
      <c r="H1406">
        <v>17</v>
      </c>
      <c r="I1406" t="s">
        <v>199</v>
      </c>
      <c r="J1406" t="s">
        <v>198</v>
      </c>
      <c r="K1406">
        <v>985183</v>
      </c>
      <c r="L1406">
        <v>896792</v>
      </c>
      <c r="M1406">
        <v>32659</v>
      </c>
      <c r="N1406">
        <v>25789</v>
      </c>
      <c r="O1406">
        <v>7378</v>
      </c>
      <c r="P1406">
        <v>2066</v>
      </c>
      <c r="Q1406">
        <v>20499</v>
      </c>
    </row>
    <row r="1407" spans="1:17" hidden="1" x14ac:dyDescent="0.2">
      <c r="A1407" t="s">
        <v>357</v>
      </c>
      <c r="B1407" s="2">
        <v>40360</v>
      </c>
      <c r="C1407" t="s">
        <v>341</v>
      </c>
      <c r="D1407" t="s">
        <v>342</v>
      </c>
      <c r="E1407" t="s">
        <v>347</v>
      </c>
      <c r="F1407" t="s">
        <v>348</v>
      </c>
      <c r="G1407" t="s">
        <v>379</v>
      </c>
      <c r="H1407">
        <v>17</v>
      </c>
      <c r="I1407" t="s">
        <v>199</v>
      </c>
      <c r="J1407" t="s">
        <v>198</v>
      </c>
      <c r="K1407">
        <v>5558321</v>
      </c>
      <c r="L1407">
        <v>4173181</v>
      </c>
      <c r="M1407">
        <v>979227</v>
      </c>
      <c r="N1407">
        <v>9652</v>
      </c>
      <c r="O1407">
        <v>307506</v>
      </c>
      <c r="P1407">
        <v>1555</v>
      </c>
      <c r="Q1407">
        <v>87200</v>
      </c>
    </row>
    <row r="1408" spans="1:17" hidden="1" x14ac:dyDescent="0.2">
      <c r="A1408" t="s">
        <v>357</v>
      </c>
      <c r="B1408" s="2">
        <v>40360</v>
      </c>
      <c r="C1408" t="s">
        <v>341</v>
      </c>
      <c r="D1408" t="s">
        <v>342</v>
      </c>
      <c r="E1408" t="s">
        <v>349</v>
      </c>
      <c r="F1408" t="s">
        <v>350</v>
      </c>
      <c r="G1408" t="s">
        <v>379</v>
      </c>
      <c r="H1408">
        <v>17</v>
      </c>
      <c r="I1408" t="s">
        <v>199</v>
      </c>
      <c r="J1408" t="s">
        <v>198</v>
      </c>
      <c r="K1408">
        <v>6543504</v>
      </c>
      <c r="L1408">
        <v>5069973</v>
      </c>
      <c r="M1408">
        <v>1011886</v>
      </c>
      <c r="N1408">
        <v>35441</v>
      </c>
      <c r="O1408">
        <v>314884</v>
      </c>
      <c r="P1408">
        <v>3621</v>
      </c>
      <c r="Q1408">
        <v>107699</v>
      </c>
    </row>
    <row r="1409" spans="1:17" hidden="1" x14ac:dyDescent="0.2">
      <c r="A1409" t="s">
        <v>357</v>
      </c>
      <c r="B1409" s="2">
        <v>40360</v>
      </c>
      <c r="C1409" t="s">
        <v>351</v>
      </c>
      <c r="D1409" t="s">
        <v>352</v>
      </c>
      <c r="E1409" t="s">
        <v>343</v>
      </c>
      <c r="F1409" t="s">
        <v>344</v>
      </c>
      <c r="G1409" t="s">
        <v>379</v>
      </c>
      <c r="H1409">
        <v>17</v>
      </c>
      <c r="I1409" t="s">
        <v>199</v>
      </c>
      <c r="J1409" t="s">
        <v>198</v>
      </c>
      <c r="K1409">
        <v>1049703</v>
      </c>
      <c r="L1409">
        <v>958872</v>
      </c>
      <c r="M1409">
        <v>31546</v>
      </c>
      <c r="N1409">
        <v>28970</v>
      </c>
      <c r="O1409">
        <v>7537</v>
      </c>
      <c r="P1409">
        <v>2215</v>
      </c>
      <c r="Q1409">
        <v>20563</v>
      </c>
    </row>
    <row r="1410" spans="1:17" hidden="1" x14ac:dyDescent="0.2">
      <c r="A1410" t="s">
        <v>357</v>
      </c>
      <c r="B1410" s="2">
        <v>40360</v>
      </c>
      <c r="C1410" t="s">
        <v>351</v>
      </c>
      <c r="D1410" t="s">
        <v>352</v>
      </c>
      <c r="E1410" t="s">
        <v>347</v>
      </c>
      <c r="F1410" t="s">
        <v>348</v>
      </c>
      <c r="G1410" t="s">
        <v>379</v>
      </c>
      <c r="H1410">
        <v>17</v>
      </c>
      <c r="I1410" t="s">
        <v>199</v>
      </c>
      <c r="J1410" t="s">
        <v>198</v>
      </c>
      <c r="K1410">
        <v>5247555</v>
      </c>
      <c r="L1410">
        <v>4006255</v>
      </c>
      <c r="M1410">
        <v>860474</v>
      </c>
      <c r="N1410">
        <v>9463</v>
      </c>
      <c r="O1410">
        <v>285693</v>
      </c>
      <c r="P1410">
        <v>1600</v>
      </c>
      <c r="Q1410">
        <v>84070</v>
      </c>
    </row>
    <row r="1411" spans="1:17" hidden="1" x14ac:dyDescent="0.2">
      <c r="A1411" t="s">
        <v>357</v>
      </c>
      <c r="B1411" s="2">
        <v>40360</v>
      </c>
      <c r="C1411" t="s">
        <v>351</v>
      </c>
      <c r="D1411" t="s">
        <v>352</v>
      </c>
      <c r="E1411" t="s">
        <v>349</v>
      </c>
      <c r="F1411" t="s">
        <v>350</v>
      </c>
      <c r="G1411" t="s">
        <v>379</v>
      </c>
      <c r="H1411">
        <v>17</v>
      </c>
      <c r="I1411" t="s">
        <v>199</v>
      </c>
      <c r="J1411" t="s">
        <v>198</v>
      </c>
      <c r="K1411">
        <v>6297258</v>
      </c>
      <c r="L1411">
        <v>4965127</v>
      </c>
      <c r="M1411">
        <v>892020</v>
      </c>
      <c r="N1411">
        <v>38433</v>
      </c>
      <c r="O1411">
        <v>293230</v>
      </c>
      <c r="P1411">
        <v>3815</v>
      </c>
      <c r="Q1411">
        <v>104633</v>
      </c>
    </row>
    <row r="1412" spans="1:17" hidden="1" x14ac:dyDescent="0.2">
      <c r="A1412" t="s">
        <v>357</v>
      </c>
      <c r="B1412" s="2">
        <v>40360</v>
      </c>
      <c r="C1412" t="s">
        <v>353</v>
      </c>
      <c r="D1412" t="s">
        <v>354</v>
      </c>
      <c r="E1412" t="s">
        <v>343</v>
      </c>
      <c r="F1412" t="s">
        <v>344</v>
      </c>
      <c r="G1412" t="s">
        <v>379</v>
      </c>
      <c r="H1412">
        <v>17</v>
      </c>
      <c r="I1412" t="s">
        <v>199</v>
      </c>
      <c r="J1412" t="s">
        <v>198</v>
      </c>
      <c r="K1412">
        <v>2034886</v>
      </c>
      <c r="L1412">
        <v>1855664</v>
      </c>
      <c r="M1412">
        <v>64205</v>
      </c>
      <c r="N1412">
        <v>54759</v>
      </c>
      <c r="O1412">
        <v>14915</v>
      </c>
      <c r="P1412">
        <v>4281</v>
      </c>
      <c r="Q1412">
        <v>41062</v>
      </c>
    </row>
    <row r="1413" spans="1:17" hidden="1" x14ac:dyDescent="0.2">
      <c r="A1413" t="s">
        <v>357</v>
      </c>
      <c r="B1413" s="2">
        <v>40360</v>
      </c>
      <c r="C1413" t="s">
        <v>353</v>
      </c>
      <c r="D1413" t="s">
        <v>354</v>
      </c>
      <c r="E1413" t="s">
        <v>347</v>
      </c>
      <c r="F1413" t="s">
        <v>348</v>
      </c>
      <c r="G1413" t="s">
        <v>379</v>
      </c>
      <c r="H1413">
        <v>17</v>
      </c>
      <c r="I1413" t="s">
        <v>199</v>
      </c>
      <c r="J1413" t="s">
        <v>198</v>
      </c>
      <c r="K1413">
        <v>10805876</v>
      </c>
      <c r="L1413">
        <v>8179436</v>
      </c>
      <c r="M1413">
        <v>1839701</v>
      </c>
      <c r="N1413">
        <v>19115</v>
      </c>
      <c r="O1413">
        <v>593199</v>
      </c>
      <c r="P1413">
        <v>3155</v>
      </c>
      <c r="Q1413">
        <v>171270</v>
      </c>
    </row>
    <row r="1414" spans="1:17" hidden="1" x14ac:dyDescent="0.2">
      <c r="A1414" t="s">
        <v>357</v>
      </c>
      <c r="B1414" s="2">
        <v>40360</v>
      </c>
      <c r="C1414" t="s">
        <v>353</v>
      </c>
      <c r="D1414" t="s">
        <v>354</v>
      </c>
      <c r="E1414" t="s">
        <v>349</v>
      </c>
      <c r="F1414" t="s">
        <v>350</v>
      </c>
      <c r="G1414" t="s">
        <v>379</v>
      </c>
      <c r="H1414">
        <v>17</v>
      </c>
      <c r="I1414" t="s">
        <v>199</v>
      </c>
      <c r="J1414" t="s">
        <v>198</v>
      </c>
      <c r="K1414">
        <v>12840762</v>
      </c>
      <c r="L1414">
        <v>10035100</v>
      </c>
      <c r="M1414">
        <v>1903906</v>
      </c>
      <c r="N1414">
        <v>73874</v>
      </c>
      <c r="O1414">
        <v>608114</v>
      </c>
      <c r="P1414">
        <v>7436</v>
      </c>
      <c r="Q1414">
        <v>212332</v>
      </c>
    </row>
    <row r="1415" spans="1:17" hidden="1" x14ac:dyDescent="0.2">
      <c r="A1415" t="s">
        <v>358</v>
      </c>
      <c r="B1415" s="2">
        <v>40725</v>
      </c>
      <c r="C1415" t="s">
        <v>341</v>
      </c>
      <c r="D1415" t="s">
        <v>342</v>
      </c>
      <c r="E1415" t="s">
        <v>343</v>
      </c>
      <c r="F1415" t="s">
        <v>344</v>
      </c>
      <c r="G1415" t="s">
        <v>379</v>
      </c>
      <c r="H1415">
        <v>17</v>
      </c>
      <c r="I1415" t="s">
        <v>199</v>
      </c>
      <c r="J1415" t="s">
        <v>198</v>
      </c>
      <c r="K1415">
        <v>1001526</v>
      </c>
      <c r="L1415">
        <v>912309</v>
      </c>
      <c r="M1415">
        <v>32879</v>
      </c>
      <c r="N1415">
        <v>25759</v>
      </c>
      <c r="O1415">
        <v>7441</v>
      </c>
      <c r="P1415">
        <v>2090</v>
      </c>
      <c r="Q1415">
        <v>21048</v>
      </c>
    </row>
    <row r="1416" spans="1:17" hidden="1" x14ac:dyDescent="0.2">
      <c r="A1416" t="s">
        <v>358</v>
      </c>
      <c r="B1416" s="2">
        <v>40725</v>
      </c>
      <c r="C1416" t="s">
        <v>341</v>
      </c>
      <c r="D1416" t="s">
        <v>342</v>
      </c>
      <c r="E1416" t="s">
        <v>347</v>
      </c>
      <c r="F1416" t="s">
        <v>348</v>
      </c>
      <c r="G1416" t="s">
        <v>379</v>
      </c>
      <c r="H1416">
        <v>17</v>
      </c>
      <c r="I1416" t="s">
        <v>199</v>
      </c>
      <c r="J1416" t="s">
        <v>198</v>
      </c>
      <c r="K1416">
        <v>5553858</v>
      </c>
      <c r="L1416">
        <v>4157292</v>
      </c>
      <c r="M1416">
        <v>977693</v>
      </c>
      <c r="N1416">
        <v>9715</v>
      </c>
      <c r="O1416">
        <v>318139</v>
      </c>
      <c r="P1416">
        <v>1573</v>
      </c>
      <c r="Q1416">
        <v>89446</v>
      </c>
    </row>
    <row r="1417" spans="1:17" hidden="1" x14ac:dyDescent="0.2">
      <c r="A1417" t="s">
        <v>358</v>
      </c>
      <c r="B1417" s="2">
        <v>40725</v>
      </c>
      <c r="C1417" t="s">
        <v>341</v>
      </c>
      <c r="D1417" t="s">
        <v>342</v>
      </c>
      <c r="E1417" t="s">
        <v>349</v>
      </c>
      <c r="F1417" t="s">
        <v>350</v>
      </c>
      <c r="G1417" t="s">
        <v>379</v>
      </c>
      <c r="H1417">
        <v>17</v>
      </c>
      <c r="I1417" t="s">
        <v>199</v>
      </c>
      <c r="J1417" t="s">
        <v>198</v>
      </c>
      <c r="K1417">
        <v>6555384</v>
      </c>
      <c r="L1417">
        <v>5069601</v>
      </c>
      <c r="M1417">
        <v>1010572</v>
      </c>
      <c r="N1417">
        <v>35474</v>
      </c>
      <c r="O1417">
        <v>325580</v>
      </c>
      <c r="P1417">
        <v>3663</v>
      </c>
      <c r="Q1417">
        <v>110494</v>
      </c>
    </row>
    <row r="1418" spans="1:17" hidden="1" x14ac:dyDescent="0.2">
      <c r="A1418" t="s">
        <v>358</v>
      </c>
      <c r="B1418" s="2">
        <v>40725</v>
      </c>
      <c r="C1418" t="s">
        <v>351</v>
      </c>
      <c r="D1418" t="s">
        <v>352</v>
      </c>
      <c r="E1418" t="s">
        <v>343</v>
      </c>
      <c r="F1418" t="s">
        <v>344</v>
      </c>
      <c r="G1418" t="s">
        <v>379</v>
      </c>
      <c r="H1418">
        <v>17</v>
      </c>
      <c r="I1418" t="s">
        <v>199</v>
      </c>
      <c r="J1418" t="s">
        <v>198</v>
      </c>
      <c r="K1418">
        <v>1063207</v>
      </c>
      <c r="L1418">
        <v>971477</v>
      </c>
      <c r="M1418">
        <v>31844</v>
      </c>
      <c r="N1418">
        <v>28969</v>
      </c>
      <c r="O1418">
        <v>7571</v>
      </c>
      <c r="P1418">
        <v>2255</v>
      </c>
      <c r="Q1418">
        <v>21091</v>
      </c>
    </row>
    <row r="1419" spans="1:17" hidden="1" x14ac:dyDescent="0.2">
      <c r="A1419" t="s">
        <v>358</v>
      </c>
      <c r="B1419" s="2">
        <v>40725</v>
      </c>
      <c r="C1419" t="s">
        <v>351</v>
      </c>
      <c r="D1419" t="s">
        <v>352</v>
      </c>
      <c r="E1419" t="s">
        <v>347</v>
      </c>
      <c r="F1419" t="s">
        <v>348</v>
      </c>
      <c r="G1419" t="s">
        <v>379</v>
      </c>
      <c r="H1419">
        <v>17</v>
      </c>
      <c r="I1419" t="s">
        <v>199</v>
      </c>
      <c r="J1419" t="s">
        <v>198</v>
      </c>
      <c r="K1419">
        <v>5248700</v>
      </c>
      <c r="L1419">
        <v>3995448</v>
      </c>
      <c r="M1419">
        <v>860295</v>
      </c>
      <c r="N1419">
        <v>9487</v>
      </c>
      <c r="O1419">
        <v>295394</v>
      </c>
      <c r="P1419">
        <v>1631</v>
      </c>
      <c r="Q1419">
        <v>86445</v>
      </c>
    </row>
    <row r="1420" spans="1:17" hidden="1" x14ac:dyDescent="0.2">
      <c r="A1420" t="s">
        <v>358</v>
      </c>
      <c r="B1420" s="2">
        <v>40725</v>
      </c>
      <c r="C1420" t="s">
        <v>351</v>
      </c>
      <c r="D1420" t="s">
        <v>352</v>
      </c>
      <c r="E1420" t="s">
        <v>349</v>
      </c>
      <c r="F1420" t="s">
        <v>350</v>
      </c>
      <c r="G1420" t="s">
        <v>379</v>
      </c>
      <c r="H1420">
        <v>17</v>
      </c>
      <c r="I1420" t="s">
        <v>199</v>
      </c>
      <c r="J1420" t="s">
        <v>198</v>
      </c>
      <c r="K1420">
        <v>6311907</v>
      </c>
      <c r="L1420">
        <v>4966925</v>
      </c>
      <c r="M1420">
        <v>892139</v>
      </c>
      <c r="N1420">
        <v>38456</v>
      </c>
      <c r="O1420">
        <v>302965</v>
      </c>
      <c r="P1420">
        <v>3886</v>
      </c>
      <c r="Q1420">
        <v>107536</v>
      </c>
    </row>
    <row r="1421" spans="1:17" hidden="1" x14ac:dyDescent="0.2">
      <c r="A1421" t="s">
        <v>358</v>
      </c>
      <c r="B1421" s="2">
        <v>40725</v>
      </c>
      <c r="C1421" t="s">
        <v>353</v>
      </c>
      <c r="D1421" t="s">
        <v>354</v>
      </c>
      <c r="E1421" t="s">
        <v>343</v>
      </c>
      <c r="F1421" t="s">
        <v>344</v>
      </c>
      <c r="G1421" t="s">
        <v>379</v>
      </c>
      <c r="H1421">
        <v>17</v>
      </c>
      <c r="I1421" t="s">
        <v>199</v>
      </c>
      <c r="J1421" t="s">
        <v>198</v>
      </c>
      <c r="K1421">
        <v>2064733</v>
      </c>
      <c r="L1421">
        <v>1883786</v>
      </c>
      <c r="M1421">
        <v>64723</v>
      </c>
      <c r="N1421">
        <v>54728</v>
      </c>
      <c r="O1421">
        <v>15012</v>
      </c>
      <c r="P1421">
        <v>4345</v>
      </c>
      <c r="Q1421">
        <v>42139</v>
      </c>
    </row>
    <row r="1422" spans="1:17" hidden="1" x14ac:dyDescent="0.2">
      <c r="A1422" t="s">
        <v>358</v>
      </c>
      <c r="B1422" s="2">
        <v>40725</v>
      </c>
      <c r="C1422" t="s">
        <v>353</v>
      </c>
      <c r="D1422" t="s">
        <v>354</v>
      </c>
      <c r="E1422" t="s">
        <v>347</v>
      </c>
      <c r="F1422" t="s">
        <v>348</v>
      </c>
      <c r="G1422" t="s">
        <v>379</v>
      </c>
      <c r="H1422">
        <v>17</v>
      </c>
      <c r="I1422" t="s">
        <v>199</v>
      </c>
      <c r="J1422" t="s">
        <v>198</v>
      </c>
      <c r="K1422">
        <v>10802558</v>
      </c>
      <c r="L1422">
        <v>8152740</v>
      </c>
      <c r="M1422">
        <v>1837988</v>
      </c>
      <c r="N1422">
        <v>19202</v>
      </c>
      <c r="O1422">
        <v>613533</v>
      </c>
      <c r="P1422">
        <v>3204</v>
      </c>
      <c r="Q1422">
        <v>175891</v>
      </c>
    </row>
    <row r="1423" spans="1:17" hidden="1" x14ac:dyDescent="0.2">
      <c r="A1423" t="s">
        <v>358</v>
      </c>
      <c r="B1423" s="2">
        <v>40725</v>
      </c>
      <c r="C1423" t="s">
        <v>353</v>
      </c>
      <c r="D1423" t="s">
        <v>354</v>
      </c>
      <c r="E1423" t="s">
        <v>349</v>
      </c>
      <c r="F1423" t="s">
        <v>350</v>
      </c>
      <c r="G1423" t="s">
        <v>379</v>
      </c>
      <c r="H1423">
        <v>17</v>
      </c>
      <c r="I1423" t="s">
        <v>199</v>
      </c>
      <c r="J1423" t="s">
        <v>198</v>
      </c>
      <c r="K1423">
        <v>12867291</v>
      </c>
      <c r="L1423">
        <v>10036526</v>
      </c>
      <c r="M1423">
        <v>1902711</v>
      </c>
      <c r="N1423">
        <v>73930</v>
      </c>
      <c r="O1423">
        <v>628545</v>
      </c>
      <c r="P1423">
        <v>7549</v>
      </c>
      <c r="Q1423">
        <v>218030</v>
      </c>
    </row>
    <row r="1424" spans="1:17" hidden="1" x14ac:dyDescent="0.2">
      <c r="A1424" t="s">
        <v>359</v>
      </c>
      <c r="B1424" s="2">
        <v>41091</v>
      </c>
      <c r="C1424" t="s">
        <v>341</v>
      </c>
      <c r="D1424" t="s">
        <v>342</v>
      </c>
      <c r="E1424" t="s">
        <v>343</v>
      </c>
      <c r="F1424" t="s">
        <v>344</v>
      </c>
      <c r="G1424" t="s">
        <v>379</v>
      </c>
      <c r="H1424">
        <v>17</v>
      </c>
      <c r="I1424" t="s">
        <v>199</v>
      </c>
      <c r="J1424" t="s">
        <v>198</v>
      </c>
      <c r="K1424">
        <v>1016068</v>
      </c>
      <c r="L1424">
        <v>925734</v>
      </c>
      <c r="M1424">
        <v>33220</v>
      </c>
      <c r="N1424">
        <v>25846</v>
      </c>
      <c r="O1424">
        <v>7545</v>
      </c>
      <c r="P1424">
        <v>2122</v>
      </c>
      <c r="Q1424">
        <v>21601</v>
      </c>
    </row>
    <row r="1425" spans="1:17" hidden="1" x14ac:dyDescent="0.2">
      <c r="A1425" t="s">
        <v>359</v>
      </c>
      <c r="B1425" s="2">
        <v>41091</v>
      </c>
      <c r="C1425" t="s">
        <v>341</v>
      </c>
      <c r="D1425" t="s">
        <v>342</v>
      </c>
      <c r="E1425" t="s">
        <v>347</v>
      </c>
      <c r="F1425" t="s">
        <v>348</v>
      </c>
      <c r="G1425" t="s">
        <v>379</v>
      </c>
      <c r="H1425">
        <v>17</v>
      </c>
      <c r="I1425" t="s">
        <v>199</v>
      </c>
      <c r="J1425" t="s">
        <v>198</v>
      </c>
      <c r="K1425">
        <v>5547005</v>
      </c>
      <c r="L1425">
        <v>4138645</v>
      </c>
      <c r="M1425">
        <v>976179</v>
      </c>
      <c r="N1425">
        <v>9804</v>
      </c>
      <c r="O1425">
        <v>328774</v>
      </c>
      <c r="P1425">
        <v>1647</v>
      </c>
      <c r="Q1425">
        <v>91956</v>
      </c>
    </row>
    <row r="1426" spans="1:17" hidden="1" x14ac:dyDescent="0.2">
      <c r="A1426" t="s">
        <v>359</v>
      </c>
      <c r="B1426" s="2">
        <v>41091</v>
      </c>
      <c r="C1426" t="s">
        <v>341</v>
      </c>
      <c r="D1426" t="s">
        <v>342</v>
      </c>
      <c r="E1426" t="s">
        <v>349</v>
      </c>
      <c r="F1426" t="s">
        <v>350</v>
      </c>
      <c r="G1426" t="s">
        <v>379</v>
      </c>
      <c r="H1426">
        <v>17</v>
      </c>
      <c r="I1426" t="s">
        <v>199</v>
      </c>
      <c r="J1426" t="s">
        <v>198</v>
      </c>
      <c r="K1426">
        <v>6563073</v>
      </c>
      <c r="L1426">
        <v>5064379</v>
      </c>
      <c r="M1426">
        <v>1009399</v>
      </c>
      <c r="N1426">
        <v>35650</v>
      </c>
      <c r="O1426">
        <v>336319</v>
      </c>
      <c r="P1426">
        <v>3769</v>
      </c>
      <c r="Q1426">
        <v>113557</v>
      </c>
    </row>
    <row r="1427" spans="1:17" hidden="1" x14ac:dyDescent="0.2">
      <c r="A1427" t="s">
        <v>359</v>
      </c>
      <c r="B1427" s="2">
        <v>41091</v>
      </c>
      <c r="C1427" t="s">
        <v>351</v>
      </c>
      <c r="D1427" t="s">
        <v>352</v>
      </c>
      <c r="E1427" t="s">
        <v>343</v>
      </c>
      <c r="F1427" t="s">
        <v>344</v>
      </c>
      <c r="G1427" t="s">
        <v>379</v>
      </c>
      <c r="H1427">
        <v>17</v>
      </c>
      <c r="I1427" t="s">
        <v>199</v>
      </c>
      <c r="J1427" t="s">
        <v>198</v>
      </c>
      <c r="K1427">
        <v>1074000</v>
      </c>
      <c r="L1427">
        <v>981141</v>
      </c>
      <c r="M1427">
        <v>32187</v>
      </c>
      <c r="N1427">
        <v>29020</v>
      </c>
      <c r="O1427">
        <v>7696</v>
      </c>
      <c r="P1427">
        <v>2286</v>
      </c>
      <c r="Q1427">
        <v>21670</v>
      </c>
    </row>
    <row r="1428" spans="1:17" hidden="1" x14ac:dyDescent="0.2">
      <c r="A1428" t="s">
        <v>359</v>
      </c>
      <c r="B1428" s="2">
        <v>41091</v>
      </c>
      <c r="C1428" t="s">
        <v>351</v>
      </c>
      <c r="D1428" t="s">
        <v>352</v>
      </c>
      <c r="E1428" t="s">
        <v>347</v>
      </c>
      <c r="F1428" t="s">
        <v>348</v>
      </c>
      <c r="G1428" t="s">
        <v>379</v>
      </c>
      <c r="H1428">
        <v>17</v>
      </c>
      <c r="I1428" t="s">
        <v>199</v>
      </c>
      <c r="J1428" t="s">
        <v>198</v>
      </c>
      <c r="K1428">
        <v>5247046</v>
      </c>
      <c r="L1428">
        <v>3981464</v>
      </c>
      <c r="M1428">
        <v>859831</v>
      </c>
      <c r="N1428">
        <v>9537</v>
      </c>
      <c r="O1428">
        <v>305247</v>
      </c>
      <c r="P1428">
        <v>1680</v>
      </c>
      <c r="Q1428">
        <v>89287</v>
      </c>
    </row>
    <row r="1429" spans="1:17" hidden="1" x14ac:dyDescent="0.2">
      <c r="A1429" t="s">
        <v>359</v>
      </c>
      <c r="B1429" s="2">
        <v>41091</v>
      </c>
      <c r="C1429" t="s">
        <v>351</v>
      </c>
      <c r="D1429" t="s">
        <v>352</v>
      </c>
      <c r="E1429" t="s">
        <v>349</v>
      </c>
      <c r="F1429" t="s">
        <v>350</v>
      </c>
      <c r="G1429" t="s">
        <v>379</v>
      </c>
      <c r="H1429">
        <v>17</v>
      </c>
      <c r="I1429" t="s">
        <v>199</v>
      </c>
      <c r="J1429" t="s">
        <v>198</v>
      </c>
      <c r="K1429">
        <v>6321046</v>
      </c>
      <c r="L1429">
        <v>4962605</v>
      </c>
      <c r="M1429">
        <v>892018</v>
      </c>
      <c r="N1429">
        <v>38557</v>
      </c>
      <c r="O1429">
        <v>312943</v>
      </c>
      <c r="P1429">
        <v>3966</v>
      </c>
      <c r="Q1429">
        <v>110957</v>
      </c>
    </row>
    <row r="1430" spans="1:17" hidden="1" x14ac:dyDescent="0.2">
      <c r="A1430" t="s">
        <v>359</v>
      </c>
      <c r="B1430" s="2">
        <v>41091</v>
      </c>
      <c r="C1430" t="s">
        <v>353</v>
      </c>
      <c r="D1430" t="s">
        <v>354</v>
      </c>
      <c r="E1430" t="s">
        <v>343</v>
      </c>
      <c r="F1430" t="s">
        <v>344</v>
      </c>
      <c r="G1430" t="s">
        <v>379</v>
      </c>
      <c r="H1430">
        <v>17</v>
      </c>
      <c r="I1430" t="s">
        <v>199</v>
      </c>
      <c r="J1430" t="s">
        <v>198</v>
      </c>
      <c r="K1430">
        <v>2090068</v>
      </c>
      <c r="L1430">
        <v>1906875</v>
      </c>
      <c r="M1430">
        <v>65407</v>
      </c>
      <c r="N1430">
        <v>54866</v>
      </c>
      <c r="O1430">
        <v>15241</v>
      </c>
      <c r="P1430">
        <v>4408</v>
      </c>
      <c r="Q1430">
        <v>43271</v>
      </c>
    </row>
    <row r="1431" spans="1:17" hidden="1" x14ac:dyDescent="0.2">
      <c r="A1431" t="s">
        <v>359</v>
      </c>
      <c r="B1431" s="2">
        <v>41091</v>
      </c>
      <c r="C1431" t="s">
        <v>353</v>
      </c>
      <c r="D1431" t="s">
        <v>354</v>
      </c>
      <c r="E1431" t="s">
        <v>347</v>
      </c>
      <c r="F1431" t="s">
        <v>348</v>
      </c>
      <c r="G1431" t="s">
        <v>379</v>
      </c>
      <c r="H1431">
        <v>17</v>
      </c>
      <c r="I1431" t="s">
        <v>199</v>
      </c>
      <c r="J1431" t="s">
        <v>198</v>
      </c>
      <c r="K1431">
        <v>10794051</v>
      </c>
      <c r="L1431">
        <v>8120109</v>
      </c>
      <c r="M1431">
        <v>1836010</v>
      </c>
      <c r="N1431">
        <v>19341</v>
      </c>
      <c r="O1431">
        <v>634021</v>
      </c>
      <c r="P1431">
        <v>3327</v>
      </c>
      <c r="Q1431">
        <v>181243</v>
      </c>
    </row>
    <row r="1432" spans="1:17" hidden="1" x14ac:dyDescent="0.2">
      <c r="A1432" t="s">
        <v>359</v>
      </c>
      <c r="B1432" s="2">
        <v>41091</v>
      </c>
      <c r="C1432" t="s">
        <v>353</v>
      </c>
      <c r="D1432" t="s">
        <v>354</v>
      </c>
      <c r="E1432" t="s">
        <v>349</v>
      </c>
      <c r="F1432" t="s">
        <v>350</v>
      </c>
      <c r="G1432" t="s">
        <v>379</v>
      </c>
      <c r="H1432">
        <v>17</v>
      </c>
      <c r="I1432" t="s">
        <v>199</v>
      </c>
      <c r="J1432" t="s">
        <v>198</v>
      </c>
      <c r="K1432">
        <v>12884119</v>
      </c>
      <c r="L1432">
        <v>10026984</v>
      </c>
      <c r="M1432">
        <v>1901417</v>
      </c>
      <c r="N1432">
        <v>74207</v>
      </c>
      <c r="O1432">
        <v>649262</v>
      </c>
      <c r="P1432">
        <v>7735</v>
      </c>
      <c r="Q1432">
        <v>224514</v>
      </c>
    </row>
    <row r="1433" spans="1:17" hidden="1" x14ac:dyDescent="0.2">
      <c r="A1433" t="s">
        <v>360</v>
      </c>
      <c r="B1433" s="2">
        <v>41456</v>
      </c>
      <c r="C1433" t="s">
        <v>341</v>
      </c>
      <c r="D1433" t="s">
        <v>342</v>
      </c>
      <c r="E1433" t="s">
        <v>343</v>
      </c>
      <c r="F1433" t="s">
        <v>344</v>
      </c>
      <c r="G1433" t="s">
        <v>379</v>
      </c>
      <c r="H1433">
        <v>17</v>
      </c>
      <c r="I1433" t="s">
        <v>199</v>
      </c>
      <c r="J1433" t="s">
        <v>198</v>
      </c>
      <c r="K1433">
        <v>1028488</v>
      </c>
      <c r="L1433">
        <v>937193</v>
      </c>
      <c r="M1433">
        <v>33510</v>
      </c>
      <c r="N1433">
        <v>25811</v>
      </c>
      <c r="O1433">
        <v>7650</v>
      </c>
      <c r="P1433">
        <v>2173</v>
      </c>
      <c r="Q1433">
        <v>22151</v>
      </c>
    </row>
    <row r="1434" spans="1:17" hidden="1" x14ac:dyDescent="0.2">
      <c r="A1434" t="s">
        <v>360</v>
      </c>
      <c r="B1434" s="2">
        <v>41456</v>
      </c>
      <c r="C1434" t="s">
        <v>341</v>
      </c>
      <c r="D1434" t="s">
        <v>342</v>
      </c>
      <c r="E1434" t="s">
        <v>347</v>
      </c>
      <c r="F1434" t="s">
        <v>348</v>
      </c>
      <c r="G1434" t="s">
        <v>379</v>
      </c>
      <c r="H1434">
        <v>17</v>
      </c>
      <c r="I1434" t="s">
        <v>199</v>
      </c>
      <c r="J1434" t="s">
        <v>198</v>
      </c>
      <c r="K1434">
        <v>5538984</v>
      </c>
      <c r="L1434">
        <v>4118644</v>
      </c>
      <c r="M1434">
        <v>975003</v>
      </c>
      <c r="N1434">
        <v>9774</v>
      </c>
      <c r="O1434">
        <v>339639</v>
      </c>
      <c r="P1434">
        <v>1683</v>
      </c>
      <c r="Q1434">
        <v>94241</v>
      </c>
    </row>
    <row r="1435" spans="1:17" hidden="1" x14ac:dyDescent="0.2">
      <c r="A1435" t="s">
        <v>360</v>
      </c>
      <c r="B1435" s="2">
        <v>41456</v>
      </c>
      <c r="C1435" t="s">
        <v>341</v>
      </c>
      <c r="D1435" t="s">
        <v>342</v>
      </c>
      <c r="E1435" t="s">
        <v>349</v>
      </c>
      <c r="F1435" t="s">
        <v>350</v>
      </c>
      <c r="G1435" t="s">
        <v>379</v>
      </c>
      <c r="H1435">
        <v>17</v>
      </c>
      <c r="I1435" t="s">
        <v>199</v>
      </c>
      <c r="J1435" t="s">
        <v>198</v>
      </c>
      <c r="K1435">
        <v>6567472</v>
      </c>
      <c r="L1435">
        <v>5055837</v>
      </c>
      <c r="M1435">
        <v>1008513</v>
      </c>
      <c r="N1435">
        <v>35585</v>
      </c>
      <c r="O1435">
        <v>347289</v>
      </c>
      <c r="P1435">
        <v>3856</v>
      </c>
      <c r="Q1435">
        <v>116392</v>
      </c>
    </row>
    <row r="1436" spans="1:17" hidden="1" x14ac:dyDescent="0.2">
      <c r="A1436" t="s">
        <v>360</v>
      </c>
      <c r="B1436" s="2">
        <v>41456</v>
      </c>
      <c r="C1436" t="s">
        <v>351</v>
      </c>
      <c r="D1436" t="s">
        <v>352</v>
      </c>
      <c r="E1436" t="s">
        <v>343</v>
      </c>
      <c r="F1436" t="s">
        <v>344</v>
      </c>
      <c r="G1436" t="s">
        <v>379</v>
      </c>
      <c r="H1436">
        <v>17</v>
      </c>
      <c r="I1436" t="s">
        <v>199</v>
      </c>
      <c r="J1436" t="s">
        <v>198</v>
      </c>
      <c r="K1436">
        <v>1084392</v>
      </c>
      <c r="L1436">
        <v>990700</v>
      </c>
      <c r="M1436">
        <v>32417</v>
      </c>
      <c r="N1436">
        <v>28958</v>
      </c>
      <c r="O1436">
        <v>7788</v>
      </c>
      <c r="P1436">
        <v>2331</v>
      </c>
      <c r="Q1436">
        <v>22198</v>
      </c>
    </row>
    <row r="1437" spans="1:17" hidden="1" x14ac:dyDescent="0.2">
      <c r="A1437" t="s">
        <v>360</v>
      </c>
      <c r="B1437" s="2">
        <v>41456</v>
      </c>
      <c r="C1437" t="s">
        <v>351</v>
      </c>
      <c r="D1437" t="s">
        <v>352</v>
      </c>
      <c r="E1437" t="s">
        <v>347</v>
      </c>
      <c r="F1437" t="s">
        <v>348</v>
      </c>
      <c r="G1437" t="s">
        <v>379</v>
      </c>
      <c r="H1437">
        <v>17</v>
      </c>
      <c r="I1437" t="s">
        <v>199</v>
      </c>
      <c r="J1437" t="s">
        <v>198</v>
      </c>
      <c r="K1437">
        <v>5246405</v>
      </c>
      <c r="L1437">
        <v>3967765</v>
      </c>
      <c r="M1437">
        <v>859450</v>
      </c>
      <c r="N1437">
        <v>9613</v>
      </c>
      <c r="O1437">
        <v>315934</v>
      </c>
      <c r="P1437">
        <v>1757</v>
      </c>
      <c r="Q1437">
        <v>91886</v>
      </c>
    </row>
    <row r="1438" spans="1:17" hidden="1" x14ac:dyDescent="0.2">
      <c r="A1438" t="s">
        <v>360</v>
      </c>
      <c r="B1438" s="2">
        <v>41456</v>
      </c>
      <c r="C1438" t="s">
        <v>351</v>
      </c>
      <c r="D1438" t="s">
        <v>352</v>
      </c>
      <c r="E1438" t="s">
        <v>349</v>
      </c>
      <c r="F1438" t="s">
        <v>350</v>
      </c>
      <c r="G1438" t="s">
        <v>379</v>
      </c>
      <c r="H1438">
        <v>17</v>
      </c>
      <c r="I1438" t="s">
        <v>199</v>
      </c>
      <c r="J1438" t="s">
        <v>198</v>
      </c>
      <c r="K1438">
        <v>6330797</v>
      </c>
      <c r="L1438">
        <v>4958465</v>
      </c>
      <c r="M1438">
        <v>891867</v>
      </c>
      <c r="N1438">
        <v>38571</v>
      </c>
      <c r="O1438">
        <v>323722</v>
      </c>
      <c r="P1438">
        <v>4088</v>
      </c>
      <c r="Q1438">
        <v>114084</v>
      </c>
    </row>
    <row r="1439" spans="1:17" hidden="1" x14ac:dyDescent="0.2">
      <c r="A1439" t="s">
        <v>360</v>
      </c>
      <c r="B1439" s="2">
        <v>41456</v>
      </c>
      <c r="C1439" t="s">
        <v>353</v>
      </c>
      <c r="D1439" t="s">
        <v>354</v>
      </c>
      <c r="E1439" t="s">
        <v>343</v>
      </c>
      <c r="F1439" t="s">
        <v>344</v>
      </c>
      <c r="G1439" t="s">
        <v>379</v>
      </c>
      <c r="H1439">
        <v>17</v>
      </c>
      <c r="I1439" t="s">
        <v>199</v>
      </c>
      <c r="J1439" t="s">
        <v>198</v>
      </c>
      <c r="K1439">
        <v>2112880</v>
      </c>
      <c r="L1439">
        <v>1927893</v>
      </c>
      <c r="M1439">
        <v>65927</v>
      </c>
      <c r="N1439">
        <v>54769</v>
      </c>
      <c r="O1439">
        <v>15438</v>
      </c>
      <c r="P1439">
        <v>4504</v>
      </c>
      <c r="Q1439">
        <v>44349</v>
      </c>
    </row>
    <row r="1440" spans="1:17" hidden="1" x14ac:dyDescent="0.2">
      <c r="A1440" t="s">
        <v>360</v>
      </c>
      <c r="B1440" s="2">
        <v>41456</v>
      </c>
      <c r="C1440" t="s">
        <v>353</v>
      </c>
      <c r="D1440" t="s">
        <v>354</v>
      </c>
      <c r="E1440" t="s">
        <v>347</v>
      </c>
      <c r="F1440" t="s">
        <v>348</v>
      </c>
      <c r="G1440" t="s">
        <v>379</v>
      </c>
      <c r="H1440">
        <v>17</v>
      </c>
      <c r="I1440" t="s">
        <v>199</v>
      </c>
      <c r="J1440" t="s">
        <v>198</v>
      </c>
      <c r="K1440">
        <v>10785389</v>
      </c>
      <c r="L1440">
        <v>8086409</v>
      </c>
      <c r="M1440">
        <v>1834453</v>
      </c>
      <c r="N1440">
        <v>19387</v>
      </c>
      <c r="O1440">
        <v>655573</v>
      </c>
      <c r="P1440">
        <v>3440</v>
      </c>
      <c r="Q1440">
        <v>186127</v>
      </c>
    </row>
    <row r="1441" spans="1:17" hidden="1" x14ac:dyDescent="0.2">
      <c r="A1441" t="s">
        <v>360</v>
      </c>
      <c r="B1441" s="2">
        <v>41456</v>
      </c>
      <c r="C1441" t="s">
        <v>353</v>
      </c>
      <c r="D1441" t="s">
        <v>354</v>
      </c>
      <c r="E1441" t="s">
        <v>349</v>
      </c>
      <c r="F1441" t="s">
        <v>350</v>
      </c>
      <c r="G1441" t="s">
        <v>379</v>
      </c>
      <c r="H1441">
        <v>17</v>
      </c>
      <c r="I1441" t="s">
        <v>199</v>
      </c>
      <c r="J1441" t="s">
        <v>198</v>
      </c>
      <c r="K1441">
        <v>12898269</v>
      </c>
      <c r="L1441">
        <v>10014302</v>
      </c>
      <c r="M1441">
        <v>1900380</v>
      </c>
      <c r="N1441">
        <v>74156</v>
      </c>
      <c r="O1441">
        <v>671011</v>
      </c>
      <c r="P1441">
        <v>7944</v>
      </c>
      <c r="Q1441">
        <v>230476</v>
      </c>
    </row>
    <row r="1442" spans="1:17" x14ac:dyDescent="0.2">
      <c r="A1442" t="s">
        <v>361</v>
      </c>
      <c r="B1442" s="2">
        <v>41821</v>
      </c>
      <c r="C1442" t="s">
        <v>341</v>
      </c>
      <c r="D1442" t="s">
        <v>342</v>
      </c>
      <c r="E1442" t="s">
        <v>343</v>
      </c>
      <c r="F1442" t="s">
        <v>344</v>
      </c>
      <c r="G1442" t="s">
        <v>379</v>
      </c>
      <c r="H1442">
        <v>17</v>
      </c>
      <c r="I1442" t="s">
        <v>199</v>
      </c>
      <c r="J1442" t="s">
        <v>198</v>
      </c>
      <c r="K1442">
        <v>1040680</v>
      </c>
      <c r="L1442">
        <v>948308</v>
      </c>
      <c r="M1442">
        <v>33865</v>
      </c>
      <c r="N1442">
        <v>25845</v>
      </c>
      <c r="O1442">
        <v>7792</v>
      </c>
      <c r="P1442">
        <v>2211</v>
      </c>
      <c r="Q1442">
        <v>22659</v>
      </c>
    </row>
    <row r="1443" spans="1:17" x14ac:dyDescent="0.2">
      <c r="A1443" t="s">
        <v>361</v>
      </c>
      <c r="B1443" s="2">
        <v>41821</v>
      </c>
      <c r="C1443" t="s">
        <v>341</v>
      </c>
      <c r="D1443" t="s">
        <v>342</v>
      </c>
      <c r="E1443" t="s">
        <v>347</v>
      </c>
      <c r="F1443" t="s">
        <v>348</v>
      </c>
      <c r="G1443" t="s">
        <v>379</v>
      </c>
      <c r="H1443">
        <v>17</v>
      </c>
      <c r="I1443" t="s">
        <v>199</v>
      </c>
      <c r="J1443" t="s">
        <v>198</v>
      </c>
      <c r="K1443">
        <v>5521402</v>
      </c>
      <c r="L1443">
        <v>4092781</v>
      </c>
      <c r="M1443">
        <v>972121</v>
      </c>
      <c r="N1443">
        <v>9817</v>
      </c>
      <c r="O1443">
        <v>348644</v>
      </c>
      <c r="P1443">
        <v>1707</v>
      </c>
      <c r="Q1443">
        <v>96332</v>
      </c>
    </row>
    <row r="1444" spans="1:17" x14ac:dyDescent="0.2">
      <c r="A1444" t="s">
        <v>361</v>
      </c>
      <c r="B1444" s="2">
        <v>41821</v>
      </c>
      <c r="C1444" t="s">
        <v>341</v>
      </c>
      <c r="D1444" t="s">
        <v>342</v>
      </c>
      <c r="E1444" t="s">
        <v>349</v>
      </c>
      <c r="F1444" t="s">
        <v>350</v>
      </c>
      <c r="G1444" t="s">
        <v>379</v>
      </c>
      <c r="H1444">
        <v>17</v>
      </c>
      <c r="I1444" t="s">
        <v>199</v>
      </c>
      <c r="J1444" t="s">
        <v>198</v>
      </c>
      <c r="K1444">
        <v>6562082</v>
      </c>
      <c r="L1444">
        <v>5041089</v>
      </c>
      <c r="M1444">
        <v>1005986</v>
      </c>
      <c r="N1444">
        <v>35662</v>
      </c>
      <c r="O1444">
        <v>356436</v>
      </c>
      <c r="P1444">
        <v>3918</v>
      </c>
      <c r="Q1444">
        <v>118991</v>
      </c>
    </row>
    <row r="1445" spans="1:17" x14ac:dyDescent="0.2">
      <c r="A1445" t="s">
        <v>361</v>
      </c>
      <c r="B1445" s="2">
        <v>41821</v>
      </c>
      <c r="C1445" t="s">
        <v>351</v>
      </c>
      <c r="D1445" t="s">
        <v>352</v>
      </c>
      <c r="E1445" t="s">
        <v>343</v>
      </c>
      <c r="F1445" t="s">
        <v>344</v>
      </c>
      <c r="G1445" t="s">
        <v>379</v>
      </c>
      <c r="H1445">
        <v>17</v>
      </c>
      <c r="I1445" t="s">
        <v>199</v>
      </c>
      <c r="J1445" t="s">
        <v>198</v>
      </c>
      <c r="K1445">
        <v>1094577</v>
      </c>
      <c r="L1445">
        <v>999843</v>
      </c>
      <c r="M1445">
        <v>32701</v>
      </c>
      <c r="N1445">
        <v>29091</v>
      </c>
      <c r="O1445">
        <v>7827</v>
      </c>
      <c r="P1445">
        <v>2388</v>
      </c>
      <c r="Q1445">
        <v>22727</v>
      </c>
    </row>
    <row r="1446" spans="1:17" x14ac:dyDescent="0.2">
      <c r="A1446" t="s">
        <v>361</v>
      </c>
      <c r="B1446" s="2">
        <v>41821</v>
      </c>
      <c r="C1446" t="s">
        <v>351</v>
      </c>
      <c r="D1446" t="s">
        <v>352</v>
      </c>
      <c r="E1446" t="s">
        <v>347</v>
      </c>
      <c r="F1446" t="s">
        <v>348</v>
      </c>
      <c r="G1446" t="s">
        <v>379</v>
      </c>
      <c r="H1446">
        <v>17</v>
      </c>
      <c r="I1446" t="s">
        <v>199</v>
      </c>
      <c r="J1446" t="s">
        <v>198</v>
      </c>
      <c r="K1446">
        <v>5232303</v>
      </c>
      <c r="L1446">
        <v>3945165</v>
      </c>
      <c r="M1446">
        <v>857670</v>
      </c>
      <c r="N1446">
        <v>9566</v>
      </c>
      <c r="O1446">
        <v>323810</v>
      </c>
      <c r="P1446">
        <v>1800</v>
      </c>
      <c r="Q1446">
        <v>94292</v>
      </c>
    </row>
    <row r="1447" spans="1:17" x14ac:dyDescent="0.2">
      <c r="A1447" t="s">
        <v>361</v>
      </c>
      <c r="B1447" s="2">
        <v>41821</v>
      </c>
      <c r="C1447" t="s">
        <v>351</v>
      </c>
      <c r="D1447" t="s">
        <v>352</v>
      </c>
      <c r="E1447" t="s">
        <v>349</v>
      </c>
      <c r="F1447" t="s">
        <v>350</v>
      </c>
      <c r="G1447" t="s">
        <v>379</v>
      </c>
      <c r="H1447">
        <v>17</v>
      </c>
      <c r="I1447" t="s">
        <v>199</v>
      </c>
      <c r="J1447" t="s">
        <v>198</v>
      </c>
      <c r="K1447">
        <v>6326880</v>
      </c>
      <c r="L1447">
        <v>4945008</v>
      </c>
      <c r="M1447">
        <v>890371</v>
      </c>
      <c r="N1447">
        <v>38657</v>
      </c>
      <c r="O1447">
        <v>331637</v>
      </c>
      <c r="P1447">
        <v>4188</v>
      </c>
      <c r="Q1447">
        <v>117019</v>
      </c>
    </row>
    <row r="1448" spans="1:17" x14ac:dyDescent="0.2">
      <c r="A1448" t="s">
        <v>361</v>
      </c>
      <c r="B1448" s="2">
        <v>41821</v>
      </c>
      <c r="C1448" t="s">
        <v>353</v>
      </c>
      <c r="D1448" t="s">
        <v>354</v>
      </c>
      <c r="E1448" t="s">
        <v>343</v>
      </c>
      <c r="F1448" t="s">
        <v>344</v>
      </c>
      <c r="G1448" t="s">
        <v>379</v>
      </c>
      <c r="H1448">
        <v>17</v>
      </c>
      <c r="I1448" t="s">
        <v>199</v>
      </c>
      <c r="J1448" t="s">
        <v>198</v>
      </c>
      <c r="K1448">
        <v>2135257</v>
      </c>
      <c r="L1448">
        <v>1948151</v>
      </c>
      <c r="M1448">
        <v>66566</v>
      </c>
      <c r="N1448">
        <v>54936</v>
      </c>
      <c r="O1448">
        <v>15619</v>
      </c>
      <c r="P1448">
        <v>4599</v>
      </c>
      <c r="Q1448">
        <v>45386</v>
      </c>
    </row>
    <row r="1449" spans="1:17" x14ac:dyDescent="0.2">
      <c r="A1449" t="s">
        <v>361</v>
      </c>
      <c r="B1449" s="2">
        <v>41821</v>
      </c>
      <c r="C1449" t="s">
        <v>353</v>
      </c>
      <c r="D1449" t="s">
        <v>354</v>
      </c>
      <c r="E1449" t="s">
        <v>347</v>
      </c>
      <c r="F1449" t="s">
        <v>348</v>
      </c>
      <c r="G1449" t="s">
        <v>379</v>
      </c>
      <c r="H1449">
        <v>17</v>
      </c>
      <c r="I1449" t="s">
        <v>199</v>
      </c>
      <c r="J1449" t="s">
        <v>198</v>
      </c>
      <c r="K1449">
        <v>10753705</v>
      </c>
      <c r="L1449">
        <v>8037946</v>
      </c>
      <c r="M1449">
        <v>1829791</v>
      </c>
      <c r="N1449">
        <v>19383</v>
      </c>
      <c r="O1449">
        <v>672454</v>
      </c>
      <c r="P1449">
        <v>3507</v>
      </c>
      <c r="Q1449">
        <v>190624</v>
      </c>
    </row>
    <row r="1450" spans="1:17" x14ac:dyDescent="0.2">
      <c r="A1450" t="s">
        <v>361</v>
      </c>
      <c r="B1450" s="2">
        <v>41821</v>
      </c>
      <c r="C1450" t="s">
        <v>353</v>
      </c>
      <c r="D1450" t="s">
        <v>354</v>
      </c>
      <c r="E1450" t="s">
        <v>349</v>
      </c>
      <c r="F1450" t="s">
        <v>350</v>
      </c>
      <c r="G1450" t="s">
        <v>379</v>
      </c>
      <c r="H1450">
        <v>17</v>
      </c>
      <c r="I1450" t="s">
        <v>199</v>
      </c>
      <c r="J1450" t="s">
        <v>198</v>
      </c>
      <c r="K1450">
        <v>12888962</v>
      </c>
      <c r="L1450">
        <v>9986097</v>
      </c>
      <c r="M1450">
        <v>1896357</v>
      </c>
      <c r="N1450">
        <v>74319</v>
      </c>
      <c r="O1450">
        <v>688073</v>
      </c>
      <c r="P1450">
        <v>8106</v>
      </c>
      <c r="Q1450">
        <v>236010</v>
      </c>
    </row>
    <row r="1451" spans="1:17" hidden="1" x14ac:dyDescent="0.2">
      <c r="A1451" t="s">
        <v>362</v>
      </c>
      <c r="B1451" s="2">
        <v>42186</v>
      </c>
      <c r="C1451" t="s">
        <v>341</v>
      </c>
      <c r="D1451" t="s">
        <v>342</v>
      </c>
      <c r="E1451" t="s">
        <v>343</v>
      </c>
      <c r="F1451" t="s">
        <v>344</v>
      </c>
      <c r="G1451" t="s">
        <v>379</v>
      </c>
      <c r="H1451">
        <v>17</v>
      </c>
      <c r="I1451" t="s">
        <v>199</v>
      </c>
      <c r="J1451" t="s">
        <v>198</v>
      </c>
      <c r="K1451">
        <v>1051675</v>
      </c>
      <c r="L1451">
        <v>958451</v>
      </c>
      <c r="M1451">
        <v>34163</v>
      </c>
      <c r="N1451">
        <v>25920</v>
      </c>
      <c r="O1451">
        <v>7855</v>
      </c>
      <c r="P1451">
        <v>2222</v>
      </c>
      <c r="Q1451">
        <v>23064</v>
      </c>
    </row>
    <row r="1452" spans="1:17" hidden="1" x14ac:dyDescent="0.2">
      <c r="A1452" t="s">
        <v>362</v>
      </c>
      <c r="B1452" s="2">
        <v>42186</v>
      </c>
      <c r="C1452" t="s">
        <v>341</v>
      </c>
      <c r="D1452" t="s">
        <v>342</v>
      </c>
      <c r="E1452" t="s">
        <v>347</v>
      </c>
      <c r="F1452" t="s">
        <v>348</v>
      </c>
      <c r="G1452" t="s">
        <v>379</v>
      </c>
      <c r="H1452">
        <v>17</v>
      </c>
      <c r="I1452" t="s">
        <v>199</v>
      </c>
      <c r="J1452" t="s">
        <v>198</v>
      </c>
      <c r="K1452">
        <v>5495898</v>
      </c>
      <c r="L1452">
        <v>4060360</v>
      </c>
      <c r="M1452">
        <v>968384</v>
      </c>
      <c r="N1452">
        <v>9835</v>
      </c>
      <c r="O1452">
        <v>356892</v>
      </c>
      <c r="P1452">
        <v>1730</v>
      </c>
      <c r="Q1452">
        <v>98697</v>
      </c>
    </row>
    <row r="1453" spans="1:17" hidden="1" x14ac:dyDescent="0.2">
      <c r="A1453" t="s">
        <v>362</v>
      </c>
      <c r="B1453" s="2">
        <v>42186</v>
      </c>
      <c r="C1453" t="s">
        <v>341</v>
      </c>
      <c r="D1453" t="s">
        <v>342</v>
      </c>
      <c r="E1453" t="s">
        <v>349</v>
      </c>
      <c r="F1453" t="s">
        <v>350</v>
      </c>
      <c r="G1453" t="s">
        <v>379</v>
      </c>
      <c r="H1453">
        <v>17</v>
      </c>
      <c r="I1453" t="s">
        <v>199</v>
      </c>
      <c r="J1453" t="s">
        <v>198</v>
      </c>
      <c r="K1453">
        <v>6547573</v>
      </c>
      <c r="L1453">
        <v>5018811</v>
      </c>
      <c r="M1453">
        <v>1002547</v>
      </c>
      <c r="N1453">
        <v>35755</v>
      </c>
      <c r="O1453">
        <v>364747</v>
      </c>
      <c r="P1453">
        <v>3952</v>
      </c>
      <c r="Q1453">
        <v>121761</v>
      </c>
    </row>
    <row r="1454" spans="1:17" hidden="1" x14ac:dyDescent="0.2">
      <c r="A1454" t="s">
        <v>362</v>
      </c>
      <c r="B1454" s="2">
        <v>42186</v>
      </c>
      <c r="C1454" t="s">
        <v>351</v>
      </c>
      <c r="D1454" t="s">
        <v>352</v>
      </c>
      <c r="E1454" t="s">
        <v>343</v>
      </c>
      <c r="F1454" t="s">
        <v>344</v>
      </c>
      <c r="G1454" t="s">
        <v>379</v>
      </c>
      <c r="H1454">
        <v>17</v>
      </c>
      <c r="I1454" t="s">
        <v>199</v>
      </c>
      <c r="J1454" t="s">
        <v>198</v>
      </c>
      <c r="K1454">
        <v>1104510</v>
      </c>
      <c r="L1454">
        <v>1008847</v>
      </c>
      <c r="M1454">
        <v>32980</v>
      </c>
      <c r="N1454">
        <v>29157</v>
      </c>
      <c r="O1454">
        <v>7879</v>
      </c>
      <c r="P1454">
        <v>2412</v>
      </c>
      <c r="Q1454">
        <v>23235</v>
      </c>
    </row>
    <row r="1455" spans="1:17" hidden="1" x14ac:dyDescent="0.2">
      <c r="A1455" t="s">
        <v>362</v>
      </c>
      <c r="B1455" s="2">
        <v>42186</v>
      </c>
      <c r="C1455" t="s">
        <v>351</v>
      </c>
      <c r="D1455" t="s">
        <v>352</v>
      </c>
      <c r="E1455" t="s">
        <v>347</v>
      </c>
      <c r="F1455" t="s">
        <v>348</v>
      </c>
      <c r="G1455" t="s">
        <v>379</v>
      </c>
      <c r="H1455">
        <v>17</v>
      </c>
      <c r="I1455" t="s">
        <v>199</v>
      </c>
      <c r="J1455" t="s">
        <v>198</v>
      </c>
      <c r="K1455">
        <v>5212259</v>
      </c>
      <c r="L1455">
        <v>3918030</v>
      </c>
      <c r="M1455">
        <v>854493</v>
      </c>
      <c r="N1455">
        <v>9535</v>
      </c>
      <c r="O1455">
        <v>331409</v>
      </c>
      <c r="P1455">
        <v>1827</v>
      </c>
      <c r="Q1455">
        <v>96965</v>
      </c>
    </row>
    <row r="1456" spans="1:17" hidden="1" x14ac:dyDescent="0.2">
      <c r="A1456" t="s">
        <v>362</v>
      </c>
      <c r="B1456" s="2">
        <v>42186</v>
      </c>
      <c r="C1456" t="s">
        <v>351</v>
      </c>
      <c r="D1456" t="s">
        <v>352</v>
      </c>
      <c r="E1456" t="s">
        <v>349</v>
      </c>
      <c r="F1456" t="s">
        <v>350</v>
      </c>
      <c r="G1456" t="s">
        <v>379</v>
      </c>
      <c r="H1456">
        <v>17</v>
      </c>
      <c r="I1456" t="s">
        <v>199</v>
      </c>
      <c r="J1456" t="s">
        <v>198</v>
      </c>
      <c r="K1456">
        <v>6316769</v>
      </c>
      <c r="L1456">
        <v>4926877</v>
      </c>
      <c r="M1456">
        <v>887473</v>
      </c>
      <c r="N1456">
        <v>38692</v>
      </c>
      <c r="O1456">
        <v>339288</v>
      </c>
      <c r="P1456">
        <v>4239</v>
      </c>
      <c r="Q1456">
        <v>120200</v>
      </c>
    </row>
    <row r="1457" spans="1:17" hidden="1" x14ac:dyDescent="0.2">
      <c r="A1457" t="s">
        <v>362</v>
      </c>
      <c r="B1457" s="2">
        <v>42186</v>
      </c>
      <c r="C1457" t="s">
        <v>353</v>
      </c>
      <c r="D1457" t="s">
        <v>354</v>
      </c>
      <c r="E1457" t="s">
        <v>343</v>
      </c>
      <c r="F1457" t="s">
        <v>344</v>
      </c>
      <c r="G1457" t="s">
        <v>379</v>
      </c>
      <c r="H1457">
        <v>17</v>
      </c>
      <c r="I1457" t="s">
        <v>199</v>
      </c>
      <c r="J1457" t="s">
        <v>198</v>
      </c>
      <c r="K1457">
        <v>2156185</v>
      </c>
      <c r="L1457">
        <v>1967298</v>
      </c>
      <c r="M1457">
        <v>67143</v>
      </c>
      <c r="N1457">
        <v>55077</v>
      </c>
      <c r="O1457">
        <v>15734</v>
      </c>
      <c r="P1457">
        <v>4634</v>
      </c>
      <c r="Q1457">
        <v>46299</v>
      </c>
    </row>
    <row r="1458" spans="1:17" hidden="1" x14ac:dyDescent="0.2">
      <c r="A1458" t="s">
        <v>362</v>
      </c>
      <c r="B1458" s="2">
        <v>42186</v>
      </c>
      <c r="C1458" t="s">
        <v>353</v>
      </c>
      <c r="D1458" t="s">
        <v>354</v>
      </c>
      <c r="E1458" t="s">
        <v>347</v>
      </c>
      <c r="F1458" t="s">
        <v>348</v>
      </c>
      <c r="G1458" t="s">
        <v>379</v>
      </c>
      <c r="H1458">
        <v>17</v>
      </c>
      <c r="I1458" t="s">
        <v>199</v>
      </c>
      <c r="J1458" t="s">
        <v>198</v>
      </c>
      <c r="K1458">
        <v>10708157</v>
      </c>
      <c r="L1458">
        <v>7978390</v>
      </c>
      <c r="M1458">
        <v>1822877</v>
      </c>
      <c r="N1458">
        <v>19370</v>
      </c>
      <c r="O1458">
        <v>688301</v>
      </c>
      <c r="P1458">
        <v>3557</v>
      </c>
      <c r="Q1458">
        <v>195662</v>
      </c>
    </row>
    <row r="1459" spans="1:17" hidden="1" x14ac:dyDescent="0.2">
      <c r="A1459" t="s">
        <v>362</v>
      </c>
      <c r="B1459" s="2">
        <v>42186</v>
      </c>
      <c r="C1459" t="s">
        <v>353</v>
      </c>
      <c r="D1459" t="s">
        <v>354</v>
      </c>
      <c r="E1459" t="s">
        <v>349</v>
      </c>
      <c r="F1459" t="s">
        <v>350</v>
      </c>
      <c r="G1459" t="s">
        <v>379</v>
      </c>
      <c r="H1459">
        <v>17</v>
      </c>
      <c r="I1459" t="s">
        <v>199</v>
      </c>
      <c r="J1459" t="s">
        <v>198</v>
      </c>
      <c r="K1459">
        <v>12864342</v>
      </c>
      <c r="L1459">
        <v>9945688</v>
      </c>
      <c r="M1459">
        <v>1890020</v>
      </c>
      <c r="N1459">
        <v>74447</v>
      </c>
      <c r="O1459">
        <v>704035</v>
      </c>
      <c r="P1459">
        <v>8191</v>
      </c>
      <c r="Q1459">
        <v>241961</v>
      </c>
    </row>
    <row r="1460" spans="1:17" hidden="1" x14ac:dyDescent="0.2">
      <c r="A1460" t="s">
        <v>363</v>
      </c>
      <c r="B1460" s="2">
        <v>42552</v>
      </c>
      <c r="C1460" t="s">
        <v>341</v>
      </c>
      <c r="D1460" t="s">
        <v>342</v>
      </c>
      <c r="E1460" t="s">
        <v>343</v>
      </c>
      <c r="F1460" t="s">
        <v>344</v>
      </c>
      <c r="G1460" t="s">
        <v>379</v>
      </c>
      <c r="H1460">
        <v>17</v>
      </c>
      <c r="I1460" t="s">
        <v>199</v>
      </c>
      <c r="J1460" t="s">
        <v>198</v>
      </c>
      <c r="K1460">
        <v>1061597</v>
      </c>
      <c r="L1460">
        <v>967684</v>
      </c>
      <c r="M1460">
        <v>34331</v>
      </c>
      <c r="N1460">
        <v>25943</v>
      </c>
      <c r="O1460">
        <v>7927</v>
      </c>
      <c r="P1460">
        <v>2232</v>
      </c>
      <c r="Q1460">
        <v>23480</v>
      </c>
    </row>
    <row r="1461" spans="1:17" hidden="1" x14ac:dyDescent="0.2">
      <c r="A1461" t="s">
        <v>363</v>
      </c>
      <c r="B1461" s="2">
        <v>42552</v>
      </c>
      <c r="C1461" t="s">
        <v>341</v>
      </c>
      <c r="D1461" t="s">
        <v>342</v>
      </c>
      <c r="E1461" t="s">
        <v>347</v>
      </c>
      <c r="F1461" t="s">
        <v>348</v>
      </c>
      <c r="G1461" t="s">
        <v>379</v>
      </c>
      <c r="H1461">
        <v>17</v>
      </c>
      <c r="I1461" t="s">
        <v>199</v>
      </c>
      <c r="J1461" t="s">
        <v>198</v>
      </c>
      <c r="K1461">
        <v>5464572</v>
      </c>
      <c r="L1461">
        <v>4026172</v>
      </c>
      <c r="M1461">
        <v>962353</v>
      </c>
      <c r="N1461">
        <v>9841</v>
      </c>
      <c r="O1461">
        <v>363719</v>
      </c>
      <c r="P1461">
        <v>1744</v>
      </c>
      <c r="Q1461">
        <v>100743</v>
      </c>
    </row>
    <row r="1462" spans="1:17" hidden="1" x14ac:dyDescent="0.2">
      <c r="A1462" t="s">
        <v>363</v>
      </c>
      <c r="B1462" s="2">
        <v>42552</v>
      </c>
      <c r="C1462" t="s">
        <v>341</v>
      </c>
      <c r="D1462" t="s">
        <v>342</v>
      </c>
      <c r="E1462" t="s">
        <v>349</v>
      </c>
      <c r="F1462" t="s">
        <v>350</v>
      </c>
      <c r="G1462" t="s">
        <v>379</v>
      </c>
      <c r="H1462">
        <v>17</v>
      </c>
      <c r="I1462" t="s">
        <v>199</v>
      </c>
      <c r="J1462" t="s">
        <v>198</v>
      </c>
      <c r="K1462">
        <v>6526169</v>
      </c>
      <c r="L1462">
        <v>4993856</v>
      </c>
      <c r="M1462">
        <v>996684</v>
      </c>
      <c r="N1462">
        <v>35784</v>
      </c>
      <c r="O1462">
        <v>371646</v>
      </c>
      <c r="P1462">
        <v>3976</v>
      </c>
      <c r="Q1462">
        <v>124223</v>
      </c>
    </row>
    <row r="1463" spans="1:17" hidden="1" x14ac:dyDescent="0.2">
      <c r="A1463" t="s">
        <v>363</v>
      </c>
      <c r="B1463" s="2">
        <v>42552</v>
      </c>
      <c r="C1463" t="s">
        <v>351</v>
      </c>
      <c r="D1463" t="s">
        <v>352</v>
      </c>
      <c r="E1463" t="s">
        <v>343</v>
      </c>
      <c r="F1463" t="s">
        <v>344</v>
      </c>
      <c r="G1463" t="s">
        <v>379</v>
      </c>
      <c r="H1463">
        <v>17</v>
      </c>
      <c r="I1463" t="s">
        <v>199</v>
      </c>
      <c r="J1463" t="s">
        <v>198</v>
      </c>
      <c r="K1463">
        <v>1114293</v>
      </c>
      <c r="L1463">
        <v>1017730</v>
      </c>
      <c r="M1463">
        <v>33306</v>
      </c>
      <c r="N1463">
        <v>29164</v>
      </c>
      <c r="O1463">
        <v>7940</v>
      </c>
      <c r="P1463">
        <v>2460</v>
      </c>
      <c r="Q1463">
        <v>23693</v>
      </c>
    </row>
    <row r="1464" spans="1:17" hidden="1" x14ac:dyDescent="0.2">
      <c r="A1464" t="s">
        <v>363</v>
      </c>
      <c r="B1464" s="2">
        <v>42552</v>
      </c>
      <c r="C1464" t="s">
        <v>351</v>
      </c>
      <c r="D1464" t="s">
        <v>352</v>
      </c>
      <c r="E1464" t="s">
        <v>347</v>
      </c>
      <c r="F1464" t="s">
        <v>348</v>
      </c>
      <c r="G1464" t="s">
        <v>379</v>
      </c>
      <c r="H1464">
        <v>17</v>
      </c>
      <c r="I1464" t="s">
        <v>199</v>
      </c>
      <c r="J1464" t="s">
        <v>198</v>
      </c>
      <c r="K1464">
        <v>5186433</v>
      </c>
      <c r="L1464">
        <v>3888464</v>
      </c>
      <c r="M1464">
        <v>849690</v>
      </c>
      <c r="N1464">
        <v>9509</v>
      </c>
      <c r="O1464">
        <v>337531</v>
      </c>
      <c r="P1464">
        <v>1848</v>
      </c>
      <c r="Q1464">
        <v>99391</v>
      </c>
    </row>
    <row r="1465" spans="1:17" hidden="1" x14ac:dyDescent="0.2">
      <c r="A1465" t="s">
        <v>363</v>
      </c>
      <c r="B1465" s="2">
        <v>42552</v>
      </c>
      <c r="C1465" t="s">
        <v>351</v>
      </c>
      <c r="D1465" t="s">
        <v>352</v>
      </c>
      <c r="E1465" t="s">
        <v>349</v>
      </c>
      <c r="F1465" t="s">
        <v>350</v>
      </c>
      <c r="G1465" t="s">
        <v>379</v>
      </c>
      <c r="H1465">
        <v>17</v>
      </c>
      <c r="I1465" t="s">
        <v>199</v>
      </c>
      <c r="J1465" t="s">
        <v>198</v>
      </c>
      <c r="K1465">
        <v>6300726</v>
      </c>
      <c r="L1465">
        <v>4906194</v>
      </c>
      <c r="M1465">
        <v>882996</v>
      </c>
      <c r="N1465">
        <v>38673</v>
      </c>
      <c r="O1465">
        <v>345471</v>
      </c>
      <c r="P1465">
        <v>4308</v>
      </c>
      <c r="Q1465">
        <v>123084</v>
      </c>
    </row>
    <row r="1466" spans="1:17" hidden="1" x14ac:dyDescent="0.2">
      <c r="A1466" t="s">
        <v>363</v>
      </c>
      <c r="B1466" s="2">
        <v>42552</v>
      </c>
      <c r="C1466" t="s">
        <v>353</v>
      </c>
      <c r="D1466" t="s">
        <v>354</v>
      </c>
      <c r="E1466" t="s">
        <v>343</v>
      </c>
      <c r="F1466" t="s">
        <v>344</v>
      </c>
      <c r="G1466" t="s">
        <v>379</v>
      </c>
      <c r="H1466">
        <v>17</v>
      </c>
      <c r="I1466" t="s">
        <v>199</v>
      </c>
      <c r="J1466" t="s">
        <v>198</v>
      </c>
      <c r="K1466">
        <v>2175890</v>
      </c>
      <c r="L1466">
        <v>1985414</v>
      </c>
      <c r="M1466">
        <v>67637</v>
      </c>
      <c r="N1466">
        <v>55107</v>
      </c>
      <c r="O1466">
        <v>15867</v>
      </c>
      <c r="P1466">
        <v>4692</v>
      </c>
      <c r="Q1466">
        <v>47173</v>
      </c>
    </row>
    <row r="1467" spans="1:17" hidden="1" x14ac:dyDescent="0.2">
      <c r="A1467" t="s">
        <v>363</v>
      </c>
      <c r="B1467" s="2">
        <v>42552</v>
      </c>
      <c r="C1467" t="s">
        <v>353</v>
      </c>
      <c r="D1467" t="s">
        <v>354</v>
      </c>
      <c r="E1467" t="s">
        <v>347</v>
      </c>
      <c r="F1467" t="s">
        <v>348</v>
      </c>
      <c r="G1467" t="s">
        <v>379</v>
      </c>
      <c r="H1467">
        <v>17</v>
      </c>
      <c r="I1467" t="s">
        <v>199</v>
      </c>
      <c r="J1467" t="s">
        <v>198</v>
      </c>
      <c r="K1467">
        <v>10651005</v>
      </c>
      <c r="L1467">
        <v>7914636</v>
      </c>
      <c r="M1467">
        <v>1812043</v>
      </c>
      <c r="N1467">
        <v>19350</v>
      </c>
      <c r="O1467">
        <v>701250</v>
      </c>
      <c r="P1467">
        <v>3592</v>
      </c>
      <c r="Q1467">
        <v>200134</v>
      </c>
    </row>
    <row r="1468" spans="1:17" hidden="1" x14ac:dyDescent="0.2">
      <c r="A1468" t="s">
        <v>363</v>
      </c>
      <c r="B1468" s="2">
        <v>42552</v>
      </c>
      <c r="C1468" t="s">
        <v>353</v>
      </c>
      <c r="D1468" t="s">
        <v>354</v>
      </c>
      <c r="E1468" t="s">
        <v>349</v>
      </c>
      <c r="F1468" t="s">
        <v>350</v>
      </c>
      <c r="G1468" t="s">
        <v>379</v>
      </c>
      <c r="H1468">
        <v>17</v>
      </c>
      <c r="I1468" t="s">
        <v>199</v>
      </c>
      <c r="J1468" t="s">
        <v>198</v>
      </c>
      <c r="K1468">
        <v>12826895</v>
      </c>
      <c r="L1468">
        <v>9900050</v>
      </c>
      <c r="M1468">
        <v>1879680</v>
      </c>
      <c r="N1468">
        <v>74457</v>
      </c>
      <c r="O1468">
        <v>717117</v>
      </c>
      <c r="P1468">
        <v>8284</v>
      </c>
      <c r="Q1468">
        <v>247307</v>
      </c>
    </row>
    <row r="1469" spans="1:17" hidden="1" x14ac:dyDescent="0.2">
      <c r="A1469" t="s">
        <v>364</v>
      </c>
      <c r="B1469" s="2">
        <v>42917</v>
      </c>
      <c r="C1469" t="s">
        <v>341</v>
      </c>
      <c r="D1469" t="s">
        <v>342</v>
      </c>
      <c r="E1469" t="s">
        <v>343</v>
      </c>
      <c r="F1469" t="s">
        <v>344</v>
      </c>
      <c r="G1469" t="s">
        <v>379</v>
      </c>
      <c r="H1469">
        <v>17</v>
      </c>
      <c r="I1469" t="s">
        <v>199</v>
      </c>
      <c r="J1469" t="s">
        <v>198</v>
      </c>
      <c r="K1469">
        <v>1071051</v>
      </c>
      <c r="L1469">
        <v>976020</v>
      </c>
      <c r="M1469">
        <v>34575</v>
      </c>
      <c r="N1469">
        <v>26200</v>
      </c>
      <c r="O1469">
        <v>8045</v>
      </c>
      <c r="P1469">
        <v>2241</v>
      </c>
      <c r="Q1469">
        <v>23970</v>
      </c>
    </row>
    <row r="1470" spans="1:17" hidden="1" x14ac:dyDescent="0.2">
      <c r="A1470" t="s">
        <v>364</v>
      </c>
      <c r="B1470" s="2">
        <v>42917</v>
      </c>
      <c r="C1470" t="s">
        <v>341</v>
      </c>
      <c r="D1470" t="s">
        <v>342</v>
      </c>
      <c r="E1470" t="s">
        <v>347</v>
      </c>
      <c r="F1470" t="s">
        <v>348</v>
      </c>
      <c r="G1470" t="s">
        <v>379</v>
      </c>
      <c r="H1470">
        <v>17</v>
      </c>
      <c r="I1470" t="s">
        <v>199</v>
      </c>
      <c r="J1470" t="s">
        <v>198</v>
      </c>
      <c r="K1470">
        <v>5433094</v>
      </c>
      <c r="L1470">
        <v>3991259</v>
      </c>
      <c r="M1470">
        <v>955849</v>
      </c>
      <c r="N1470">
        <v>9817</v>
      </c>
      <c r="O1470">
        <v>371826</v>
      </c>
      <c r="P1470">
        <v>1758</v>
      </c>
      <c r="Q1470">
        <v>102585</v>
      </c>
    </row>
    <row r="1471" spans="1:17" hidden="1" x14ac:dyDescent="0.2">
      <c r="A1471" t="s">
        <v>364</v>
      </c>
      <c r="B1471" s="2">
        <v>42917</v>
      </c>
      <c r="C1471" t="s">
        <v>341</v>
      </c>
      <c r="D1471" t="s">
        <v>342</v>
      </c>
      <c r="E1471" t="s">
        <v>349</v>
      </c>
      <c r="F1471" t="s">
        <v>350</v>
      </c>
      <c r="G1471" t="s">
        <v>379</v>
      </c>
      <c r="H1471">
        <v>17</v>
      </c>
      <c r="I1471" t="s">
        <v>199</v>
      </c>
      <c r="J1471" t="s">
        <v>198</v>
      </c>
      <c r="K1471">
        <v>6504145</v>
      </c>
      <c r="L1471">
        <v>4967279</v>
      </c>
      <c r="M1471">
        <v>990424</v>
      </c>
      <c r="N1471">
        <v>36017</v>
      </c>
      <c r="O1471">
        <v>379871</v>
      </c>
      <c r="P1471">
        <v>3999</v>
      </c>
      <c r="Q1471">
        <v>126555</v>
      </c>
    </row>
    <row r="1472" spans="1:17" hidden="1" x14ac:dyDescent="0.2">
      <c r="A1472" t="s">
        <v>364</v>
      </c>
      <c r="B1472" s="2">
        <v>42917</v>
      </c>
      <c r="C1472" t="s">
        <v>351</v>
      </c>
      <c r="D1472" t="s">
        <v>352</v>
      </c>
      <c r="E1472" t="s">
        <v>343</v>
      </c>
      <c r="F1472" t="s">
        <v>344</v>
      </c>
      <c r="G1472" t="s">
        <v>379</v>
      </c>
      <c r="H1472">
        <v>17</v>
      </c>
      <c r="I1472" t="s">
        <v>199</v>
      </c>
      <c r="J1472" t="s">
        <v>198</v>
      </c>
      <c r="K1472">
        <v>1123250</v>
      </c>
      <c r="L1472">
        <v>1025742</v>
      </c>
      <c r="M1472">
        <v>33570</v>
      </c>
      <c r="N1472">
        <v>29377</v>
      </c>
      <c r="O1472">
        <v>8035</v>
      </c>
      <c r="P1472">
        <v>2491</v>
      </c>
      <c r="Q1472">
        <v>24035</v>
      </c>
    </row>
    <row r="1473" spans="1:17" hidden="1" x14ac:dyDescent="0.2">
      <c r="A1473" t="s">
        <v>364</v>
      </c>
      <c r="B1473" s="2">
        <v>42917</v>
      </c>
      <c r="C1473" t="s">
        <v>351</v>
      </c>
      <c r="D1473" t="s">
        <v>352</v>
      </c>
      <c r="E1473" t="s">
        <v>347</v>
      </c>
      <c r="F1473" t="s">
        <v>348</v>
      </c>
      <c r="G1473" t="s">
        <v>379</v>
      </c>
      <c r="H1473">
        <v>17</v>
      </c>
      <c r="I1473" t="s">
        <v>199</v>
      </c>
      <c r="J1473" t="s">
        <v>198</v>
      </c>
      <c r="K1473">
        <v>5158801</v>
      </c>
      <c r="L1473">
        <v>3857066</v>
      </c>
      <c r="M1473">
        <v>844355</v>
      </c>
      <c r="N1473">
        <v>9462</v>
      </c>
      <c r="O1473">
        <v>344739</v>
      </c>
      <c r="P1473">
        <v>1839</v>
      </c>
      <c r="Q1473">
        <v>101340</v>
      </c>
    </row>
    <row r="1474" spans="1:17" hidden="1" x14ac:dyDescent="0.2">
      <c r="A1474" t="s">
        <v>364</v>
      </c>
      <c r="B1474" s="2">
        <v>42917</v>
      </c>
      <c r="C1474" t="s">
        <v>351</v>
      </c>
      <c r="D1474" t="s">
        <v>352</v>
      </c>
      <c r="E1474" t="s">
        <v>349</v>
      </c>
      <c r="F1474" t="s">
        <v>350</v>
      </c>
      <c r="G1474" t="s">
        <v>379</v>
      </c>
      <c r="H1474">
        <v>17</v>
      </c>
      <c r="I1474" t="s">
        <v>199</v>
      </c>
      <c r="J1474" t="s">
        <v>198</v>
      </c>
      <c r="K1474">
        <v>6282051</v>
      </c>
      <c r="L1474">
        <v>4882808</v>
      </c>
      <c r="M1474">
        <v>877925</v>
      </c>
      <c r="N1474">
        <v>38839</v>
      </c>
      <c r="O1474">
        <v>352774</v>
      </c>
      <c r="P1474">
        <v>4330</v>
      </c>
      <c r="Q1474">
        <v>125375</v>
      </c>
    </row>
    <row r="1475" spans="1:17" hidden="1" x14ac:dyDescent="0.2">
      <c r="A1475" t="s">
        <v>364</v>
      </c>
      <c r="B1475" s="2">
        <v>42917</v>
      </c>
      <c r="C1475" t="s">
        <v>353</v>
      </c>
      <c r="D1475" t="s">
        <v>354</v>
      </c>
      <c r="E1475" t="s">
        <v>343</v>
      </c>
      <c r="F1475" t="s">
        <v>344</v>
      </c>
      <c r="G1475" t="s">
        <v>379</v>
      </c>
      <c r="H1475">
        <v>17</v>
      </c>
      <c r="I1475" t="s">
        <v>199</v>
      </c>
      <c r="J1475" t="s">
        <v>198</v>
      </c>
      <c r="K1475">
        <v>2194301</v>
      </c>
      <c r="L1475">
        <v>2001762</v>
      </c>
      <c r="M1475">
        <v>68145</v>
      </c>
      <c r="N1475">
        <v>55577</v>
      </c>
      <c r="O1475">
        <v>16080</v>
      </c>
      <c r="P1475">
        <v>4732</v>
      </c>
      <c r="Q1475">
        <v>48005</v>
      </c>
    </row>
    <row r="1476" spans="1:17" hidden="1" x14ac:dyDescent="0.2">
      <c r="A1476" t="s">
        <v>364</v>
      </c>
      <c r="B1476" s="2">
        <v>42917</v>
      </c>
      <c r="C1476" t="s">
        <v>353</v>
      </c>
      <c r="D1476" t="s">
        <v>354</v>
      </c>
      <c r="E1476" t="s">
        <v>347</v>
      </c>
      <c r="F1476" t="s">
        <v>348</v>
      </c>
      <c r="G1476" t="s">
        <v>379</v>
      </c>
      <c r="H1476">
        <v>17</v>
      </c>
      <c r="I1476" t="s">
        <v>199</v>
      </c>
      <c r="J1476" t="s">
        <v>198</v>
      </c>
      <c r="K1476">
        <v>10591895</v>
      </c>
      <c r="L1476">
        <v>7848325</v>
      </c>
      <c r="M1476">
        <v>1800204</v>
      </c>
      <c r="N1476">
        <v>19279</v>
      </c>
      <c r="O1476">
        <v>716565</v>
      </c>
      <c r="P1476">
        <v>3597</v>
      </c>
      <c r="Q1476">
        <v>203925</v>
      </c>
    </row>
    <row r="1477" spans="1:17" hidden="1" x14ac:dyDescent="0.2">
      <c r="A1477" t="s">
        <v>364</v>
      </c>
      <c r="B1477" s="2">
        <v>42917</v>
      </c>
      <c r="C1477" t="s">
        <v>353</v>
      </c>
      <c r="D1477" t="s">
        <v>354</v>
      </c>
      <c r="E1477" t="s">
        <v>349</v>
      </c>
      <c r="F1477" t="s">
        <v>350</v>
      </c>
      <c r="G1477" t="s">
        <v>379</v>
      </c>
      <c r="H1477">
        <v>17</v>
      </c>
      <c r="I1477" t="s">
        <v>199</v>
      </c>
      <c r="J1477" t="s">
        <v>198</v>
      </c>
      <c r="K1477">
        <v>12786196</v>
      </c>
      <c r="L1477">
        <v>9850087</v>
      </c>
      <c r="M1477">
        <v>1868349</v>
      </c>
      <c r="N1477">
        <v>74856</v>
      </c>
      <c r="O1477">
        <v>732645</v>
      </c>
      <c r="P1477">
        <v>8329</v>
      </c>
      <c r="Q1477">
        <v>251930</v>
      </c>
    </row>
    <row r="1478" spans="1:17" hidden="1" x14ac:dyDescent="0.2">
      <c r="A1478" t="s">
        <v>365</v>
      </c>
      <c r="B1478" s="2">
        <v>43282</v>
      </c>
      <c r="C1478" t="s">
        <v>341</v>
      </c>
      <c r="D1478" t="s">
        <v>342</v>
      </c>
      <c r="E1478" t="s">
        <v>343</v>
      </c>
      <c r="F1478" t="s">
        <v>344</v>
      </c>
      <c r="G1478" t="s">
        <v>379</v>
      </c>
      <c r="H1478">
        <v>17</v>
      </c>
      <c r="I1478" t="s">
        <v>199</v>
      </c>
      <c r="J1478" t="s">
        <v>198</v>
      </c>
      <c r="K1478">
        <v>1081421</v>
      </c>
      <c r="L1478">
        <v>984888</v>
      </c>
      <c r="M1478">
        <v>35020</v>
      </c>
      <c r="N1478">
        <v>26510</v>
      </c>
      <c r="O1478">
        <v>8227</v>
      </c>
      <c r="P1478">
        <v>2278</v>
      </c>
      <c r="Q1478">
        <v>24498</v>
      </c>
    </row>
    <row r="1479" spans="1:17" hidden="1" x14ac:dyDescent="0.2">
      <c r="A1479" t="s">
        <v>365</v>
      </c>
      <c r="B1479" s="2">
        <v>43282</v>
      </c>
      <c r="C1479" t="s">
        <v>341</v>
      </c>
      <c r="D1479" t="s">
        <v>342</v>
      </c>
      <c r="E1479" t="s">
        <v>347</v>
      </c>
      <c r="F1479" t="s">
        <v>348</v>
      </c>
      <c r="G1479" t="s">
        <v>379</v>
      </c>
      <c r="H1479">
        <v>17</v>
      </c>
      <c r="I1479" t="s">
        <v>199</v>
      </c>
      <c r="J1479" t="s">
        <v>198</v>
      </c>
      <c r="K1479">
        <v>5398758</v>
      </c>
      <c r="L1479">
        <v>3952358</v>
      </c>
      <c r="M1479">
        <v>950704</v>
      </c>
      <c r="N1479">
        <v>9791</v>
      </c>
      <c r="O1479">
        <v>380010</v>
      </c>
      <c r="P1479">
        <v>1747</v>
      </c>
      <c r="Q1479">
        <v>104148</v>
      </c>
    </row>
    <row r="1480" spans="1:17" hidden="1" x14ac:dyDescent="0.2">
      <c r="A1480" t="s">
        <v>365</v>
      </c>
      <c r="B1480" s="2">
        <v>43282</v>
      </c>
      <c r="C1480" t="s">
        <v>341</v>
      </c>
      <c r="D1480" t="s">
        <v>342</v>
      </c>
      <c r="E1480" t="s">
        <v>349</v>
      </c>
      <c r="F1480" t="s">
        <v>350</v>
      </c>
      <c r="G1480" t="s">
        <v>379</v>
      </c>
      <c r="H1480">
        <v>17</v>
      </c>
      <c r="I1480" t="s">
        <v>199</v>
      </c>
      <c r="J1480" t="s">
        <v>198</v>
      </c>
      <c r="K1480">
        <v>6480179</v>
      </c>
      <c r="L1480">
        <v>4937246</v>
      </c>
      <c r="M1480">
        <v>985724</v>
      </c>
      <c r="N1480">
        <v>36301</v>
      </c>
      <c r="O1480">
        <v>388237</v>
      </c>
      <c r="P1480">
        <v>4025</v>
      </c>
      <c r="Q1480">
        <v>128646</v>
      </c>
    </row>
    <row r="1481" spans="1:17" hidden="1" x14ac:dyDescent="0.2">
      <c r="A1481" t="s">
        <v>365</v>
      </c>
      <c r="B1481" s="2">
        <v>43282</v>
      </c>
      <c r="C1481" t="s">
        <v>351</v>
      </c>
      <c r="D1481" t="s">
        <v>352</v>
      </c>
      <c r="E1481" t="s">
        <v>343</v>
      </c>
      <c r="F1481" t="s">
        <v>344</v>
      </c>
      <c r="G1481" t="s">
        <v>379</v>
      </c>
      <c r="H1481">
        <v>17</v>
      </c>
      <c r="I1481" t="s">
        <v>199</v>
      </c>
      <c r="J1481" t="s">
        <v>198</v>
      </c>
      <c r="K1481">
        <v>1132721</v>
      </c>
      <c r="L1481">
        <v>1033677</v>
      </c>
      <c r="M1481">
        <v>33973</v>
      </c>
      <c r="N1481">
        <v>29824</v>
      </c>
      <c r="O1481">
        <v>8175</v>
      </c>
      <c r="P1481">
        <v>2542</v>
      </c>
      <c r="Q1481">
        <v>24530</v>
      </c>
    </row>
    <row r="1482" spans="1:17" hidden="1" x14ac:dyDescent="0.2">
      <c r="A1482" t="s">
        <v>365</v>
      </c>
      <c r="B1482" s="2">
        <v>43282</v>
      </c>
      <c r="C1482" t="s">
        <v>351</v>
      </c>
      <c r="D1482" t="s">
        <v>352</v>
      </c>
      <c r="E1482" t="s">
        <v>347</v>
      </c>
      <c r="F1482" t="s">
        <v>348</v>
      </c>
      <c r="G1482" t="s">
        <v>379</v>
      </c>
      <c r="H1482">
        <v>17</v>
      </c>
      <c r="I1482" t="s">
        <v>199</v>
      </c>
      <c r="J1482" t="s">
        <v>198</v>
      </c>
      <c r="K1482">
        <v>5128180</v>
      </c>
      <c r="L1482">
        <v>3820917</v>
      </c>
      <c r="M1482">
        <v>840493</v>
      </c>
      <c r="N1482">
        <v>9442</v>
      </c>
      <c r="O1482">
        <v>352310</v>
      </c>
      <c r="P1482">
        <v>1878</v>
      </c>
      <c r="Q1482">
        <v>103140</v>
      </c>
    </row>
    <row r="1483" spans="1:17" hidden="1" x14ac:dyDescent="0.2">
      <c r="A1483" t="s">
        <v>365</v>
      </c>
      <c r="B1483" s="2">
        <v>43282</v>
      </c>
      <c r="C1483" t="s">
        <v>351</v>
      </c>
      <c r="D1483" t="s">
        <v>352</v>
      </c>
      <c r="E1483" t="s">
        <v>349</v>
      </c>
      <c r="F1483" t="s">
        <v>350</v>
      </c>
      <c r="G1483" t="s">
        <v>379</v>
      </c>
      <c r="H1483">
        <v>17</v>
      </c>
      <c r="I1483" t="s">
        <v>199</v>
      </c>
      <c r="J1483" t="s">
        <v>198</v>
      </c>
      <c r="K1483">
        <v>6260901</v>
      </c>
      <c r="L1483">
        <v>4854594</v>
      </c>
      <c r="M1483">
        <v>874466</v>
      </c>
      <c r="N1483">
        <v>39266</v>
      </c>
      <c r="O1483">
        <v>360485</v>
      </c>
      <c r="P1483">
        <v>4420</v>
      </c>
      <c r="Q1483">
        <v>127670</v>
      </c>
    </row>
    <row r="1484" spans="1:17" hidden="1" x14ac:dyDescent="0.2">
      <c r="A1484" t="s">
        <v>365</v>
      </c>
      <c r="B1484" s="2">
        <v>43282</v>
      </c>
      <c r="C1484" t="s">
        <v>353</v>
      </c>
      <c r="D1484" t="s">
        <v>354</v>
      </c>
      <c r="E1484" t="s">
        <v>343</v>
      </c>
      <c r="F1484" t="s">
        <v>344</v>
      </c>
      <c r="G1484" t="s">
        <v>379</v>
      </c>
      <c r="H1484">
        <v>17</v>
      </c>
      <c r="I1484" t="s">
        <v>199</v>
      </c>
      <c r="J1484" t="s">
        <v>198</v>
      </c>
      <c r="K1484">
        <v>2214142</v>
      </c>
      <c r="L1484">
        <v>2018565</v>
      </c>
      <c r="M1484">
        <v>68993</v>
      </c>
      <c r="N1484">
        <v>56334</v>
      </c>
      <c r="O1484">
        <v>16402</v>
      </c>
      <c r="P1484">
        <v>4820</v>
      </c>
      <c r="Q1484">
        <v>49028</v>
      </c>
    </row>
    <row r="1485" spans="1:17" hidden="1" x14ac:dyDescent="0.2">
      <c r="A1485" t="s">
        <v>365</v>
      </c>
      <c r="B1485" s="2">
        <v>43282</v>
      </c>
      <c r="C1485" t="s">
        <v>353</v>
      </c>
      <c r="D1485" t="s">
        <v>354</v>
      </c>
      <c r="E1485" t="s">
        <v>347</v>
      </c>
      <c r="F1485" t="s">
        <v>348</v>
      </c>
      <c r="G1485" t="s">
        <v>379</v>
      </c>
      <c r="H1485">
        <v>17</v>
      </c>
      <c r="I1485" t="s">
        <v>199</v>
      </c>
      <c r="J1485" t="s">
        <v>198</v>
      </c>
      <c r="K1485">
        <v>10526938</v>
      </c>
      <c r="L1485">
        <v>7773275</v>
      </c>
      <c r="M1485">
        <v>1791197</v>
      </c>
      <c r="N1485">
        <v>19233</v>
      </c>
      <c r="O1485">
        <v>732320</v>
      </c>
      <c r="P1485">
        <v>3625</v>
      </c>
      <c r="Q1485">
        <v>207288</v>
      </c>
    </row>
    <row r="1486" spans="1:17" hidden="1" x14ac:dyDescent="0.2">
      <c r="A1486" t="s">
        <v>365</v>
      </c>
      <c r="B1486" s="2">
        <v>43282</v>
      </c>
      <c r="C1486" t="s">
        <v>353</v>
      </c>
      <c r="D1486" t="s">
        <v>354</v>
      </c>
      <c r="E1486" t="s">
        <v>349</v>
      </c>
      <c r="F1486" t="s">
        <v>350</v>
      </c>
      <c r="G1486" t="s">
        <v>379</v>
      </c>
      <c r="H1486">
        <v>17</v>
      </c>
      <c r="I1486" t="s">
        <v>199</v>
      </c>
      <c r="J1486" t="s">
        <v>198</v>
      </c>
      <c r="K1486">
        <v>12741080</v>
      </c>
      <c r="L1486">
        <v>9791840</v>
      </c>
      <c r="M1486">
        <v>1860190</v>
      </c>
      <c r="N1486">
        <v>75567</v>
      </c>
      <c r="O1486">
        <v>748722</v>
      </c>
      <c r="P1486">
        <v>8445</v>
      </c>
      <c r="Q1486">
        <v>256316</v>
      </c>
    </row>
    <row r="1487" spans="1:17" hidden="1" x14ac:dyDescent="0.2">
      <c r="A1487" t="s">
        <v>339</v>
      </c>
      <c r="B1487" t="s">
        <v>340</v>
      </c>
      <c r="C1487" t="s">
        <v>341</v>
      </c>
      <c r="D1487" t="s">
        <v>342</v>
      </c>
      <c r="E1487" t="s">
        <v>343</v>
      </c>
      <c r="F1487" t="s">
        <v>344</v>
      </c>
      <c r="G1487" t="s">
        <v>380</v>
      </c>
      <c r="H1487">
        <v>18</v>
      </c>
      <c r="I1487" t="s">
        <v>201</v>
      </c>
      <c r="J1487" t="s">
        <v>200</v>
      </c>
      <c r="K1487">
        <v>184770</v>
      </c>
      <c r="L1487">
        <v>162664</v>
      </c>
      <c r="M1487">
        <v>9540</v>
      </c>
      <c r="N1487">
        <v>4664</v>
      </c>
      <c r="O1487">
        <v>1265</v>
      </c>
      <c r="P1487">
        <v>747</v>
      </c>
      <c r="Q1487">
        <v>5890</v>
      </c>
    </row>
    <row r="1488" spans="1:17" hidden="1" x14ac:dyDescent="0.2">
      <c r="A1488" t="s">
        <v>339</v>
      </c>
      <c r="B1488" t="s">
        <v>340</v>
      </c>
      <c r="C1488" t="s">
        <v>341</v>
      </c>
      <c r="D1488" t="s">
        <v>342</v>
      </c>
      <c r="E1488" t="s">
        <v>347</v>
      </c>
      <c r="F1488" t="s">
        <v>348</v>
      </c>
      <c r="G1488" t="s">
        <v>380</v>
      </c>
      <c r="H1488">
        <v>18</v>
      </c>
      <c r="I1488" t="s">
        <v>201</v>
      </c>
      <c r="J1488" t="s">
        <v>200</v>
      </c>
      <c r="K1488">
        <v>3109295</v>
      </c>
      <c r="L1488">
        <v>2694333</v>
      </c>
      <c r="M1488">
        <v>304511</v>
      </c>
      <c r="N1488">
        <v>7171</v>
      </c>
      <c r="O1488">
        <v>53229</v>
      </c>
      <c r="P1488">
        <v>1009</v>
      </c>
      <c r="Q1488">
        <v>49042</v>
      </c>
    </row>
    <row r="1489" spans="1:17" hidden="1" x14ac:dyDescent="0.2">
      <c r="A1489" t="s">
        <v>339</v>
      </c>
      <c r="B1489" t="s">
        <v>340</v>
      </c>
      <c r="C1489" t="s">
        <v>341</v>
      </c>
      <c r="D1489" t="s">
        <v>342</v>
      </c>
      <c r="E1489" t="s">
        <v>349</v>
      </c>
      <c r="F1489" t="s">
        <v>350</v>
      </c>
      <c r="G1489" t="s">
        <v>380</v>
      </c>
      <c r="H1489">
        <v>18</v>
      </c>
      <c r="I1489" t="s">
        <v>201</v>
      </c>
      <c r="J1489" t="s">
        <v>200</v>
      </c>
      <c r="K1489">
        <v>3294065</v>
      </c>
      <c r="L1489">
        <v>2856997</v>
      </c>
      <c r="M1489">
        <v>314051</v>
      </c>
      <c r="N1489">
        <v>11835</v>
      </c>
      <c r="O1489">
        <v>54494</v>
      </c>
      <c r="P1489">
        <v>1756</v>
      </c>
      <c r="Q1489">
        <v>54932</v>
      </c>
    </row>
    <row r="1490" spans="1:17" hidden="1" x14ac:dyDescent="0.2">
      <c r="A1490" t="s">
        <v>339</v>
      </c>
      <c r="B1490" t="s">
        <v>340</v>
      </c>
      <c r="C1490" t="s">
        <v>351</v>
      </c>
      <c r="D1490" t="s">
        <v>352</v>
      </c>
      <c r="E1490" t="s">
        <v>343</v>
      </c>
      <c r="F1490" t="s">
        <v>344</v>
      </c>
      <c r="G1490" t="s">
        <v>380</v>
      </c>
      <c r="H1490">
        <v>18</v>
      </c>
      <c r="I1490" t="s">
        <v>201</v>
      </c>
      <c r="J1490" t="s">
        <v>200</v>
      </c>
      <c r="K1490">
        <v>204937</v>
      </c>
      <c r="L1490">
        <v>181960</v>
      </c>
      <c r="M1490">
        <v>9278</v>
      </c>
      <c r="N1490">
        <v>5549</v>
      </c>
      <c r="O1490">
        <v>1353</v>
      </c>
      <c r="P1490">
        <v>840</v>
      </c>
      <c r="Q1490">
        <v>5957</v>
      </c>
    </row>
    <row r="1491" spans="1:17" hidden="1" x14ac:dyDescent="0.2">
      <c r="A1491" t="s">
        <v>339</v>
      </c>
      <c r="B1491" t="s">
        <v>340</v>
      </c>
      <c r="C1491" t="s">
        <v>351</v>
      </c>
      <c r="D1491" t="s">
        <v>352</v>
      </c>
      <c r="E1491" t="s">
        <v>347</v>
      </c>
      <c r="F1491" t="s">
        <v>348</v>
      </c>
      <c r="G1491" t="s">
        <v>380</v>
      </c>
      <c r="H1491">
        <v>18</v>
      </c>
      <c r="I1491" t="s">
        <v>201</v>
      </c>
      <c r="J1491" t="s">
        <v>200</v>
      </c>
      <c r="K1491">
        <v>2984800</v>
      </c>
      <c r="L1491">
        <v>2599876</v>
      </c>
      <c r="M1491">
        <v>280468</v>
      </c>
      <c r="N1491">
        <v>7103</v>
      </c>
      <c r="O1491">
        <v>49688</v>
      </c>
      <c r="P1491">
        <v>936</v>
      </c>
      <c r="Q1491">
        <v>46729</v>
      </c>
    </row>
    <row r="1492" spans="1:17" hidden="1" x14ac:dyDescent="0.2">
      <c r="A1492" t="s">
        <v>339</v>
      </c>
      <c r="B1492" t="s">
        <v>340</v>
      </c>
      <c r="C1492" t="s">
        <v>351</v>
      </c>
      <c r="D1492" t="s">
        <v>352</v>
      </c>
      <c r="E1492" t="s">
        <v>349</v>
      </c>
      <c r="F1492" t="s">
        <v>350</v>
      </c>
      <c r="G1492" t="s">
        <v>380</v>
      </c>
      <c r="H1492">
        <v>18</v>
      </c>
      <c r="I1492" t="s">
        <v>201</v>
      </c>
      <c r="J1492" t="s">
        <v>200</v>
      </c>
      <c r="K1492">
        <v>3189737</v>
      </c>
      <c r="L1492">
        <v>2781836</v>
      </c>
      <c r="M1492">
        <v>289746</v>
      </c>
      <c r="N1492">
        <v>12652</v>
      </c>
      <c r="O1492">
        <v>51041</v>
      </c>
      <c r="P1492">
        <v>1776</v>
      </c>
      <c r="Q1492">
        <v>52686</v>
      </c>
    </row>
    <row r="1493" spans="1:17" hidden="1" x14ac:dyDescent="0.2">
      <c r="A1493" t="s">
        <v>339</v>
      </c>
      <c r="B1493" t="s">
        <v>340</v>
      </c>
      <c r="C1493" t="s">
        <v>353</v>
      </c>
      <c r="D1493" t="s">
        <v>354</v>
      </c>
      <c r="E1493" t="s">
        <v>343</v>
      </c>
      <c r="F1493" t="s">
        <v>344</v>
      </c>
      <c r="G1493" t="s">
        <v>380</v>
      </c>
      <c r="H1493">
        <v>18</v>
      </c>
      <c r="I1493" t="s">
        <v>201</v>
      </c>
      <c r="J1493" t="s">
        <v>200</v>
      </c>
      <c r="K1493">
        <v>389707</v>
      </c>
      <c r="L1493">
        <v>344624</v>
      </c>
      <c r="M1493">
        <v>18818</v>
      </c>
      <c r="N1493">
        <v>10213</v>
      </c>
      <c r="O1493">
        <v>2618</v>
      </c>
      <c r="P1493">
        <v>1587</v>
      </c>
      <c r="Q1493">
        <v>11847</v>
      </c>
    </row>
    <row r="1494" spans="1:17" hidden="1" x14ac:dyDescent="0.2">
      <c r="A1494" t="s">
        <v>339</v>
      </c>
      <c r="B1494" t="s">
        <v>340</v>
      </c>
      <c r="C1494" t="s">
        <v>353</v>
      </c>
      <c r="D1494" t="s">
        <v>354</v>
      </c>
      <c r="E1494" t="s">
        <v>347</v>
      </c>
      <c r="F1494" t="s">
        <v>348</v>
      </c>
      <c r="G1494" t="s">
        <v>380</v>
      </c>
      <c r="H1494">
        <v>18</v>
      </c>
      <c r="I1494" t="s">
        <v>201</v>
      </c>
      <c r="J1494" t="s">
        <v>200</v>
      </c>
      <c r="K1494">
        <v>6094095</v>
      </c>
      <c r="L1494">
        <v>5294209</v>
      </c>
      <c r="M1494">
        <v>584979</v>
      </c>
      <c r="N1494">
        <v>14274</v>
      </c>
      <c r="O1494">
        <v>102917</v>
      </c>
      <c r="P1494">
        <v>1945</v>
      </c>
      <c r="Q1494">
        <v>95771</v>
      </c>
    </row>
    <row r="1495" spans="1:17" hidden="1" x14ac:dyDescent="0.2">
      <c r="A1495" t="s">
        <v>339</v>
      </c>
      <c r="B1495" t="s">
        <v>340</v>
      </c>
      <c r="C1495" t="s">
        <v>353</v>
      </c>
      <c r="D1495" t="s">
        <v>354</v>
      </c>
      <c r="E1495" t="s">
        <v>349</v>
      </c>
      <c r="F1495" t="s">
        <v>350</v>
      </c>
      <c r="G1495" t="s">
        <v>380</v>
      </c>
      <c r="H1495">
        <v>18</v>
      </c>
      <c r="I1495" t="s">
        <v>201</v>
      </c>
      <c r="J1495" t="s">
        <v>200</v>
      </c>
      <c r="K1495">
        <v>6483802</v>
      </c>
      <c r="L1495">
        <v>5638833</v>
      </c>
      <c r="M1495">
        <v>603797</v>
      </c>
      <c r="N1495">
        <v>24487</v>
      </c>
      <c r="O1495">
        <v>105535</v>
      </c>
      <c r="P1495">
        <v>3532</v>
      </c>
      <c r="Q1495">
        <v>107618</v>
      </c>
    </row>
    <row r="1496" spans="1:17" hidden="1" x14ac:dyDescent="0.2">
      <c r="A1496" t="s">
        <v>355</v>
      </c>
      <c r="B1496" t="s">
        <v>356</v>
      </c>
      <c r="C1496" t="s">
        <v>341</v>
      </c>
      <c r="D1496" t="s">
        <v>342</v>
      </c>
      <c r="E1496" t="s">
        <v>343</v>
      </c>
      <c r="F1496" t="s">
        <v>344</v>
      </c>
      <c r="G1496" t="s">
        <v>380</v>
      </c>
      <c r="H1496">
        <v>18</v>
      </c>
      <c r="I1496" t="s">
        <v>201</v>
      </c>
      <c r="J1496" t="s">
        <v>200</v>
      </c>
      <c r="K1496">
        <v>184775</v>
      </c>
      <c r="L1496">
        <v>162668</v>
      </c>
      <c r="M1496">
        <v>9540</v>
      </c>
      <c r="N1496">
        <v>4665</v>
      </c>
      <c r="O1496">
        <v>1265</v>
      </c>
      <c r="P1496">
        <v>747</v>
      </c>
      <c r="Q1496">
        <v>5890</v>
      </c>
    </row>
    <row r="1497" spans="1:17" hidden="1" x14ac:dyDescent="0.2">
      <c r="A1497" t="s">
        <v>355</v>
      </c>
      <c r="B1497" t="s">
        <v>356</v>
      </c>
      <c r="C1497" t="s">
        <v>341</v>
      </c>
      <c r="D1497" t="s">
        <v>342</v>
      </c>
      <c r="E1497" t="s">
        <v>347</v>
      </c>
      <c r="F1497" t="s">
        <v>348</v>
      </c>
      <c r="G1497" t="s">
        <v>380</v>
      </c>
      <c r="H1497">
        <v>18</v>
      </c>
      <c r="I1497" t="s">
        <v>201</v>
      </c>
      <c r="J1497" t="s">
        <v>200</v>
      </c>
      <c r="K1497">
        <v>3109450</v>
      </c>
      <c r="L1497">
        <v>2694489</v>
      </c>
      <c r="M1497">
        <v>304508</v>
      </c>
      <c r="N1497">
        <v>7171</v>
      </c>
      <c r="O1497">
        <v>53229</v>
      </c>
      <c r="P1497">
        <v>1009</v>
      </c>
      <c r="Q1497">
        <v>49044</v>
      </c>
    </row>
    <row r="1498" spans="1:17" hidden="1" x14ac:dyDescent="0.2">
      <c r="A1498" t="s">
        <v>355</v>
      </c>
      <c r="B1498" t="s">
        <v>356</v>
      </c>
      <c r="C1498" t="s">
        <v>341</v>
      </c>
      <c r="D1498" t="s">
        <v>342</v>
      </c>
      <c r="E1498" t="s">
        <v>349</v>
      </c>
      <c r="F1498" t="s">
        <v>350</v>
      </c>
      <c r="G1498" t="s">
        <v>380</v>
      </c>
      <c r="H1498">
        <v>18</v>
      </c>
      <c r="I1498" t="s">
        <v>201</v>
      </c>
      <c r="J1498" t="s">
        <v>200</v>
      </c>
      <c r="K1498">
        <v>3294225</v>
      </c>
      <c r="L1498">
        <v>2857157</v>
      </c>
      <c r="M1498">
        <v>314048</v>
      </c>
      <c r="N1498">
        <v>11836</v>
      </c>
      <c r="O1498">
        <v>54494</v>
      </c>
      <c r="P1498">
        <v>1756</v>
      </c>
      <c r="Q1498">
        <v>54934</v>
      </c>
    </row>
    <row r="1499" spans="1:17" hidden="1" x14ac:dyDescent="0.2">
      <c r="A1499" t="s">
        <v>355</v>
      </c>
      <c r="B1499" t="s">
        <v>356</v>
      </c>
      <c r="C1499" t="s">
        <v>351</v>
      </c>
      <c r="D1499" t="s">
        <v>352</v>
      </c>
      <c r="E1499" t="s">
        <v>343</v>
      </c>
      <c r="F1499" t="s">
        <v>344</v>
      </c>
      <c r="G1499" t="s">
        <v>380</v>
      </c>
      <c r="H1499">
        <v>18</v>
      </c>
      <c r="I1499" t="s">
        <v>201</v>
      </c>
      <c r="J1499" t="s">
        <v>200</v>
      </c>
      <c r="K1499">
        <v>204943</v>
      </c>
      <c r="L1499">
        <v>181964</v>
      </c>
      <c r="M1499">
        <v>9278</v>
      </c>
      <c r="N1499">
        <v>5551</v>
      </c>
      <c r="O1499">
        <v>1353</v>
      </c>
      <c r="P1499">
        <v>840</v>
      </c>
      <c r="Q1499">
        <v>5957</v>
      </c>
    </row>
    <row r="1500" spans="1:17" hidden="1" x14ac:dyDescent="0.2">
      <c r="A1500" t="s">
        <v>355</v>
      </c>
      <c r="B1500" t="s">
        <v>356</v>
      </c>
      <c r="C1500" t="s">
        <v>351</v>
      </c>
      <c r="D1500" t="s">
        <v>352</v>
      </c>
      <c r="E1500" t="s">
        <v>347</v>
      </c>
      <c r="F1500" t="s">
        <v>348</v>
      </c>
      <c r="G1500" t="s">
        <v>380</v>
      </c>
      <c r="H1500">
        <v>18</v>
      </c>
      <c r="I1500" t="s">
        <v>201</v>
      </c>
      <c r="J1500" t="s">
        <v>200</v>
      </c>
      <c r="K1500">
        <v>2984893</v>
      </c>
      <c r="L1500">
        <v>2599960</v>
      </c>
      <c r="M1500">
        <v>280477</v>
      </c>
      <c r="N1500">
        <v>7104</v>
      </c>
      <c r="O1500">
        <v>49690</v>
      </c>
      <c r="P1500">
        <v>936</v>
      </c>
      <c r="Q1500">
        <v>46726</v>
      </c>
    </row>
    <row r="1501" spans="1:17" hidden="1" x14ac:dyDescent="0.2">
      <c r="A1501" t="s">
        <v>355</v>
      </c>
      <c r="B1501" t="s">
        <v>356</v>
      </c>
      <c r="C1501" t="s">
        <v>351</v>
      </c>
      <c r="D1501" t="s">
        <v>352</v>
      </c>
      <c r="E1501" t="s">
        <v>349</v>
      </c>
      <c r="F1501" t="s">
        <v>350</v>
      </c>
      <c r="G1501" t="s">
        <v>380</v>
      </c>
      <c r="H1501">
        <v>18</v>
      </c>
      <c r="I1501" t="s">
        <v>201</v>
      </c>
      <c r="J1501" t="s">
        <v>200</v>
      </c>
      <c r="K1501">
        <v>3189836</v>
      </c>
      <c r="L1501">
        <v>2781924</v>
      </c>
      <c r="M1501">
        <v>289755</v>
      </c>
      <c r="N1501">
        <v>12655</v>
      </c>
      <c r="O1501">
        <v>51043</v>
      </c>
      <c r="P1501">
        <v>1776</v>
      </c>
      <c r="Q1501">
        <v>52683</v>
      </c>
    </row>
    <row r="1502" spans="1:17" hidden="1" x14ac:dyDescent="0.2">
      <c r="A1502" t="s">
        <v>355</v>
      </c>
      <c r="B1502" t="s">
        <v>356</v>
      </c>
      <c r="C1502" t="s">
        <v>353</v>
      </c>
      <c r="D1502" t="s">
        <v>354</v>
      </c>
      <c r="E1502" t="s">
        <v>343</v>
      </c>
      <c r="F1502" t="s">
        <v>344</v>
      </c>
      <c r="G1502" t="s">
        <v>380</v>
      </c>
      <c r="H1502">
        <v>18</v>
      </c>
      <c r="I1502" t="s">
        <v>201</v>
      </c>
      <c r="J1502" t="s">
        <v>200</v>
      </c>
      <c r="K1502">
        <v>389718</v>
      </c>
      <c r="L1502">
        <v>344632</v>
      </c>
      <c r="M1502">
        <v>18818</v>
      </c>
      <c r="N1502">
        <v>10216</v>
      </c>
      <c r="O1502">
        <v>2618</v>
      </c>
      <c r="P1502">
        <v>1587</v>
      </c>
      <c r="Q1502">
        <v>11847</v>
      </c>
    </row>
    <row r="1503" spans="1:17" hidden="1" x14ac:dyDescent="0.2">
      <c r="A1503" t="s">
        <v>355</v>
      </c>
      <c r="B1503" t="s">
        <v>356</v>
      </c>
      <c r="C1503" t="s">
        <v>353</v>
      </c>
      <c r="D1503" t="s">
        <v>354</v>
      </c>
      <c r="E1503" t="s">
        <v>347</v>
      </c>
      <c r="F1503" t="s">
        <v>348</v>
      </c>
      <c r="G1503" t="s">
        <v>380</v>
      </c>
      <c r="H1503">
        <v>18</v>
      </c>
      <c r="I1503" t="s">
        <v>201</v>
      </c>
      <c r="J1503" t="s">
        <v>200</v>
      </c>
      <c r="K1503">
        <v>6094343</v>
      </c>
      <c r="L1503">
        <v>5294449</v>
      </c>
      <c r="M1503">
        <v>584985</v>
      </c>
      <c r="N1503">
        <v>14275</v>
      </c>
      <c r="O1503">
        <v>102919</v>
      </c>
      <c r="P1503">
        <v>1945</v>
      </c>
      <c r="Q1503">
        <v>95770</v>
      </c>
    </row>
    <row r="1504" spans="1:17" hidden="1" x14ac:dyDescent="0.2">
      <c r="A1504" t="s">
        <v>355</v>
      </c>
      <c r="B1504" t="s">
        <v>356</v>
      </c>
      <c r="C1504" t="s">
        <v>353</v>
      </c>
      <c r="D1504" t="s">
        <v>354</v>
      </c>
      <c r="E1504" t="s">
        <v>349</v>
      </c>
      <c r="F1504" t="s">
        <v>350</v>
      </c>
      <c r="G1504" t="s">
        <v>380</v>
      </c>
      <c r="H1504">
        <v>18</v>
      </c>
      <c r="I1504" t="s">
        <v>201</v>
      </c>
      <c r="J1504" t="s">
        <v>200</v>
      </c>
      <c r="K1504">
        <v>6484061</v>
      </c>
      <c r="L1504">
        <v>5639081</v>
      </c>
      <c r="M1504">
        <v>603803</v>
      </c>
      <c r="N1504">
        <v>24491</v>
      </c>
      <c r="O1504">
        <v>105537</v>
      </c>
      <c r="P1504">
        <v>3532</v>
      </c>
      <c r="Q1504">
        <v>107617</v>
      </c>
    </row>
    <row r="1505" spans="1:17" hidden="1" x14ac:dyDescent="0.2">
      <c r="A1505" t="s">
        <v>357</v>
      </c>
      <c r="B1505" s="2">
        <v>40360</v>
      </c>
      <c r="C1505" t="s">
        <v>341</v>
      </c>
      <c r="D1505" t="s">
        <v>342</v>
      </c>
      <c r="E1505" t="s">
        <v>343</v>
      </c>
      <c r="F1505" t="s">
        <v>344</v>
      </c>
      <c r="G1505" t="s">
        <v>380</v>
      </c>
      <c r="H1505">
        <v>18</v>
      </c>
      <c r="I1505" t="s">
        <v>201</v>
      </c>
      <c r="J1505" t="s">
        <v>200</v>
      </c>
      <c r="K1505">
        <v>185757</v>
      </c>
      <c r="L1505">
        <v>163576</v>
      </c>
      <c r="M1505">
        <v>9579</v>
      </c>
      <c r="N1505">
        <v>4666</v>
      </c>
      <c r="O1505">
        <v>1274</v>
      </c>
      <c r="P1505">
        <v>746</v>
      </c>
      <c r="Q1505">
        <v>5916</v>
      </c>
    </row>
    <row r="1506" spans="1:17" hidden="1" x14ac:dyDescent="0.2">
      <c r="A1506" t="s">
        <v>357</v>
      </c>
      <c r="B1506" s="2">
        <v>40360</v>
      </c>
      <c r="C1506" t="s">
        <v>341</v>
      </c>
      <c r="D1506" t="s">
        <v>342</v>
      </c>
      <c r="E1506" t="s">
        <v>347</v>
      </c>
      <c r="F1506" t="s">
        <v>348</v>
      </c>
      <c r="G1506" t="s">
        <v>380</v>
      </c>
      <c r="H1506">
        <v>18</v>
      </c>
      <c r="I1506" t="s">
        <v>201</v>
      </c>
      <c r="J1506" t="s">
        <v>200</v>
      </c>
      <c r="K1506">
        <v>3111566</v>
      </c>
      <c r="L1506">
        <v>2694609</v>
      </c>
      <c r="M1506">
        <v>305248</v>
      </c>
      <c r="N1506">
        <v>7177</v>
      </c>
      <c r="O1506">
        <v>54058</v>
      </c>
      <c r="P1506">
        <v>1011</v>
      </c>
      <c r="Q1506">
        <v>49463</v>
      </c>
    </row>
    <row r="1507" spans="1:17" hidden="1" x14ac:dyDescent="0.2">
      <c r="A1507" t="s">
        <v>357</v>
      </c>
      <c r="B1507" s="2">
        <v>40360</v>
      </c>
      <c r="C1507" t="s">
        <v>341</v>
      </c>
      <c r="D1507" t="s">
        <v>342</v>
      </c>
      <c r="E1507" t="s">
        <v>349</v>
      </c>
      <c r="F1507" t="s">
        <v>350</v>
      </c>
      <c r="G1507" t="s">
        <v>380</v>
      </c>
      <c r="H1507">
        <v>18</v>
      </c>
      <c r="I1507" t="s">
        <v>201</v>
      </c>
      <c r="J1507" t="s">
        <v>200</v>
      </c>
      <c r="K1507">
        <v>3297323</v>
      </c>
      <c r="L1507">
        <v>2858185</v>
      </c>
      <c r="M1507">
        <v>314827</v>
      </c>
      <c r="N1507">
        <v>11843</v>
      </c>
      <c r="O1507">
        <v>55332</v>
      </c>
      <c r="P1507">
        <v>1757</v>
      </c>
      <c r="Q1507">
        <v>55379</v>
      </c>
    </row>
    <row r="1508" spans="1:17" hidden="1" x14ac:dyDescent="0.2">
      <c r="A1508" t="s">
        <v>357</v>
      </c>
      <c r="B1508" s="2">
        <v>40360</v>
      </c>
      <c r="C1508" t="s">
        <v>351</v>
      </c>
      <c r="D1508" t="s">
        <v>352</v>
      </c>
      <c r="E1508" t="s">
        <v>343</v>
      </c>
      <c r="F1508" t="s">
        <v>344</v>
      </c>
      <c r="G1508" t="s">
        <v>380</v>
      </c>
      <c r="H1508">
        <v>18</v>
      </c>
      <c r="I1508" t="s">
        <v>201</v>
      </c>
      <c r="J1508" t="s">
        <v>200</v>
      </c>
      <c r="K1508">
        <v>205730</v>
      </c>
      <c r="L1508">
        <v>182635</v>
      </c>
      <c r="M1508">
        <v>9315</v>
      </c>
      <c r="N1508">
        <v>5571</v>
      </c>
      <c r="O1508">
        <v>1367</v>
      </c>
      <c r="P1508">
        <v>840</v>
      </c>
      <c r="Q1508">
        <v>6002</v>
      </c>
    </row>
    <row r="1509" spans="1:17" hidden="1" x14ac:dyDescent="0.2">
      <c r="A1509" t="s">
        <v>357</v>
      </c>
      <c r="B1509" s="2">
        <v>40360</v>
      </c>
      <c r="C1509" t="s">
        <v>351</v>
      </c>
      <c r="D1509" t="s">
        <v>352</v>
      </c>
      <c r="E1509" t="s">
        <v>347</v>
      </c>
      <c r="F1509" t="s">
        <v>348</v>
      </c>
      <c r="G1509" t="s">
        <v>380</v>
      </c>
      <c r="H1509">
        <v>18</v>
      </c>
      <c r="I1509" t="s">
        <v>201</v>
      </c>
      <c r="J1509" t="s">
        <v>200</v>
      </c>
      <c r="K1509">
        <v>2987383</v>
      </c>
      <c r="L1509">
        <v>2600540</v>
      </c>
      <c r="M1509">
        <v>281123</v>
      </c>
      <c r="N1509">
        <v>7104</v>
      </c>
      <c r="O1509">
        <v>50566</v>
      </c>
      <c r="P1509">
        <v>941</v>
      </c>
      <c r="Q1509">
        <v>47109</v>
      </c>
    </row>
    <row r="1510" spans="1:17" hidden="1" x14ac:dyDescent="0.2">
      <c r="A1510" t="s">
        <v>357</v>
      </c>
      <c r="B1510" s="2">
        <v>40360</v>
      </c>
      <c r="C1510" t="s">
        <v>351</v>
      </c>
      <c r="D1510" t="s">
        <v>352</v>
      </c>
      <c r="E1510" t="s">
        <v>349</v>
      </c>
      <c r="F1510" t="s">
        <v>350</v>
      </c>
      <c r="G1510" t="s">
        <v>380</v>
      </c>
      <c r="H1510">
        <v>18</v>
      </c>
      <c r="I1510" t="s">
        <v>201</v>
      </c>
      <c r="J1510" t="s">
        <v>200</v>
      </c>
      <c r="K1510">
        <v>3193113</v>
      </c>
      <c r="L1510">
        <v>2783175</v>
      </c>
      <c r="M1510">
        <v>290438</v>
      </c>
      <c r="N1510">
        <v>12675</v>
      </c>
      <c r="O1510">
        <v>51933</v>
      </c>
      <c r="P1510">
        <v>1781</v>
      </c>
      <c r="Q1510">
        <v>53111</v>
      </c>
    </row>
    <row r="1511" spans="1:17" hidden="1" x14ac:dyDescent="0.2">
      <c r="A1511" t="s">
        <v>357</v>
      </c>
      <c r="B1511" s="2">
        <v>40360</v>
      </c>
      <c r="C1511" t="s">
        <v>353</v>
      </c>
      <c r="D1511" t="s">
        <v>354</v>
      </c>
      <c r="E1511" t="s">
        <v>343</v>
      </c>
      <c r="F1511" t="s">
        <v>344</v>
      </c>
      <c r="G1511" t="s">
        <v>380</v>
      </c>
      <c r="H1511">
        <v>18</v>
      </c>
      <c r="I1511" t="s">
        <v>201</v>
      </c>
      <c r="J1511" t="s">
        <v>200</v>
      </c>
      <c r="K1511">
        <v>391487</v>
      </c>
      <c r="L1511">
        <v>346211</v>
      </c>
      <c r="M1511">
        <v>18894</v>
      </c>
      <c r="N1511">
        <v>10237</v>
      </c>
      <c r="O1511">
        <v>2641</v>
      </c>
      <c r="P1511">
        <v>1586</v>
      </c>
      <c r="Q1511">
        <v>11918</v>
      </c>
    </row>
    <row r="1512" spans="1:17" hidden="1" x14ac:dyDescent="0.2">
      <c r="A1512" t="s">
        <v>357</v>
      </c>
      <c r="B1512" s="2">
        <v>40360</v>
      </c>
      <c r="C1512" t="s">
        <v>353</v>
      </c>
      <c r="D1512" t="s">
        <v>354</v>
      </c>
      <c r="E1512" t="s">
        <v>347</v>
      </c>
      <c r="F1512" t="s">
        <v>348</v>
      </c>
      <c r="G1512" t="s">
        <v>380</v>
      </c>
      <c r="H1512">
        <v>18</v>
      </c>
      <c r="I1512" t="s">
        <v>201</v>
      </c>
      <c r="J1512" t="s">
        <v>200</v>
      </c>
      <c r="K1512">
        <v>6098949</v>
      </c>
      <c r="L1512">
        <v>5295149</v>
      </c>
      <c r="M1512">
        <v>586371</v>
      </c>
      <c r="N1512">
        <v>14281</v>
      </c>
      <c r="O1512">
        <v>104624</v>
      </c>
      <c r="P1512">
        <v>1952</v>
      </c>
      <c r="Q1512">
        <v>96572</v>
      </c>
    </row>
    <row r="1513" spans="1:17" hidden="1" x14ac:dyDescent="0.2">
      <c r="A1513" t="s">
        <v>357</v>
      </c>
      <c r="B1513" s="2">
        <v>40360</v>
      </c>
      <c r="C1513" t="s">
        <v>353</v>
      </c>
      <c r="D1513" t="s">
        <v>354</v>
      </c>
      <c r="E1513" t="s">
        <v>349</v>
      </c>
      <c r="F1513" t="s">
        <v>350</v>
      </c>
      <c r="G1513" t="s">
        <v>380</v>
      </c>
      <c r="H1513">
        <v>18</v>
      </c>
      <c r="I1513" t="s">
        <v>201</v>
      </c>
      <c r="J1513" t="s">
        <v>200</v>
      </c>
      <c r="K1513">
        <v>6490436</v>
      </c>
      <c r="L1513">
        <v>5641360</v>
      </c>
      <c r="M1513">
        <v>605265</v>
      </c>
      <c r="N1513">
        <v>24518</v>
      </c>
      <c r="O1513">
        <v>107265</v>
      </c>
      <c r="P1513">
        <v>3538</v>
      </c>
      <c r="Q1513">
        <v>108490</v>
      </c>
    </row>
    <row r="1514" spans="1:17" hidden="1" x14ac:dyDescent="0.2">
      <c r="A1514" t="s">
        <v>358</v>
      </c>
      <c r="B1514" s="2">
        <v>40725</v>
      </c>
      <c r="C1514" t="s">
        <v>341</v>
      </c>
      <c r="D1514" t="s">
        <v>342</v>
      </c>
      <c r="E1514" t="s">
        <v>343</v>
      </c>
      <c r="F1514" t="s">
        <v>344</v>
      </c>
      <c r="G1514" t="s">
        <v>380</v>
      </c>
      <c r="H1514">
        <v>18</v>
      </c>
      <c r="I1514" t="s">
        <v>201</v>
      </c>
      <c r="J1514" t="s">
        <v>200</v>
      </c>
      <c r="K1514">
        <v>191095</v>
      </c>
      <c r="L1514">
        <v>168181</v>
      </c>
      <c r="M1514">
        <v>9841</v>
      </c>
      <c r="N1514">
        <v>4768</v>
      </c>
      <c r="O1514">
        <v>1330</v>
      </c>
      <c r="P1514">
        <v>778</v>
      </c>
      <c r="Q1514">
        <v>6197</v>
      </c>
    </row>
    <row r="1515" spans="1:17" hidden="1" x14ac:dyDescent="0.2">
      <c r="A1515" t="s">
        <v>358</v>
      </c>
      <c r="B1515" s="2">
        <v>40725</v>
      </c>
      <c r="C1515" t="s">
        <v>341</v>
      </c>
      <c r="D1515" t="s">
        <v>342</v>
      </c>
      <c r="E1515" t="s">
        <v>347</v>
      </c>
      <c r="F1515" t="s">
        <v>348</v>
      </c>
      <c r="G1515" t="s">
        <v>380</v>
      </c>
      <c r="H1515">
        <v>18</v>
      </c>
      <c r="I1515" t="s">
        <v>201</v>
      </c>
      <c r="J1515" t="s">
        <v>200</v>
      </c>
      <c r="K1515">
        <v>3118541</v>
      </c>
      <c r="L1515">
        <v>2693950</v>
      </c>
      <c r="M1515">
        <v>307993</v>
      </c>
      <c r="N1515">
        <v>7260</v>
      </c>
      <c r="O1515">
        <v>57229</v>
      </c>
      <c r="P1515">
        <v>1027</v>
      </c>
      <c r="Q1515">
        <v>51082</v>
      </c>
    </row>
    <row r="1516" spans="1:17" hidden="1" x14ac:dyDescent="0.2">
      <c r="A1516" t="s">
        <v>358</v>
      </c>
      <c r="B1516" s="2">
        <v>40725</v>
      </c>
      <c r="C1516" t="s">
        <v>341</v>
      </c>
      <c r="D1516" t="s">
        <v>342</v>
      </c>
      <c r="E1516" t="s">
        <v>349</v>
      </c>
      <c r="F1516" t="s">
        <v>350</v>
      </c>
      <c r="G1516" t="s">
        <v>380</v>
      </c>
      <c r="H1516">
        <v>18</v>
      </c>
      <c r="I1516" t="s">
        <v>201</v>
      </c>
      <c r="J1516" t="s">
        <v>200</v>
      </c>
      <c r="K1516">
        <v>3309636</v>
      </c>
      <c r="L1516">
        <v>2862131</v>
      </c>
      <c r="M1516">
        <v>317834</v>
      </c>
      <c r="N1516">
        <v>12028</v>
      </c>
      <c r="O1516">
        <v>58559</v>
      </c>
      <c r="P1516">
        <v>1805</v>
      </c>
      <c r="Q1516">
        <v>57279</v>
      </c>
    </row>
    <row r="1517" spans="1:17" hidden="1" x14ac:dyDescent="0.2">
      <c r="A1517" t="s">
        <v>358</v>
      </c>
      <c r="B1517" s="2">
        <v>40725</v>
      </c>
      <c r="C1517" t="s">
        <v>351</v>
      </c>
      <c r="D1517" t="s">
        <v>352</v>
      </c>
      <c r="E1517" t="s">
        <v>343</v>
      </c>
      <c r="F1517" t="s">
        <v>344</v>
      </c>
      <c r="G1517" t="s">
        <v>380</v>
      </c>
      <c r="H1517">
        <v>18</v>
      </c>
      <c r="I1517" t="s">
        <v>201</v>
      </c>
      <c r="J1517" t="s">
        <v>200</v>
      </c>
      <c r="K1517">
        <v>209054</v>
      </c>
      <c r="L1517">
        <v>185344</v>
      </c>
      <c r="M1517">
        <v>9526</v>
      </c>
      <c r="N1517">
        <v>5633</v>
      </c>
      <c r="O1517">
        <v>1416</v>
      </c>
      <c r="P1517">
        <v>862</v>
      </c>
      <c r="Q1517">
        <v>6273</v>
      </c>
    </row>
    <row r="1518" spans="1:17" hidden="1" x14ac:dyDescent="0.2">
      <c r="A1518" t="s">
        <v>358</v>
      </c>
      <c r="B1518" s="2">
        <v>40725</v>
      </c>
      <c r="C1518" t="s">
        <v>351</v>
      </c>
      <c r="D1518" t="s">
        <v>352</v>
      </c>
      <c r="E1518" t="s">
        <v>347</v>
      </c>
      <c r="F1518" t="s">
        <v>348</v>
      </c>
      <c r="G1518" t="s">
        <v>380</v>
      </c>
      <c r="H1518">
        <v>18</v>
      </c>
      <c r="I1518" t="s">
        <v>201</v>
      </c>
      <c r="J1518" t="s">
        <v>200</v>
      </c>
      <c r="K1518">
        <v>2997355</v>
      </c>
      <c r="L1518">
        <v>2602125</v>
      </c>
      <c r="M1518">
        <v>284037</v>
      </c>
      <c r="N1518">
        <v>7151</v>
      </c>
      <c r="O1518">
        <v>54163</v>
      </c>
      <c r="P1518">
        <v>977</v>
      </c>
      <c r="Q1518">
        <v>48902</v>
      </c>
    </row>
    <row r="1519" spans="1:17" hidden="1" x14ac:dyDescent="0.2">
      <c r="A1519" t="s">
        <v>358</v>
      </c>
      <c r="B1519" s="2">
        <v>40725</v>
      </c>
      <c r="C1519" t="s">
        <v>351</v>
      </c>
      <c r="D1519" t="s">
        <v>352</v>
      </c>
      <c r="E1519" t="s">
        <v>349</v>
      </c>
      <c r="F1519" t="s">
        <v>350</v>
      </c>
      <c r="G1519" t="s">
        <v>380</v>
      </c>
      <c r="H1519">
        <v>18</v>
      </c>
      <c r="I1519" t="s">
        <v>201</v>
      </c>
      <c r="J1519" t="s">
        <v>200</v>
      </c>
      <c r="K1519">
        <v>3206409</v>
      </c>
      <c r="L1519">
        <v>2787469</v>
      </c>
      <c r="M1519">
        <v>293563</v>
      </c>
      <c r="N1519">
        <v>12784</v>
      </c>
      <c r="O1519">
        <v>55579</v>
      </c>
      <c r="P1519">
        <v>1839</v>
      </c>
      <c r="Q1519">
        <v>55175</v>
      </c>
    </row>
    <row r="1520" spans="1:17" hidden="1" x14ac:dyDescent="0.2">
      <c r="A1520" t="s">
        <v>358</v>
      </c>
      <c r="B1520" s="2">
        <v>40725</v>
      </c>
      <c r="C1520" t="s">
        <v>353</v>
      </c>
      <c r="D1520" t="s">
        <v>354</v>
      </c>
      <c r="E1520" t="s">
        <v>343</v>
      </c>
      <c r="F1520" t="s">
        <v>344</v>
      </c>
      <c r="G1520" t="s">
        <v>380</v>
      </c>
      <c r="H1520">
        <v>18</v>
      </c>
      <c r="I1520" t="s">
        <v>201</v>
      </c>
      <c r="J1520" t="s">
        <v>200</v>
      </c>
      <c r="K1520">
        <v>400149</v>
      </c>
      <c r="L1520">
        <v>353525</v>
      </c>
      <c r="M1520">
        <v>19367</v>
      </c>
      <c r="N1520">
        <v>10401</v>
      </c>
      <c r="O1520">
        <v>2746</v>
      </c>
      <c r="P1520">
        <v>1640</v>
      </c>
      <c r="Q1520">
        <v>12470</v>
      </c>
    </row>
    <row r="1521" spans="1:17" hidden="1" x14ac:dyDescent="0.2">
      <c r="A1521" t="s">
        <v>358</v>
      </c>
      <c r="B1521" s="2">
        <v>40725</v>
      </c>
      <c r="C1521" t="s">
        <v>353</v>
      </c>
      <c r="D1521" t="s">
        <v>354</v>
      </c>
      <c r="E1521" t="s">
        <v>347</v>
      </c>
      <c r="F1521" t="s">
        <v>348</v>
      </c>
      <c r="G1521" t="s">
        <v>380</v>
      </c>
      <c r="H1521">
        <v>18</v>
      </c>
      <c r="I1521" t="s">
        <v>201</v>
      </c>
      <c r="J1521" t="s">
        <v>200</v>
      </c>
      <c r="K1521">
        <v>6115896</v>
      </c>
      <c r="L1521">
        <v>5296075</v>
      </c>
      <c r="M1521">
        <v>592030</v>
      </c>
      <c r="N1521">
        <v>14411</v>
      </c>
      <c r="O1521">
        <v>111392</v>
      </c>
      <c r="P1521">
        <v>2004</v>
      </c>
      <c r="Q1521">
        <v>99984</v>
      </c>
    </row>
    <row r="1522" spans="1:17" hidden="1" x14ac:dyDescent="0.2">
      <c r="A1522" t="s">
        <v>358</v>
      </c>
      <c r="B1522" s="2">
        <v>40725</v>
      </c>
      <c r="C1522" t="s">
        <v>353</v>
      </c>
      <c r="D1522" t="s">
        <v>354</v>
      </c>
      <c r="E1522" t="s">
        <v>349</v>
      </c>
      <c r="F1522" t="s">
        <v>350</v>
      </c>
      <c r="G1522" t="s">
        <v>380</v>
      </c>
      <c r="H1522">
        <v>18</v>
      </c>
      <c r="I1522" t="s">
        <v>201</v>
      </c>
      <c r="J1522" t="s">
        <v>200</v>
      </c>
      <c r="K1522">
        <v>6516045</v>
      </c>
      <c r="L1522">
        <v>5649600</v>
      </c>
      <c r="M1522">
        <v>611397</v>
      </c>
      <c r="N1522">
        <v>24812</v>
      </c>
      <c r="O1522">
        <v>114138</v>
      </c>
      <c r="P1522">
        <v>3644</v>
      </c>
      <c r="Q1522">
        <v>112454</v>
      </c>
    </row>
    <row r="1523" spans="1:17" hidden="1" x14ac:dyDescent="0.2">
      <c r="A1523" t="s">
        <v>359</v>
      </c>
      <c r="B1523" s="2">
        <v>41091</v>
      </c>
      <c r="C1523" t="s">
        <v>341</v>
      </c>
      <c r="D1523" t="s">
        <v>342</v>
      </c>
      <c r="E1523" t="s">
        <v>343</v>
      </c>
      <c r="F1523" t="s">
        <v>344</v>
      </c>
      <c r="G1523" t="s">
        <v>380</v>
      </c>
      <c r="H1523">
        <v>18</v>
      </c>
      <c r="I1523" t="s">
        <v>201</v>
      </c>
      <c r="J1523" t="s">
        <v>200</v>
      </c>
      <c r="K1523">
        <v>195517</v>
      </c>
      <c r="L1523">
        <v>172138</v>
      </c>
      <c r="M1523">
        <v>10001</v>
      </c>
      <c r="N1523">
        <v>4863</v>
      </c>
      <c r="O1523">
        <v>1395</v>
      </c>
      <c r="P1523">
        <v>809</v>
      </c>
      <c r="Q1523">
        <v>6311</v>
      </c>
    </row>
    <row r="1524" spans="1:17" hidden="1" x14ac:dyDescent="0.2">
      <c r="A1524" t="s">
        <v>359</v>
      </c>
      <c r="B1524" s="2">
        <v>41091</v>
      </c>
      <c r="C1524" t="s">
        <v>341</v>
      </c>
      <c r="D1524" t="s">
        <v>342</v>
      </c>
      <c r="E1524" t="s">
        <v>347</v>
      </c>
      <c r="F1524" t="s">
        <v>348</v>
      </c>
      <c r="G1524" t="s">
        <v>380</v>
      </c>
      <c r="H1524">
        <v>18</v>
      </c>
      <c r="I1524" t="s">
        <v>201</v>
      </c>
      <c r="J1524" t="s">
        <v>200</v>
      </c>
      <c r="K1524">
        <v>3123151</v>
      </c>
      <c r="L1524">
        <v>2691050</v>
      </c>
      <c r="M1524">
        <v>310439</v>
      </c>
      <c r="N1524">
        <v>7331</v>
      </c>
      <c r="O1524">
        <v>60530</v>
      </c>
      <c r="P1524">
        <v>1060</v>
      </c>
      <c r="Q1524">
        <v>52741</v>
      </c>
    </row>
    <row r="1525" spans="1:17" hidden="1" x14ac:dyDescent="0.2">
      <c r="A1525" t="s">
        <v>359</v>
      </c>
      <c r="B1525" s="2">
        <v>41091</v>
      </c>
      <c r="C1525" t="s">
        <v>341</v>
      </c>
      <c r="D1525" t="s">
        <v>342</v>
      </c>
      <c r="E1525" t="s">
        <v>349</v>
      </c>
      <c r="F1525" t="s">
        <v>350</v>
      </c>
      <c r="G1525" t="s">
        <v>380</v>
      </c>
      <c r="H1525">
        <v>18</v>
      </c>
      <c r="I1525" t="s">
        <v>201</v>
      </c>
      <c r="J1525" t="s">
        <v>200</v>
      </c>
      <c r="K1525">
        <v>3318668</v>
      </c>
      <c r="L1525">
        <v>2863188</v>
      </c>
      <c r="M1525">
        <v>320440</v>
      </c>
      <c r="N1525">
        <v>12194</v>
      </c>
      <c r="O1525">
        <v>61925</v>
      </c>
      <c r="P1525">
        <v>1869</v>
      </c>
      <c r="Q1525">
        <v>59052</v>
      </c>
    </row>
    <row r="1526" spans="1:17" hidden="1" x14ac:dyDescent="0.2">
      <c r="A1526" t="s">
        <v>359</v>
      </c>
      <c r="B1526" s="2">
        <v>41091</v>
      </c>
      <c r="C1526" t="s">
        <v>351</v>
      </c>
      <c r="D1526" t="s">
        <v>352</v>
      </c>
      <c r="E1526" t="s">
        <v>343</v>
      </c>
      <c r="F1526" t="s">
        <v>344</v>
      </c>
      <c r="G1526" t="s">
        <v>380</v>
      </c>
      <c r="H1526">
        <v>18</v>
      </c>
      <c r="I1526" t="s">
        <v>201</v>
      </c>
      <c r="J1526" t="s">
        <v>200</v>
      </c>
      <c r="K1526">
        <v>213341</v>
      </c>
      <c r="L1526">
        <v>189048</v>
      </c>
      <c r="M1526">
        <v>9715</v>
      </c>
      <c r="N1526">
        <v>5758</v>
      </c>
      <c r="O1526">
        <v>1470</v>
      </c>
      <c r="P1526">
        <v>903</v>
      </c>
      <c r="Q1526">
        <v>6447</v>
      </c>
    </row>
    <row r="1527" spans="1:17" hidden="1" x14ac:dyDescent="0.2">
      <c r="A1527" t="s">
        <v>359</v>
      </c>
      <c r="B1527" s="2">
        <v>41091</v>
      </c>
      <c r="C1527" t="s">
        <v>351</v>
      </c>
      <c r="D1527" t="s">
        <v>352</v>
      </c>
      <c r="E1527" t="s">
        <v>347</v>
      </c>
      <c r="F1527" t="s">
        <v>348</v>
      </c>
      <c r="G1527" t="s">
        <v>380</v>
      </c>
      <c r="H1527">
        <v>18</v>
      </c>
      <c r="I1527" t="s">
        <v>201</v>
      </c>
      <c r="J1527" t="s">
        <v>200</v>
      </c>
      <c r="K1527">
        <v>3005631</v>
      </c>
      <c r="L1527">
        <v>2601874</v>
      </c>
      <c r="M1527">
        <v>286624</v>
      </c>
      <c r="N1527">
        <v>7206</v>
      </c>
      <c r="O1527">
        <v>58217</v>
      </c>
      <c r="P1527">
        <v>983</v>
      </c>
      <c r="Q1527">
        <v>50727</v>
      </c>
    </row>
    <row r="1528" spans="1:17" hidden="1" x14ac:dyDescent="0.2">
      <c r="A1528" t="s">
        <v>359</v>
      </c>
      <c r="B1528" s="2">
        <v>41091</v>
      </c>
      <c r="C1528" t="s">
        <v>351</v>
      </c>
      <c r="D1528" t="s">
        <v>352</v>
      </c>
      <c r="E1528" t="s">
        <v>349</v>
      </c>
      <c r="F1528" t="s">
        <v>350</v>
      </c>
      <c r="G1528" t="s">
        <v>380</v>
      </c>
      <c r="H1528">
        <v>18</v>
      </c>
      <c r="I1528" t="s">
        <v>201</v>
      </c>
      <c r="J1528" t="s">
        <v>200</v>
      </c>
      <c r="K1528">
        <v>3218972</v>
      </c>
      <c r="L1528">
        <v>2790922</v>
      </c>
      <c r="M1528">
        <v>296339</v>
      </c>
      <c r="N1528">
        <v>12964</v>
      </c>
      <c r="O1528">
        <v>59687</v>
      </c>
      <c r="P1528">
        <v>1886</v>
      </c>
      <c r="Q1528">
        <v>57174</v>
      </c>
    </row>
    <row r="1529" spans="1:17" hidden="1" x14ac:dyDescent="0.2">
      <c r="A1529" t="s">
        <v>359</v>
      </c>
      <c r="B1529" s="2">
        <v>41091</v>
      </c>
      <c r="C1529" t="s">
        <v>353</v>
      </c>
      <c r="D1529" t="s">
        <v>354</v>
      </c>
      <c r="E1529" t="s">
        <v>343</v>
      </c>
      <c r="F1529" t="s">
        <v>344</v>
      </c>
      <c r="G1529" t="s">
        <v>380</v>
      </c>
      <c r="H1529">
        <v>18</v>
      </c>
      <c r="I1529" t="s">
        <v>201</v>
      </c>
      <c r="J1529" t="s">
        <v>200</v>
      </c>
      <c r="K1529">
        <v>408858</v>
      </c>
      <c r="L1529">
        <v>361186</v>
      </c>
      <c r="M1529">
        <v>19716</v>
      </c>
      <c r="N1529">
        <v>10621</v>
      </c>
      <c r="O1529">
        <v>2865</v>
      </c>
      <c r="P1529">
        <v>1712</v>
      </c>
      <c r="Q1529">
        <v>12758</v>
      </c>
    </row>
    <row r="1530" spans="1:17" hidden="1" x14ac:dyDescent="0.2">
      <c r="A1530" t="s">
        <v>359</v>
      </c>
      <c r="B1530" s="2">
        <v>41091</v>
      </c>
      <c r="C1530" t="s">
        <v>353</v>
      </c>
      <c r="D1530" t="s">
        <v>354</v>
      </c>
      <c r="E1530" t="s">
        <v>347</v>
      </c>
      <c r="F1530" t="s">
        <v>348</v>
      </c>
      <c r="G1530" t="s">
        <v>380</v>
      </c>
      <c r="H1530">
        <v>18</v>
      </c>
      <c r="I1530" t="s">
        <v>201</v>
      </c>
      <c r="J1530" t="s">
        <v>200</v>
      </c>
      <c r="K1530">
        <v>6128782</v>
      </c>
      <c r="L1530">
        <v>5292924</v>
      </c>
      <c r="M1530">
        <v>597063</v>
      </c>
      <c r="N1530">
        <v>14537</v>
      </c>
      <c r="O1530">
        <v>118747</v>
      </c>
      <c r="P1530">
        <v>2043</v>
      </c>
      <c r="Q1530">
        <v>103468</v>
      </c>
    </row>
    <row r="1531" spans="1:17" hidden="1" x14ac:dyDescent="0.2">
      <c r="A1531" t="s">
        <v>359</v>
      </c>
      <c r="B1531" s="2">
        <v>41091</v>
      </c>
      <c r="C1531" t="s">
        <v>353</v>
      </c>
      <c r="D1531" t="s">
        <v>354</v>
      </c>
      <c r="E1531" t="s">
        <v>349</v>
      </c>
      <c r="F1531" t="s">
        <v>350</v>
      </c>
      <c r="G1531" t="s">
        <v>380</v>
      </c>
      <c r="H1531">
        <v>18</v>
      </c>
      <c r="I1531" t="s">
        <v>201</v>
      </c>
      <c r="J1531" t="s">
        <v>200</v>
      </c>
      <c r="K1531">
        <v>6537640</v>
      </c>
      <c r="L1531">
        <v>5654110</v>
      </c>
      <c r="M1531">
        <v>616779</v>
      </c>
      <c r="N1531">
        <v>25158</v>
      </c>
      <c r="O1531">
        <v>121612</v>
      </c>
      <c r="P1531">
        <v>3755</v>
      </c>
      <c r="Q1531">
        <v>116226</v>
      </c>
    </row>
    <row r="1532" spans="1:17" hidden="1" x14ac:dyDescent="0.2">
      <c r="A1532" t="s">
        <v>360</v>
      </c>
      <c r="B1532" s="2">
        <v>41456</v>
      </c>
      <c r="C1532" t="s">
        <v>341</v>
      </c>
      <c r="D1532" t="s">
        <v>342</v>
      </c>
      <c r="E1532" t="s">
        <v>343</v>
      </c>
      <c r="F1532" t="s">
        <v>344</v>
      </c>
      <c r="G1532" t="s">
        <v>380</v>
      </c>
      <c r="H1532">
        <v>18</v>
      </c>
      <c r="I1532" t="s">
        <v>201</v>
      </c>
      <c r="J1532" t="s">
        <v>200</v>
      </c>
      <c r="K1532">
        <v>201131</v>
      </c>
      <c r="L1532">
        <v>177113</v>
      </c>
      <c r="M1532">
        <v>10260</v>
      </c>
      <c r="N1532">
        <v>4919</v>
      </c>
      <c r="O1532">
        <v>1478</v>
      </c>
      <c r="P1532">
        <v>849</v>
      </c>
      <c r="Q1532">
        <v>6512</v>
      </c>
    </row>
    <row r="1533" spans="1:17" hidden="1" x14ac:dyDescent="0.2">
      <c r="A1533" t="s">
        <v>360</v>
      </c>
      <c r="B1533" s="2">
        <v>41456</v>
      </c>
      <c r="C1533" t="s">
        <v>341</v>
      </c>
      <c r="D1533" t="s">
        <v>342</v>
      </c>
      <c r="E1533" t="s">
        <v>347</v>
      </c>
      <c r="F1533" t="s">
        <v>348</v>
      </c>
      <c r="G1533" t="s">
        <v>380</v>
      </c>
      <c r="H1533">
        <v>18</v>
      </c>
      <c r="I1533" t="s">
        <v>201</v>
      </c>
      <c r="J1533" t="s">
        <v>200</v>
      </c>
      <c r="K1533">
        <v>3132077</v>
      </c>
      <c r="L1533">
        <v>2691583</v>
      </c>
      <c r="M1533">
        <v>313436</v>
      </c>
      <c r="N1533">
        <v>7442</v>
      </c>
      <c r="O1533">
        <v>63949</v>
      </c>
      <c r="P1533">
        <v>1100</v>
      </c>
      <c r="Q1533">
        <v>54567</v>
      </c>
    </row>
    <row r="1534" spans="1:17" hidden="1" x14ac:dyDescent="0.2">
      <c r="A1534" t="s">
        <v>360</v>
      </c>
      <c r="B1534" s="2">
        <v>41456</v>
      </c>
      <c r="C1534" t="s">
        <v>341</v>
      </c>
      <c r="D1534" t="s">
        <v>342</v>
      </c>
      <c r="E1534" t="s">
        <v>349</v>
      </c>
      <c r="F1534" t="s">
        <v>350</v>
      </c>
      <c r="G1534" t="s">
        <v>380</v>
      </c>
      <c r="H1534">
        <v>18</v>
      </c>
      <c r="I1534" t="s">
        <v>201</v>
      </c>
      <c r="J1534" t="s">
        <v>200</v>
      </c>
      <c r="K1534">
        <v>3333208</v>
      </c>
      <c r="L1534">
        <v>2868696</v>
      </c>
      <c r="M1534">
        <v>323696</v>
      </c>
      <c r="N1534">
        <v>12361</v>
      </c>
      <c r="O1534">
        <v>65427</v>
      </c>
      <c r="P1534">
        <v>1949</v>
      </c>
      <c r="Q1534">
        <v>61079</v>
      </c>
    </row>
    <row r="1535" spans="1:17" hidden="1" x14ac:dyDescent="0.2">
      <c r="A1535" t="s">
        <v>360</v>
      </c>
      <c r="B1535" s="2">
        <v>41456</v>
      </c>
      <c r="C1535" t="s">
        <v>351</v>
      </c>
      <c r="D1535" t="s">
        <v>352</v>
      </c>
      <c r="E1535" t="s">
        <v>343</v>
      </c>
      <c r="F1535" t="s">
        <v>344</v>
      </c>
      <c r="G1535" t="s">
        <v>380</v>
      </c>
      <c r="H1535">
        <v>18</v>
      </c>
      <c r="I1535" t="s">
        <v>201</v>
      </c>
      <c r="J1535" t="s">
        <v>200</v>
      </c>
      <c r="K1535">
        <v>218445</v>
      </c>
      <c r="L1535">
        <v>193381</v>
      </c>
      <c r="M1535">
        <v>9961</v>
      </c>
      <c r="N1535">
        <v>5895</v>
      </c>
      <c r="O1535">
        <v>1525</v>
      </c>
      <c r="P1535">
        <v>937</v>
      </c>
      <c r="Q1535">
        <v>6746</v>
      </c>
    </row>
    <row r="1536" spans="1:17" hidden="1" x14ac:dyDescent="0.2">
      <c r="A1536" t="s">
        <v>360</v>
      </c>
      <c r="B1536" s="2">
        <v>41456</v>
      </c>
      <c r="C1536" t="s">
        <v>351</v>
      </c>
      <c r="D1536" t="s">
        <v>352</v>
      </c>
      <c r="E1536" t="s">
        <v>347</v>
      </c>
      <c r="F1536" t="s">
        <v>348</v>
      </c>
      <c r="G1536" t="s">
        <v>380</v>
      </c>
      <c r="H1536">
        <v>18</v>
      </c>
      <c r="I1536" t="s">
        <v>201</v>
      </c>
      <c r="J1536" t="s">
        <v>200</v>
      </c>
      <c r="K1536">
        <v>3016714</v>
      </c>
      <c r="L1536">
        <v>2603938</v>
      </c>
      <c r="M1536">
        <v>290292</v>
      </c>
      <c r="N1536">
        <v>7303</v>
      </c>
      <c r="O1536">
        <v>61648</v>
      </c>
      <c r="P1536">
        <v>1037</v>
      </c>
      <c r="Q1536">
        <v>52496</v>
      </c>
    </row>
    <row r="1537" spans="1:17" hidden="1" x14ac:dyDescent="0.2">
      <c r="A1537" t="s">
        <v>360</v>
      </c>
      <c r="B1537" s="2">
        <v>41456</v>
      </c>
      <c r="C1537" t="s">
        <v>351</v>
      </c>
      <c r="D1537" t="s">
        <v>352</v>
      </c>
      <c r="E1537" t="s">
        <v>349</v>
      </c>
      <c r="F1537" t="s">
        <v>350</v>
      </c>
      <c r="G1537" t="s">
        <v>380</v>
      </c>
      <c r="H1537">
        <v>18</v>
      </c>
      <c r="I1537" t="s">
        <v>201</v>
      </c>
      <c r="J1537" t="s">
        <v>200</v>
      </c>
      <c r="K1537">
        <v>3235159</v>
      </c>
      <c r="L1537">
        <v>2797319</v>
      </c>
      <c r="M1537">
        <v>300253</v>
      </c>
      <c r="N1537">
        <v>13198</v>
      </c>
      <c r="O1537">
        <v>63173</v>
      </c>
      <c r="P1537">
        <v>1974</v>
      </c>
      <c r="Q1537">
        <v>59242</v>
      </c>
    </row>
    <row r="1538" spans="1:17" hidden="1" x14ac:dyDescent="0.2">
      <c r="A1538" t="s">
        <v>360</v>
      </c>
      <c r="B1538" s="2">
        <v>41456</v>
      </c>
      <c r="C1538" t="s">
        <v>353</v>
      </c>
      <c r="D1538" t="s">
        <v>354</v>
      </c>
      <c r="E1538" t="s">
        <v>343</v>
      </c>
      <c r="F1538" t="s">
        <v>344</v>
      </c>
      <c r="G1538" t="s">
        <v>380</v>
      </c>
      <c r="H1538">
        <v>18</v>
      </c>
      <c r="I1538" t="s">
        <v>201</v>
      </c>
      <c r="J1538" t="s">
        <v>200</v>
      </c>
      <c r="K1538">
        <v>419576</v>
      </c>
      <c r="L1538">
        <v>370494</v>
      </c>
      <c r="M1538">
        <v>20221</v>
      </c>
      <c r="N1538">
        <v>10814</v>
      </c>
      <c r="O1538">
        <v>3003</v>
      </c>
      <c r="P1538">
        <v>1786</v>
      </c>
      <c r="Q1538">
        <v>13258</v>
      </c>
    </row>
    <row r="1539" spans="1:17" hidden="1" x14ac:dyDescent="0.2">
      <c r="A1539" t="s">
        <v>360</v>
      </c>
      <c r="B1539" s="2">
        <v>41456</v>
      </c>
      <c r="C1539" t="s">
        <v>353</v>
      </c>
      <c r="D1539" t="s">
        <v>354</v>
      </c>
      <c r="E1539" t="s">
        <v>347</v>
      </c>
      <c r="F1539" t="s">
        <v>348</v>
      </c>
      <c r="G1539" t="s">
        <v>380</v>
      </c>
      <c r="H1539">
        <v>18</v>
      </c>
      <c r="I1539" t="s">
        <v>201</v>
      </c>
      <c r="J1539" t="s">
        <v>200</v>
      </c>
      <c r="K1539">
        <v>6148791</v>
      </c>
      <c r="L1539">
        <v>5295521</v>
      </c>
      <c r="M1539">
        <v>603728</v>
      </c>
      <c r="N1539">
        <v>14745</v>
      </c>
      <c r="O1539">
        <v>125597</v>
      </c>
      <c r="P1539">
        <v>2137</v>
      </c>
      <c r="Q1539">
        <v>107063</v>
      </c>
    </row>
    <row r="1540" spans="1:17" hidden="1" x14ac:dyDescent="0.2">
      <c r="A1540" t="s">
        <v>360</v>
      </c>
      <c r="B1540" s="2">
        <v>41456</v>
      </c>
      <c r="C1540" t="s">
        <v>353</v>
      </c>
      <c r="D1540" t="s">
        <v>354</v>
      </c>
      <c r="E1540" t="s">
        <v>349</v>
      </c>
      <c r="F1540" t="s">
        <v>350</v>
      </c>
      <c r="G1540" t="s">
        <v>380</v>
      </c>
      <c r="H1540">
        <v>18</v>
      </c>
      <c r="I1540" t="s">
        <v>201</v>
      </c>
      <c r="J1540" t="s">
        <v>200</v>
      </c>
      <c r="K1540">
        <v>6568367</v>
      </c>
      <c r="L1540">
        <v>5666015</v>
      </c>
      <c r="M1540">
        <v>623949</v>
      </c>
      <c r="N1540">
        <v>25559</v>
      </c>
      <c r="O1540">
        <v>128600</v>
      </c>
      <c r="P1540">
        <v>3923</v>
      </c>
      <c r="Q1540">
        <v>120321</v>
      </c>
    </row>
    <row r="1541" spans="1:17" x14ac:dyDescent="0.2">
      <c r="A1541" t="s">
        <v>361</v>
      </c>
      <c r="B1541" s="2">
        <v>41821</v>
      </c>
      <c r="C1541" t="s">
        <v>341</v>
      </c>
      <c r="D1541" t="s">
        <v>342</v>
      </c>
      <c r="E1541" t="s">
        <v>343</v>
      </c>
      <c r="F1541" t="s">
        <v>344</v>
      </c>
      <c r="G1541" t="s">
        <v>380</v>
      </c>
      <c r="H1541">
        <v>18</v>
      </c>
      <c r="I1541" t="s">
        <v>201</v>
      </c>
      <c r="J1541" t="s">
        <v>200</v>
      </c>
      <c r="K1541">
        <v>206160</v>
      </c>
      <c r="L1541">
        <v>181370</v>
      </c>
      <c r="M1541">
        <v>10614</v>
      </c>
      <c r="N1541">
        <v>5025</v>
      </c>
      <c r="O1541">
        <v>1526</v>
      </c>
      <c r="P1541">
        <v>846</v>
      </c>
      <c r="Q1541">
        <v>6779</v>
      </c>
    </row>
    <row r="1542" spans="1:17" x14ac:dyDescent="0.2">
      <c r="A1542" t="s">
        <v>361</v>
      </c>
      <c r="B1542" s="2">
        <v>41821</v>
      </c>
      <c r="C1542" t="s">
        <v>341</v>
      </c>
      <c r="D1542" t="s">
        <v>342</v>
      </c>
      <c r="E1542" t="s">
        <v>347</v>
      </c>
      <c r="F1542" t="s">
        <v>348</v>
      </c>
      <c r="G1542" t="s">
        <v>380</v>
      </c>
      <c r="H1542">
        <v>18</v>
      </c>
      <c r="I1542" t="s">
        <v>201</v>
      </c>
      <c r="J1542" t="s">
        <v>200</v>
      </c>
      <c r="K1542">
        <v>3139021</v>
      </c>
      <c r="L1542">
        <v>2690728</v>
      </c>
      <c r="M1542">
        <v>316102</v>
      </c>
      <c r="N1542">
        <v>7513</v>
      </c>
      <c r="O1542">
        <v>67211</v>
      </c>
      <c r="P1542">
        <v>1116</v>
      </c>
      <c r="Q1542">
        <v>56351</v>
      </c>
    </row>
    <row r="1543" spans="1:17" x14ac:dyDescent="0.2">
      <c r="A1543" t="s">
        <v>361</v>
      </c>
      <c r="B1543" s="2">
        <v>41821</v>
      </c>
      <c r="C1543" t="s">
        <v>341</v>
      </c>
      <c r="D1543" t="s">
        <v>342</v>
      </c>
      <c r="E1543" t="s">
        <v>349</v>
      </c>
      <c r="F1543" t="s">
        <v>350</v>
      </c>
      <c r="G1543" t="s">
        <v>380</v>
      </c>
      <c r="H1543">
        <v>18</v>
      </c>
      <c r="I1543" t="s">
        <v>201</v>
      </c>
      <c r="J1543" t="s">
        <v>200</v>
      </c>
      <c r="K1543">
        <v>3345181</v>
      </c>
      <c r="L1543">
        <v>2872098</v>
      </c>
      <c r="M1543">
        <v>326716</v>
      </c>
      <c r="N1543">
        <v>12538</v>
      </c>
      <c r="O1543">
        <v>68737</v>
      </c>
      <c r="P1543">
        <v>1962</v>
      </c>
      <c r="Q1543">
        <v>63130</v>
      </c>
    </row>
    <row r="1544" spans="1:17" x14ac:dyDescent="0.2">
      <c r="A1544" t="s">
        <v>361</v>
      </c>
      <c r="B1544" s="2">
        <v>41821</v>
      </c>
      <c r="C1544" t="s">
        <v>351</v>
      </c>
      <c r="D1544" t="s">
        <v>352</v>
      </c>
      <c r="E1544" t="s">
        <v>343</v>
      </c>
      <c r="F1544" t="s">
        <v>344</v>
      </c>
      <c r="G1544" t="s">
        <v>380</v>
      </c>
      <c r="H1544">
        <v>18</v>
      </c>
      <c r="I1544" t="s">
        <v>201</v>
      </c>
      <c r="J1544" t="s">
        <v>200</v>
      </c>
      <c r="K1544">
        <v>222940</v>
      </c>
      <c r="L1544">
        <v>197164</v>
      </c>
      <c r="M1544">
        <v>10257</v>
      </c>
      <c r="N1544">
        <v>6031</v>
      </c>
      <c r="O1544">
        <v>1560</v>
      </c>
      <c r="P1544">
        <v>940</v>
      </c>
      <c r="Q1544">
        <v>6988</v>
      </c>
    </row>
    <row r="1545" spans="1:17" x14ac:dyDescent="0.2">
      <c r="A1545" t="s">
        <v>361</v>
      </c>
      <c r="B1545" s="2">
        <v>41821</v>
      </c>
      <c r="C1545" t="s">
        <v>351</v>
      </c>
      <c r="D1545" t="s">
        <v>352</v>
      </c>
      <c r="E1545" t="s">
        <v>347</v>
      </c>
      <c r="F1545" t="s">
        <v>348</v>
      </c>
      <c r="G1545" t="s">
        <v>380</v>
      </c>
      <c r="H1545">
        <v>18</v>
      </c>
      <c r="I1545" t="s">
        <v>201</v>
      </c>
      <c r="J1545" t="s">
        <v>200</v>
      </c>
      <c r="K1545">
        <v>3025412</v>
      </c>
      <c r="L1545">
        <v>2604386</v>
      </c>
      <c r="M1545">
        <v>293155</v>
      </c>
      <c r="N1545">
        <v>7350</v>
      </c>
      <c r="O1545">
        <v>65192</v>
      </c>
      <c r="P1545">
        <v>1062</v>
      </c>
      <c r="Q1545">
        <v>54267</v>
      </c>
    </row>
    <row r="1546" spans="1:17" x14ac:dyDescent="0.2">
      <c r="A1546" t="s">
        <v>361</v>
      </c>
      <c r="B1546" s="2">
        <v>41821</v>
      </c>
      <c r="C1546" t="s">
        <v>351</v>
      </c>
      <c r="D1546" t="s">
        <v>352</v>
      </c>
      <c r="E1546" t="s">
        <v>349</v>
      </c>
      <c r="F1546" t="s">
        <v>350</v>
      </c>
      <c r="G1546" t="s">
        <v>380</v>
      </c>
      <c r="H1546">
        <v>18</v>
      </c>
      <c r="I1546" t="s">
        <v>201</v>
      </c>
      <c r="J1546" t="s">
        <v>200</v>
      </c>
      <c r="K1546">
        <v>3248352</v>
      </c>
      <c r="L1546">
        <v>2801550</v>
      </c>
      <c r="M1546">
        <v>303412</v>
      </c>
      <c r="N1546">
        <v>13381</v>
      </c>
      <c r="O1546">
        <v>66752</v>
      </c>
      <c r="P1546">
        <v>2002</v>
      </c>
      <c r="Q1546">
        <v>61255</v>
      </c>
    </row>
    <row r="1547" spans="1:17" x14ac:dyDescent="0.2">
      <c r="A1547" t="s">
        <v>361</v>
      </c>
      <c r="B1547" s="2">
        <v>41821</v>
      </c>
      <c r="C1547" t="s">
        <v>353</v>
      </c>
      <c r="D1547" t="s">
        <v>354</v>
      </c>
      <c r="E1547" t="s">
        <v>343</v>
      </c>
      <c r="F1547" t="s">
        <v>344</v>
      </c>
      <c r="G1547" t="s">
        <v>380</v>
      </c>
      <c r="H1547">
        <v>18</v>
      </c>
      <c r="I1547" t="s">
        <v>201</v>
      </c>
      <c r="J1547" t="s">
        <v>200</v>
      </c>
      <c r="K1547">
        <v>429100</v>
      </c>
      <c r="L1547">
        <v>378534</v>
      </c>
      <c r="M1547">
        <v>20871</v>
      </c>
      <c r="N1547">
        <v>11056</v>
      </c>
      <c r="O1547">
        <v>3086</v>
      </c>
      <c r="P1547">
        <v>1786</v>
      </c>
      <c r="Q1547">
        <v>13767</v>
      </c>
    </row>
    <row r="1548" spans="1:17" x14ac:dyDescent="0.2">
      <c r="A1548" t="s">
        <v>361</v>
      </c>
      <c r="B1548" s="2">
        <v>41821</v>
      </c>
      <c r="C1548" t="s">
        <v>353</v>
      </c>
      <c r="D1548" t="s">
        <v>354</v>
      </c>
      <c r="E1548" t="s">
        <v>347</v>
      </c>
      <c r="F1548" t="s">
        <v>348</v>
      </c>
      <c r="G1548" t="s">
        <v>380</v>
      </c>
      <c r="H1548">
        <v>18</v>
      </c>
      <c r="I1548" t="s">
        <v>201</v>
      </c>
      <c r="J1548" t="s">
        <v>200</v>
      </c>
      <c r="K1548">
        <v>6164433</v>
      </c>
      <c r="L1548">
        <v>5295114</v>
      </c>
      <c r="M1548">
        <v>609257</v>
      </c>
      <c r="N1548">
        <v>14863</v>
      </c>
      <c r="O1548">
        <v>132403</v>
      </c>
      <c r="P1548">
        <v>2178</v>
      </c>
      <c r="Q1548">
        <v>110618</v>
      </c>
    </row>
    <row r="1549" spans="1:17" x14ac:dyDescent="0.2">
      <c r="A1549" t="s">
        <v>361</v>
      </c>
      <c r="B1549" s="2">
        <v>41821</v>
      </c>
      <c r="C1549" t="s">
        <v>353</v>
      </c>
      <c r="D1549" t="s">
        <v>354</v>
      </c>
      <c r="E1549" t="s">
        <v>349</v>
      </c>
      <c r="F1549" t="s">
        <v>350</v>
      </c>
      <c r="G1549" t="s">
        <v>380</v>
      </c>
      <c r="H1549">
        <v>18</v>
      </c>
      <c r="I1549" t="s">
        <v>201</v>
      </c>
      <c r="J1549" t="s">
        <v>200</v>
      </c>
      <c r="K1549">
        <v>6593533</v>
      </c>
      <c r="L1549">
        <v>5673648</v>
      </c>
      <c r="M1549">
        <v>630128</v>
      </c>
      <c r="N1549">
        <v>25919</v>
      </c>
      <c r="O1549">
        <v>135489</v>
      </c>
      <c r="P1549">
        <v>3964</v>
      </c>
      <c r="Q1549">
        <v>124385</v>
      </c>
    </row>
    <row r="1550" spans="1:17" hidden="1" x14ac:dyDescent="0.2">
      <c r="A1550" t="s">
        <v>362</v>
      </c>
      <c r="B1550" s="2">
        <v>42186</v>
      </c>
      <c r="C1550" t="s">
        <v>341</v>
      </c>
      <c r="D1550" t="s">
        <v>342</v>
      </c>
      <c r="E1550" t="s">
        <v>343</v>
      </c>
      <c r="F1550" t="s">
        <v>344</v>
      </c>
      <c r="G1550" t="s">
        <v>380</v>
      </c>
      <c r="H1550">
        <v>18</v>
      </c>
      <c r="I1550" t="s">
        <v>201</v>
      </c>
      <c r="J1550" t="s">
        <v>200</v>
      </c>
      <c r="K1550">
        <v>210902</v>
      </c>
      <c r="L1550">
        <v>185407</v>
      </c>
      <c r="M1550">
        <v>10916</v>
      </c>
      <c r="N1550">
        <v>5141</v>
      </c>
      <c r="O1550">
        <v>1560</v>
      </c>
      <c r="P1550">
        <v>861</v>
      </c>
      <c r="Q1550">
        <v>7017</v>
      </c>
    </row>
    <row r="1551" spans="1:17" hidden="1" x14ac:dyDescent="0.2">
      <c r="A1551" t="s">
        <v>362</v>
      </c>
      <c r="B1551" s="2">
        <v>42186</v>
      </c>
      <c r="C1551" t="s">
        <v>341</v>
      </c>
      <c r="D1551" t="s">
        <v>342</v>
      </c>
      <c r="E1551" t="s">
        <v>347</v>
      </c>
      <c r="F1551" t="s">
        <v>348</v>
      </c>
      <c r="G1551" t="s">
        <v>380</v>
      </c>
      <c r="H1551">
        <v>18</v>
      </c>
      <c r="I1551" t="s">
        <v>201</v>
      </c>
      <c r="J1551" t="s">
        <v>200</v>
      </c>
      <c r="K1551">
        <v>3140517</v>
      </c>
      <c r="L1551">
        <v>2685370</v>
      </c>
      <c r="M1551">
        <v>318362</v>
      </c>
      <c r="N1551">
        <v>7570</v>
      </c>
      <c r="O1551">
        <v>69993</v>
      </c>
      <c r="P1551">
        <v>1133</v>
      </c>
      <c r="Q1551">
        <v>58089</v>
      </c>
    </row>
    <row r="1552" spans="1:17" hidden="1" x14ac:dyDescent="0.2">
      <c r="A1552" t="s">
        <v>362</v>
      </c>
      <c r="B1552" s="2">
        <v>42186</v>
      </c>
      <c r="C1552" t="s">
        <v>341</v>
      </c>
      <c r="D1552" t="s">
        <v>342</v>
      </c>
      <c r="E1552" t="s">
        <v>349</v>
      </c>
      <c r="F1552" t="s">
        <v>350</v>
      </c>
      <c r="G1552" t="s">
        <v>380</v>
      </c>
      <c r="H1552">
        <v>18</v>
      </c>
      <c r="I1552" t="s">
        <v>201</v>
      </c>
      <c r="J1552" t="s">
        <v>200</v>
      </c>
      <c r="K1552">
        <v>3351419</v>
      </c>
      <c r="L1552">
        <v>2870777</v>
      </c>
      <c r="M1552">
        <v>329278</v>
      </c>
      <c r="N1552">
        <v>12711</v>
      </c>
      <c r="O1552">
        <v>71553</v>
      </c>
      <c r="P1552">
        <v>1994</v>
      </c>
      <c r="Q1552">
        <v>65106</v>
      </c>
    </row>
    <row r="1553" spans="1:17" hidden="1" x14ac:dyDescent="0.2">
      <c r="A1553" t="s">
        <v>362</v>
      </c>
      <c r="B1553" s="2">
        <v>42186</v>
      </c>
      <c r="C1553" t="s">
        <v>351</v>
      </c>
      <c r="D1553" t="s">
        <v>352</v>
      </c>
      <c r="E1553" t="s">
        <v>343</v>
      </c>
      <c r="F1553" t="s">
        <v>344</v>
      </c>
      <c r="G1553" t="s">
        <v>380</v>
      </c>
      <c r="H1553">
        <v>18</v>
      </c>
      <c r="I1553" t="s">
        <v>201</v>
      </c>
      <c r="J1553" t="s">
        <v>200</v>
      </c>
      <c r="K1553">
        <v>227167</v>
      </c>
      <c r="L1553">
        <v>200774</v>
      </c>
      <c r="M1553">
        <v>10552</v>
      </c>
      <c r="N1553">
        <v>6081</v>
      </c>
      <c r="O1553">
        <v>1607</v>
      </c>
      <c r="P1553">
        <v>956</v>
      </c>
      <c r="Q1553">
        <v>7197</v>
      </c>
    </row>
    <row r="1554" spans="1:17" hidden="1" x14ac:dyDescent="0.2">
      <c r="A1554" t="s">
        <v>362</v>
      </c>
      <c r="B1554" s="2">
        <v>42186</v>
      </c>
      <c r="C1554" t="s">
        <v>351</v>
      </c>
      <c r="D1554" t="s">
        <v>352</v>
      </c>
      <c r="E1554" t="s">
        <v>347</v>
      </c>
      <c r="F1554" t="s">
        <v>348</v>
      </c>
      <c r="G1554" t="s">
        <v>380</v>
      </c>
      <c r="H1554">
        <v>18</v>
      </c>
      <c r="I1554" t="s">
        <v>201</v>
      </c>
      <c r="J1554" t="s">
        <v>200</v>
      </c>
      <c r="K1554">
        <v>3029710</v>
      </c>
      <c r="L1554">
        <v>2600846</v>
      </c>
      <c r="M1554">
        <v>295928</v>
      </c>
      <c r="N1554">
        <v>7376</v>
      </c>
      <c r="O1554">
        <v>68591</v>
      </c>
      <c r="P1554">
        <v>1104</v>
      </c>
      <c r="Q1554">
        <v>55865</v>
      </c>
    </row>
    <row r="1555" spans="1:17" hidden="1" x14ac:dyDescent="0.2">
      <c r="A1555" t="s">
        <v>362</v>
      </c>
      <c r="B1555" s="2">
        <v>42186</v>
      </c>
      <c r="C1555" t="s">
        <v>351</v>
      </c>
      <c r="D1555" t="s">
        <v>352</v>
      </c>
      <c r="E1555" t="s">
        <v>349</v>
      </c>
      <c r="F1555" t="s">
        <v>350</v>
      </c>
      <c r="G1555" t="s">
        <v>380</v>
      </c>
      <c r="H1555">
        <v>18</v>
      </c>
      <c r="I1555" t="s">
        <v>201</v>
      </c>
      <c r="J1555" t="s">
        <v>200</v>
      </c>
      <c r="K1555">
        <v>3256877</v>
      </c>
      <c r="L1555">
        <v>2801620</v>
      </c>
      <c r="M1555">
        <v>306480</v>
      </c>
      <c r="N1555">
        <v>13457</v>
      </c>
      <c r="O1555">
        <v>70198</v>
      </c>
      <c r="P1555">
        <v>2060</v>
      </c>
      <c r="Q1555">
        <v>63062</v>
      </c>
    </row>
    <row r="1556" spans="1:17" hidden="1" x14ac:dyDescent="0.2">
      <c r="A1556" t="s">
        <v>362</v>
      </c>
      <c r="B1556" s="2">
        <v>42186</v>
      </c>
      <c r="C1556" t="s">
        <v>353</v>
      </c>
      <c r="D1556" t="s">
        <v>354</v>
      </c>
      <c r="E1556" t="s">
        <v>343</v>
      </c>
      <c r="F1556" t="s">
        <v>344</v>
      </c>
      <c r="G1556" t="s">
        <v>380</v>
      </c>
      <c r="H1556">
        <v>18</v>
      </c>
      <c r="I1556" t="s">
        <v>201</v>
      </c>
      <c r="J1556" t="s">
        <v>200</v>
      </c>
      <c r="K1556">
        <v>438069</v>
      </c>
      <c r="L1556">
        <v>386181</v>
      </c>
      <c r="M1556">
        <v>21468</v>
      </c>
      <c r="N1556">
        <v>11222</v>
      </c>
      <c r="O1556">
        <v>3167</v>
      </c>
      <c r="P1556">
        <v>1817</v>
      </c>
      <c r="Q1556">
        <v>14214</v>
      </c>
    </row>
    <row r="1557" spans="1:17" hidden="1" x14ac:dyDescent="0.2">
      <c r="A1557" t="s">
        <v>362</v>
      </c>
      <c r="B1557" s="2">
        <v>42186</v>
      </c>
      <c r="C1557" t="s">
        <v>353</v>
      </c>
      <c r="D1557" t="s">
        <v>354</v>
      </c>
      <c r="E1557" t="s">
        <v>347</v>
      </c>
      <c r="F1557" t="s">
        <v>348</v>
      </c>
      <c r="G1557" t="s">
        <v>380</v>
      </c>
      <c r="H1557">
        <v>18</v>
      </c>
      <c r="I1557" t="s">
        <v>201</v>
      </c>
      <c r="J1557" t="s">
        <v>200</v>
      </c>
      <c r="K1557">
        <v>6170227</v>
      </c>
      <c r="L1557">
        <v>5286216</v>
      </c>
      <c r="M1557">
        <v>614290</v>
      </c>
      <c r="N1557">
        <v>14946</v>
      </c>
      <c r="O1557">
        <v>138584</v>
      </c>
      <c r="P1557">
        <v>2237</v>
      </c>
      <c r="Q1557">
        <v>113954</v>
      </c>
    </row>
    <row r="1558" spans="1:17" hidden="1" x14ac:dyDescent="0.2">
      <c r="A1558" t="s">
        <v>362</v>
      </c>
      <c r="B1558" s="2">
        <v>42186</v>
      </c>
      <c r="C1558" t="s">
        <v>353</v>
      </c>
      <c r="D1558" t="s">
        <v>354</v>
      </c>
      <c r="E1558" t="s">
        <v>349</v>
      </c>
      <c r="F1558" t="s">
        <v>350</v>
      </c>
      <c r="G1558" t="s">
        <v>380</v>
      </c>
      <c r="H1558">
        <v>18</v>
      </c>
      <c r="I1558" t="s">
        <v>201</v>
      </c>
      <c r="J1558" t="s">
        <v>200</v>
      </c>
      <c r="K1558">
        <v>6608296</v>
      </c>
      <c r="L1558">
        <v>5672397</v>
      </c>
      <c r="M1558">
        <v>635758</v>
      </c>
      <c r="N1558">
        <v>26168</v>
      </c>
      <c r="O1558">
        <v>141751</v>
      </c>
      <c r="P1558">
        <v>4054</v>
      </c>
      <c r="Q1558">
        <v>128168</v>
      </c>
    </row>
    <row r="1559" spans="1:17" hidden="1" x14ac:dyDescent="0.2">
      <c r="A1559" t="s">
        <v>363</v>
      </c>
      <c r="B1559" s="2">
        <v>42552</v>
      </c>
      <c r="C1559" t="s">
        <v>341</v>
      </c>
      <c r="D1559" t="s">
        <v>342</v>
      </c>
      <c r="E1559" t="s">
        <v>343</v>
      </c>
      <c r="F1559" t="s">
        <v>344</v>
      </c>
      <c r="G1559" t="s">
        <v>380</v>
      </c>
      <c r="H1559">
        <v>18</v>
      </c>
      <c r="I1559" t="s">
        <v>201</v>
      </c>
      <c r="J1559" t="s">
        <v>200</v>
      </c>
      <c r="K1559">
        <v>216914</v>
      </c>
      <c r="L1559">
        <v>190623</v>
      </c>
      <c r="M1559">
        <v>11247</v>
      </c>
      <c r="N1559">
        <v>5300</v>
      </c>
      <c r="O1559">
        <v>1604</v>
      </c>
      <c r="P1559">
        <v>888</v>
      </c>
      <c r="Q1559">
        <v>7252</v>
      </c>
    </row>
    <row r="1560" spans="1:17" hidden="1" x14ac:dyDescent="0.2">
      <c r="A1560" t="s">
        <v>363</v>
      </c>
      <c r="B1560" s="2">
        <v>42552</v>
      </c>
      <c r="C1560" t="s">
        <v>341</v>
      </c>
      <c r="D1560" t="s">
        <v>342</v>
      </c>
      <c r="E1560" t="s">
        <v>347</v>
      </c>
      <c r="F1560" t="s">
        <v>348</v>
      </c>
      <c r="G1560" t="s">
        <v>380</v>
      </c>
      <c r="H1560">
        <v>18</v>
      </c>
      <c r="I1560" t="s">
        <v>201</v>
      </c>
      <c r="J1560" t="s">
        <v>200</v>
      </c>
      <c r="K1560">
        <v>3146395</v>
      </c>
      <c r="L1560">
        <v>2681628</v>
      </c>
      <c r="M1560">
        <v>321744</v>
      </c>
      <c r="N1560">
        <v>7604</v>
      </c>
      <c r="O1560">
        <v>74278</v>
      </c>
      <c r="P1560">
        <v>1173</v>
      </c>
      <c r="Q1560">
        <v>59968</v>
      </c>
    </row>
    <row r="1561" spans="1:17" hidden="1" x14ac:dyDescent="0.2">
      <c r="A1561" t="s">
        <v>363</v>
      </c>
      <c r="B1561" s="2">
        <v>42552</v>
      </c>
      <c r="C1561" t="s">
        <v>341</v>
      </c>
      <c r="D1561" t="s">
        <v>342</v>
      </c>
      <c r="E1561" t="s">
        <v>349</v>
      </c>
      <c r="F1561" t="s">
        <v>350</v>
      </c>
      <c r="G1561" t="s">
        <v>380</v>
      </c>
      <c r="H1561">
        <v>18</v>
      </c>
      <c r="I1561" t="s">
        <v>201</v>
      </c>
      <c r="J1561" t="s">
        <v>200</v>
      </c>
      <c r="K1561">
        <v>3363309</v>
      </c>
      <c r="L1561">
        <v>2872251</v>
      </c>
      <c r="M1561">
        <v>332991</v>
      </c>
      <c r="N1561">
        <v>12904</v>
      </c>
      <c r="O1561">
        <v>75882</v>
      </c>
      <c r="P1561">
        <v>2061</v>
      </c>
      <c r="Q1561">
        <v>67220</v>
      </c>
    </row>
    <row r="1562" spans="1:17" hidden="1" x14ac:dyDescent="0.2">
      <c r="A1562" t="s">
        <v>363</v>
      </c>
      <c r="B1562" s="2">
        <v>42552</v>
      </c>
      <c r="C1562" t="s">
        <v>351</v>
      </c>
      <c r="D1562" t="s">
        <v>352</v>
      </c>
      <c r="E1562" t="s">
        <v>343</v>
      </c>
      <c r="F1562" t="s">
        <v>344</v>
      </c>
      <c r="G1562" t="s">
        <v>380</v>
      </c>
      <c r="H1562">
        <v>18</v>
      </c>
      <c r="I1562" t="s">
        <v>201</v>
      </c>
      <c r="J1562" t="s">
        <v>200</v>
      </c>
      <c r="K1562">
        <v>233084</v>
      </c>
      <c r="L1562">
        <v>205982</v>
      </c>
      <c r="M1562">
        <v>10845</v>
      </c>
      <c r="N1562">
        <v>6151</v>
      </c>
      <c r="O1562">
        <v>1681</v>
      </c>
      <c r="P1562">
        <v>993</v>
      </c>
      <c r="Q1562">
        <v>7432</v>
      </c>
    </row>
    <row r="1563" spans="1:17" hidden="1" x14ac:dyDescent="0.2">
      <c r="A1563" t="s">
        <v>363</v>
      </c>
      <c r="B1563" s="2">
        <v>42552</v>
      </c>
      <c r="C1563" t="s">
        <v>351</v>
      </c>
      <c r="D1563" t="s">
        <v>352</v>
      </c>
      <c r="E1563" t="s">
        <v>347</v>
      </c>
      <c r="F1563" t="s">
        <v>348</v>
      </c>
      <c r="G1563" t="s">
        <v>380</v>
      </c>
      <c r="H1563">
        <v>18</v>
      </c>
      <c r="I1563" t="s">
        <v>201</v>
      </c>
      <c r="J1563" t="s">
        <v>200</v>
      </c>
      <c r="K1563">
        <v>3036951</v>
      </c>
      <c r="L1563">
        <v>2597937</v>
      </c>
      <c r="M1563">
        <v>298919</v>
      </c>
      <c r="N1563">
        <v>7435</v>
      </c>
      <c r="O1563">
        <v>73582</v>
      </c>
      <c r="P1563">
        <v>1146</v>
      </c>
      <c r="Q1563">
        <v>57932</v>
      </c>
    </row>
    <row r="1564" spans="1:17" hidden="1" x14ac:dyDescent="0.2">
      <c r="A1564" t="s">
        <v>363</v>
      </c>
      <c r="B1564" s="2">
        <v>42552</v>
      </c>
      <c r="C1564" t="s">
        <v>351</v>
      </c>
      <c r="D1564" t="s">
        <v>352</v>
      </c>
      <c r="E1564" t="s">
        <v>349</v>
      </c>
      <c r="F1564" t="s">
        <v>350</v>
      </c>
      <c r="G1564" t="s">
        <v>380</v>
      </c>
      <c r="H1564">
        <v>18</v>
      </c>
      <c r="I1564" t="s">
        <v>201</v>
      </c>
      <c r="J1564" t="s">
        <v>200</v>
      </c>
      <c r="K1564">
        <v>3270035</v>
      </c>
      <c r="L1564">
        <v>2803919</v>
      </c>
      <c r="M1564">
        <v>309764</v>
      </c>
      <c r="N1564">
        <v>13586</v>
      </c>
      <c r="O1564">
        <v>75263</v>
      </c>
      <c r="P1564">
        <v>2139</v>
      </c>
      <c r="Q1564">
        <v>65364</v>
      </c>
    </row>
    <row r="1565" spans="1:17" hidden="1" x14ac:dyDescent="0.2">
      <c r="A1565" t="s">
        <v>363</v>
      </c>
      <c r="B1565" s="2">
        <v>42552</v>
      </c>
      <c r="C1565" t="s">
        <v>353</v>
      </c>
      <c r="D1565" t="s">
        <v>354</v>
      </c>
      <c r="E1565" t="s">
        <v>343</v>
      </c>
      <c r="F1565" t="s">
        <v>344</v>
      </c>
      <c r="G1565" t="s">
        <v>380</v>
      </c>
      <c r="H1565">
        <v>18</v>
      </c>
      <c r="I1565" t="s">
        <v>201</v>
      </c>
      <c r="J1565" t="s">
        <v>200</v>
      </c>
      <c r="K1565">
        <v>449998</v>
      </c>
      <c r="L1565">
        <v>396605</v>
      </c>
      <c r="M1565">
        <v>22092</v>
      </c>
      <c r="N1565">
        <v>11451</v>
      </c>
      <c r="O1565">
        <v>3285</v>
      </c>
      <c r="P1565">
        <v>1881</v>
      </c>
      <c r="Q1565">
        <v>14684</v>
      </c>
    </row>
    <row r="1566" spans="1:17" hidden="1" x14ac:dyDescent="0.2">
      <c r="A1566" t="s">
        <v>363</v>
      </c>
      <c r="B1566" s="2">
        <v>42552</v>
      </c>
      <c r="C1566" t="s">
        <v>353</v>
      </c>
      <c r="D1566" t="s">
        <v>354</v>
      </c>
      <c r="E1566" t="s">
        <v>347</v>
      </c>
      <c r="F1566" t="s">
        <v>348</v>
      </c>
      <c r="G1566" t="s">
        <v>380</v>
      </c>
      <c r="H1566">
        <v>18</v>
      </c>
      <c r="I1566" t="s">
        <v>201</v>
      </c>
      <c r="J1566" t="s">
        <v>200</v>
      </c>
      <c r="K1566">
        <v>6183346</v>
      </c>
      <c r="L1566">
        <v>5279565</v>
      </c>
      <c r="M1566">
        <v>620663</v>
      </c>
      <c r="N1566">
        <v>15039</v>
      </c>
      <c r="O1566">
        <v>147860</v>
      </c>
      <c r="P1566">
        <v>2319</v>
      </c>
      <c r="Q1566">
        <v>117900</v>
      </c>
    </row>
    <row r="1567" spans="1:17" hidden="1" x14ac:dyDescent="0.2">
      <c r="A1567" t="s">
        <v>363</v>
      </c>
      <c r="B1567" s="2">
        <v>42552</v>
      </c>
      <c r="C1567" t="s">
        <v>353</v>
      </c>
      <c r="D1567" t="s">
        <v>354</v>
      </c>
      <c r="E1567" t="s">
        <v>349</v>
      </c>
      <c r="F1567" t="s">
        <v>350</v>
      </c>
      <c r="G1567" t="s">
        <v>380</v>
      </c>
      <c r="H1567">
        <v>18</v>
      </c>
      <c r="I1567" t="s">
        <v>201</v>
      </c>
      <c r="J1567" t="s">
        <v>200</v>
      </c>
      <c r="K1567">
        <v>6633344</v>
      </c>
      <c r="L1567">
        <v>5676170</v>
      </c>
      <c r="M1567">
        <v>642755</v>
      </c>
      <c r="N1567">
        <v>26490</v>
      </c>
      <c r="O1567">
        <v>151145</v>
      </c>
      <c r="P1567">
        <v>4200</v>
      </c>
      <c r="Q1567">
        <v>132584</v>
      </c>
    </row>
    <row r="1568" spans="1:17" hidden="1" x14ac:dyDescent="0.2">
      <c r="A1568" t="s">
        <v>364</v>
      </c>
      <c r="B1568" s="2">
        <v>42917</v>
      </c>
      <c r="C1568" t="s">
        <v>341</v>
      </c>
      <c r="D1568" t="s">
        <v>342</v>
      </c>
      <c r="E1568" t="s">
        <v>343</v>
      </c>
      <c r="F1568" t="s">
        <v>344</v>
      </c>
      <c r="G1568" t="s">
        <v>380</v>
      </c>
      <c r="H1568">
        <v>18</v>
      </c>
      <c r="I1568" t="s">
        <v>201</v>
      </c>
      <c r="J1568" t="s">
        <v>200</v>
      </c>
      <c r="K1568">
        <v>223241</v>
      </c>
      <c r="L1568">
        <v>195939</v>
      </c>
      <c r="M1568">
        <v>11663</v>
      </c>
      <c r="N1568">
        <v>5475</v>
      </c>
      <c r="O1568">
        <v>1675</v>
      </c>
      <c r="P1568">
        <v>913</v>
      </c>
      <c r="Q1568">
        <v>7576</v>
      </c>
    </row>
    <row r="1569" spans="1:17" hidden="1" x14ac:dyDescent="0.2">
      <c r="A1569" t="s">
        <v>364</v>
      </c>
      <c r="B1569" s="2">
        <v>42917</v>
      </c>
      <c r="C1569" t="s">
        <v>341</v>
      </c>
      <c r="D1569" t="s">
        <v>342</v>
      </c>
      <c r="E1569" t="s">
        <v>347</v>
      </c>
      <c r="F1569" t="s">
        <v>348</v>
      </c>
      <c r="G1569" t="s">
        <v>380</v>
      </c>
      <c r="H1569">
        <v>18</v>
      </c>
      <c r="I1569" t="s">
        <v>201</v>
      </c>
      <c r="J1569" t="s">
        <v>200</v>
      </c>
      <c r="K1569">
        <v>3153535</v>
      </c>
      <c r="L1569">
        <v>2680405</v>
      </c>
      <c r="M1569">
        <v>325075</v>
      </c>
      <c r="N1569">
        <v>7697</v>
      </c>
      <c r="O1569">
        <v>77364</v>
      </c>
      <c r="P1569">
        <v>1245</v>
      </c>
      <c r="Q1569">
        <v>61749</v>
      </c>
    </row>
    <row r="1570" spans="1:17" hidden="1" x14ac:dyDescent="0.2">
      <c r="A1570" t="s">
        <v>364</v>
      </c>
      <c r="B1570" s="2">
        <v>42917</v>
      </c>
      <c r="C1570" t="s">
        <v>341</v>
      </c>
      <c r="D1570" t="s">
        <v>342</v>
      </c>
      <c r="E1570" t="s">
        <v>349</v>
      </c>
      <c r="F1570" t="s">
        <v>350</v>
      </c>
      <c r="G1570" t="s">
        <v>380</v>
      </c>
      <c r="H1570">
        <v>18</v>
      </c>
      <c r="I1570" t="s">
        <v>201</v>
      </c>
      <c r="J1570" t="s">
        <v>200</v>
      </c>
      <c r="K1570">
        <v>3376776</v>
      </c>
      <c r="L1570">
        <v>2876344</v>
      </c>
      <c r="M1570">
        <v>336738</v>
      </c>
      <c r="N1570">
        <v>13172</v>
      </c>
      <c r="O1570">
        <v>79039</v>
      </c>
      <c r="P1570">
        <v>2158</v>
      </c>
      <c r="Q1570">
        <v>69325</v>
      </c>
    </row>
    <row r="1571" spans="1:17" hidden="1" x14ac:dyDescent="0.2">
      <c r="A1571" t="s">
        <v>364</v>
      </c>
      <c r="B1571" s="2">
        <v>42917</v>
      </c>
      <c r="C1571" t="s">
        <v>351</v>
      </c>
      <c r="D1571" t="s">
        <v>352</v>
      </c>
      <c r="E1571" t="s">
        <v>343</v>
      </c>
      <c r="F1571" t="s">
        <v>344</v>
      </c>
      <c r="G1571" t="s">
        <v>380</v>
      </c>
      <c r="H1571">
        <v>18</v>
      </c>
      <c r="I1571" t="s">
        <v>201</v>
      </c>
      <c r="J1571" t="s">
        <v>200</v>
      </c>
      <c r="K1571">
        <v>239105</v>
      </c>
      <c r="L1571">
        <v>211012</v>
      </c>
      <c r="M1571">
        <v>11253</v>
      </c>
      <c r="N1571">
        <v>6339</v>
      </c>
      <c r="O1571">
        <v>1746</v>
      </c>
      <c r="P1571">
        <v>1014</v>
      </c>
      <c r="Q1571">
        <v>7741</v>
      </c>
    </row>
    <row r="1572" spans="1:17" hidden="1" x14ac:dyDescent="0.2">
      <c r="A1572" t="s">
        <v>364</v>
      </c>
      <c r="B1572" s="2">
        <v>42917</v>
      </c>
      <c r="C1572" t="s">
        <v>351</v>
      </c>
      <c r="D1572" t="s">
        <v>352</v>
      </c>
      <c r="E1572" t="s">
        <v>347</v>
      </c>
      <c r="F1572" t="s">
        <v>348</v>
      </c>
      <c r="G1572" t="s">
        <v>380</v>
      </c>
      <c r="H1572">
        <v>18</v>
      </c>
      <c r="I1572" t="s">
        <v>201</v>
      </c>
      <c r="J1572" t="s">
        <v>200</v>
      </c>
      <c r="K1572">
        <v>3044201</v>
      </c>
      <c r="L1572">
        <v>2596512</v>
      </c>
      <c r="M1572">
        <v>302187</v>
      </c>
      <c r="N1572">
        <v>7529</v>
      </c>
      <c r="O1572">
        <v>77072</v>
      </c>
      <c r="P1572">
        <v>1212</v>
      </c>
      <c r="Q1572">
        <v>59689</v>
      </c>
    </row>
    <row r="1573" spans="1:17" hidden="1" x14ac:dyDescent="0.2">
      <c r="A1573" t="s">
        <v>364</v>
      </c>
      <c r="B1573" s="2">
        <v>42917</v>
      </c>
      <c r="C1573" t="s">
        <v>351</v>
      </c>
      <c r="D1573" t="s">
        <v>352</v>
      </c>
      <c r="E1573" t="s">
        <v>349</v>
      </c>
      <c r="F1573" t="s">
        <v>350</v>
      </c>
      <c r="G1573" t="s">
        <v>380</v>
      </c>
      <c r="H1573">
        <v>18</v>
      </c>
      <c r="I1573" t="s">
        <v>201</v>
      </c>
      <c r="J1573" t="s">
        <v>200</v>
      </c>
      <c r="K1573">
        <v>3283306</v>
      </c>
      <c r="L1573">
        <v>2807524</v>
      </c>
      <c r="M1573">
        <v>313440</v>
      </c>
      <c r="N1573">
        <v>13868</v>
      </c>
      <c r="O1573">
        <v>78818</v>
      </c>
      <c r="P1573">
        <v>2226</v>
      </c>
      <c r="Q1573">
        <v>67430</v>
      </c>
    </row>
    <row r="1574" spans="1:17" hidden="1" x14ac:dyDescent="0.2">
      <c r="A1574" t="s">
        <v>364</v>
      </c>
      <c r="B1574" s="2">
        <v>42917</v>
      </c>
      <c r="C1574" t="s">
        <v>353</v>
      </c>
      <c r="D1574" t="s">
        <v>354</v>
      </c>
      <c r="E1574" t="s">
        <v>343</v>
      </c>
      <c r="F1574" t="s">
        <v>344</v>
      </c>
      <c r="G1574" t="s">
        <v>380</v>
      </c>
      <c r="H1574">
        <v>18</v>
      </c>
      <c r="I1574" t="s">
        <v>201</v>
      </c>
      <c r="J1574" t="s">
        <v>200</v>
      </c>
      <c r="K1574">
        <v>462346</v>
      </c>
      <c r="L1574">
        <v>406951</v>
      </c>
      <c r="M1574">
        <v>22916</v>
      </c>
      <c r="N1574">
        <v>11814</v>
      </c>
      <c r="O1574">
        <v>3421</v>
      </c>
      <c r="P1574">
        <v>1927</v>
      </c>
      <c r="Q1574">
        <v>15317</v>
      </c>
    </row>
    <row r="1575" spans="1:17" hidden="1" x14ac:dyDescent="0.2">
      <c r="A1575" t="s">
        <v>364</v>
      </c>
      <c r="B1575" s="2">
        <v>42917</v>
      </c>
      <c r="C1575" t="s">
        <v>353</v>
      </c>
      <c r="D1575" t="s">
        <v>354</v>
      </c>
      <c r="E1575" t="s">
        <v>347</v>
      </c>
      <c r="F1575" t="s">
        <v>348</v>
      </c>
      <c r="G1575" t="s">
        <v>380</v>
      </c>
      <c r="H1575">
        <v>18</v>
      </c>
      <c r="I1575" t="s">
        <v>201</v>
      </c>
      <c r="J1575" t="s">
        <v>200</v>
      </c>
      <c r="K1575">
        <v>6197736</v>
      </c>
      <c r="L1575">
        <v>5276917</v>
      </c>
      <c r="M1575">
        <v>627262</v>
      </c>
      <c r="N1575">
        <v>15226</v>
      </c>
      <c r="O1575">
        <v>154436</v>
      </c>
      <c r="P1575">
        <v>2457</v>
      </c>
      <c r="Q1575">
        <v>121438</v>
      </c>
    </row>
    <row r="1576" spans="1:17" hidden="1" x14ac:dyDescent="0.2">
      <c r="A1576" t="s">
        <v>364</v>
      </c>
      <c r="B1576" s="2">
        <v>42917</v>
      </c>
      <c r="C1576" t="s">
        <v>353</v>
      </c>
      <c r="D1576" t="s">
        <v>354</v>
      </c>
      <c r="E1576" t="s">
        <v>349</v>
      </c>
      <c r="F1576" t="s">
        <v>350</v>
      </c>
      <c r="G1576" t="s">
        <v>380</v>
      </c>
      <c r="H1576">
        <v>18</v>
      </c>
      <c r="I1576" t="s">
        <v>201</v>
      </c>
      <c r="J1576" t="s">
        <v>200</v>
      </c>
      <c r="K1576">
        <v>6660082</v>
      </c>
      <c r="L1576">
        <v>5683868</v>
      </c>
      <c r="M1576">
        <v>650178</v>
      </c>
      <c r="N1576">
        <v>27040</v>
      </c>
      <c r="O1576">
        <v>157857</v>
      </c>
      <c r="P1576">
        <v>4384</v>
      </c>
      <c r="Q1576">
        <v>136755</v>
      </c>
    </row>
    <row r="1577" spans="1:17" hidden="1" x14ac:dyDescent="0.2">
      <c r="A1577" t="s">
        <v>365</v>
      </c>
      <c r="B1577" s="2">
        <v>43282</v>
      </c>
      <c r="C1577" t="s">
        <v>341</v>
      </c>
      <c r="D1577" t="s">
        <v>342</v>
      </c>
      <c r="E1577" t="s">
        <v>343</v>
      </c>
      <c r="F1577" t="s">
        <v>344</v>
      </c>
      <c r="G1577" t="s">
        <v>380</v>
      </c>
      <c r="H1577">
        <v>18</v>
      </c>
      <c r="I1577" t="s">
        <v>201</v>
      </c>
      <c r="J1577" t="s">
        <v>200</v>
      </c>
      <c r="K1577">
        <v>229688</v>
      </c>
      <c r="L1577">
        <v>201393</v>
      </c>
      <c r="M1577">
        <v>12006</v>
      </c>
      <c r="N1577">
        <v>5747</v>
      </c>
      <c r="O1577">
        <v>1722</v>
      </c>
      <c r="P1577">
        <v>962</v>
      </c>
      <c r="Q1577">
        <v>7858</v>
      </c>
    </row>
    <row r="1578" spans="1:17" hidden="1" x14ac:dyDescent="0.2">
      <c r="A1578" t="s">
        <v>365</v>
      </c>
      <c r="B1578" s="2">
        <v>43282</v>
      </c>
      <c r="C1578" t="s">
        <v>341</v>
      </c>
      <c r="D1578" t="s">
        <v>342</v>
      </c>
      <c r="E1578" t="s">
        <v>347</v>
      </c>
      <c r="F1578" t="s">
        <v>348</v>
      </c>
      <c r="G1578" t="s">
        <v>380</v>
      </c>
      <c r="H1578">
        <v>18</v>
      </c>
      <c r="I1578" t="s">
        <v>201</v>
      </c>
      <c r="J1578" t="s">
        <v>200</v>
      </c>
      <c r="K1578">
        <v>3161888</v>
      </c>
      <c r="L1578">
        <v>2679523</v>
      </c>
      <c r="M1578">
        <v>328816</v>
      </c>
      <c r="N1578">
        <v>7808</v>
      </c>
      <c r="O1578">
        <v>80976</v>
      </c>
      <c r="P1578">
        <v>1271</v>
      </c>
      <c r="Q1578">
        <v>63494</v>
      </c>
    </row>
    <row r="1579" spans="1:17" hidden="1" x14ac:dyDescent="0.2">
      <c r="A1579" t="s">
        <v>365</v>
      </c>
      <c r="B1579" s="2">
        <v>43282</v>
      </c>
      <c r="C1579" t="s">
        <v>341</v>
      </c>
      <c r="D1579" t="s">
        <v>342</v>
      </c>
      <c r="E1579" t="s">
        <v>349</v>
      </c>
      <c r="F1579" t="s">
        <v>350</v>
      </c>
      <c r="G1579" t="s">
        <v>380</v>
      </c>
      <c r="H1579">
        <v>18</v>
      </c>
      <c r="I1579" t="s">
        <v>201</v>
      </c>
      <c r="J1579" t="s">
        <v>200</v>
      </c>
      <c r="K1579">
        <v>3391576</v>
      </c>
      <c r="L1579">
        <v>2880916</v>
      </c>
      <c r="M1579">
        <v>340822</v>
      </c>
      <c r="N1579">
        <v>13555</v>
      </c>
      <c r="O1579">
        <v>82698</v>
      </c>
      <c r="P1579">
        <v>2233</v>
      </c>
      <c r="Q1579">
        <v>71352</v>
      </c>
    </row>
    <row r="1580" spans="1:17" hidden="1" x14ac:dyDescent="0.2">
      <c r="A1580" t="s">
        <v>365</v>
      </c>
      <c r="B1580" s="2">
        <v>43282</v>
      </c>
      <c r="C1580" t="s">
        <v>351</v>
      </c>
      <c r="D1580" t="s">
        <v>352</v>
      </c>
      <c r="E1580" t="s">
        <v>343</v>
      </c>
      <c r="F1580" t="s">
        <v>344</v>
      </c>
      <c r="G1580" t="s">
        <v>380</v>
      </c>
      <c r="H1580">
        <v>18</v>
      </c>
      <c r="I1580" t="s">
        <v>201</v>
      </c>
      <c r="J1580" t="s">
        <v>200</v>
      </c>
      <c r="K1580">
        <v>245549</v>
      </c>
      <c r="L1580">
        <v>216435</v>
      </c>
      <c r="M1580">
        <v>11636</v>
      </c>
      <c r="N1580">
        <v>6519</v>
      </c>
      <c r="O1580">
        <v>1815</v>
      </c>
      <c r="P1580">
        <v>1067</v>
      </c>
      <c r="Q1580">
        <v>8077</v>
      </c>
    </row>
    <row r="1581" spans="1:17" hidden="1" x14ac:dyDescent="0.2">
      <c r="A1581" t="s">
        <v>365</v>
      </c>
      <c r="B1581" s="2">
        <v>43282</v>
      </c>
      <c r="C1581" t="s">
        <v>351</v>
      </c>
      <c r="D1581" t="s">
        <v>352</v>
      </c>
      <c r="E1581" t="s">
        <v>347</v>
      </c>
      <c r="F1581" t="s">
        <v>348</v>
      </c>
      <c r="G1581" t="s">
        <v>380</v>
      </c>
      <c r="H1581">
        <v>18</v>
      </c>
      <c r="I1581" t="s">
        <v>201</v>
      </c>
      <c r="J1581" t="s">
        <v>200</v>
      </c>
      <c r="K1581">
        <v>3054753</v>
      </c>
      <c r="L1581">
        <v>2597117</v>
      </c>
      <c r="M1581">
        <v>306271</v>
      </c>
      <c r="N1581">
        <v>7666</v>
      </c>
      <c r="O1581">
        <v>80855</v>
      </c>
      <c r="P1581">
        <v>1242</v>
      </c>
      <c r="Q1581">
        <v>61602</v>
      </c>
    </row>
    <row r="1582" spans="1:17" hidden="1" x14ac:dyDescent="0.2">
      <c r="A1582" t="s">
        <v>365</v>
      </c>
      <c r="B1582" s="2">
        <v>43282</v>
      </c>
      <c r="C1582" t="s">
        <v>351</v>
      </c>
      <c r="D1582" t="s">
        <v>352</v>
      </c>
      <c r="E1582" t="s">
        <v>349</v>
      </c>
      <c r="F1582" t="s">
        <v>350</v>
      </c>
      <c r="G1582" t="s">
        <v>380</v>
      </c>
      <c r="H1582">
        <v>18</v>
      </c>
      <c r="I1582" t="s">
        <v>201</v>
      </c>
      <c r="J1582" t="s">
        <v>200</v>
      </c>
      <c r="K1582">
        <v>3300302</v>
      </c>
      <c r="L1582">
        <v>2813552</v>
      </c>
      <c r="M1582">
        <v>317907</v>
      </c>
      <c r="N1582">
        <v>14185</v>
      </c>
      <c r="O1582">
        <v>82670</v>
      </c>
      <c r="P1582">
        <v>2309</v>
      </c>
      <c r="Q1582">
        <v>69679</v>
      </c>
    </row>
    <row r="1583" spans="1:17" hidden="1" x14ac:dyDescent="0.2">
      <c r="A1583" t="s">
        <v>365</v>
      </c>
      <c r="B1583" s="2">
        <v>43282</v>
      </c>
      <c r="C1583" t="s">
        <v>353</v>
      </c>
      <c r="D1583" t="s">
        <v>354</v>
      </c>
      <c r="E1583" t="s">
        <v>343</v>
      </c>
      <c r="F1583" t="s">
        <v>344</v>
      </c>
      <c r="G1583" t="s">
        <v>380</v>
      </c>
      <c r="H1583">
        <v>18</v>
      </c>
      <c r="I1583" t="s">
        <v>201</v>
      </c>
      <c r="J1583" t="s">
        <v>200</v>
      </c>
      <c r="K1583">
        <v>475237</v>
      </c>
      <c r="L1583">
        <v>417828</v>
      </c>
      <c r="M1583">
        <v>23642</v>
      </c>
      <c r="N1583">
        <v>12266</v>
      </c>
      <c r="O1583">
        <v>3537</v>
      </c>
      <c r="P1583">
        <v>2029</v>
      </c>
      <c r="Q1583">
        <v>15935</v>
      </c>
    </row>
    <row r="1584" spans="1:17" hidden="1" x14ac:dyDescent="0.2">
      <c r="A1584" t="s">
        <v>365</v>
      </c>
      <c r="B1584" s="2">
        <v>43282</v>
      </c>
      <c r="C1584" t="s">
        <v>353</v>
      </c>
      <c r="D1584" t="s">
        <v>354</v>
      </c>
      <c r="E1584" t="s">
        <v>347</v>
      </c>
      <c r="F1584" t="s">
        <v>348</v>
      </c>
      <c r="G1584" t="s">
        <v>380</v>
      </c>
      <c r="H1584">
        <v>18</v>
      </c>
      <c r="I1584" t="s">
        <v>201</v>
      </c>
      <c r="J1584" t="s">
        <v>200</v>
      </c>
      <c r="K1584">
        <v>6216641</v>
      </c>
      <c r="L1584">
        <v>5276640</v>
      </c>
      <c r="M1584">
        <v>635087</v>
      </c>
      <c r="N1584">
        <v>15474</v>
      </c>
      <c r="O1584">
        <v>161831</v>
      </c>
      <c r="P1584">
        <v>2513</v>
      </c>
      <c r="Q1584">
        <v>125096</v>
      </c>
    </row>
    <row r="1585" spans="1:17" hidden="1" x14ac:dyDescent="0.2">
      <c r="A1585" t="s">
        <v>365</v>
      </c>
      <c r="B1585" s="2">
        <v>43282</v>
      </c>
      <c r="C1585" t="s">
        <v>353</v>
      </c>
      <c r="D1585" t="s">
        <v>354</v>
      </c>
      <c r="E1585" t="s">
        <v>349</v>
      </c>
      <c r="F1585" t="s">
        <v>350</v>
      </c>
      <c r="G1585" t="s">
        <v>380</v>
      </c>
      <c r="H1585">
        <v>18</v>
      </c>
      <c r="I1585" t="s">
        <v>201</v>
      </c>
      <c r="J1585" t="s">
        <v>200</v>
      </c>
      <c r="K1585">
        <v>6691878</v>
      </c>
      <c r="L1585">
        <v>5694468</v>
      </c>
      <c r="M1585">
        <v>658729</v>
      </c>
      <c r="N1585">
        <v>27740</v>
      </c>
      <c r="O1585">
        <v>165368</v>
      </c>
      <c r="P1585">
        <v>4542</v>
      </c>
      <c r="Q1585">
        <v>141031</v>
      </c>
    </row>
    <row r="1586" spans="1:17" hidden="1" x14ac:dyDescent="0.2">
      <c r="A1586" t="s">
        <v>339</v>
      </c>
      <c r="B1586" t="s">
        <v>340</v>
      </c>
      <c r="C1586" t="s">
        <v>341</v>
      </c>
      <c r="D1586" t="s">
        <v>342</v>
      </c>
      <c r="E1586" t="s">
        <v>343</v>
      </c>
      <c r="F1586" t="s">
        <v>344</v>
      </c>
      <c r="G1586" t="s">
        <v>381</v>
      </c>
      <c r="H1586">
        <v>19</v>
      </c>
      <c r="I1586" t="s">
        <v>204</v>
      </c>
      <c r="J1586" t="s">
        <v>203</v>
      </c>
      <c r="K1586">
        <v>71553</v>
      </c>
      <c r="L1586">
        <v>64211</v>
      </c>
      <c r="M1586">
        <v>1893</v>
      </c>
      <c r="N1586">
        <v>2306</v>
      </c>
      <c r="O1586">
        <v>512</v>
      </c>
      <c r="P1586">
        <v>266</v>
      </c>
      <c r="Q1586">
        <v>2365</v>
      </c>
    </row>
    <row r="1587" spans="1:17" hidden="1" x14ac:dyDescent="0.2">
      <c r="A1587" t="s">
        <v>339</v>
      </c>
      <c r="B1587" t="s">
        <v>340</v>
      </c>
      <c r="C1587" t="s">
        <v>341</v>
      </c>
      <c r="D1587" t="s">
        <v>342</v>
      </c>
      <c r="E1587" t="s">
        <v>347</v>
      </c>
      <c r="F1587" t="s">
        <v>348</v>
      </c>
      <c r="G1587" t="s">
        <v>381</v>
      </c>
      <c r="H1587">
        <v>19</v>
      </c>
      <c r="I1587" t="s">
        <v>204</v>
      </c>
      <c r="J1587" t="s">
        <v>203</v>
      </c>
      <c r="K1587">
        <v>1466483</v>
      </c>
      <c r="L1587">
        <v>1373062</v>
      </c>
      <c r="M1587">
        <v>41342</v>
      </c>
      <c r="N1587">
        <v>4393</v>
      </c>
      <c r="O1587">
        <v>26792</v>
      </c>
      <c r="P1587">
        <v>897</v>
      </c>
      <c r="Q1587">
        <v>19997</v>
      </c>
    </row>
    <row r="1588" spans="1:17" hidden="1" x14ac:dyDescent="0.2">
      <c r="A1588" t="s">
        <v>339</v>
      </c>
      <c r="B1588" t="s">
        <v>340</v>
      </c>
      <c r="C1588" t="s">
        <v>341</v>
      </c>
      <c r="D1588" t="s">
        <v>342</v>
      </c>
      <c r="E1588" t="s">
        <v>349</v>
      </c>
      <c r="F1588" t="s">
        <v>350</v>
      </c>
      <c r="G1588" t="s">
        <v>381</v>
      </c>
      <c r="H1588">
        <v>19</v>
      </c>
      <c r="I1588" t="s">
        <v>204</v>
      </c>
      <c r="J1588" t="s">
        <v>203</v>
      </c>
      <c r="K1588">
        <v>1538036</v>
      </c>
      <c r="L1588">
        <v>1437273</v>
      </c>
      <c r="M1588">
        <v>43235</v>
      </c>
      <c r="N1588">
        <v>6699</v>
      </c>
      <c r="O1588">
        <v>27304</v>
      </c>
      <c r="P1588">
        <v>1163</v>
      </c>
      <c r="Q1588">
        <v>22362</v>
      </c>
    </row>
    <row r="1589" spans="1:17" hidden="1" x14ac:dyDescent="0.2">
      <c r="A1589" t="s">
        <v>339</v>
      </c>
      <c r="B1589" t="s">
        <v>340</v>
      </c>
      <c r="C1589" t="s">
        <v>351</v>
      </c>
      <c r="D1589" t="s">
        <v>352</v>
      </c>
      <c r="E1589" t="s">
        <v>343</v>
      </c>
      <c r="F1589" t="s">
        <v>344</v>
      </c>
      <c r="G1589" t="s">
        <v>381</v>
      </c>
      <c r="H1589">
        <v>19</v>
      </c>
      <c r="I1589" t="s">
        <v>204</v>
      </c>
      <c r="J1589" t="s">
        <v>203</v>
      </c>
      <c r="K1589">
        <v>79991</v>
      </c>
      <c r="L1589">
        <v>71997</v>
      </c>
      <c r="M1589">
        <v>2095</v>
      </c>
      <c r="N1589">
        <v>2616</v>
      </c>
      <c r="O1589">
        <v>527</v>
      </c>
      <c r="P1589">
        <v>314</v>
      </c>
      <c r="Q1589">
        <v>2442</v>
      </c>
    </row>
    <row r="1590" spans="1:17" hidden="1" x14ac:dyDescent="0.2">
      <c r="A1590" t="s">
        <v>339</v>
      </c>
      <c r="B1590" t="s">
        <v>340</v>
      </c>
      <c r="C1590" t="s">
        <v>351</v>
      </c>
      <c r="D1590" t="s">
        <v>352</v>
      </c>
      <c r="E1590" t="s">
        <v>347</v>
      </c>
      <c r="F1590" t="s">
        <v>348</v>
      </c>
      <c r="G1590" t="s">
        <v>381</v>
      </c>
      <c r="H1590">
        <v>19</v>
      </c>
      <c r="I1590" t="s">
        <v>204</v>
      </c>
      <c r="J1590" t="s">
        <v>203</v>
      </c>
      <c r="K1590">
        <v>1428328</v>
      </c>
      <c r="L1590">
        <v>1330345</v>
      </c>
      <c r="M1590">
        <v>46365</v>
      </c>
      <c r="N1590">
        <v>4248</v>
      </c>
      <c r="O1590">
        <v>26401</v>
      </c>
      <c r="P1590">
        <v>942</v>
      </c>
      <c r="Q1590">
        <v>20027</v>
      </c>
    </row>
    <row r="1591" spans="1:17" hidden="1" x14ac:dyDescent="0.2">
      <c r="A1591" t="s">
        <v>339</v>
      </c>
      <c r="B1591" t="s">
        <v>340</v>
      </c>
      <c r="C1591" t="s">
        <v>351</v>
      </c>
      <c r="D1591" t="s">
        <v>352</v>
      </c>
      <c r="E1591" t="s">
        <v>349</v>
      </c>
      <c r="F1591" t="s">
        <v>350</v>
      </c>
      <c r="G1591" t="s">
        <v>381</v>
      </c>
      <c r="H1591">
        <v>19</v>
      </c>
      <c r="I1591" t="s">
        <v>204</v>
      </c>
      <c r="J1591" t="s">
        <v>203</v>
      </c>
      <c r="K1591">
        <v>1508319</v>
      </c>
      <c r="L1591">
        <v>1402342</v>
      </c>
      <c r="M1591">
        <v>48460</v>
      </c>
      <c r="N1591">
        <v>6864</v>
      </c>
      <c r="O1591">
        <v>26928</v>
      </c>
      <c r="P1591">
        <v>1256</v>
      </c>
      <c r="Q1591">
        <v>22469</v>
      </c>
    </row>
    <row r="1592" spans="1:17" hidden="1" x14ac:dyDescent="0.2">
      <c r="A1592" t="s">
        <v>339</v>
      </c>
      <c r="B1592" t="s">
        <v>340</v>
      </c>
      <c r="C1592" t="s">
        <v>353</v>
      </c>
      <c r="D1592" t="s">
        <v>354</v>
      </c>
      <c r="E1592" t="s">
        <v>343</v>
      </c>
      <c r="F1592" t="s">
        <v>344</v>
      </c>
      <c r="G1592" t="s">
        <v>381</v>
      </c>
      <c r="H1592">
        <v>19</v>
      </c>
      <c r="I1592" t="s">
        <v>204</v>
      </c>
      <c r="J1592" t="s">
        <v>203</v>
      </c>
      <c r="K1592">
        <v>151544</v>
      </c>
      <c r="L1592">
        <v>136208</v>
      </c>
      <c r="M1592">
        <v>3988</v>
      </c>
      <c r="N1592">
        <v>4922</v>
      </c>
      <c r="O1592">
        <v>1039</v>
      </c>
      <c r="P1592">
        <v>580</v>
      </c>
      <c r="Q1592">
        <v>4807</v>
      </c>
    </row>
    <row r="1593" spans="1:17" hidden="1" x14ac:dyDescent="0.2">
      <c r="A1593" t="s">
        <v>339</v>
      </c>
      <c r="B1593" t="s">
        <v>340</v>
      </c>
      <c r="C1593" t="s">
        <v>353</v>
      </c>
      <c r="D1593" t="s">
        <v>354</v>
      </c>
      <c r="E1593" t="s">
        <v>347</v>
      </c>
      <c r="F1593" t="s">
        <v>348</v>
      </c>
      <c r="G1593" t="s">
        <v>381</v>
      </c>
      <c r="H1593">
        <v>19</v>
      </c>
      <c r="I1593" t="s">
        <v>204</v>
      </c>
      <c r="J1593" t="s">
        <v>203</v>
      </c>
      <c r="K1593">
        <v>2894811</v>
      </c>
      <c r="L1593">
        <v>2703407</v>
      </c>
      <c r="M1593">
        <v>87707</v>
      </c>
      <c r="N1593">
        <v>8641</v>
      </c>
      <c r="O1593">
        <v>53193</v>
      </c>
      <c r="P1593">
        <v>1839</v>
      </c>
      <c r="Q1593">
        <v>40024</v>
      </c>
    </row>
    <row r="1594" spans="1:17" hidden="1" x14ac:dyDescent="0.2">
      <c r="A1594" t="s">
        <v>339</v>
      </c>
      <c r="B1594" t="s">
        <v>340</v>
      </c>
      <c r="C1594" t="s">
        <v>353</v>
      </c>
      <c r="D1594" t="s">
        <v>354</v>
      </c>
      <c r="E1594" t="s">
        <v>349</v>
      </c>
      <c r="F1594" t="s">
        <v>350</v>
      </c>
      <c r="G1594" t="s">
        <v>381</v>
      </c>
      <c r="H1594">
        <v>19</v>
      </c>
      <c r="I1594" t="s">
        <v>204</v>
      </c>
      <c r="J1594" t="s">
        <v>203</v>
      </c>
      <c r="K1594">
        <v>3046355</v>
      </c>
      <c r="L1594">
        <v>2839615</v>
      </c>
      <c r="M1594">
        <v>91695</v>
      </c>
      <c r="N1594">
        <v>13563</v>
      </c>
      <c r="O1594">
        <v>54232</v>
      </c>
      <c r="P1594">
        <v>2419</v>
      </c>
      <c r="Q1594">
        <v>44831</v>
      </c>
    </row>
    <row r="1595" spans="1:17" hidden="1" x14ac:dyDescent="0.2">
      <c r="A1595" t="s">
        <v>355</v>
      </c>
      <c r="B1595" t="s">
        <v>356</v>
      </c>
      <c r="C1595" t="s">
        <v>341</v>
      </c>
      <c r="D1595" t="s">
        <v>342</v>
      </c>
      <c r="E1595" t="s">
        <v>343</v>
      </c>
      <c r="F1595" t="s">
        <v>344</v>
      </c>
      <c r="G1595" t="s">
        <v>381</v>
      </c>
      <c r="H1595">
        <v>19</v>
      </c>
      <c r="I1595" t="s">
        <v>204</v>
      </c>
      <c r="J1595" t="s">
        <v>203</v>
      </c>
      <c r="K1595">
        <v>71552</v>
      </c>
      <c r="L1595">
        <v>64210</v>
      </c>
      <c r="M1595">
        <v>1893</v>
      </c>
      <c r="N1595">
        <v>2306</v>
      </c>
      <c r="O1595">
        <v>512</v>
      </c>
      <c r="P1595">
        <v>266</v>
      </c>
      <c r="Q1595">
        <v>2365</v>
      </c>
    </row>
    <row r="1596" spans="1:17" hidden="1" x14ac:dyDescent="0.2">
      <c r="A1596" t="s">
        <v>355</v>
      </c>
      <c r="B1596" t="s">
        <v>356</v>
      </c>
      <c r="C1596" t="s">
        <v>341</v>
      </c>
      <c r="D1596" t="s">
        <v>342</v>
      </c>
      <c r="E1596" t="s">
        <v>347</v>
      </c>
      <c r="F1596" t="s">
        <v>348</v>
      </c>
      <c r="G1596" t="s">
        <v>381</v>
      </c>
      <c r="H1596">
        <v>19</v>
      </c>
      <c r="I1596" t="s">
        <v>204</v>
      </c>
      <c r="J1596" t="s">
        <v>203</v>
      </c>
      <c r="K1596">
        <v>1466489</v>
      </c>
      <c r="L1596">
        <v>1373069</v>
      </c>
      <c r="M1596">
        <v>41341</v>
      </c>
      <c r="N1596">
        <v>4393</v>
      </c>
      <c r="O1596">
        <v>26792</v>
      </c>
      <c r="P1596">
        <v>897</v>
      </c>
      <c r="Q1596">
        <v>19997</v>
      </c>
    </row>
    <row r="1597" spans="1:17" hidden="1" x14ac:dyDescent="0.2">
      <c r="A1597" t="s">
        <v>355</v>
      </c>
      <c r="B1597" t="s">
        <v>356</v>
      </c>
      <c r="C1597" t="s">
        <v>341</v>
      </c>
      <c r="D1597" t="s">
        <v>342</v>
      </c>
      <c r="E1597" t="s">
        <v>349</v>
      </c>
      <c r="F1597" t="s">
        <v>350</v>
      </c>
      <c r="G1597" t="s">
        <v>381</v>
      </c>
      <c r="H1597">
        <v>19</v>
      </c>
      <c r="I1597" t="s">
        <v>204</v>
      </c>
      <c r="J1597" t="s">
        <v>203</v>
      </c>
      <c r="K1597">
        <v>1538041</v>
      </c>
      <c r="L1597">
        <v>1437279</v>
      </c>
      <c r="M1597">
        <v>43234</v>
      </c>
      <c r="N1597">
        <v>6699</v>
      </c>
      <c r="O1597">
        <v>27304</v>
      </c>
      <c r="P1597">
        <v>1163</v>
      </c>
      <c r="Q1597">
        <v>22362</v>
      </c>
    </row>
    <row r="1598" spans="1:17" hidden="1" x14ac:dyDescent="0.2">
      <c r="A1598" t="s">
        <v>355</v>
      </c>
      <c r="B1598" t="s">
        <v>356</v>
      </c>
      <c r="C1598" t="s">
        <v>351</v>
      </c>
      <c r="D1598" t="s">
        <v>352</v>
      </c>
      <c r="E1598" t="s">
        <v>343</v>
      </c>
      <c r="F1598" t="s">
        <v>344</v>
      </c>
      <c r="G1598" t="s">
        <v>381</v>
      </c>
      <c r="H1598">
        <v>19</v>
      </c>
      <c r="I1598" t="s">
        <v>204</v>
      </c>
      <c r="J1598" t="s">
        <v>203</v>
      </c>
      <c r="K1598">
        <v>80019</v>
      </c>
      <c r="L1598">
        <v>72025</v>
      </c>
      <c r="M1598">
        <v>2095</v>
      </c>
      <c r="N1598">
        <v>2616</v>
      </c>
      <c r="O1598">
        <v>527</v>
      </c>
      <c r="P1598">
        <v>314</v>
      </c>
      <c r="Q1598">
        <v>2442</v>
      </c>
    </row>
    <row r="1599" spans="1:17" hidden="1" x14ac:dyDescent="0.2">
      <c r="A1599" t="s">
        <v>355</v>
      </c>
      <c r="B1599" t="s">
        <v>356</v>
      </c>
      <c r="C1599" t="s">
        <v>351</v>
      </c>
      <c r="D1599" t="s">
        <v>352</v>
      </c>
      <c r="E1599" t="s">
        <v>347</v>
      </c>
      <c r="F1599" t="s">
        <v>348</v>
      </c>
      <c r="G1599" t="s">
        <v>381</v>
      </c>
      <c r="H1599">
        <v>19</v>
      </c>
      <c r="I1599" t="s">
        <v>204</v>
      </c>
      <c r="J1599" t="s">
        <v>203</v>
      </c>
      <c r="K1599">
        <v>1428812</v>
      </c>
      <c r="L1599">
        <v>1330672</v>
      </c>
      <c r="M1599">
        <v>46504</v>
      </c>
      <c r="N1599">
        <v>4261</v>
      </c>
      <c r="O1599">
        <v>26404</v>
      </c>
      <c r="P1599">
        <v>942</v>
      </c>
      <c r="Q1599">
        <v>20029</v>
      </c>
    </row>
    <row r="1600" spans="1:17" hidden="1" x14ac:dyDescent="0.2">
      <c r="A1600" t="s">
        <v>355</v>
      </c>
      <c r="B1600" t="s">
        <v>356</v>
      </c>
      <c r="C1600" t="s">
        <v>351</v>
      </c>
      <c r="D1600" t="s">
        <v>352</v>
      </c>
      <c r="E1600" t="s">
        <v>349</v>
      </c>
      <c r="F1600" t="s">
        <v>350</v>
      </c>
      <c r="G1600" t="s">
        <v>381</v>
      </c>
      <c r="H1600">
        <v>19</v>
      </c>
      <c r="I1600" t="s">
        <v>204</v>
      </c>
      <c r="J1600" t="s">
        <v>203</v>
      </c>
      <c r="K1600">
        <v>1508831</v>
      </c>
      <c r="L1600">
        <v>1402697</v>
      </c>
      <c r="M1600">
        <v>48599</v>
      </c>
      <c r="N1600">
        <v>6877</v>
      </c>
      <c r="O1600">
        <v>26931</v>
      </c>
      <c r="P1600">
        <v>1256</v>
      </c>
      <c r="Q1600">
        <v>22471</v>
      </c>
    </row>
    <row r="1601" spans="1:17" hidden="1" x14ac:dyDescent="0.2">
      <c r="A1601" t="s">
        <v>355</v>
      </c>
      <c r="B1601" t="s">
        <v>356</v>
      </c>
      <c r="C1601" t="s">
        <v>353</v>
      </c>
      <c r="D1601" t="s">
        <v>354</v>
      </c>
      <c r="E1601" t="s">
        <v>343</v>
      </c>
      <c r="F1601" t="s">
        <v>344</v>
      </c>
      <c r="G1601" t="s">
        <v>381</v>
      </c>
      <c r="H1601">
        <v>19</v>
      </c>
      <c r="I1601" t="s">
        <v>204</v>
      </c>
      <c r="J1601" t="s">
        <v>203</v>
      </c>
      <c r="K1601">
        <v>151571</v>
      </c>
      <c r="L1601">
        <v>136235</v>
      </c>
      <c r="M1601">
        <v>3988</v>
      </c>
      <c r="N1601">
        <v>4922</v>
      </c>
      <c r="O1601">
        <v>1039</v>
      </c>
      <c r="P1601">
        <v>580</v>
      </c>
      <c r="Q1601">
        <v>4807</v>
      </c>
    </row>
    <row r="1602" spans="1:17" hidden="1" x14ac:dyDescent="0.2">
      <c r="A1602" t="s">
        <v>355</v>
      </c>
      <c r="B1602" t="s">
        <v>356</v>
      </c>
      <c r="C1602" t="s">
        <v>353</v>
      </c>
      <c r="D1602" t="s">
        <v>354</v>
      </c>
      <c r="E1602" t="s">
        <v>347</v>
      </c>
      <c r="F1602" t="s">
        <v>348</v>
      </c>
      <c r="G1602" t="s">
        <v>381</v>
      </c>
      <c r="H1602">
        <v>19</v>
      </c>
      <c r="I1602" t="s">
        <v>204</v>
      </c>
      <c r="J1602" t="s">
        <v>203</v>
      </c>
      <c r="K1602">
        <v>2895301</v>
      </c>
      <c r="L1602">
        <v>2703741</v>
      </c>
      <c r="M1602">
        <v>87845</v>
      </c>
      <c r="N1602">
        <v>8654</v>
      </c>
      <c r="O1602">
        <v>53196</v>
      </c>
      <c r="P1602">
        <v>1839</v>
      </c>
      <c r="Q1602">
        <v>40026</v>
      </c>
    </row>
    <row r="1603" spans="1:17" hidden="1" x14ac:dyDescent="0.2">
      <c r="A1603" t="s">
        <v>355</v>
      </c>
      <c r="B1603" t="s">
        <v>356</v>
      </c>
      <c r="C1603" t="s">
        <v>353</v>
      </c>
      <c r="D1603" t="s">
        <v>354</v>
      </c>
      <c r="E1603" t="s">
        <v>349</v>
      </c>
      <c r="F1603" t="s">
        <v>350</v>
      </c>
      <c r="G1603" t="s">
        <v>381</v>
      </c>
      <c r="H1603">
        <v>19</v>
      </c>
      <c r="I1603" t="s">
        <v>204</v>
      </c>
      <c r="J1603" t="s">
        <v>203</v>
      </c>
      <c r="K1603">
        <v>3046872</v>
      </c>
      <c r="L1603">
        <v>2839976</v>
      </c>
      <c r="M1603">
        <v>91833</v>
      </c>
      <c r="N1603">
        <v>13576</v>
      </c>
      <c r="O1603">
        <v>54235</v>
      </c>
      <c r="P1603">
        <v>2419</v>
      </c>
      <c r="Q1603">
        <v>44833</v>
      </c>
    </row>
    <row r="1604" spans="1:17" hidden="1" x14ac:dyDescent="0.2">
      <c r="A1604" t="s">
        <v>357</v>
      </c>
      <c r="B1604" s="2">
        <v>40360</v>
      </c>
      <c r="C1604" t="s">
        <v>341</v>
      </c>
      <c r="D1604" t="s">
        <v>342</v>
      </c>
      <c r="E1604" t="s">
        <v>343</v>
      </c>
      <c r="F1604" t="s">
        <v>344</v>
      </c>
      <c r="G1604" t="s">
        <v>381</v>
      </c>
      <c r="H1604">
        <v>19</v>
      </c>
      <c r="I1604" t="s">
        <v>204</v>
      </c>
      <c r="J1604" t="s">
        <v>203</v>
      </c>
      <c r="K1604">
        <v>72385</v>
      </c>
      <c r="L1604">
        <v>64896</v>
      </c>
      <c r="M1604">
        <v>1926</v>
      </c>
      <c r="N1604">
        <v>2342</v>
      </c>
      <c r="O1604">
        <v>529</v>
      </c>
      <c r="P1604">
        <v>273</v>
      </c>
      <c r="Q1604">
        <v>2419</v>
      </c>
    </row>
    <row r="1605" spans="1:17" hidden="1" x14ac:dyDescent="0.2">
      <c r="A1605" t="s">
        <v>357</v>
      </c>
      <c r="B1605" s="2">
        <v>40360</v>
      </c>
      <c r="C1605" t="s">
        <v>341</v>
      </c>
      <c r="D1605" t="s">
        <v>342</v>
      </c>
      <c r="E1605" t="s">
        <v>347</v>
      </c>
      <c r="F1605" t="s">
        <v>348</v>
      </c>
      <c r="G1605" t="s">
        <v>381</v>
      </c>
      <c r="H1605">
        <v>19</v>
      </c>
      <c r="I1605" t="s">
        <v>204</v>
      </c>
      <c r="J1605" t="s">
        <v>203</v>
      </c>
      <c r="K1605">
        <v>1467432</v>
      </c>
      <c r="L1605">
        <v>1373237</v>
      </c>
      <c r="M1605">
        <v>41617</v>
      </c>
      <c r="N1605">
        <v>4410</v>
      </c>
      <c r="O1605">
        <v>27101</v>
      </c>
      <c r="P1605">
        <v>901</v>
      </c>
      <c r="Q1605">
        <v>20166</v>
      </c>
    </row>
    <row r="1606" spans="1:17" hidden="1" x14ac:dyDescent="0.2">
      <c r="A1606" t="s">
        <v>357</v>
      </c>
      <c r="B1606" s="2">
        <v>40360</v>
      </c>
      <c r="C1606" t="s">
        <v>341</v>
      </c>
      <c r="D1606" t="s">
        <v>342</v>
      </c>
      <c r="E1606" t="s">
        <v>349</v>
      </c>
      <c r="F1606" t="s">
        <v>350</v>
      </c>
      <c r="G1606" t="s">
        <v>381</v>
      </c>
      <c r="H1606">
        <v>19</v>
      </c>
      <c r="I1606" t="s">
        <v>204</v>
      </c>
      <c r="J1606" t="s">
        <v>203</v>
      </c>
      <c r="K1606">
        <v>1539817</v>
      </c>
      <c r="L1606">
        <v>1438133</v>
      </c>
      <c r="M1606">
        <v>43543</v>
      </c>
      <c r="N1606">
        <v>6752</v>
      </c>
      <c r="O1606">
        <v>27630</v>
      </c>
      <c r="P1606">
        <v>1174</v>
      </c>
      <c r="Q1606">
        <v>22585</v>
      </c>
    </row>
    <row r="1607" spans="1:17" hidden="1" x14ac:dyDescent="0.2">
      <c r="A1607" t="s">
        <v>357</v>
      </c>
      <c r="B1607" s="2">
        <v>40360</v>
      </c>
      <c r="C1607" t="s">
        <v>351</v>
      </c>
      <c r="D1607" t="s">
        <v>352</v>
      </c>
      <c r="E1607" t="s">
        <v>343</v>
      </c>
      <c r="F1607" t="s">
        <v>344</v>
      </c>
      <c r="G1607" t="s">
        <v>381</v>
      </c>
      <c r="H1607">
        <v>19</v>
      </c>
      <c r="I1607" t="s">
        <v>204</v>
      </c>
      <c r="J1607" t="s">
        <v>203</v>
      </c>
      <c r="K1607">
        <v>80885</v>
      </c>
      <c r="L1607">
        <v>72723</v>
      </c>
      <c r="M1607">
        <v>2121</v>
      </c>
      <c r="N1607">
        <v>2678</v>
      </c>
      <c r="O1607">
        <v>550</v>
      </c>
      <c r="P1607">
        <v>322</v>
      </c>
      <c r="Q1607">
        <v>2491</v>
      </c>
    </row>
    <row r="1608" spans="1:17" hidden="1" x14ac:dyDescent="0.2">
      <c r="A1608" t="s">
        <v>357</v>
      </c>
      <c r="B1608" s="2">
        <v>40360</v>
      </c>
      <c r="C1608" t="s">
        <v>351</v>
      </c>
      <c r="D1608" t="s">
        <v>352</v>
      </c>
      <c r="E1608" t="s">
        <v>347</v>
      </c>
      <c r="F1608" t="s">
        <v>348</v>
      </c>
      <c r="G1608" t="s">
        <v>381</v>
      </c>
      <c r="H1608">
        <v>19</v>
      </c>
      <c r="I1608" t="s">
        <v>204</v>
      </c>
      <c r="J1608" t="s">
        <v>203</v>
      </c>
      <c r="K1608">
        <v>1430065</v>
      </c>
      <c r="L1608">
        <v>1331153</v>
      </c>
      <c r="M1608">
        <v>46810</v>
      </c>
      <c r="N1608">
        <v>4285</v>
      </c>
      <c r="O1608">
        <v>26631</v>
      </c>
      <c r="P1608">
        <v>960</v>
      </c>
      <c r="Q1608">
        <v>20226</v>
      </c>
    </row>
    <row r="1609" spans="1:17" hidden="1" x14ac:dyDescent="0.2">
      <c r="A1609" t="s">
        <v>357</v>
      </c>
      <c r="B1609" s="2">
        <v>40360</v>
      </c>
      <c r="C1609" t="s">
        <v>351</v>
      </c>
      <c r="D1609" t="s">
        <v>352</v>
      </c>
      <c r="E1609" t="s">
        <v>349</v>
      </c>
      <c r="F1609" t="s">
        <v>350</v>
      </c>
      <c r="G1609" t="s">
        <v>381</v>
      </c>
      <c r="H1609">
        <v>19</v>
      </c>
      <c r="I1609" t="s">
        <v>204</v>
      </c>
      <c r="J1609" t="s">
        <v>203</v>
      </c>
      <c r="K1609">
        <v>1510950</v>
      </c>
      <c r="L1609">
        <v>1403876</v>
      </c>
      <c r="M1609">
        <v>48931</v>
      </c>
      <c r="N1609">
        <v>6963</v>
      </c>
      <c r="O1609">
        <v>27181</v>
      </c>
      <c r="P1609">
        <v>1282</v>
      </c>
      <c r="Q1609">
        <v>22717</v>
      </c>
    </row>
    <row r="1610" spans="1:17" hidden="1" x14ac:dyDescent="0.2">
      <c r="A1610" t="s">
        <v>357</v>
      </c>
      <c r="B1610" s="2">
        <v>40360</v>
      </c>
      <c r="C1610" t="s">
        <v>353</v>
      </c>
      <c r="D1610" t="s">
        <v>354</v>
      </c>
      <c r="E1610" t="s">
        <v>343</v>
      </c>
      <c r="F1610" t="s">
        <v>344</v>
      </c>
      <c r="G1610" t="s">
        <v>381</v>
      </c>
      <c r="H1610">
        <v>19</v>
      </c>
      <c r="I1610" t="s">
        <v>204</v>
      </c>
      <c r="J1610" t="s">
        <v>203</v>
      </c>
      <c r="K1610">
        <v>153270</v>
      </c>
      <c r="L1610">
        <v>137619</v>
      </c>
      <c r="M1610">
        <v>4047</v>
      </c>
      <c r="N1610">
        <v>5020</v>
      </c>
      <c r="O1610">
        <v>1079</v>
      </c>
      <c r="P1610">
        <v>595</v>
      </c>
      <c r="Q1610">
        <v>4910</v>
      </c>
    </row>
    <row r="1611" spans="1:17" hidden="1" x14ac:dyDescent="0.2">
      <c r="A1611" t="s">
        <v>357</v>
      </c>
      <c r="B1611" s="2">
        <v>40360</v>
      </c>
      <c r="C1611" t="s">
        <v>353</v>
      </c>
      <c r="D1611" t="s">
        <v>354</v>
      </c>
      <c r="E1611" t="s">
        <v>347</v>
      </c>
      <c r="F1611" t="s">
        <v>348</v>
      </c>
      <c r="G1611" t="s">
        <v>381</v>
      </c>
      <c r="H1611">
        <v>19</v>
      </c>
      <c r="I1611" t="s">
        <v>204</v>
      </c>
      <c r="J1611" t="s">
        <v>203</v>
      </c>
      <c r="K1611">
        <v>2897497</v>
      </c>
      <c r="L1611">
        <v>2704390</v>
      </c>
      <c r="M1611">
        <v>88427</v>
      </c>
      <c r="N1611">
        <v>8695</v>
      </c>
      <c r="O1611">
        <v>53732</v>
      </c>
      <c r="P1611">
        <v>1861</v>
      </c>
      <c r="Q1611">
        <v>40392</v>
      </c>
    </row>
    <row r="1612" spans="1:17" hidden="1" x14ac:dyDescent="0.2">
      <c r="A1612" t="s">
        <v>357</v>
      </c>
      <c r="B1612" s="2">
        <v>40360</v>
      </c>
      <c r="C1612" t="s">
        <v>353</v>
      </c>
      <c r="D1612" t="s">
        <v>354</v>
      </c>
      <c r="E1612" t="s">
        <v>349</v>
      </c>
      <c r="F1612" t="s">
        <v>350</v>
      </c>
      <c r="G1612" t="s">
        <v>381</v>
      </c>
      <c r="H1612">
        <v>19</v>
      </c>
      <c r="I1612" t="s">
        <v>204</v>
      </c>
      <c r="J1612" t="s">
        <v>203</v>
      </c>
      <c r="K1612">
        <v>3050767</v>
      </c>
      <c r="L1612">
        <v>2842009</v>
      </c>
      <c r="M1612">
        <v>92474</v>
      </c>
      <c r="N1612">
        <v>13715</v>
      </c>
      <c r="O1612">
        <v>54811</v>
      </c>
      <c r="P1612">
        <v>2456</v>
      </c>
      <c r="Q1612">
        <v>45302</v>
      </c>
    </row>
    <row r="1613" spans="1:17" hidden="1" x14ac:dyDescent="0.2">
      <c r="A1613" t="s">
        <v>358</v>
      </c>
      <c r="B1613" s="2">
        <v>40725</v>
      </c>
      <c r="C1613" t="s">
        <v>341</v>
      </c>
      <c r="D1613" t="s">
        <v>342</v>
      </c>
      <c r="E1613" t="s">
        <v>343</v>
      </c>
      <c r="F1613" t="s">
        <v>344</v>
      </c>
      <c r="G1613" t="s">
        <v>381</v>
      </c>
      <c r="H1613">
        <v>19</v>
      </c>
      <c r="I1613" t="s">
        <v>204</v>
      </c>
      <c r="J1613" t="s">
        <v>203</v>
      </c>
      <c r="K1613">
        <v>74870</v>
      </c>
      <c r="L1613">
        <v>66909</v>
      </c>
      <c r="M1613">
        <v>2044</v>
      </c>
      <c r="N1613">
        <v>2509</v>
      </c>
      <c r="O1613">
        <v>590</v>
      </c>
      <c r="P1613">
        <v>268</v>
      </c>
      <c r="Q1613">
        <v>2550</v>
      </c>
    </row>
    <row r="1614" spans="1:17" hidden="1" x14ac:dyDescent="0.2">
      <c r="A1614" t="s">
        <v>358</v>
      </c>
      <c r="B1614" s="2">
        <v>40725</v>
      </c>
      <c r="C1614" t="s">
        <v>341</v>
      </c>
      <c r="D1614" t="s">
        <v>342</v>
      </c>
      <c r="E1614" t="s">
        <v>347</v>
      </c>
      <c r="F1614" t="s">
        <v>348</v>
      </c>
      <c r="G1614" t="s">
        <v>381</v>
      </c>
      <c r="H1614">
        <v>19</v>
      </c>
      <c r="I1614" t="s">
        <v>204</v>
      </c>
      <c r="J1614" t="s">
        <v>203</v>
      </c>
      <c r="K1614">
        <v>1471298</v>
      </c>
      <c r="L1614">
        <v>1372933</v>
      </c>
      <c r="M1614">
        <v>42740</v>
      </c>
      <c r="N1614">
        <v>4432</v>
      </c>
      <c r="O1614">
        <v>29257</v>
      </c>
      <c r="P1614">
        <v>1015</v>
      </c>
      <c r="Q1614">
        <v>20921</v>
      </c>
    </row>
    <row r="1615" spans="1:17" hidden="1" x14ac:dyDescent="0.2">
      <c r="A1615" t="s">
        <v>358</v>
      </c>
      <c r="B1615" s="2">
        <v>40725</v>
      </c>
      <c r="C1615" t="s">
        <v>341</v>
      </c>
      <c r="D1615" t="s">
        <v>342</v>
      </c>
      <c r="E1615" t="s">
        <v>349</v>
      </c>
      <c r="F1615" t="s">
        <v>350</v>
      </c>
      <c r="G1615" t="s">
        <v>381</v>
      </c>
      <c r="H1615">
        <v>19</v>
      </c>
      <c r="I1615" t="s">
        <v>204</v>
      </c>
      <c r="J1615" t="s">
        <v>203</v>
      </c>
      <c r="K1615">
        <v>1546168</v>
      </c>
      <c r="L1615">
        <v>1439842</v>
      </c>
      <c r="M1615">
        <v>44784</v>
      </c>
      <c r="N1615">
        <v>6941</v>
      </c>
      <c r="O1615">
        <v>29847</v>
      </c>
      <c r="P1615">
        <v>1283</v>
      </c>
      <c r="Q1615">
        <v>23471</v>
      </c>
    </row>
    <row r="1616" spans="1:17" hidden="1" x14ac:dyDescent="0.2">
      <c r="A1616" t="s">
        <v>358</v>
      </c>
      <c r="B1616" s="2">
        <v>40725</v>
      </c>
      <c r="C1616" t="s">
        <v>351</v>
      </c>
      <c r="D1616" t="s">
        <v>352</v>
      </c>
      <c r="E1616" t="s">
        <v>343</v>
      </c>
      <c r="F1616" t="s">
        <v>344</v>
      </c>
      <c r="G1616" t="s">
        <v>381</v>
      </c>
      <c r="H1616">
        <v>19</v>
      </c>
      <c r="I1616" t="s">
        <v>204</v>
      </c>
      <c r="J1616" t="s">
        <v>203</v>
      </c>
      <c r="K1616">
        <v>83458</v>
      </c>
      <c r="L1616">
        <v>74817</v>
      </c>
      <c r="M1616">
        <v>2222</v>
      </c>
      <c r="N1616">
        <v>2851</v>
      </c>
      <c r="O1616">
        <v>592</v>
      </c>
      <c r="P1616">
        <v>329</v>
      </c>
      <c r="Q1616">
        <v>2647</v>
      </c>
    </row>
    <row r="1617" spans="1:17" hidden="1" x14ac:dyDescent="0.2">
      <c r="A1617" t="s">
        <v>358</v>
      </c>
      <c r="B1617" s="2">
        <v>40725</v>
      </c>
      <c r="C1617" t="s">
        <v>351</v>
      </c>
      <c r="D1617" t="s">
        <v>352</v>
      </c>
      <c r="E1617" t="s">
        <v>347</v>
      </c>
      <c r="F1617" t="s">
        <v>348</v>
      </c>
      <c r="G1617" t="s">
        <v>381</v>
      </c>
      <c r="H1617">
        <v>19</v>
      </c>
      <c r="I1617" t="s">
        <v>204</v>
      </c>
      <c r="J1617" t="s">
        <v>203</v>
      </c>
      <c r="K1617">
        <v>1436428</v>
      </c>
      <c r="L1617">
        <v>1332905</v>
      </c>
      <c r="M1617">
        <v>48143</v>
      </c>
      <c r="N1617">
        <v>4331</v>
      </c>
      <c r="O1617">
        <v>29000</v>
      </c>
      <c r="P1617">
        <v>1076</v>
      </c>
      <c r="Q1617">
        <v>20973</v>
      </c>
    </row>
    <row r="1618" spans="1:17" hidden="1" x14ac:dyDescent="0.2">
      <c r="A1618" t="s">
        <v>358</v>
      </c>
      <c r="B1618" s="2">
        <v>40725</v>
      </c>
      <c r="C1618" t="s">
        <v>351</v>
      </c>
      <c r="D1618" t="s">
        <v>352</v>
      </c>
      <c r="E1618" t="s">
        <v>349</v>
      </c>
      <c r="F1618" t="s">
        <v>350</v>
      </c>
      <c r="G1618" t="s">
        <v>381</v>
      </c>
      <c r="H1618">
        <v>19</v>
      </c>
      <c r="I1618" t="s">
        <v>204</v>
      </c>
      <c r="J1618" t="s">
        <v>203</v>
      </c>
      <c r="K1618">
        <v>1519886</v>
      </c>
      <c r="L1618">
        <v>1407722</v>
      </c>
      <c r="M1618">
        <v>50365</v>
      </c>
      <c r="N1618">
        <v>7182</v>
      </c>
      <c r="O1618">
        <v>29592</v>
      </c>
      <c r="P1618">
        <v>1405</v>
      </c>
      <c r="Q1618">
        <v>23620</v>
      </c>
    </row>
    <row r="1619" spans="1:17" hidden="1" x14ac:dyDescent="0.2">
      <c r="A1619" t="s">
        <v>358</v>
      </c>
      <c r="B1619" s="2">
        <v>40725</v>
      </c>
      <c r="C1619" t="s">
        <v>353</v>
      </c>
      <c r="D1619" t="s">
        <v>354</v>
      </c>
      <c r="E1619" t="s">
        <v>343</v>
      </c>
      <c r="F1619" t="s">
        <v>344</v>
      </c>
      <c r="G1619" t="s">
        <v>381</v>
      </c>
      <c r="H1619">
        <v>19</v>
      </c>
      <c r="I1619" t="s">
        <v>204</v>
      </c>
      <c r="J1619" t="s">
        <v>203</v>
      </c>
      <c r="K1619">
        <v>158328</v>
      </c>
      <c r="L1619">
        <v>141726</v>
      </c>
      <c r="M1619">
        <v>4266</v>
      </c>
      <c r="N1619">
        <v>5360</v>
      </c>
      <c r="O1619">
        <v>1182</v>
      </c>
      <c r="P1619">
        <v>597</v>
      </c>
      <c r="Q1619">
        <v>5197</v>
      </c>
    </row>
    <row r="1620" spans="1:17" hidden="1" x14ac:dyDescent="0.2">
      <c r="A1620" t="s">
        <v>358</v>
      </c>
      <c r="B1620" s="2">
        <v>40725</v>
      </c>
      <c r="C1620" t="s">
        <v>353</v>
      </c>
      <c r="D1620" t="s">
        <v>354</v>
      </c>
      <c r="E1620" t="s">
        <v>347</v>
      </c>
      <c r="F1620" t="s">
        <v>348</v>
      </c>
      <c r="G1620" t="s">
        <v>381</v>
      </c>
      <c r="H1620">
        <v>19</v>
      </c>
      <c r="I1620" t="s">
        <v>204</v>
      </c>
      <c r="J1620" t="s">
        <v>203</v>
      </c>
      <c r="K1620">
        <v>2907726</v>
      </c>
      <c r="L1620">
        <v>2705838</v>
      </c>
      <c r="M1620">
        <v>90883</v>
      </c>
      <c r="N1620">
        <v>8763</v>
      </c>
      <c r="O1620">
        <v>58257</v>
      </c>
      <c r="P1620">
        <v>2091</v>
      </c>
      <c r="Q1620">
        <v>41894</v>
      </c>
    </row>
    <row r="1621" spans="1:17" hidden="1" x14ac:dyDescent="0.2">
      <c r="A1621" t="s">
        <v>358</v>
      </c>
      <c r="B1621" s="2">
        <v>40725</v>
      </c>
      <c r="C1621" t="s">
        <v>353</v>
      </c>
      <c r="D1621" t="s">
        <v>354</v>
      </c>
      <c r="E1621" t="s">
        <v>349</v>
      </c>
      <c r="F1621" t="s">
        <v>350</v>
      </c>
      <c r="G1621" t="s">
        <v>381</v>
      </c>
      <c r="H1621">
        <v>19</v>
      </c>
      <c r="I1621" t="s">
        <v>204</v>
      </c>
      <c r="J1621" t="s">
        <v>203</v>
      </c>
      <c r="K1621">
        <v>3066054</v>
      </c>
      <c r="L1621">
        <v>2847564</v>
      </c>
      <c r="M1621">
        <v>95149</v>
      </c>
      <c r="N1621">
        <v>14123</v>
      </c>
      <c r="O1621">
        <v>59439</v>
      </c>
      <c r="P1621">
        <v>2688</v>
      </c>
      <c r="Q1621">
        <v>47091</v>
      </c>
    </row>
    <row r="1622" spans="1:17" hidden="1" x14ac:dyDescent="0.2">
      <c r="A1622" t="s">
        <v>359</v>
      </c>
      <c r="B1622" s="2">
        <v>41091</v>
      </c>
      <c r="C1622" t="s">
        <v>341</v>
      </c>
      <c r="D1622" t="s">
        <v>342</v>
      </c>
      <c r="E1622" t="s">
        <v>343</v>
      </c>
      <c r="F1622" t="s">
        <v>344</v>
      </c>
      <c r="G1622" t="s">
        <v>381</v>
      </c>
      <c r="H1622">
        <v>19</v>
      </c>
      <c r="I1622" t="s">
        <v>204</v>
      </c>
      <c r="J1622" t="s">
        <v>203</v>
      </c>
      <c r="K1622">
        <v>77341</v>
      </c>
      <c r="L1622">
        <v>69002</v>
      </c>
      <c r="M1622">
        <v>2107</v>
      </c>
      <c r="N1622">
        <v>2643</v>
      </c>
      <c r="O1622">
        <v>620</v>
      </c>
      <c r="P1622">
        <v>271</v>
      </c>
      <c r="Q1622">
        <v>2698</v>
      </c>
    </row>
    <row r="1623" spans="1:17" hidden="1" x14ac:dyDescent="0.2">
      <c r="A1623" t="s">
        <v>359</v>
      </c>
      <c r="B1623" s="2">
        <v>41091</v>
      </c>
      <c r="C1623" t="s">
        <v>341</v>
      </c>
      <c r="D1623" t="s">
        <v>342</v>
      </c>
      <c r="E1623" t="s">
        <v>347</v>
      </c>
      <c r="F1623" t="s">
        <v>348</v>
      </c>
      <c r="G1623" t="s">
        <v>381</v>
      </c>
      <c r="H1623">
        <v>19</v>
      </c>
      <c r="I1623" t="s">
        <v>204</v>
      </c>
      <c r="J1623" t="s">
        <v>203</v>
      </c>
      <c r="K1623">
        <v>1473100</v>
      </c>
      <c r="L1623">
        <v>1371150</v>
      </c>
      <c r="M1623">
        <v>43780</v>
      </c>
      <c r="N1623">
        <v>4414</v>
      </c>
      <c r="O1623">
        <v>31003</v>
      </c>
      <c r="P1623">
        <v>1027</v>
      </c>
      <c r="Q1623">
        <v>21726</v>
      </c>
    </row>
    <row r="1624" spans="1:17" hidden="1" x14ac:dyDescent="0.2">
      <c r="A1624" t="s">
        <v>359</v>
      </c>
      <c r="B1624" s="2">
        <v>41091</v>
      </c>
      <c r="C1624" t="s">
        <v>341</v>
      </c>
      <c r="D1624" t="s">
        <v>342</v>
      </c>
      <c r="E1624" t="s">
        <v>349</v>
      </c>
      <c r="F1624" t="s">
        <v>350</v>
      </c>
      <c r="G1624" t="s">
        <v>381</v>
      </c>
      <c r="H1624">
        <v>19</v>
      </c>
      <c r="I1624" t="s">
        <v>204</v>
      </c>
      <c r="J1624" t="s">
        <v>203</v>
      </c>
      <c r="K1624">
        <v>1550441</v>
      </c>
      <c r="L1624">
        <v>1440152</v>
      </c>
      <c r="M1624">
        <v>45887</v>
      </c>
      <c r="N1624">
        <v>7057</v>
      </c>
      <c r="O1624">
        <v>31623</v>
      </c>
      <c r="P1624">
        <v>1298</v>
      </c>
      <c r="Q1624">
        <v>24424</v>
      </c>
    </row>
    <row r="1625" spans="1:17" hidden="1" x14ac:dyDescent="0.2">
      <c r="A1625" t="s">
        <v>359</v>
      </c>
      <c r="B1625" s="2">
        <v>41091</v>
      </c>
      <c r="C1625" t="s">
        <v>351</v>
      </c>
      <c r="D1625" t="s">
        <v>352</v>
      </c>
      <c r="E1625" t="s">
        <v>343</v>
      </c>
      <c r="F1625" t="s">
        <v>344</v>
      </c>
      <c r="G1625" t="s">
        <v>381</v>
      </c>
      <c r="H1625">
        <v>19</v>
      </c>
      <c r="I1625" t="s">
        <v>204</v>
      </c>
      <c r="J1625" t="s">
        <v>203</v>
      </c>
      <c r="K1625">
        <v>85441</v>
      </c>
      <c r="L1625">
        <v>76398</v>
      </c>
      <c r="M1625">
        <v>2308</v>
      </c>
      <c r="N1625">
        <v>3054</v>
      </c>
      <c r="O1625">
        <v>626</v>
      </c>
      <c r="P1625">
        <v>322</v>
      </c>
      <c r="Q1625">
        <v>2733</v>
      </c>
    </row>
    <row r="1626" spans="1:17" hidden="1" x14ac:dyDescent="0.2">
      <c r="A1626" t="s">
        <v>359</v>
      </c>
      <c r="B1626" s="2">
        <v>41091</v>
      </c>
      <c r="C1626" t="s">
        <v>351</v>
      </c>
      <c r="D1626" t="s">
        <v>352</v>
      </c>
      <c r="E1626" t="s">
        <v>347</v>
      </c>
      <c r="F1626" t="s">
        <v>348</v>
      </c>
      <c r="G1626" t="s">
        <v>381</v>
      </c>
      <c r="H1626">
        <v>19</v>
      </c>
      <c r="I1626" t="s">
        <v>204</v>
      </c>
      <c r="J1626" t="s">
        <v>203</v>
      </c>
      <c r="K1626">
        <v>1440215</v>
      </c>
      <c r="L1626">
        <v>1332631</v>
      </c>
      <c r="M1626">
        <v>49308</v>
      </c>
      <c r="N1626">
        <v>4341</v>
      </c>
      <c r="O1626">
        <v>31023</v>
      </c>
      <c r="P1626">
        <v>1094</v>
      </c>
      <c r="Q1626">
        <v>21818</v>
      </c>
    </row>
    <row r="1627" spans="1:17" hidden="1" x14ac:dyDescent="0.2">
      <c r="A1627" t="s">
        <v>359</v>
      </c>
      <c r="B1627" s="2">
        <v>41091</v>
      </c>
      <c r="C1627" t="s">
        <v>351</v>
      </c>
      <c r="D1627" t="s">
        <v>352</v>
      </c>
      <c r="E1627" t="s">
        <v>349</v>
      </c>
      <c r="F1627" t="s">
        <v>350</v>
      </c>
      <c r="G1627" t="s">
        <v>381</v>
      </c>
      <c r="H1627">
        <v>19</v>
      </c>
      <c r="I1627" t="s">
        <v>204</v>
      </c>
      <c r="J1627" t="s">
        <v>203</v>
      </c>
      <c r="K1627">
        <v>1525656</v>
      </c>
      <c r="L1627">
        <v>1409029</v>
      </c>
      <c r="M1627">
        <v>51616</v>
      </c>
      <c r="N1627">
        <v>7395</v>
      </c>
      <c r="O1627">
        <v>31649</v>
      </c>
      <c r="P1627">
        <v>1416</v>
      </c>
      <c r="Q1627">
        <v>24551</v>
      </c>
    </row>
    <row r="1628" spans="1:17" hidden="1" x14ac:dyDescent="0.2">
      <c r="A1628" t="s">
        <v>359</v>
      </c>
      <c r="B1628" s="2">
        <v>41091</v>
      </c>
      <c r="C1628" t="s">
        <v>353</v>
      </c>
      <c r="D1628" t="s">
        <v>354</v>
      </c>
      <c r="E1628" t="s">
        <v>343</v>
      </c>
      <c r="F1628" t="s">
        <v>344</v>
      </c>
      <c r="G1628" t="s">
        <v>381</v>
      </c>
      <c r="H1628">
        <v>19</v>
      </c>
      <c r="I1628" t="s">
        <v>204</v>
      </c>
      <c r="J1628" t="s">
        <v>203</v>
      </c>
      <c r="K1628">
        <v>162782</v>
      </c>
      <c r="L1628">
        <v>145400</v>
      </c>
      <c r="M1628">
        <v>4415</v>
      </c>
      <c r="N1628">
        <v>5697</v>
      </c>
      <c r="O1628">
        <v>1246</v>
      </c>
      <c r="P1628">
        <v>593</v>
      </c>
      <c r="Q1628">
        <v>5431</v>
      </c>
    </row>
    <row r="1629" spans="1:17" hidden="1" x14ac:dyDescent="0.2">
      <c r="A1629" t="s">
        <v>359</v>
      </c>
      <c r="B1629" s="2">
        <v>41091</v>
      </c>
      <c r="C1629" t="s">
        <v>353</v>
      </c>
      <c r="D1629" t="s">
        <v>354</v>
      </c>
      <c r="E1629" t="s">
        <v>347</v>
      </c>
      <c r="F1629" t="s">
        <v>348</v>
      </c>
      <c r="G1629" t="s">
        <v>381</v>
      </c>
      <c r="H1629">
        <v>19</v>
      </c>
      <c r="I1629" t="s">
        <v>204</v>
      </c>
      <c r="J1629" t="s">
        <v>203</v>
      </c>
      <c r="K1629">
        <v>2913315</v>
      </c>
      <c r="L1629">
        <v>2703781</v>
      </c>
      <c r="M1629">
        <v>93088</v>
      </c>
      <c r="N1629">
        <v>8755</v>
      </c>
      <c r="O1629">
        <v>62026</v>
      </c>
      <c r="P1629">
        <v>2121</v>
      </c>
      <c r="Q1629">
        <v>43544</v>
      </c>
    </row>
    <row r="1630" spans="1:17" hidden="1" x14ac:dyDescent="0.2">
      <c r="A1630" t="s">
        <v>359</v>
      </c>
      <c r="B1630" s="2">
        <v>41091</v>
      </c>
      <c r="C1630" t="s">
        <v>353</v>
      </c>
      <c r="D1630" t="s">
        <v>354</v>
      </c>
      <c r="E1630" t="s">
        <v>349</v>
      </c>
      <c r="F1630" t="s">
        <v>350</v>
      </c>
      <c r="G1630" t="s">
        <v>381</v>
      </c>
      <c r="H1630">
        <v>19</v>
      </c>
      <c r="I1630" t="s">
        <v>204</v>
      </c>
      <c r="J1630" t="s">
        <v>203</v>
      </c>
      <c r="K1630">
        <v>3076097</v>
      </c>
      <c r="L1630">
        <v>2849181</v>
      </c>
      <c r="M1630">
        <v>97503</v>
      </c>
      <c r="N1630">
        <v>14452</v>
      </c>
      <c r="O1630">
        <v>63272</v>
      </c>
      <c r="P1630">
        <v>2714</v>
      </c>
      <c r="Q1630">
        <v>48975</v>
      </c>
    </row>
    <row r="1631" spans="1:17" hidden="1" x14ac:dyDescent="0.2">
      <c r="A1631" t="s">
        <v>360</v>
      </c>
      <c r="B1631" s="2">
        <v>41456</v>
      </c>
      <c r="C1631" t="s">
        <v>341</v>
      </c>
      <c r="D1631" t="s">
        <v>342</v>
      </c>
      <c r="E1631" t="s">
        <v>343</v>
      </c>
      <c r="F1631" t="s">
        <v>344</v>
      </c>
      <c r="G1631" t="s">
        <v>381</v>
      </c>
      <c r="H1631">
        <v>19</v>
      </c>
      <c r="I1631" t="s">
        <v>204</v>
      </c>
      <c r="J1631" t="s">
        <v>203</v>
      </c>
      <c r="K1631">
        <v>80346</v>
      </c>
      <c r="L1631">
        <v>71542</v>
      </c>
      <c r="M1631">
        <v>2196</v>
      </c>
      <c r="N1631">
        <v>2851</v>
      </c>
      <c r="O1631">
        <v>662</v>
      </c>
      <c r="P1631">
        <v>282</v>
      </c>
      <c r="Q1631">
        <v>2813</v>
      </c>
    </row>
    <row r="1632" spans="1:17" hidden="1" x14ac:dyDescent="0.2">
      <c r="A1632" t="s">
        <v>360</v>
      </c>
      <c r="B1632" s="2">
        <v>41456</v>
      </c>
      <c r="C1632" t="s">
        <v>341</v>
      </c>
      <c r="D1632" t="s">
        <v>342</v>
      </c>
      <c r="E1632" t="s">
        <v>347</v>
      </c>
      <c r="F1632" t="s">
        <v>348</v>
      </c>
      <c r="G1632" t="s">
        <v>381</v>
      </c>
      <c r="H1632">
        <v>19</v>
      </c>
      <c r="I1632" t="s">
        <v>204</v>
      </c>
      <c r="J1632" t="s">
        <v>203</v>
      </c>
      <c r="K1632">
        <v>1477785</v>
      </c>
      <c r="L1632">
        <v>1370388</v>
      </c>
      <c r="M1632">
        <v>45941</v>
      </c>
      <c r="N1632">
        <v>4496</v>
      </c>
      <c r="O1632">
        <v>33260</v>
      </c>
      <c r="P1632">
        <v>1083</v>
      </c>
      <c r="Q1632">
        <v>22617</v>
      </c>
    </row>
    <row r="1633" spans="1:17" hidden="1" x14ac:dyDescent="0.2">
      <c r="A1633" t="s">
        <v>360</v>
      </c>
      <c r="B1633" s="2">
        <v>41456</v>
      </c>
      <c r="C1633" t="s">
        <v>341</v>
      </c>
      <c r="D1633" t="s">
        <v>342</v>
      </c>
      <c r="E1633" t="s">
        <v>349</v>
      </c>
      <c r="F1633" t="s">
        <v>350</v>
      </c>
      <c r="G1633" t="s">
        <v>381</v>
      </c>
      <c r="H1633">
        <v>19</v>
      </c>
      <c r="I1633" t="s">
        <v>204</v>
      </c>
      <c r="J1633" t="s">
        <v>203</v>
      </c>
      <c r="K1633">
        <v>1558131</v>
      </c>
      <c r="L1633">
        <v>1441930</v>
      </c>
      <c r="M1633">
        <v>48137</v>
      </c>
      <c r="N1633">
        <v>7347</v>
      </c>
      <c r="O1633">
        <v>33922</v>
      </c>
      <c r="P1633">
        <v>1365</v>
      </c>
      <c r="Q1633">
        <v>25430</v>
      </c>
    </row>
    <row r="1634" spans="1:17" hidden="1" x14ac:dyDescent="0.2">
      <c r="A1634" t="s">
        <v>360</v>
      </c>
      <c r="B1634" s="2">
        <v>41456</v>
      </c>
      <c r="C1634" t="s">
        <v>351</v>
      </c>
      <c r="D1634" t="s">
        <v>352</v>
      </c>
      <c r="E1634" t="s">
        <v>343</v>
      </c>
      <c r="F1634" t="s">
        <v>344</v>
      </c>
      <c r="G1634" t="s">
        <v>381</v>
      </c>
      <c r="H1634">
        <v>19</v>
      </c>
      <c r="I1634" t="s">
        <v>204</v>
      </c>
      <c r="J1634" t="s">
        <v>203</v>
      </c>
      <c r="K1634">
        <v>88266</v>
      </c>
      <c r="L1634">
        <v>78803</v>
      </c>
      <c r="M1634">
        <v>2412</v>
      </c>
      <c r="N1634">
        <v>3232</v>
      </c>
      <c r="O1634">
        <v>669</v>
      </c>
      <c r="P1634">
        <v>329</v>
      </c>
      <c r="Q1634">
        <v>2821</v>
      </c>
    </row>
    <row r="1635" spans="1:17" hidden="1" x14ac:dyDescent="0.2">
      <c r="A1635" t="s">
        <v>360</v>
      </c>
      <c r="B1635" s="2">
        <v>41456</v>
      </c>
      <c r="C1635" t="s">
        <v>351</v>
      </c>
      <c r="D1635" t="s">
        <v>352</v>
      </c>
      <c r="E1635" t="s">
        <v>347</v>
      </c>
      <c r="F1635" t="s">
        <v>348</v>
      </c>
      <c r="G1635" t="s">
        <v>381</v>
      </c>
      <c r="H1635">
        <v>19</v>
      </c>
      <c r="I1635" t="s">
        <v>204</v>
      </c>
      <c r="J1635" t="s">
        <v>203</v>
      </c>
      <c r="K1635">
        <v>1446681</v>
      </c>
      <c r="L1635">
        <v>1333051</v>
      </c>
      <c r="M1635">
        <v>51718</v>
      </c>
      <c r="N1635">
        <v>4428</v>
      </c>
      <c r="O1635">
        <v>33538</v>
      </c>
      <c r="P1635">
        <v>1211</v>
      </c>
      <c r="Q1635">
        <v>22735</v>
      </c>
    </row>
    <row r="1636" spans="1:17" hidden="1" x14ac:dyDescent="0.2">
      <c r="A1636" t="s">
        <v>360</v>
      </c>
      <c r="B1636" s="2">
        <v>41456</v>
      </c>
      <c r="C1636" t="s">
        <v>351</v>
      </c>
      <c r="D1636" t="s">
        <v>352</v>
      </c>
      <c r="E1636" t="s">
        <v>349</v>
      </c>
      <c r="F1636" t="s">
        <v>350</v>
      </c>
      <c r="G1636" t="s">
        <v>381</v>
      </c>
      <c r="H1636">
        <v>19</v>
      </c>
      <c r="I1636" t="s">
        <v>204</v>
      </c>
      <c r="J1636" t="s">
        <v>203</v>
      </c>
      <c r="K1636">
        <v>1534947</v>
      </c>
      <c r="L1636">
        <v>1411854</v>
      </c>
      <c r="M1636">
        <v>54130</v>
      </c>
      <c r="N1636">
        <v>7660</v>
      </c>
      <c r="O1636">
        <v>34207</v>
      </c>
      <c r="P1636">
        <v>1540</v>
      </c>
      <c r="Q1636">
        <v>25556</v>
      </c>
    </row>
    <row r="1637" spans="1:17" hidden="1" x14ac:dyDescent="0.2">
      <c r="A1637" t="s">
        <v>360</v>
      </c>
      <c r="B1637" s="2">
        <v>41456</v>
      </c>
      <c r="C1637" t="s">
        <v>353</v>
      </c>
      <c r="D1637" t="s">
        <v>354</v>
      </c>
      <c r="E1637" t="s">
        <v>343</v>
      </c>
      <c r="F1637" t="s">
        <v>344</v>
      </c>
      <c r="G1637" t="s">
        <v>381</v>
      </c>
      <c r="H1637">
        <v>19</v>
      </c>
      <c r="I1637" t="s">
        <v>204</v>
      </c>
      <c r="J1637" t="s">
        <v>203</v>
      </c>
      <c r="K1637">
        <v>168612</v>
      </c>
      <c r="L1637">
        <v>150345</v>
      </c>
      <c r="M1637">
        <v>4608</v>
      </c>
      <c r="N1637">
        <v>6083</v>
      </c>
      <c r="O1637">
        <v>1331</v>
      </c>
      <c r="P1637">
        <v>611</v>
      </c>
      <c r="Q1637">
        <v>5634</v>
      </c>
    </row>
    <row r="1638" spans="1:17" hidden="1" x14ac:dyDescent="0.2">
      <c r="A1638" t="s">
        <v>360</v>
      </c>
      <c r="B1638" s="2">
        <v>41456</v>
      </c>
      <c r="C1638" t="s">
        <v>353</v>
      </c>
      <c r="D1638" t="s">
        <v>354</v>
      </c>
      <c r="E1638" t="s">
        <v>347</v>
      </c>
      <c r="F1638" t="s">
        <v>348</v>
      </c>
      <c r="G1638" t="s">
        <v>381</v>
      </c>
      <c r="H1638">
        <v>19</v>
      </c>
      <c r="I1638" t="s">
        <v>204</v>
      </c>
      <c r="J1638" t="s">
        <v>203</v>
      </c>
      <c r="K1638">
        <v>2924466</v>
      </c>
      <c r="L1638">
        <v>2703439</v>
      </c>
      <c r="M1638">
        <v>97659</v>
      </c>
      <c r="N1638">
        <v>8924</v>
      </c>
      <c r="O1638">
        <v>66798</v>
      </c>
      <c r="P1638">
        <v>2294</v>
      </c>
      <c r="Q1638">
        <v>45352</v>
      </c>
    </row>
    <row r="1639" spans="1:17" hidden="1" x14ac:dyDescent="0.2">
      <c r="A1639" t="s">
        <v>360</v>
      </c>
      <c r="B1639" s="2">
        <v>41456</v>
      </c>
      <c r="C1639" t="s">
        <v>353</v>
      </c>
      <c r="D1639" t="s">
        <v>354</v>
      </c>
      <c r="E1639" t="s">
        <v>349</v>
      </c>
      <c r="F1639" t="s">
        <v>350</v>
      </c>
      <c r="G1639" t="s">
        <v>381</v>
      </c>
      <c r="H1639">
        <v>19</v>
      </c>
      <c r="I1639" t="s">
        <v>204</v>
      </c>
      <c r="J1639" t="s">
        <v>203</v>
      </c>
      <c r="K1639">
        <v>3093078</v>
      </c>
      <c r="L1639">
        <v>2853784</v>
      </c>
      <c r="M1639">
        <v>102267</v>
      </c>
      <c r="N1639">
        <v>15007</v>
      </c>
      <c r="O1639">
        <v>68129</v>
      </c>
      <c r="P1639">
        <v>2905</v>
      </c>
      <c r="Q1639">
        <v>50986</v>
      </c>
    </row>
    <row r="1640" spans="1:17" x14ac:dyDescent="0.2">
      <c r="A1640" t="s">
        <v>361</v>
      </c>
      <c r="B1640" s="2">
        <v>41821</v>
      </c>
      <c r="C1640" t="s">
        <v>341</v>
      </c>
      <c r="D1640" t="s">
        <v>342</v>
      </c>
      <c r="E1640" t="s">
        <v>343</v>
      </c>
      <c r="F1640" t="s">
        <v>344</v>
      </c>
      <c r="G1640" t="s">
        <v>381</v>
      </c>
      <c r="H1640">
        <v>19</v>
      </c>
      <c r="I1640" t="s">
        <v>204</v>
      </c>
      <c r="J1640" t="s">
        <v>203</v>
      </c>
      <c r="K1640">
        <v>82816</v>
      </c>
      <c r="L1640">
        <v>73580</v>
      </c>
      <c r="M1640">
        <v>2264</v>
      </c>
      <c r="N1640">
        <v>3066</v>
      </c>
      <c r="O1640">
        <v>680</v>
      </c>
      <c r="P1640">
        <v>296</v>
      </c>
      <c r="Q1640">
        <v>2930</v>
      </c>
    </row>
    <row r="1641" spans="1:17" x14ac:dyDescent="0.2">
      <c r="A1641" t="s">
        <v>361</v>
      </c>
      <c r="B1641" s="2">
        <v>41821</v>
      </c>
      <c r="C1641" t="s">
        <v>341</v>
      </c>
      <c r="D1641" t="s">
        <v>342</v>
      </c>
      <c r="E1641" t="s">
        <v>347</v>
      </c>
      <c r="F1641" t="s">
        <v>348</v>
      </c>
      <c r="G1641" t="s">
        <v>381</v>
      </c>
      <c r="H1641">
        <v>19</v>
      </c>
      <c r="I1641" t="s">
        <v>204</v>
      </c>
      <c r="J1641" t="s">
        <v>203</v>
      </c>
      <c r="K1641">
        <v>1482528</v>
      </c>
      <c r="L1641">
        <v>1369862</v>
      </c>
      <c r="M1641">
        <v>48061</v>
      </c>
      <c r="N1641">
        <v>4565</v>
      </c>
      <c r="O1641">
        <v>35371</v>
      </c>
      <c r="P1641">
        <v>1181</v>
      </c>
      <c r="Q1641">
        <v>23488</v>
      </c>
    </row>
    <row r="1642" spans="1:17" x14ac:dyDescent="0.2">
      <c r="A1642" t="s">
        <v>361</v>
      </c>
      <c r="B1642" s="2">
        <v>41821</v>
      </c>
      <c r="C1642" t="s">
        <v>341</v>
      </c>
      <c r="D1642" t="s">
        <v>342</v>
      </c>
      <c r="E1642" t="s">
        <v>349</v>
      </c>
      <c r="F1642" t="s">
        <v>350</v>
      </c>
      <c r="G1642" t="s">
        <v>381</v>
      </c>
      <c r="H1642">
        <v>19</v>
      </c>
      <c r="I1642" t="s">
        <v>204</v>
      </c>
      <c r="J1642" t="s">
        <v>203</v>
      </c>
      <c r="K1642">
        <v>1565344</v>
      </c>
      <c r="L1642">
        <v>1443442</v>
      </c>
      <c r="M1642">
        <v>50325</v>
      </c>
      <c r="N1642">
        <v>7631</v>
      </c>
      <c r="O1642">
        <v>36051</v>
      </c>
      <c r="P1642">
        <v>1477</v>
      </c>
      <c r="Q1642">
        <v>26418</v>
      </c>
    </row>
    <row r="1643" spans="1:17" x14ac:dyDescent="0.2">
      <c r="A1643" t="s">
        <v>361</v>
      </c>
      <c r="B1643" s="2">
        <v>41821</v>
      </c>
      <c r="C1643" t="s">
        <v>351</v>
      </c>
      <c r="D1643" t="s">
        <v>352</v>
      </c>
      <c r="E1643" t="s">
        <v>343</v>
      </c>
      <c r="F1643" t="s">
        <v>344</v>
      </c>
      <c r="G1643" t="s">
        <v>381</v>
      </c>
      <c r="H1643">
        <v>19</v>
      </c>
      <c r="I1643" t="s">
        <v>204</v>
      </c>
      <c r="J1643" t="s">
        <v>203</v>
      </c>
      <c r="K1643">
        <v>90548</v>
      </c>
      <c r="L1643">
        <v>80732</v>
      </c>
      <c r="M1643">
        <v>2513</v>
      </c>
      <c r="N1643">
        <v>3349</v>
      </c>
      <c r="O1643">
        <v>694</v>
      </c>
      <c r="P1643">
        <v>337</v>
      </c>
      <c r="Q1643">
        <v>2923</v>
      </c>
    </row>
    <row r="1644" spans="1:17" x14ac:dyDescent="0.2">
      <c r="A1644" t="s">
        <v>361</v>
      </c>
      <c r="B1644" s="2">
        <v>41821</v>
      </c>
      <c r="C1644" t="s">
        <v>351</v>
      </c>
      <c r="D1644" t="s">
        <v>352</v>
      </c>
      <c r="E1644" t="s">
        <v>347</v>
      </c>
      <c r="F1644" t="s">
        <v>348</v>
      </c>
      <c r="G1644" t="s">
        <v>381</v>
      </c>
      <c r="H1644">
        <v>19</v>
      </c>
      <c r="I1644" t="s">
        <v>204</v>
      </c>
      <c r="J1644" t="s">
        <v>203</v>
      </c>
      <c r="K1644">
        <v>1453612</v>
      </c>
      <c r="L1644">
        <v>1333605</v>
      </c>
      <c r="M1644">
        <v>54363</v>
      </c>
      <c r="N1644">
        <v>4467</v>
      </c>
      <c r="O1644">
        <v>36073</v>
      </c>
      <c r="P1644">
        <v>1305</v>
      </c>
      <c r="Q1644">
        <v>23799</v>
      </c>
    </row>
    <row r="1645" spans="1:17" x14ac:dyDescent="0.2">
      <c r="A1645" t="s">
        <v>361</v>
      </c>
      <c r="B1645" s="2">
        <v>41821</v>
      </c>
      <c r="C1645" t="s">
        <v>351</v>
      </c>
      <c r="D1645" t="s">
        <v>352</v>
      </c>
      <c r="E1645" t="s">
        <v>349</v>
      </c>
      <c r="F1645" t="s">
        <v>350</v>
      </c>
      <c r="G1645" t="s">
        <v>381</v>
      </c>
      <c r="H1645">
        <v>19</v>
      </c>
      <c r="I1645" t="s">
        <v>204</v>
      </c>
      <c r="J1645" t="s">
        <v>203</v>
      </c>
      <c r="K1645">
        <v>1544160</v>
      </c>
      <c r="L1645">
        <v>1414337</v>
      </c>
      <c r="M1645">
        <v>56876</v>
      </c>
      <c r="N1645">
        <v>7816</v>
      </c>
      <c r="O1645">
        <v>36767</v>
      </c>
      <c r="P1645">
        <v>1642</v>
      </c>
      <c r="Q1645">
        <v>26722</v>
      </c>
    </row>
    <row r="1646" spans="1:17" x14ac:dyDescent="0.2">
      <c r="A1646" t="s">
        <v>361</v>
      </c>
      <c r="B1646" s="2">
        <v>41821</v>
      </c>
      <c r="C1646" t="s">
        <v>353</v>
      </c>
      <c r="D1646" t="s">
        <v>354</v>
      </c>
      <c r="E1646" t="s">
        <v>343</v>
      </c>
      <c r="F1646" t="s">
        <v>344</v>
      </c>
      <c r="G1646" t="s">
        <v>381</v>
      </c>
      <c r="H1646">
        <v>19</v>
      </c>
      <c r="I1646" t="s">
        <v>204</v>
      </c>
      <c r="J1646" t="s">
        <v>203</v>
      </c>
      <c r="K1646">
        <v>173364</v>
      </c>
      <c r="L1646">
        <v>154312</v>
      </c>
      <c r="M1646">
        <v>4777</v>
      </c>
      <c r="N1646">
        <v>6415</v>
      </c>
      <c r="O1646">
        <v>1374</v>
      </c>
      <c r="P1646">
        <v>633</v>
      </c>
      <c r="Q1646">
        <v>5853</v>
      </c>
    </row>
    <row r="1647" spans="1:17" x14ac:dyDescent="0.2">
      <c r="A1647" t="s">
        <v>361</v>
      </c>
      <c r="B1647" s="2">
        <v>41821</v>
      </c>
      <c r="C1647" t="s">
        <v>353</v>
      </c>
      <c r="D1647" t="s">
        <v>354</v>
      </c>
      <c r="E1647" t="s">
        <v>347</v>
      </c>
      <c r="F1647" t="s">
        <v>348</v>
      </c>
      <c r="G1647" t="s">
        <v>381</v>
      </c>
      <c r="H1647">
        <v>19</v>
      </c>
      <c r="I1647" t="s">
        <v>204</v>
      </c>
      <c r="J1647" t="s">
        <v>203</v>
      </c>
      <c r="K1647">
        <v>2936140</v>
      </c>
      <c r="L1647">
        <v>2703467</v>
      </c>
      <c r="M1647">
        <v>102424</v>
      </c>
      <c r="N1647">
        <v>9032</v>
      </c>
      <c r="O1647">
        <v>71444</v>
      </c>
      <c r="P1647">
        <v>2486</v>
      </c>
      <c r="Q1647">
        <v>47287</v>
      </c>
    </row>
    <row r="1648" spans="1:17" x14ac:dyDescent="0.2">
      <c r="A1648" t="s">
        <v>361</v>
      </c>
      <c r="B1648" s="2">
        <v>41821</v>
      </c>
      <c r="C1648" t="s">
        <v>353</v>
      </c>
      <c r="D1648" t="s">
        <v>354</v>
      </c>
      <c r="E1648" t="s">
        <v>349</v>
      </c>
      <c r="F1648" t="s">
        <v>350</v>
      </c>
      <c r="G1648" t="s">
        <v>381</v>
      </c>
      <c r="H1648">
        <v>19</v>
      </c>
      <c r="I1648" t="s">
        <v>204</v>
      </c>
      <c r="J1648" t="s">
        <v>203</v>
      </c>
      <c r="K1648">
        <v>3109504</v>
      </c>
      <c r="L1648">
        <v>2857779</v>
      </c>
      <c r="M1648">
        <v>107201</v>
      </c>
      <c r="N1648">
        <v>15447</v>
      </c>
      <c r="O1648">
        <v>72818</v>
      </c>
      <c r="P1648">
        <v>3119</v>
      </c>
      <c r="Q1648">
        <v>53140</v>
      </c>
    </row>
    <row r="1649" spans="1:17" hidden="1" x14ac:dyDescent="0.2">
      <c r="A1649" t="s">
        <v>362</v>
      </c>
      <c r="B1649" s="2">
        <v>42186</v>
      </c>
      <c r="C1649" t="s">
        <v>341</v>
      </c>
      <c r="D1649" t="s">
        <v>342</v>
      </c>
      <c r="E1649" t="s">
        <v>343</v>
      </c>
      <c r="F1649" t="s">
        <v>344</v>
      </c>
      <c r="G1649" t="s">
        <v>381</v>
      </c>
      <c r="H1649">
        <v>19</v>
      </c>
      <c r="I1649" t="s">
        <v>204</v>
      </c>
      <c r="J1649" t="s">
        <v>203</v>
      </c>
      <c r="K1649">
        <v>85441</v>
      </c>
      <c r="L1649">
        <v>75822</v>
      </c>
      <c r="M1649">
        <v>2336</v>
      </c>
      <c r="N1649">
        <v>3213</v>
      </c>
      <c r="O1649">
        <v>703</v>
      </c>
      <c r="P1649">
        <v>302</v>
      </c>
      <c r="Q1649">
        <v>3065</v>
      </c>
    </row>
    <row r="1650" spans="1:17" hidden="1" x14ac:dyDescent="0.2">
      <c r="A1650" t="s">
        <v>362</v>
      </c>
      <c r="B1650" s="2">
        <v>42186</v>
      </c>
      <c r="C1650" t="s">
        <v>341</v>
      </c>
      <c r="D1650" t="s">
        <v>342</v>
      </c>
      <c r="E1650" t="s">
        <v>347</v>
      </c>
      <c r="F1650" t="s">
        <v>348</v>
      </c>
      <c r="G1650" t="s">
        <v>381</v>
      </c>
      <c r="H1650">
        <v>19</v>
      </c>
      <c r="I1650" t="s">
        <v>204</v>
      </c>
      <c r="J1650" t="s">
        <v>203</v>
      </c>
      <c r="K1650">
        <v>1484519</v>
      </c>
      <c r="L1650">
        <v>1367499</v>
      </c>
      <c r="M1650">
        <v>50013</v>
      </c>
      <c r="N1650">
        <v>4649</v>
      </c>
      <c r="O1650">
        <v>36772</v>
      </c>
      <c r="P1650">
        <v>1285</v>
      </c>
      <c r="Q1650">
        <v>24301</v>
      </c>
    </row>
    <row r="1651" spans="1:17" hidden="1" x14ac:dyDescent="0.2">
      <c r="A1651" t="s">
        <v>362</v>
      </c>
      <c r="B1651" s="2">
        <v>42186</v>
      </c>
      <c r="C1651" t="s">
        <v>341</v>
      </c>
      <c r="D1651" t="s">
        <v>342</v>
      </c>
      <c r="E1651" t="s">
        <v>349</v>
      </c>
      <c r="F1651" t="s">
        <v>350</v>
      </c>
      <c r="G1651" t="s">
        <v>381</v>
      </c>
      <c r="H1651">
        <v>19</v>
      </c>
      <c r="I1651" t="s">
        <v>204</v>
      </c>
      <c r="J1651" t="s">
        <v>203</v>
      </c>
      <c r="K1651">
        <v>1569960</v>
      </c>
      <c r="L1651">
        <v>1443321</v>
      </c>
      <c r="M1651">
        <v>52349</v>
      </c>
      <c r="N1651">
        <v>7862</v>
      </c>
      <c r="O1651">
        <v>37475</v>
      </c>
      <c r="P1651">
        <v>1587</v>
      </c>
      <c r="Q1651">
        <v>27366</v>
      </c>
    </row>
    <row r="1652" spans="1:17" hidden="1" x14ac:dyDescent="0.2">
      <c r="A1652" t="s">
        <v>362</v>
      </c>
      <c r="B1652" s="2">
        <v>42186</v>
      </c>
      <c r="C1652" t="s">
        <v>351</v>
      </c>
      <c r="D1652" t="s">
        <v>352</v>
      </c>
      <c r="E1652" t="s">
        <v>343</v>
      </c>
      <c r="F1652" t="s">
        <v>344</v>
      </c>
      <c r="G1652" t="s">
        <v>381</v>
      </c>
      <c r="H1652">
        <v>19</v>
      </c>
      <c r="I1652" t="s">
        <v>204</v>
      </c>
      <c r="J1652" t="s">
        <v>203</v>
      </c>
      <c r="K1652">
        <v>93321</v>
      </c>
      <c r="L1652">
        <v>83106</v>
      </c>
      <c r="M1652">
        <v>2673</v>
      </c>
      <c r="N1652">
        <v>3415</v>
      </c>
      <c r="O1652">
        <v>717</v>
      </c>
      <c r="P1652">
        <v>356</v>
      </c>
      <c r="Q1652">
        <v>3054</v>
      </c>
    </row>
    <row r="1653" spans="1:17" hidden="1" x14ac:dyDescent="0.2">
      <c r="A1653" t="s">
        <v>362</v>
      </c>
      <c r="B1653" s="2">
        <v>42186</v>
      </c>
      <c r="C1653" t="s">
        <v>351</v>
      </c>
      <c r="D1653" t="s">
        <v>352</v>
      </c>
      <c r="E1653" t="s">
        <v>347</v>
      </c>
      <c r="F1653" t="s">
        <v>348</v>
      </c>
      <c r="G1653" t="s">
        <v>381</v>
      </c>
      <c r="H1653">
        <v>19</v>
      </c>
      <c r="I1653" t="s">
        <v>204</v>
      </c>
      <c r="J1653" t="s">
        <v>203</v>
      </c>
      <c r="K1653">
        <v>1458179</v>
      </c>
      <c r="L1653">
        <v>1333368</v>
      </c>
      <c r="M1653">
        <v>56783</v>
      </c>
      <c r="N1653">
        <v>4517</v>
      </c>
      <c r="O1653">
        <v>37529</v>
      </c>
      <c r="P1653">
        <v>1405</v>
      </c>
      <c r="Q1653">
        <v>24577</v>
      </c>
    </row>
    <row r="1654" spans="1:17" hidden="1" x14ac:dyDescent="0.2">
      <c r="A1654" t="s">
        <v>362</v>
      </c>
      <c r="B1654" s="2">
        <v>42186</v>
      </c>
      <c r="C1654" t="s">
        <v>351</v>
      </c>
      <c r="D1654" t="s">
        <v>352</v>
      </c>
      <c r="E1654" t="s">
        <v>349</v>
      </c>
      <c r="F1654" t="s">
        <v>350</v>
      </c>
      <c r="G1654" t="s">
        <v>381</v>
      </c>
      <c r="H1654">
        <v>19</v>
      </c>
      <c r="I1654" t="s">
        <v>204</v>
      </c>
      <c r="J1654" t="s">
        <v>203</v>
      </c>
      <c r="K1654">
        <v>1551500</v>
      </c>
      <c r="L1654">
        <v>1416474</v>
      </c>
      <c r="M1654">
        <v>59456</v>
      </c>
      <c r="N1654">
        <v>7932</v>
      </c>
      <c r="O1654">
        <v>38246</v>
      </c>
      <c r="P1654">
        <v>1761</v>
      </c>
      <c r="Q1654">
        <v>27631</v>
      </c>
    </row>
    <row r="1655" spans="1:17" hidden="1" x14ac:dyDescent="0.2">
      <c r="A1655" t="s">
        <v>362</v>
      </c>
      <c r="B1655" s="2">
        <v>42186</v>
      </c>
      <c r="C1655" t="s">
        <v>353</v>
      </c>
      <c r="D1655" t="s">
        <v>354</v>
      </c>
      <c r="E1655" t="s">
        <v>343</v>
      </c>
      <c r="F1655" t="s">
        <v>344</v>
      </c>
      <c r="G1655" t="s">
        <v>381</v>
      </c>
      <c r="H1655">
        <v>19</v>
      </c>
      <c r="I1655" t="s">
        <v>204</v>
      </c>
      <c r="J1655" t="s">
        <v>203</v>
      </c>
      <c r="K1655">
        <v>178762</v>
      </c>
      <c r="L1655">
        <v>158928</v>
      </c>
      <c r="M1655">
        <v>5009</v>
      </c>
      <c r="N1655">
        <v>6628</v>
      </c>
      <c r="O1655">
        <v>1420</v>
      </c>
      <c r="P1655">
        <v>658</v>
      </c>
      <c r="Q1655">
        <v>6119</v>
      </c>
    </row>
    <row r="1656" spans="1:17" hidden="1" x14ac:dyDescent="0.2">
      <c r="A1656" t="s">
        <v>362</v>
      </c>
      <c r="B1656" s="2">
        <v>42186</v>
      </c>
      <c r="C1656" t="s">
        <v>353</v>
      </c>
      <c r="D1656" t="s">
        <v>354</v>
      </c>
      <c r="E1656" t="s">
        <v>347</v>
      </c>
      <c r="F1656" t="s">
        <v>348</v>
      </c>
      <c r="G1656" t="s">
        <v>381</v>
      </c>
      <c r="H1656">
        <v>19</v>
      </c>
      <c r="I1656" t="s">
        <v>204</v>
      </c>
      <c r="J1656" t="s">
        <v>203</v>
      </c>
      <c r="K1656">
        <v>2942698</v>
      </c>
      <c r="L1656">
        <v>2700867</v>
      </c>
      <c r="M1656">
        <v>106796</v>
      </c>
      <c r="N1656">
        <v>9166</v>
      </c>
      <c r="O1656">
        <v>74301</v>
      </c>
      <c r="P1656">
        <v>2690</v>
      </c>
      <c r="Q1656">
        <v>48878</v>
      </c>
    </row>
    <row r="1657" spans="1:17" hidden="1" x14ac:dyDescent="0.2">
      <c r="A1657" t="s">
        <v>362</v>
      </c>
      <c r="B1657" s="2">
        <v>42186</v>
      </c>
      <c r="C1657" t="s">
        <v>353</v>
      </c>
      <c r="D1657" t="s">
        <v>354</v>
      </c>
      <c r="E1657" t="s">
        <v>349</v>
      </c>
      <c r="F1657" t="s">
        <v>350</v>
      </c>
      <c r="G1657" t="s">
        <v>381</v>
      </c>
      <c r="H1657">
        <v>19</v>
      </c>
      <c r="I1657" t="s">
        <v>204</v>
      </c>
      <c r="J1657" t="s">
        <v>203</v>
      </c>
      <c r="K1657">
        <v>3121460</v>
      </c>
      <c r="L1657">
        <v>2859795</v>
      </c>
      <c r="M1657">
        <v>111805</v>
      </c>
      <c r="N1657">
        <v>15794</v>
      </c>
      <c r="O1657">
        <v>75721</v>
      </c>
      <c r="P1657">
        <v>3348</v>
      </c>
      <c r="Q1657">
        <v>54997</v>
      </c>
    </row>
    <row r="1658" spans="1:17" hidden="1" x14ac:dyDescent="0.2">
      <c r="A1658" t="s">
        <v>363</v>
      </c>
      <c r="B1658" s="2">
        <v>42552</v>
      </c>
      <c r="C1658" t="s">
        <v>341</v>
      </c>
      <c r="D1658" t="s">
        <v>342</v>
      </c>
      <c r="E1658" t="s">
        <v>343</v>
      </c>
      <c r="F1658" t="s">
        <v>344</v>
      </c>
      <c r="G1658" t="s">
        <v>381</v>
      </c>
      <c r="H1658">
        <v>19</v>
      </c>
      <c r="I1658" t="s">
        <v>204</v>
      </c>
      <c r="J1658" t="s">
        <v>203</v>
      </c>
      <c r="K1658">
        <v>88092</v>
      </c>
      <c r="L1658">
        <v>78190</v>
      </c>
      <c r="M1658">
        <v>2399</v>
      </c>
      <c r="N1658">
        <v>3323</v>
      </c>
      <c r="O1658">
        <v>719</v>
      </c>
      <c r="P1658">
        <v>303</v>
      </c>
      <c r="Q1658">
        <v>3158</v>
      </c>
    </row>
    <row r="1659" spans="1:17" hidden="1" x14ac:dyDescent="0.2">
      <c r="A1659" t="s">
        <v>363</v>
      </c>
      <c r="B1659" s="2">
        <v>42552</v>
      </c>
      <c r="C1659" t="s">
        <v>341</v>
      </c>
      <c r="D1659" t="s">
        <v>342</v>
      </c>
      <c r="E1659" t="s">
        <v>347</v>
      </c>
      <c r="F1659" t="s">
        <v>348</v>
      </c>
      <c r="G1659" t="s">
        <v>381</v>
      </c>
      <c r="H1659">
        <v>19</v>
      </c>
      <c r="I1659" t="s">
        <v>204</v>
      </c>
      <c r="J1659" t="s">
        <v>203</v>
      </c>
      <c r="K1659">
        <v>1486415</v>
      </c>
      <c r="L1659">
        <v>1365090</v>
      </c>
      <c r="M1659">
        <v>51898</v>
      </c>
      <c r="N1659">
        <v>4727</v>
      </c>
      <c r="O1659">
        <v>38202</v>
      </c>
      <c r="P1659">
        <v>1414</v>
      </c>
      <c r="Q1659">
        <v>25084</v>
      </c>
    </row>
    <row r="1660" spans="1:17" hidden="1" x14ac:dyDescent="0.2">
      <c r="A1660" t="s">
        <v>363</v>
      </c>
      <c r="B1660" s="2">
        <v>42552</v>
      </c>
      <c r="C1660" t="s">
        <v>341</v>
      </c>
      <c r="D1660" t="s">
        <v>342</v>
      </c>
      <c r="E1660" t="s">
        <v>349</v>
      </c>
      <c r="F1660" t="s">
        <v>350</v>
      </c>
      <c r="G1660" t="s">
        <v>381</v>
      </c>
      <c r="H1660">
        <v>19</v>
      </c>
      <c r="I1660" t="s">
        <v>204</v>
      </c>
      <c r="J1660" t="s">
        <v>203</v>
      </c>
      <c r="K1660">
        <v>1574507</v>
      </c>
      <c r="L1660">
        <v>1443280</v>
      </c>
      <c r="M1660">
        <v>54297</v>
      </c>
      <c r="N1660">
        <v>8050</v>
      </c>
      <c r="O1660">
        <v>38921</v>
      </c>
      <c r="P1660">
        <v>1717</v>
      </c>
      <c r="Q1660">
        <v>28242</v>
      </c>
    </row>
    <row r="1661" spans="1:17" hidden="1" x14ac:dyDescent="0.2">
      <c r="A1661" t="s">
        <v>363</v>
      </c>
      <c r="B1661" s="2">
        <v>42552</v>
      </c>
      <c r="C1661" t="s">
        <v>351</v>
      </c>
      <c r="D1661" t="s">
        <v>352</v>
      </c>
      <c r="E1661" t="s">
        <v>343</v>
      </c>
      <c r="F1661" t="s">
        <v>344</v>
      </c>
      <c r="G1661" t="s">
        <v>381</v>
      </c>
      <c r="H1661">
        <v>19</v>
      </c>
      <c r="I1661" t="s">
        <v>204</v>
      </c>
      <c r="J1661" t="s">
        <v>203</v>
      </c>
      <c r="K1661">
        <v>96060</v>
      </c>
      <c r="L1661">
        <v>85560</v>
      </c>
      <c r="M1661">
        <v>2760</v>
      </c>
      <c r="N1661">
        <v>3515</v>
      </c>
      <c r="O1661">
        <v>730</v>
      </c>
      <c r="P1661">
        <v>361</v>
      </c>
      <c r="Q1661">
        <v>3134</v>
      </c>
    </row>
    <row r="1662" spans="1:17" hidden="1" x14ac:dyDescent="0.2">
      <c r="A1662" t="s">
        <v>363</v>
      </c>
      <c r="B1662" s="2">
        <v>42552</v>
      </c>
      <c r="C1662" t="s">
        <v>351</v>
      </c>
      <c r="D1662" t="s">
        <v>352</v>
      </c>
      <c r="E1662" t="s">
        <v>347</v>
      </c>
      <c r="F1662" t="s">
        <v>348</v>
      </c>
      <c r="G1662" t="s">
        <v>381</v>
      </c>
      <c r="H1662">
        <v>19</v>
      </c>
      <c r="I1662" t="s">
        <v>204</v>
      </c>
      <c r="J1662" t="s">
        <v>203</v>
      </c>
      <c r="K1662">
        <v>1461218</v>
      </c>
      <c r="L1662">
        <v>1331711</v>
      </c>
      <c r="M1662">
        <v>59169</v>
      </c>
      <c r="N1662">
        <v>4575</v>
      </c>
      <c r="O1662">
        <v>38955</v>
      </c>
      <c r="P1662">
        <v>1538</v>
      </c>
      <c r="Q1662">
        <v>25270</v>
      </c>
    </row>
    <row r="1663" spans="1:17" hidden="1" x14ac:dyDescent="0.2">
      <c r="A1663" t="s">
        <v>363</v>
      </c>
      <c r="B1663" s="2">
        <v>42552</v>
      </c>
      <c r="C1663" t="s">
        <v>351</v>
      </c>
      <c r="D1663" t="s">
        <v>352</v>
      </c>
      <c r="E1663" t="s">
        <v>349</v>
      </c>
      <c r="F1663" t="s">
        <v>350</v>
      </c>
      <c r="G1663" t="s">
        <v>381</v>
      </c>
      <c r="H1663">
        <v>19</v>
      </c>
      <c r="I1663" t="s">
        <v>204</v>
      </c>
      <c r="J1663" t="s">
        <v>203</v>
      </c>
      <c r="K1663">
        <v>1557278</v>
      </c>
      <c r="L1663">
        <v>1417271</v>
      </c>
      <c r="M1663">
        <v>61929</v>
      </c>
      <c r="N1663">
        <v>8090</v>
      </c>
      <c r="O1663">
        <v>39685</v>
      </c>
      <c r="P1663">
        <v>1899</v>
      </c>
      <c r="Q1663">
        <v>28404</v>
      </c>
    </row>
    <row r="1664" spans="1:17" hidden="1" x14ac:dyDescent="0.2">
      <c r="A1664" t="s">
        <v>363</v>
      </c>
      <c r="B1664" s="2">
        <v>42552</v>
      </c>
      <c r="C1664" t="s">
        <v>353</v>
      </c>
      <c r="D1664" t="s">
        <v>354</v>
      </c>
      <c r="E1664" t="s">
        <v>343</v>
      </c>
      <c r="F1664" t="s">
        <v>344</v>
      </c>
      <c r="G1664" t="s">
        <v>381</v>
      </c>
      <c r="H1664">
        <v>19</v>
      </c>
      <c r="I1664" t="s">
        <v>204</v>
      </c>
      <c r="J1664" t="s">
        <v>203</v>
      </c>
      <c r="K1664">
        <v>184152</v>
      </c>
      <c r="L1664">
        <v>163750</v>
      </c>
      <c r="M1664">
        <v>5159</v>
      </c>
      <c r="N1664">
        <v>6838</v>
      </c>
      <c r="O1664">
        <v>1449</v>
      </c>
      <c r="P1664">
        <v>664</v>
      </c>
      <c r="Q1664">
        <v>6292</v>
      </c>
    </row>
    <row r="1665" spans="1:17" hidden="1" x14ac:dyDescent="0.2">
      <c r="A1665" t="s">
        <v>363</v>
      </c>
      <c r="B1665" s="2">
        <v>42552</v>
      </c>
      <c r="C1665" t="s">
        <v>353</v>
      </c>
      <c r="D1665" t="s">
        <v>354</v>
      </c>
      <c r="E1665" t="s">
        <v>347</v>
      </c>
      <c r="F1665" t="s">
        <v>348</v>
      </c>
      <c r="G1665" t="s">
        <v>381</v>
      </c>
      <c r="H1665">
        <v>19</v>
      </c>
      <c r="I1665" t="s">
        <v>204</v>
      </c>
      <c r="J1665" t="s">
        <v>203</v>
      </c>
      <c r="K1665">
        <v>2947633</v>
      </c>
      <c r="L1665">
        <v>2696801</v>
      </c>
      <c r="M1665">
        <v>111067</v>
      </c>
      <c r="N1665">
        <v>9302</v>
      </c>
      <c r="O1665">
        <v>77157</v>
      </c>
      <c r="P1665">
        <v>2952</v>
      </c>
      <c r="Q1665">
        <v>50354</v>
      </c>
    </row>
    <row r="1666" spans="1:17" hidden="1" x14ac:dyDescent="0.2">
      <c r="A1666" t="s">
        <v>363</v>
      </c>
      <c r="B1666" s="2">
        <v>42552</v>
      </c>
      <c r="C1666" t="s">
        <v>353</v>
      </c>
      <c r="D1666" t="s">
        <v>354</v>
      </c>
      <c r="E1666" t="s">
        <v>349</v>
      </c>
      <c r="F1666" t="s">
        <v>350</v>
      </c>
      <c r="G1666" t="s">
        <v>381</v>
      </c>
      <c r="H1666">
        <v>19</v>
      </c>
      <c r="I1666" t="s">
        <v>204</v>
      </c>
      <c r="J1666" t="s">
        <v>203</v>
      </c>
      <c r="K1666">
        <v>3131785</v>
      </c>
      <c r="L1666">
        <v>2860551</v>
      </c>
      <c r="M1666">
        <v>116226</v>
      </c>
      <c r="N1666">
        <v>16140</v>
      </c>
      <c r="O1666">
        <v>78606</v>
      </c>
      <c r="P1666">
        <v>3616</v>
      </c>
      <c r="Q1666">
        <v>56646</v>
      </c>
    </row>
    <row r="1667" spans="1:17" hidden="1" x14ac:dyDescent="0.2">
      <c r="A1667" t="s">
        <v>364</v>
      </c>
      <c r="B1667" s="2">
        <v>42917</v>
      </c>
      <c r="C1667" t="s">
        <v>341</v>
      </c>
      <c r="D1667" t="s">
        <v>342</v>
      </c>
      <c r="E1667" t="s">
        <v>343</v>
      </c>
      <c r="F1667" t="s">
        <v>344</v>
      </c>
      <c r="G1667" t="s">
        <v>381</v>
      </c>
      <c r="H1667">
        <v>19</v>
      </c>
      <c r="I1667" t="s">
        <v>204</v>
      </c>
      <c r="J1667" t="s">
        <v>203</v>
      </c>
      <c r="K1667">
        <v>90770</v>
      </c>
      <c r="L1667">
        <v>80513</v>
      </c>
      <c r="M1667">
        <v>2494</v>
      </c>
      <c r="N1667">
        <v>3395</v>
      </c>
      <c r="O1667">
        <v>741</v>
      </c>
      <c r="P1667">
        <v>320</v>
      </c>
      <c r="Q1667">
        <v>3307</v>
      </c>
    </row>
    <row r="1668" spans="1:17" hidden="1" x14ac:dyDescent="0.2">
      <c r="A1668" t="s">
        <v>364</v>
      </c>
      <c r="B1668" s="2">
        <v>42917</v>
      </c>
      <c r="C1668" t="s">
        <v>341</v>
      </c>
      <c r="D1668" t="s">
        <v>342</v>
      </c>
      <c r="E1668" t="s">
        <v>347</v>
      </c>
      <c r="F1668" t="s">
        <v>348</v>
      </c>
      <c r="G1668" t="s">
        <v>381</v>
      </c>
      <c r="H1668">
        <v>19</v>
      </c>
      <c r="I1668" t="s">
        <v>204</v>
      </c>
      <c r="J1668" t="s">
        <v>203</v>
      </c>
      <c r="K1668">
        <v>1489089</v>
      </c>
      <c r="L1668">
        <v>1363014</v>
      </c>
      <c r="M1668">
        <v>54058</v>
      </c>
      <c r="N1668">
        <v>4762</v>
      </c>
      <c r="O1668">
        <v>39799</v>
      </c>
      <c r="P1668">
        <v>1519</v>
      </c>
      <c r="Q1668">
        <v>25937</v>
      </c>
    </row>
    <row r="1669" spans="1:17" hidden="1" x14ac:dyDescent="0.2">
      <c r="A1669" t="s">
        <v>364</v>
      </c>
      <c r="B1669" s="2">
        <v>42917</v>
      </c>
      <c r="C1669" t="s">
        <v>341</v>
      </c>
      <c r="D1669" t="s">
        <v>342</v>
      </c>
      <c r="E1669" t="s">
        <v>349</v>
      </c>
      <c r="F1669" t="s">
        <v>350</v>
      </c>
      <c r="G1669" t="s">
        <v>381</v>
      </c>
      <c r="H1669">
        <v>19</v>
      </c>
      <c r="I1669" t="s">
        <v>204</v>
      </c>
      <c r="J1669" t="s">
        <v>203</v>
      </c>
      <c r="K1669">
        <v>1579859</v>
      </c>
      <c r="L1669">
        <v>1443527</v>
      </c>
      <c r="M1669">
        <v>56552</v>
      </c>
      <c r="N1669">
        <v>8157</v>
      </c>
      <c r="O1669">
        <v>40540</v>
      </c>
      <c r="P1669">
        <v>1839</v>
      </c>
      <c r="Q1669">
        <v>29244</v>
      </c>
    </row>
    <row r="1670" spans="1:17" hidden="1" x14ac:dyDescent="0.2">
      <c r="A1670" t="s">
        <v>364</v>
      </c>
      <c r="B1670" s="2">
        <v>42917</v>
      </c>
      <c r="C1670" t="s">
        <v>351</v>
      </c>
      <c r="D1670" t="s">
        <v>352</v>
      </c>
      <c r="E1670" t="s">
        <v>343</v>
      </c>
      <c r="F1670" t="s">
        <v>344</v>
      </c>
      <c r="G1670" t="s">
        <v>381</v>
      </c>
      <c r="H1670">
        <v>19</v>
      </c>
      <c r="I1670" t="s">
        <v>204</v>
      </c>
      <c r="J1670" t="s">
        <v>203</v>
      </c>
      <c r="K1670">
        <v>98514</v>
      </c>
      <c r="L1670">
        <v>87649</v>
      </c>
      <c r="M1670">
        <v>2929</v>
      </c>
      <c r="N1670">
        <v>3537</v>
      </c>
      <c r="O1670">
        <v>756</v>
      </c>
      <c r="P1670">
        <v>383</v>
      </c>
      <c r="Q1670">
        <v>3260</v>
      </c>
    </row>
    <row r="1671" spans="1:17" hidden="1" x14ac:dyDescent="0.2">
      <c r="A1671" t="s">
        <v>364</v>
      </c>
      <c r="B1671" s="2">
        <v>42917</v>
      </c>
      <c r="C1671" t="s">
        <v>351</v>
      </c>
      <c r="D1671" t="s">
        <v>352</v>
      </c>
      <c r="E1671" t="s">
        <v>347</v>
      </c>
      <c r="F1671" t="s">
        <v>348</v>
      </c>
      <c r="G1671" t="s">
        <v>381</v>
      </c>
      <c r="H1671">
        <v>19</v>
      </c>
      <c r="I1671" t="s">
        <v>204</v>
      </c>
      <c r="J1671" t="s">
        <v>203</v>
      </c>
      <c r="K1671">
        <v>1465264</v>
      </c>
      <c r="L1671">
        <v>1330786</v>
      </c>
      <c r="M1671">
        <v>61443</v>
      </c>
      <c r="N1671">
        <v>4606</v>
      </c>
      <c r="O1671">
        <v>40609</v>
      </c>
      <c r="P1671">
        <v>1652</v>
      </c>
      <c r="Q1671">
        <v>26168</v>
      </c>
    </row>
    <row r="1672" spans="1:17" hidden="1" x14ac:dyDescent="0.2">
      <c r="A1672" t="s">
        <v>364</v>
      </c>
      <c r="B1672" s="2">
        <v>42917</v>
      </c>
      <c r="C1672" t="s">
        <v>351</v>
      </c>
      <c r="D1672" t="s">
        <v>352</v>
      </c>
      <c r="E1672" t="s">
        <v>349</v>
      </c>
      <c r="F1672" t="s">
        <v>350</v>
      </c>
      <c r="G1672" t="s">
        <v>381</v>
      </c>
      <c r="H1672">
        <v>19</v>
      </c>
      <c r="I1672" t="s">
        <v>204</v>
      </c>
      <c r="J1672" t="s">
        <v>203</v>
      </c>
      <c r="K1672">
        <v>1563778</v>
      </c>
      <c r="L1672">
        <v>1418435</v>
      </c>
      <c r="M1672">
        <v>64372</v>
      </c>
      <c r="N1672">
        <v>8143</v>
      </c>
      <c r="O1672">
        <v>41365</v>
      </c>
      <c r="P1672">
        <v>2035</v>
      </c>
      <c r="Q1672">
        <v>29428</v>
      </c>
    </row>
    <row r="1673" spans="1:17" hidden="1" x14ac:dyDescent="0.2">
      <c r="A1673" t="s">
        <v>364</v>
      </c>
      <c r="B1673" s="2">
        <v>42917</v>
      </c>
      <c r="C1673" t="s">
        <v>353</v>
      </c>
      <c r="D1673" t="s">
        <v>354</v>
      </c>
      <c r="E1673" t="s">
        <v>343</v>
      </c>
      <c r="F1673" t="s">
        <v>344</v>
      </c>
      <c r="G1673" t="s">
        <v>381</v>
      </c>
      <c r="H1673">
        <v>19</v>
      </c>
      <c r="I1673" t="s">
        <v>204</v>
      </c>
      <c r="J1673" t="s">
        <v>203</v>
      </c>
      <c r="K1673">
        <v>189284</v>
      </c>
      <c r="L1673">
        <v>168162</v>
      </c>
      <c r="M1673">
        <v>5423</v>
      </c>
      <c r="N1673">
        <v>6932</v>
      </c>
      <c r="O1673">
        <v>1497</v>
      </c>
      <c r="P1673">
        <v>703</v>
      </c>
      <c r="Q1673">
        <v>6567</v>
      </c>
    </row>
    <row r="1674" spans="1:17" hidden="1" x14ac:dyDescent="0.2">
      <c r="A1674" t="s">
        <v>364</v>
      </c>
      <c r="B1674" s="2">
        <v>42917</v>
      </c>
      <c r="C1674" t="s">
        <v>353</v>
      </c>
      <c r="D1674" t="s">
        <v>354</v>
      </c>
      <c r="E1674" t="s">
        <v>347</v>
      </c>
      <c r="F1674" t="s">
        <v>348</v>
      </c>
      <c r="G1674" t="s">
        <v>381</v>
      </c>
      <c r="H1674">
        <v>19</v>
      </c>
      <c r="I1674" t="s">
        <v>204</v>
      </c>
      <c r="J1674" t="s">
        <v>203</v>
      </c>
      <c r="K1674">
        <v>2954353</v>
      </c>
      <c r="L1674">
        <v>2693800</v>
      </c>
      <c r="M1674">
        <v>115501</v>
      </c>
      <c r="N1674">
        <v>9368</v>
      </c>
      <c r="O1674">
        <v>80408</v>
      </c>
      <c r="P1674">
        <v>3171</v>
      </c>
      <c r="Q1674">
        <v>52105</v>
      </c>
    </row>
    <row r="1675" spans="1:17" hidden="1" x14ac:dyDescent="0.2">
      <c r="A1675" t="s">
        <v>364</v>
      </c>
      <c r="B1675" s="2">
        <v>42917</v>
      </c>
      <c r="C1675" t="s">
        <v>353</v>
      </c>
      <c r="D1675" t="s">
        <v>354</v>
      </c>
      <c r="E1675" t="s">
        <v>349</v>
      </c>
      <c r="F1675" t="s">
        <v>350</v>
      </c>
      <c r="G1675" t="s">
        <v>381</v>
      </c>
      <c r="H1675">
        <v>19</v>
      </c>
      <c r="I1675" t="s">
        <v>204</v>
      </c>
      <c r="J1675" t="s">
        <v>203</v>
      </c>
      <c r="K1675">
        <v>3143637</v>
      </c>
      <c r="L1675">
        <v>2861962</v>
      </c>
      <c r="M1675">
        <v>120924</v>
      </c>
      <c r="N1675">
        <v>16300</v>
      </c>
      <c r="O1675">
        <v>81905</v>
      </c>
      <c r="P1675">
        <v>3874</v>
      </c>
      <c r="Q1675">
        <v>58672</v>
      </c>
    </row>
    <row r="1676" spans="1:17" hidden="1" x14ac:dyDescent="0.2">
      <c r="A1676" t="s">
        <v>365</v>
      </c>
      <c r="B1676" s="2">
        <v>43282</v>
      </c>
      <c r="C1676" t="s">
        <v>341</v>
      </c>
      <c r="D1676" t="s">
        <v>342</v>
      </c>
      <c r="E1676" t="s">
        <v>343</v>
      </c>
      <c r="F1676" t="s">
        <v>344</v>
      </c>
      <c r="G1676" t="s">
        <v>381</v>
      </c>
      <c r="H1676">
        <v>19</v>
      </c>
      <c r="I1676" t="s">
        <v>204</v>
      </c>
      <c r="J1676" t="s">
        <v>203</v>
      </c>
      <c r="K1676">
        <v>93306</v>
      </c>
      <c r="L1676">
        <v>82727</v>
      </c>
      <c r="M1676">
        <v>2606</v>
      </c>
      <c r="N1676">
        <v>3499</v>
      </c>
      <c r="O1676">
        <v>752</v>
      </c>
      <c r="P1676">
        <v>320</v>
      </c>
      <c r="Q1676">
        <v>3402</v>
      </c>
    </row>
    <row r="1677" spans="1:17" hidden="1" x14ac:dyDescent="0.2">
      <c r="A1677" t="s">
        <v>365</v>
      </c>
      <c r="B1677" s="2">
        <v>43282</v>
      </c>
      <c r="C1677" t="s">
        <v>341</v>
      </c>
      <c r="D1677" t="s">
        <v>342</v>
      </c>
      <c r="E1677" t="s">
        <v>347</v>
      </c>
      <c r="F1677" t="s">
        <v>348</v>
      </c>
      <c r="G1677" t="s">
        <v>381</v>
      </c>
      <c r="H1677">
        <v>19</v>
      </c>
      <c r="I1677" t="s">
        <v>204</v>
      </c>
      <c r="J1677" t="s">
        <v>203</v>
      </c>
      <c r="K1677">
        <v>1492032</v>
      </c>
      <c r="L1677">
        <v>1361538</v>
      </c>
      <c r="M1677">
        <v>55682</v>
      </c>
      <c r="N1677">
        <v>4846</v>
      </c>
      <c r="O1677">
        <v>41543</v>
      </c>
      <c r="P1677">
        <v>1703</v>
      </c>
      <c r="Q1677">
        <v>26720</v>
      </c>
    </row>
    <row r="1678" spans="1:17" hidden="1" x14ac:dyDescent="0.2">
      <c r="A1678" t="s">
        <v>365</v>
      </c>
      <c r="B1678" s="2">
        <v>43282</v>
      </c>
      <c r="C1678" t="s">
        <v>341</v>
      </c>
      <c r="D1678" t="s">
        <v>342</v>
      </c>
      <c r="E1678" t="s">
        <v>349</v>
      </c>
      <c r="F1678" t="s">
        <v>350</v>
      </c>
      <c r="G1678" t="s">
        <v>381</v>
      </c>
      <c r="H1678">
        <v>19</v>
      </c>
      <c r="I1678" t="s">
        <v>204</v>
      </c>
      <c r="J1678" t="s">
        <v>203</v>
      </c>
      <c r="K1678">
        <v>1585338</v>
      </c>
      <c r="L1678">
        <v>1444265</v>
      </c>
      <c r="M1678">
        <v>58288</v>
      </c>
      <c r="N1678">
        <v>8345</v>
      </c>
      <c r="O1678">
        <v>42295</v>
      </c>
      <c r="P1678">
        <v>2023</v>
      </c>
      <c r="Q1678">
        <v>30122</v>
      </c>
    </row>
    <row r="1679" spans="1:17" hidden="1" x14ac:dyDescent="0.2">
      <c r="A1679" t="s">
        <v>365</v>
      </c>
      <c r="B1679" s="2">
        <v>43282</v>
      </c>
      <c r="C1679" t="s">
        <v>351</v>
      </c>
      <c r="D1679" t="s">
        <v>352</v>
      </c>
      <c r="E1679" t="s">
        <v>343</v>
      </c>
      <c r="F1679" t="s">
        <v>344</v>
      </c>
      <c r="G1679" t="s">
        <v>381</v>
      </c>
      <c r="H1679">
        <v>19</v>
      </c>
      <c r="I1679" t="s">
        <v>204</v>
      </c>
      <c r="J1679" t="s">
        <v>203</v>
      </c>
      <c r="K1679">
        <v>101126</v>
      </c>
      <c r="L1679">
        <v>89928</v>
      </c>
      <c r="M1679">
        <v>3024</v>
      </c>
      <c r="N1679">
        <v>3649</v>
      </c>
      <c r="O1679">
        <v>776</v>
      </c>
      <c r="P1679">
        <v>394</v>
      </c>
      <c r="Q1679">
        <v>3355</v>
      </c>
    </row>
    <row r="1680" spans="1:17" hidden="1" x14ac:dyDescent="0.2">
      <c r="A1680" t="s">
        <v>365</v>
      </c>
      <c r="B1680" s="2">
        <v>43282</v>
      </c>
      <c r="C1680" t="s">
        <v>351</v>
      </c>
      <c r="D1680" t="s">
        <v>352</v>
      </c>
      <c r="E1680" t="s">
        <v>347</v>
      </c>
      <c r="F1680" t="s">
        <v>348</v>
      </c>
      <c r="G1680" t="s">
        <v>381</v>
      </c>
      <c r="H1680">
        <v>19</v>
      </c>
      <c r="I1680" t="s">
        <v>204</v>
      </c>
      <c r="J1680" t="s">
        <v>203</v>
      </c>
      <c r="K1680">
        <v>1469681</v>
      </c>
      <c r="L1680">
        <v>1329933</v>
      </c>
      <c r="M1680">
        <v>63507</v>
      </c>
      <c r="N1680">
        <v>4687</v>
      </c>
      <c r="O1680">
        <v>42637</v>
      </c>
      <c r="P1680">
        <v>1815</v>
      </c>
      <c r="Q1680">
        <v>27102</v>
      </c>
    </row>
    <row r="1681" spans="1:17" hidden="1" x14ac:dyDescent="0.2">
      <c r="A1681" t="s">
        <v>365</v>
      </c>
      <c r="B1681" s="2">
        <v>43282</v>
      </c>
      <c r="C1681" t="s">
        <v>351</v>
      </c>
      <c r="D1681" t="s">
        <v>352</v>
      </c>
      <c r="E1681" t="s">
        <v>349</v>
      </c>
      <c r="F1681" t="s">
        <v>350</v>
      </c>
      <c r="G1681" t="s">
        <v>381</v>
      </c>
      <c r="H1681">
        <v>19</v>
      </c>
      <c r="I1681" t="s">
        <v>204</v>
      </c>
      <c r="J1681" t="s">
        <v>203</v>
      </c>
      <c r="K1681">
        <v>1570807</v>
      </c>
      <c r="L1681">
        <v>1419861</v>
      </c>
      <c r="M1681">
        <v>66531</v>
      </c>
      <c r="N1681">
        <v>8336</v>
      </c>
      <c r="O1681">
        <v>43413</v>
      </c>
      <c r="P1681">
        <v>2209</v>
      </c>
      <c r="Q1681">
        <v>30457</v>
      </c>
    </row>
    <row r="1682" spans="1:17" hidden="1" x14ac:dyDescent="0.2">
      <c r="A1682" t="s">
        <v>365</v>
      </c>
      <c r="B1682" s="2">
        <v>43282</v>
      </c>
      <c r="C1682" t="s">
        <v>353</v>
      </c>
      <c r="D1682" t="s">
        <v>354</v>
      </c>
      <c r="E1682" t="s">
        <v>343</v>
      </c>
      <c r="F1682" t="s">
        <v>344</v>
      </c>
      <c r="G1682" t="s">
        <v>381</v>
      </c>
      <c r="H1682">
        <v>19</v>
      </c>
      <c r="I1682" t="s">
        <v>204</v>
      </c>
      <c r="J1682" t="s">
        <v>203</v>
      </c>
      <c r="K1682">
        <v>194432</v>
      </c>
      <c r="L1682">
        <v>172655</v>
      </c>
      <c r="M1682">
        <v>5630</v>
      </c>
      <c r="N1682">
        <v>7148</v>
      </c>
      <c r="O1682">
        <v>1528</v>
      </c>
      <c r="P1682">
        <v>714</v>
      </c>
      <c r="Q1682">
        <v>6757</v>
      </c>
    </row>
    <row r="1683" spans="1:17" hidden="1" x14ac:dyDescent="0.2">
      <c r="A1683" t="s">
        <v>365</v>
      </c>
      <c r="B1683" s="2">
        <v>43282</v>
      </c>
      <c r="C1683" t="s">
        <v>353</v>
      </c>
      <c r="D1683" t="s">
        <v>354</v>
      </c>
      <c r="E1683" t="s">
        <v>347</v>
      </c>
      <c r="F1683" t="s">
        <v>348</v>
      </c>
      <c r="G1683" t="s">
        <v>381</v>
      </c>
      <c r="H1683">
        <v>19</v>
      </c>
      <c r="I1683" t="s">
        <v>204</v>
      </c>
      <c r="J1683" t="s">
        <v>203</v>
      </c>
      <c r="K1683">
        <v>2961713</v>
      </c>
      <c r="L1683">
        <v>2691471</v>
      </c>
      <c r="M1683">
        <v>119189</v>
      </c>
      <c r="N1683">
        <v>9533</v>
      </c>
      <c r="O1683">
        <v>84180</v>
      </c>
      <c r="P1683">
        <v>3518</v>
      </c>
      <c r="Q1683">
        <v>53822</v>
      </c>
    </row>
    <row r="1684" spans="1:17" hidden="1" x14ac:dyDescent="0.2">
      <c r="A1684" t="s">
        <v>365</v>
      </c>
      <c r="B1684" s="2">
        <v>43282</v>
      </c>
      <c r="C1684" t="s">
        <v>353</v>
      </c>
      <c r="D1684" t="s">
        <v>354</v>
      </c>
      <c r="E1684" t="s">
        <v>349</v>
      </c>
      <c r="F1684" t="s">
        <v>350</v>
      </c>
      <c r="G1684" t="s">
        <v>381</v>
      </c>
      <c r="H1684">
        <v>19</v>
      </c>
      <c r="I1684" t="s">
        <v>204</v>
      </c>
      <c r="J1684" t="s">
        <v>203</v>
      </c>
      <c r="K1684">
        <v>3156145</v>
      </c>
      <c r="L1684">
        <v>2864126</v>
      </c>
      <c r="M1684">
        <v>124819</v>
      </c>
      <c r="N1684">
        <v>16681</v>
      </c>
      <c r="O1684">
        <v>85708</v>
      </c>
      <c r="P1684">
        <v>4232</v>
      </c>
      <c r="Q1684">
        <v>60579</v>
      </c>
    </row>
    <row r="1685" spans="1:17" hidden="1" x14ac:dyDescent="0.2">
      <c r="A1685" t="s">
        <v>339</v>
      </c>
      <c r="B1685" t="s">
        <v>340</v>
      </c>
      <c r="C1685" t="s">
        <v>341</v>
      </c>
      <c r="D1685" t="s">
        <v>342</v>
      </c>
      <c r="E1685" t="s">
        <v>343</v>
      </c>
      <c r="F1685" t="s">
        <v>344</v>
      </c>
      <c r="G1685" t="s">
        <v>382</v>
      </c>
      <c r="H1685">
        <v>20</v>
      </c>
      <c r="I1685" t="s">
        <v>206</v>
      </c>
      <c r="J1685" t="s">
        <v>205</v>
      </c>
      <c r="K1685">
        <v>143557</v>
      </c>
      <c r="L1685">
        <v>127633</v>
      </c>
      <c r="M1685">
        <v>4849</v>
      </c>
      <c r="N1685">
        <v>4659</v>
      </c>
      <c r="O1685">
        <v>945</v>
      </c>
      <c r="P1685">
        <v>380</v>
      </c>
      <c r="Q1685">
        <v>5091</v>
      </c>
    </row>
    <row r="1686" spans="1:17" hidden="1" x14ac:dyDescent="0.2">
      <c r="A1686" t="s">
        <v>339</v>
      </c>
      <c r="B1686" t="s">
        <v>340</v>
      </c>
      <c r="C1686" t="s">
        <v>341</v>
      </c>
      <c r="D1686" t="s">
        <v>342</v>
      </c>
      <c r="E1686" t="s">
        <v>347</v>
      </c>
      <c r="F1686" t="s">
        <v>348</v>
      </c>
      <c r="G1686" t="s">
        <v>382</v>
      </c>
      <c r="H1686">
        <v>20</v>
      </c>
      <c r="I1686" t="s">
        <v>206</v>
      </c>
      <c r="J1686" t="s">
        <v>205</v>
      </c>
      <c r="K1686">
        <v>1294153</v>
      </c>
      <c r="L1686">
        <v>1134211</v>
      </c>
      <c r="M1686">
        <v>79945</v>
      </c>
      <c r="N1686">
        <v>11710</v>
      </c>
      <c r="O1686">
        <v>35242</v>
      </c>
      <c r="P1686">
        <v>945</v>
      </c>
      <c r="Q1686">
        <v>32100</v>
      </c>
    </row>
    <row r="1687" spans="1:17" hidden="1" x14ac:dyDescent="0.2">
      <c r="A1687" t="s">
        <v>339</v>
      </c>
      <c r="B1687" t="s">
        <v>340</v>
      </c>
      <c r="C1687" t="s">
        <v>341</v>
      </c>
      <c r="D1687" t="s">
        <v>342</v>
      </c>
      <c r="E1687" t="s">
        <v>349</v>
      </c>
      <c r="F1687" t="s">
        <v>350</v>
      </c>
      <c r="G1687" t="s">
        <v>382</v>
      </c>
      <c r="H1687">
        <v>20</v>
      </c>
      <c r="I1687" t="s">
        <v>206</v>
      </c>
      <c r="J1687" t="s">
        <v>205</v>
      </c>
      <c r="K1687">
        <v>1437710</v>
      </c>
      <c r="L1687">
        <v>1261844</v>
      </c>
      <c r="M1687">
        <v>84794</v>
      </c>
      <c r="N1687">
        <v>16369</v>
      </c>
      <c r="O1687">
        <v>36187</v>
      </c>
      <c r="P1687">
        <v>1325</v>
      </c>
      <c r="Q1687">
        <v>37191</v>
      </c>
    </row>
    <row r="1688" spans="1:17" hidden="1" x14ac:dyDescent="0.2">
      <c r="A1688" t="s">
        <v>339</v>
      </c>
      <c r="B1688" t="s">
        <v>340</v>
      </c>
      <c r="C1688" t="s">
        <v>351</v>
      </c>
      <c r="D1688" t="s">
        <v>352</v>
      </c>
      <c r="E1688" t="s">
        <v>343</v>
      </c>
      <c r="F1688" t="s">
        <v>344</v>
      </c>
      <c r="G1688" t="s">
        <v>382</v>
      </c>
      <c r="H1688">
        <v>20</v>
      </c>
      <c r="I1688" t="s">
        <v>206</v>
      </c>
      <c r="J1688" t="s">
        <v>205</v>
      </c>
      <c r="K1688">
        <v>156485</v>
      </c>
      <c r="L1688">
        <v>139888</v>
      </c>
      <c r="M1688">
        <v>4907</v>
      </c>
      <c r="N1688">
        <v>5228</v>
      </c>
      <c r="O1688">
        <v>957</v>
      </c>
      <c r="P1688">
        <v>458</v>
      </c>
      <c r="Q1688">
        <v>5047</v>
      </c>
    </row>
    <row r="1689" spans="1:17" hidden="1" x14ac:dyDescent="0.2">
      <c r="A1689" t="s">
        <v>339</v>
      </c>
      <c r="B1689" t="s">
        <v>340</v>
      </c>
      <c r="C1689" t="s">
        <v>351</v>
      </c>
      <c r="D1689" t="s">
        <v>352</v>
      </c>
      <c r="E1689" t="s">
        <v>347</v>
      </c>
      <c r="F1689" t="s">
        <v>348</v>
      </c>
      <c r="G1689" t="s">
        <v>382</v>
      </c>
      <c r="H1689">
        <v>20</v>
      </c>
      <c r="I1689" t="s">
        <v>206</v>
      </c>
      <c r="J1689" t="s">
        <v>205</v>
      </c>
      <c r="K1689">
        <v>1258923</v>
      </c>
      <c r="L1689">
        <v>1099325</v>
      </c>
      <c r="M1689">
        <v>83597</v>
      </c>
      <c r="N1689">
        <v>11447</v>
      </c>
      <c r="O1689">
        <v>32484</v>
      </c>
      <c r="P1689">
        <v>1081</v>
      </c>
      <c r="Q1689">
        <v>30989</v>
      </c>
    </row>
    <row r="1690" spans="1:17" hidden="1" x14ac:dyDescent="0.2">
      <c r="A1690" t="s">
        <v>339</v>
      </c>
      <c r="B1690" t="s">
        <v>340</v>
      </c>
      <c r="C1690" t="s">
        <v>351</v>
      </c>
      <c r="D1690" t="s">
        <v>352</v>
      </c>
      <c r="E1690" t="s">
        <v>349</v>
      </c>
      <c r="F1690" t="s">
        <v>350</v>
      </c>
      <c r="G1690" t="s">
        <v>382</v>
      </c>
      <c r="H1690">
        <v>20</v>
      </c>
      <c r="I1690" t="s">
        <v>206</v>
      </c>
      <c r="J1690" t="s">
        <v>205</v>
      </c>
      <c r="K1690">
        <v>1415408</v>
      </c>
      <c r="L1690">
        <v>1239213</v>
      </c>
      <c r="M1690">
        <v>88504</v>
      </c>
      <c r="N1690">
        <v>16675</v>
      </c>
      <c r="O1690">
        <v>33441</v>
      </c>
      <c r="P1690">
        <v>1539</v>
      </c>
      <c r="Q1690">
        <v>36036</v>
      </c>
    </row>
    <row r="1691" spans="1:17" hidden="1" x14ac:dyDescent="0.2">
      <c r="A1691" t="s">
        <v>339</v>
      </c>
      <c r="B1691" t="s">
        <v>340</v>
      </c>
      <c r="C1691" t="s">
        <v>353</v>
      </c>
      <c r="D1691" t="s">
        <v>354</v>
      </c>
      <c r="E1691" t="s">
        <v>343</v>
      </c>
      <c r="F1691" t="s">
        <v>344</v>
      </c>
      <c r="G1691" t="s">
        <v>382</v>
      </c>
      <c r="H1691">
        <v>20</v>
      </c>
      <c r="I1691" t="s">
        <v>206</v>
      </c>
      <c r="J1691" t="s">
        <v>205</v>
      </c>
      <c r="K1691">
        <v>300042</v>
      </c>
      <c r="L1691">
        <v>267521</v>
      </c>
      <c r="M1691">
        <v>9756</v>
      </c>
      <c r="N1691">
        <v>9887</v>
      </c>
      <c r="O1691">
        <v>1902</v>
      </c>
      <c r="P1691">
        <v>838</v>
      </c>
      <c r="Q1691">
        <v>10138</v>
      </c>
    </row>
    <row r="1692" spans="1:17" hidden="1" x14ac:dyDescent="0.2">
      <c r="A1692" t="s">
        <v>339</v>
      </c>
      <c r="B1692" t="s">
        <v>340</v>
      </c>
      <c r="C1692" t="s">
        <v>353</v>
      </c>
      <c r="D1692" t="s">
        <v>354</v>
      </c>
      <c r="E1692" t="s">
        <v>347</v>
      </c>
      <c r="F1692" t="s">
        <v>348</v>
      </c>
      <c r="G1692" t="s">
        <v>382</v>
      </c>
      <c r="H1692">
        <v>20</v>
      </c>
      <c r="I1692" t="s">
        <v>206</v>
      </c>
      <c r="J1692" t="s">
        <v>205</v>
      </c>
      <c r="K1692">
        <v>2553076</v>
      </c>
      <c r="L1692">
        <v>2233536</v>
      </c>
      <c r="M1692">
        <v>163542</v>
      </c>
      <c r="N1692">
        <v>23157</v>
      </c>
      <c r="O1692">
        <v>67726</v>
      </c>
      <c r="P1692">
        <v>2026</v>
      </c>
      <c r="Q1692">
        <v>63089</v>
      </c>
    </row>
    <row r="1693" spans="1:17" hidden="1" x14ac:dyDescent="0.2">
      <c r="A1693" t="s">
        <v>339</v>
      </c>
      <c r="B1693" t="s">
        <v>340</v>
      </c>
      <c r="C1693" t="s">
        <v>353</v>
      </c>
      <c r="D1693" t="s">
        <v>354</v>
      </c>
      <c r="E1693" t="s">
        <v>349</v>
      </c>
      <c r="F1693" t="s">
        <v>350</v>
      </c>
      <c r="G1693" t="s">
        <v>382</v>
      </c>
      <c r="H1693">
        <v>20</v>
      </c>
      <c r="I1693" t="s">
        <v>206</v>
      </c>
      <c r="J1693" t="s">
        <v>205</v>
      </c>
      <c r="K1693">
        <v>2853118</v>
      </c>
      <c r="L1693">
        <v>2501057</v>
      </c>
      <c r="M1693">
        <v>173298</v>
      </c>
      <c r="N1693">
        <v>33044</v>
      </c>
      <c r="O1693">
        <v>69628</v>
      </c>
      <c r="P1693">
        <v>2864</v>
      </c>
      <c r="Q1693">
        <v>73227</v>
      </c>
    </row>
    <row r="1694" spans="1:17" hidden="1" x14ac:dyDescent="0.2">
      <c r="A1694" t="s">
        <v>355</v>
      </c>
      <c r="B1694" t="s">
        <v>356</v>
      </c>
      <c r="C1694" t="s">
        <v>341</v>
      </c>
      <c r="D1694" t="s">
        <v>342</v>
      </c>
      <c r="E1694" t="s">
        <v>343</v>
      </c>
      <c r="F1694" t="s">
        <v>344</v>
      </c>
      <c r="G1694" t="s">
        <v>382</v>
      </c>
      <c r="H1694">
        <v>20</v>
      </c>
      <c r="I1694" t="s">
        <v>206</v>
      </c>
      <c r="J1694" t="s">
        <v>205</v>
      </c>
      <c r="K1694">
        <v>143555</v>
      </c>
      <c r="L1694">
        <v>127631</v>
      </c>
      <c r="M1694">
        <v>4849</v>
      </c>
      <c r="N1694">
        <v>4659</v>
      </c>
      <c r="O1694">
        <v>945</v>
      </c>
      <c r="P1694">
        <v>380</v>
      </c>
      <c r="Q1694">
        <v>5091</v>
      </c>
    </row>
    <row r="1695" spans="1:17" hidden="1" x14ac:dyDescent="0.2">
      <c r="A1695" t="s">
        <v>355</v>
      </c>
      <c r="B1695" t="s">
        <v>356</v>
      </c>
      <c r="C1695" t="s">
        <v>341</v>
      </c>
      <c r="D1695" t="s">
        <v>342</v>
      </c>
      <c r="E1695" t="s">
        <v>347</v>
      </c>
      <c r="F1695" t="s">
        <v>348</v>
      </c>
      <c r="G1695" t="s">
        <v>382</v>
      </c>
      <c r="H1695">
        <v>20</v>
      </c>
      <c r="I1695" t="s">
        <v>206</v>
      </c>
      <c r="J1695" t="s">
        <v>205</v>
      </c>
      <c r="K1695">
        <v>1294155</v>
      </c>
      <c r="L1695">
        <v>1134211</v>
      </c>
      <c r="M1695">
        <v>79944</v>
      </c>
      <c r="N1695">
        <v>11710</v>
      </c>
      <c r="O1695">
        <v>35245</v>
      </c>
      <c r="P1695">
        <v>945</v>
      </c>
      <c r="Q1695">
        <v>32100</v>
      </c>
    </row>
    <row r="1696" spans="1:17" hidden="1" x14ac:dyDescent="0.2">
      <c r="A1696" t="s">
        <v>355</v>
      </c>
      <c r="B1696" t="s">
        <v>356</v>
      </c>
      <c r="C1696" t="s">
        <v>341</v>
      </c>
      <c r="D1696" t="s">
        <v>342</v>
      </c>
      <c r="E1696" t="s">
        <v>349</v>
      </c>
      <c r="F1696" t="s">
        <v>350</v>
      </c>
      <c r="G1696" t="s">
        <v>382</v>
      </c>
      <c r="H1696">
        <v>20</v>
      </c>
      <c r="I1696" t="s">
        <v>206</v>
      </c>
      <c r="J1696" t="s">
        <v>205</v>
      </c>
      <c r="K1696">
        <v>1437710</v>
      </c>
      <c r="L1696">
        <v>1261842</v>
      </c>
      <c r="M1696">
        <v>84793</v>
      </c>
      <c r="N1696">
        <v>16369</v>
      </c>
      <c r="O1696">
        <v>36190</v>
      </c>
      <c r="P1696">
        <v>1325</v>
      </c>
      <c r="Q1696">
        <v>37191</v>
      </c>
    </row>
    <row r="1697" spans="1:17" hidden="1" x14ac:dyDescent="0.2">
      <c r="A1697" t="s">
        <v>355</v>
      </c>
      <c r="B1697" t="s">
        <v>356</v>
      </c>
      <c r="C1697" t="s">
        <v>351</v>
      </c>
      <c r="D1697" t="s">
        <v>352</v>
      </c>
      <c r="E1697" t="s">
        <v>343</v>
      </c>
      <c r="F1697" t="s">
        <v>344</v>
      </c>
      <c r="G1697" t="s">
        <v>382</v>
      </c>
      <c r="H1697">
        <v>20</v>
      </c>
      <c r="I1697" t="s">
        <v>206</v>
      </c>
      <c r="J1697" t="s">
        <v>205</v>
      </c>
      <c r="K1697">
        <v>156483</v>
      </c>
      <c r="L1697">
        <v>139886</v>
      </c>
      <c r="M1697">
        <v>4907</v>
      </c>
      <c r="N1697">
        <v>5228</v>
      </c>
      <c r="O1697">
        <v>957</v>
      </c>
      <c r="P1697">
        <v>458</v>
      </c>
      <c r="Q1697">
        <v>5047</v>
      </c>
    </row>
    <row r="1698" spans="1:17" hidden="1" x14ac:dyDescent="0.2">
      <c r="A1698" t="s">
        <v>355</v>
      </c>
      <c r="B1698" t="s">
        <v>356</v>
      </c>
      <c r="C1698" t="s">
        <v>351</v>
      </c>
      <c r="D1698" t="s">
        <v>352</v>
      </c>
      <c r="E1698" t="s">
        <v>347</v>
      </c>
      <c r="F1698" t="s">
        <v>348</v>
      </c>
      <c r="G1698" t="s">
        <v>382</v>
      </c>
      <c r="H1698">
        <v>20</v>
      </c>
      <c r="I1698" t="s">
        <v>206</v>
      </c>
      <c r="J1698" t="s">
        <v>205</v>
      </c>
      <c r="K1698">
        <v>1258933</v>
      </c>
      <c r="L1698">
        <v>1099330</v>
      </c>
      <c r="M1698">
        <v>83599</v>
      </c>
      <c r="N1698">
        <v>11447</v>
      </c>
      <c r="O1698">
        <v>32484</v>
      </c>
      <c r="P1698">
        <v>1081</v>
      </c>
      <c r="Q1698">
        <v>30992</v>
      </c>
    </row>
    <row r="1699" spans="1:17" hidden="1" x14ac:dyDescent="0.2">
      <c r="A1699" t="s">
        <v>355</v>
      </c>
      <c r="B1699" t="s">
        <v>356</v>
      </c>
      <c r="C1699" t="s">
        <v>351</v>
      </c>
      <c r="D1699" t="s">
        <v>352</v>
      </c>
      <c r="E1699" t="s">
        <v>349</v>
      </c>
      <c r="F1699" t="s">
        <v>350</v>
      </c>
      <c r="G1699" t="s">
        <v>382</v>
      </c>
      <c r="H1699">
        <v>20</v>
      </c>
      <c r="I1699" t="s">
        <v>206</v>
      </c>
      <c r="J1699" t="s">
        <v>205</v>
      </c>
      <c r="K1699">
        <v>1415416</v>
      </c>
      <c r="L1699">
        <v>1239216</v>
      </c>
      <c r="M1699">
        <v>88506</v>
      </c>
      <c r="N1699">
        <v>16675</v>
      </c>
      <c r="O1699">
        <v>33441</v>
      </c>
      <c r="P1699">
        <v>1539</v>
      </c>
      <c r="Q1699">
        <v>36039</v>
      </c>
    </row>
    <row r="1700" spans="1:17" hidden="1" x14ac:dyDescent="0.2">
      <c r="A1700" t="s">
        <v>355</v>
      </c>
      <c r="B1700" t="s">
        <v>356</v>
      </c>
      <c r="C1700" t="s">
        <v>353</v>
      </c>
      <c r="D1700" t="s">
        <v>354</v>
      </c>
      <c r="E1700" t="s">
        <v>343</v>
      </c>
      <c r="F1700" t="s">
        <v>344</v>
      </c>
      <c r="G1700" t="s">
        <v>382</v>
      </c>
      <c r="H1700">
        <v>20</v>
      </c>
      <c r="I1700" t="s">
        <v>206</v>
      </c>
      <c r="J1700" t="s">
        <v>205</v>
      </c>
      <c r="K1700">
        <v>300038</v>
      </c>
      <c r="L1700">
        <v>267517</v>
      </c>
      <c r="M1700">
        <v>9756</v>
      </c>
      <c r="N1700">
        <v>9887</v>
      </c>
      <c r="O1700">
        <v>1902</v>
      </c>
      <c r="P1700">
        <v>838</v>
      </c>
      <c r="Q1700">
        <v>10138</v>
      </c>
    </row>
    <row r="1701" spans="1:17" hidden="1" x14ac:dyDescent="0.2">
      <c r="A1701" t="s">
        <v>355</v>
      </c>
      <c r="B1701" t="s">
        <v>356</v>
      </c>
      <c r="C1701" t="s">
        <v>353</v>
      </c>
      <c r="D1701" t="s">
        <v>354</v>
      </c>
      <c r="E1701" t="s">
        <v>347</v>
      </c>
      <c r="F1701" t="s">
        <v>348</v>
      </c>
      <c r="G1701" t="s">
        <v>382</v>
      </c>
      <c r="H1701">
        <v>20</v>
      </c>
      <c r="I1701" t="s">
        <v>206</v>
      </c>
      <c r="J1701" t="s">
        <v>205</v>
      </c>
      <c r="K1701">
        <v>2553088</v>
      </c>
      <c r="L1701">
        <v>2233541</v>
      </c>
      <c r="M1701">
        <v>163543</v>
      </c>
      <c r="N1701">
        <v>23157</v>
      </c>
      <c r="O1701">
        <v>67729</v>
      </c>
      <c r="P1701">
        <v>2026</v>
      </c>
      <c r="Q1701">
        <v>63092</v>
      </c>
    </row>
    <row r="1702" spans="1:17" hidden="1" x14ac:dyDescent="0.2">
      <c r="A1702" t="s">
        <v>355</v>
      </c>
      <c r="B1702" t="s">
        <v>356</v>
      </c>
      <c r="C1702" t="s">
        <v>353</v>
      </c>
      <c r="D1702" t="s">
        <v>354</v>
      </c>
      <c r="E1702" t="s">
        <v>349</v>
      </c>
      <c r="F1702" t="s">
        <v>350</v>
      </c>
      <c r="G1702" t="s">
        <v>382</v>
      </c>
      <c r="H1702">
        <v>20</v>
      </c>
      <c r="I1702" t="s">
        <v>206</v>
      </c>
      <c r="J1702" t="s">
        <v>205</v>
      </c>
      <c r="K1702">
        <v>2853126</v>
      </c>
      <c r="L1702">
        <v>2501058</v>
      </c>
      <c r="M1702">
        <v>173299</v>
      </c>
      <c r="N1702">
        <v>33044</v>
      </c>
      <c r="O1702">
        <v>69631</v>
      </c>
      <c r="P1702">
        <v>2864</v>
      </c>
      <c r="Q1702">
        <v>73230</v>
      </c>
    </row>
    <row r="1703" spans="1:17" hidden="1" x14ac:dyDescent="0.2">
      <c r="A1703" t="s">
        <v>357</v>
      </c>
      <c r="B1703" s="2">
        <v>40360</v>
      </c>
      <c r="C1703" t="s">
        <v>341</v>
      </c>
      <c r="D1703" t="s">
        <v>342</v>
      </c>
      <c r="E1703" t="s">
        <v>343</v>
      </c>
      <c r="F1703" t="s">
        <v>344</v>
      </c>
      <c r="G1703" t="s">
        <v>382</v>
      </c>
      <c r="H1703">
        <v>20</v>
      </c>
      <c r="I1703" t="s">
        <v>206</v>
      </c>
      <c r="J1703" t="s">
        <v>205</v>
      </c>
      <c r="K1703">
        <v>144672</v>
      </c>
      <c r="L1703">
        <v>128580</v>
      </c>
      <c r="M1703">
        <v>4899</v>
      </c>
      <c r="N1703">
        <v>4699</v>
      </c>
      <c r="O1703">
        <v>964</v>
      </c>
      <c r="P1703">
        <v>381</v>
      </c>
      <c r="Q1703">
        <v>5149</v>
      </c>
    </row>
    <row r="1704" spans="1:17" hidden="1" x14ac:dyDescent="0.2">
      <c r="A1704" t="s">
        <v>357</v>
      </c>
      <c r="B1704" s="2">
        <v>40360</v>
      </c>
      <c r="C1704" t="s">
        <v>341</v>
      </c>
      <c r="D1704" t="s">
        <v>342</v>
      </c>
      <c r="E1704" t="s">
        <v>347</v>
      </c>
      <c r="F1704" t="s">
        <v>348</v>
      </c>
      <c r="G1704" t="s">
        <v>382</v>
      </c>
      <c r="H1704">
        <v>20</v>
      </c>
      <c r="I1704" t="s">
        <v>206</v>
      </c>
      <c r="J1704" t="s">
        <v>205</v>
      </c>
      <c r="K1704">
        <v>1295419</v>
      </c>
      <c r="L1704">
        <v>1134782</v>
      </c>
      <c r="M1704">
        <v>80117</v>
      </c>
      <c r="N1704">
        <v>11720</v>
      </c>
      <c r="O1704">
        <v>35495</v>
      </c>
      <c r="P1704">
        <v>950</v>
      </c>
      <c r="Q1704">
        <v>32355</v>
      </c>
    </row>
    <row r="1705" spans="1:17" hidden="1" x14ac:dyDescent="0.2">
      <c r="A1705" t="s">
        <v>357</v>
      </c>
      <c r="B1705" s="2">
        <v>40360</v>
      </c>
      <c r="C1705" t="s">
        <v>341</v>
      </c>
      <c r="D1705" t="s">
        <v>342</v>
      </c>
      <c r="E1705" t="s">
        <v>349</v>
      </c>
      <c r="F1705" t="s">
        <v>350</v>
      </c>
      <c r="G1705" t="s">
        <v>382</v>
      </c>
      <c r="H1705">
        <v>20</v>
      </c>
      <c r="I1705" t="s">
        <v>206</v>
      </c>
      <c r="J1705" t="s">
        <v>205</v>
      </c>
      <c r="K1705">
        <v>1440091</v>
      </c>
      <c r="L1705">
        <v>1263362</v>
      </c>
      <c r="M1705">
        <v>85016</v>
      </c>
      <c r="N1705">
        <v>16419</v>
      </c>
      <c r="O1705">
        <v>36459</v>
      </c>
      <c r="P1705">
        <v>1331</v>
      </c>
      <c r="Q1705">
        <v>37504</v>
      </c>
    </row>
    <row r="1706" spans="1:17" hidden="1" x14ac:dyDescent="0.2">
      <c r="A1706" t="s">
        <v>357</v>
      </c>
      <c r="B1706" s="2">
        <v>40360</v>
      </c>
      <c r="C1706" t="s">
        <v>351</v>
      </c>
      <c r="D1706" t="s">
        <v>352</v>
      </c>
      <c r="E1706" t="s">
        <v>343</v>
      </c>
      <c r="F1706" t="s">
        <v>344</v>
      </c>
      <c r="G1706" t="s">
        <v>382</v>
      </c>
      <c r="H1706">
        <v>20</v>
      </c>
      <c r="I1706" t="s">
        <v>206</v>
      </c>
      <c r="J1706" t="s">
        <v>205</v>
      </c>
      <c r="K1706">
        <v>157511</v>
      </c>
      <c r="L1706">
        <v>140765</v>
      </c>
      <c r="M1706">
        <v>4951</v>
      </c>
      <c r="N1706">
        <v>5251</v>
      </c>
      <c r="O1706">
        <v>983</v>
      </c>
      <c r="P1706">
        <v>454</v>
      </c>
      <c r="Q1706">
        <v>5107</v>
      </c>
    </row>
    <row r="1707" spans="1:17" hidden="1" x14ac:dyDescent="0.2">
      <c r="A1707" t="s">
        <v>357</v>
      </c>
      <c r="B1707" s="2">
        <v>40360</v>
      </c>
      <c r="C1707" t="s">
        <v>351</v>
      </c>
      <c r="D1707" t="s">
        <v>352</v>
      </c>
      <c r="E1707" t="s">
        <v>347</v>
      </c>
      <c r="F1707" t="s">
        <v>348</v>
      </c>
      <c r="G1707" t="s">
        <v>382</v>
      </c>
      <c r="H1707">
        <v>20</v>
      </c>
      <c r="I1707" t="s">
        <v>206</v>
      </c>
      <c r="J1707" t="s">
        <v>205</v>
      </c>
      <c r="K1707">
        <v>1260611</v>
      </c>
      <c r="L1707">
        <v>1100203</v>
      </c>
      <c r="M1707">
        <v>83895</v>
      </c>
      <c r="N1707">
        <v>11460</v>
      </c>
      <c r="O1707">
        <v>32751</v>
      </c>
      <c r="P1707">
        <v>1081</v>
      </c>
      <c r="Q1707">
        <v>31221</v>
      </c>
    </row>
    <row r="1708" spans="1:17" hidden="1" x14ac:dyDescent="0.2">
      <c r="A1708" t="s">
        <v>357</v>
      </c>
      <c r="B1708" s="2">
        <v>40360</v>
      </c>
      <c r="C1708" t="s">
        <v>351</v>
      </c>
      <c r="D1708" t="s">
        <v>352</v>
      </c>
      <c r="E1708" t="s">
        <v>349</v>
      </c>
      <c r="F1708" t="s">
        <v>350</v>
      </c>
      <c r="G1708" t="s">
        <v>382</v>
      </c>
      <c r="H1708">
        <v>20</v>
      </c>
      <c r="I1708" t="s">
        <v>206</v>
      </c>
      <c r="J1708" t="s">
        <v>205</v>
      </c>
      <c r="K1708">
        <v>1418122</v>
      </c>
      <c r="L1708">
        <v>1240968</v>
      </c>
      <c r="M1708">
        <v>88846</v>
      </c>
      <c r="N1708">
        <v>16711</v>
      </c>
      <c r="O1708">
        <v>33734</v>
      </c>
      <c r="P1708">
        <v>1535</v>
      </c>
      <c r="Q1708">
        <v>36328</v>
      </c>
    </row>
    <row r="1709" spans="1:17" hidden="1" x14ac:dyDescent="0.2">
      <c r="A1709" t="s">
        <v>357</v>
      </c>
      <c r="B1709" s="2">
        <v>40360</v>
      </c>
      <c r="C1709" t="s">
        <v>353</v>
      </c>
      <c r="D1709" t="s">
        <v>354</v>
      </c>
      <c r="E1709" t="s">
        <v>343</v>
      </c>
      <c r="F1709" t="s">
        <v>344</v>
      </c>
      <c r="G1709" t="s">
        <v>382</v>
      </c>
      <c r="H1709">
        <v>20</v>
      </c>
      <c r="I1709" t="s">
        <v>206</v>
      </c>
      <c r="J1709" t="s">
        <v>205</v>
      </c>
      <c r="K1709">
        <v>302183</v>
      </c>
      <c r="L1709">
        <v>269345</v>
      </c>
      <c r="M1709">
        <v>9850</v>
      </c>
      <c r="N1709">
        <v>9950</v>
      </c>
      <c r="O1709">
        <v>1947</v>
      </c>
      <c r="P1709">
        <v>835</v>
      </c>
      <c r="Q1709">
        <v>10256</v>
      </c>
    </row>
    <row r="1710" spans="1:17" hidden="1" x14ac:dyDescent="0.2">
      <c r="A1710" t="s">
        <v>357</v>
      </c>
      <c r="B1710" s="2">
        <v>40360</v>
      </c>
      <c r="C1710" t="s">
        <v>353</v>
      </c>
      <c r="D1710" t="s">
        <v>354</v>
      </c>
      <c r="E1710" t="s">
        <v>347</v>
      </c>
      <c r="F1710" t="s">
        <v>348</v>
      </c>
      <c r="G1710" t="s">
        <v>382</v>
      </c>
      <c r="H1710">
        <v>20</v>
      </c>
      <c r="I1710" t="s">
        <v>206</v>
      </c>
      <c r="J1710" t="s">
        <v>205</v>
      </c>
      <c r="K1710">
        <v>2556030</v>
      </c>
      <c r="L1710">
        <v>2234985</v>
      </c>
      <c r="M1710">
        <v>164012</v>
      </c>
      <c r="N1710">
        <v>23180</v>
      </c>
      <c r="O1710">
        <v>68246</v>
      </c>
      <c r="P1710">
        <v>2031</v>
      </c>
      <c r="Q1710">
        <v>63576</v>
      </c>
    </row>
    <row r="1711" spans="1:17" hidden="1" x14ac:dyDescent="0.2">
      <c r="A1711" t="s">
        <v>357</v>
      </c>
      <c r="B1711" s="2">
        <v>40360</v>
      </c>
      <c r="C1711" t="s">
        <v>353</v>
      </c>
      <c r="D1711" t="s">
        <v>354</v>
      </c>
      <c r="E1711" t="s">
        <v>349</v>
      </c>
      <c r="F1711" t="s">
        <v>350</v>
      </c>
      <c r="G1711" t="s">
        <v>382</v>
      </c>
      <c r="H1711">
        <v>20</v>
      </c>
      <c r="I1711" t="s">
        <v>206</v>
      </c>
      <c r="J1711" t="s">
        <v>205</v>
      </c>
      <c r="K1711">
        <v>2858213</v>
      </c>
      <c r="L1711">
        <v>2504330</v>
      </c>
      <c r="M1711">
        <v>173862</v>
      </c>
      <c r="N1711">
        <v>33130</v>
      </c>
      <c r="O1711">
        <v>70193</v>
      </c>
      <c r="P1711">
        <v>2866</v>
      </c>
      <c r="Q1711">
        <v>73832</v>
      </c>
    </row>
    <row r="1712" spans="1:17" hidden="1" x14ac:dyDescent="0.2">
      <c r="A1712" t="s">
        <v>358</v>
      </c>
      <c r="B1712" s="2">
        <v>40725</v>
      </c>
      <c r="C1712" t="s">
        <v>341</v>
      </c>
      <c r="D1712" t="s">
        <v>342</v>
      </c>
      <c r="E1712" t="s">
        <v>343</v>
      </c>
      <c r="F1712" t="s">
        <v>344</v>
      </c>
      <c r="G1712" t="s">
        <v>382</v>
      </c>
      <c r="H1712">
        <v>20</v>
      </c>
      <c r="I1712" t="s">
        <v>206</v>
      </c>
      <c r="J1712" t="s">
        <v>205</v>
      </c>
      <c r="K1712">
        <v>148110</v>
      </c>
      <c r="L1712">
        <v>131592</v>
      </c>
      <c r="M1712">
        <v>5006</v>
      </c>
      <c r="N1712">
        <v>4856</v>
      </c>
      <c r="O1712">
        <v>975</v>
      </c>
      <c r="P1712">
        <v>378</v>
      </c>
      <c r="Q1712">
        <v>5303</v>
      </c>
    </row>
    <row r="1713" spans="1:17" hidden="1" x14ac:dyDescent="0.2">
      <c r="A1713" t="s">
        <v>358</v>
      </c>
      <c r="B1713" s="2">
        <v>40725</v>
      </c>
      <c r="C1713" t="s">
        <v>341</v>
      </c>
      <c r="D1713" t="s">
        <v>342</v>
      </c>
      <c r="E1713" t="s">
        <v>347</v>
      </c>
      <c r="F1713" t="s">
        <v>348</v>
      </c>
      <c r="G1713" t="s">
        <v>382</v>
      </c>
      <c r="H1713">
        <v>20</v>
      </c>
      <c r="I1713" t="s">
        <v>206</v>
      </c>
      <c r="J1713" t="s">
        <v>205</v>
      </c>
      <c r="K1713">
        <v>1297011</v>
      </c>
      <c r="L1713">
        <v>1133685</v>
      </c>
      <c r="M1713">
        <v>80748</v>
      </c>
      <c r="N1713">
        <v>11664</v>
      </c>
      <c r="O1713">
        <v>37024</v>
      </c>
      <c r="P1713">
        <v>909</v>
      </c>
      <c r="Q1713">
        <v>32981</v>
      </c>
    </row>
    <row r="1714" spans="1:17" hidden="1" x14ac:dyDescent="0.2">
      <c r="A1714" t="s">
        <v>358</v>
      </c>
      <c r="B1714" s="2">
        <v>40725</v>
      </c>
      <c r="C1714" t="s">
        <v>341</v>
      </c>
      <c r="D1714" t="s">
        <v>342</v>
      </c>
      <c r="E1714" t="s">
        <v>349</v>
      </c>
      <c r="F1714" t="s">
        <v>350</v>
      </c>
      <c r="G1714" t="s">
        <v>382</v>
      </c>
      <c r="H1714">
        <v>20</v>
      </c>
      <c r="I1714" t="s">
        <v>206</v>
      </c>
      <c r="J1714" t="s">
        <v>205</v>
      </c>
      <c r="K1714">
        <v>1445121</v>
      </c>
      <c r="L1714">
        <v>1265277</v>
      </c>
      <c r="M1714">
        <v>85754</v>
      </c>
      <c r="N1714">
        <v>16520</v>
      </c>
      <c r="O1714">
        <v>37999</v>
      </c>
      <c r="P1714">
        <v>1287</v>
      </c>
      <c r="Q1714">
        <v>38284</v>
      </c>
    </row>
    <row r="1715" spans="1:17" hidden="1" x14ac:dyDescent="0.2">
      <c r="A1715" t="s">
        <v>358</v>
      </c>
      <c r="B1715" s="2">
        <v>40725</v>
      </c>
      <c r="C1715" t="s">
        <v>351</v>
      </c>
      <c r="D1715" t="s">
        <v>352</v>
      </c>
      <c r="E1715" t="s">
        <v>343</v>
      </c>
      <c r="F1715" t="s">
        <v>344</v>
      </c>
      <c r="G1715" t="s">
        <v>382</v>
      </c>
      <c r="H1715">
        <v>20</v>
      </c>
      <c r="I1715" t="s">
        <v>206</v>
      </c>
      <c r="J1715" t="s">
        <v>205</v>
      </c>
      <c r="K1715">
        <v>160350</v>
      </c>
      <c r="L1715">
        <v>143173</v>
      </c>
      <c r="M1715">
        <v>5066</v>
      </c>
      <c r="N1715">
        <v>5413</v>
      </c>
      <c r="O1715">
        <v>1010</v>
      </c>
      <c r="P1715">
        <v>453</v>
      </c>
      <c r="Q1715">
        <v>5235</v>
      </c>
    </row>
    <row r="1716" spans="1:17" hidden="1" x14ac:dyDescent="0.2">
      <c r="A1716" t="s">
        <v>358</v>
      </c>
      <c r="B1716" s="2">
        <v>40725</v>
      </c>
      <c r="C1716" t="s">
        <v>351</v>
      </c>
      <c r="D1716" t="s">
        <v>352</v>
      </c>
      <c r="E1716" t="s">
        <v>347</v>
      </c>
      <c r="F1716" t="s">
        <v>348</v>
      </c>
      <c r="G1716" t="s">
        <v>382</v>
      </c>
      <c r="H1716">
        <v>20</v>
      </c>
      <c r="I1716" t="s">
        <v>206</v>
      </c>
      <c r="J1716" t="s">
        <v>205</v>
      </c>
      <c r="K1716">
        <v>1263564</v>
      </c>
      <c r="L1716">
        <v>1100525</v>
      </c>
      <c r="M1716">
        <v>84310</v>
      </c>
      <c r="N1716">
        <v>11468</v>
      </c>
      <c r="O1716">
        <v>34204</v>
      </c>
      <c r="P1716">
        <v>1050</v>
      </c>
      <c r="Q1716">
        <v>32007</v>
      </c>
    </row>
    <row r="1717" spans="1:17" hidden="1" x14ac:dyDescent="0.2">
      <c r="A1717" t="s">
        <v>358</v>
      </c>
      <c r="B1717" s="2">
        <v>40725</v>
      </c>
      <c r="C1717" t="s">
        <v>351</v>
      </c>
      <c r="D1717" t="s">
        <v>352</v>
      </c>
      <c r="E1717" t="s">
        <v>349</v>
      </c>
      <c r="F1717" t="s">
        <v>350</v>
      </c>
      <c r="G1717" t="s">
        <v>382</v>
      </c>
      <c r="H1717">
        <v>20</v>
      </c>
      <c r="I1717" t="s">
        <v>206</v>
      </c>
      <c r="J1717" t="s">
        <v>205</v>
      </c>
      <c r="K1717">
        <v>1423914</v>
      </c>
      <c r="L1717">
        <v>1243698</v>
      </c>
      <c r="M1717">
        <v>89376</v>
      </c>
      <c r="N1717">
        <v>16881</v>
      </c>
      <c r="O1717">
        <v>35214</v>
      </c>
      <c r="P1717">
        <v>1503</v>
      </c>
      <c r="Q1717">
        <v>37242</v>
      </c>
    </row>
    <row r="1718" spans="1:17" hidden="1" x14ac:dyDescent="0.2">
      <c r="A1718" t="s">
        <v>358</v>
      </c>
      <c r="B1718" s="2">
        <v>40725</v>
      </c>
      <c r="C1718" t="s">
        <v>353</v>
      </c>
      <c r="D1718" t="s">
        <v>354</v>
      </c>
      <c r="E1718" t="s">
        <v>343</v>
      </c>
      <c r="F1718" t="s">
        <v>344</v>
      </c>
      <c r="G1718" t="s">
        <v>382</v>
      </c>
      <c r="H1718">
        <v>20</v>
      </c>
      <c r="I1718" t="s">
        <v>206</v>
      </c>
      <c r="J1718" t="s">
        <v>205</v>
      </c>
      <c r="K1718">
        <v>308460</v>
      </c>
      <c r="L1718">
        <v>274765</v>
      </c>
      <c r="M1718">
        <v>10072</v>
      </c>
      <c r="N1718">
        <v>10269</v>
      </c>
      <c r="O1718">
        <v>1985</v>
      </c>
      <c r="P1718">
        <v>831</v>
      </c>
      <c r="Q1718">
        <v>10538</v>
      </c>
    </row>
    <row r="1719" spans="1:17" hidden="1" x14ac:dyDescent="0.2">
      <c r="A1719" t="s">
        <v>358</v>
      </c>
      <c r="B1719" s="2">
        <v>40725</v>
      </c>
      <c r="C1719" t="s">
        <v>353</v>
      </c>
      <c r="D1719" t="s">
        <v>354</v>
      </c>
      <c r="E1719" t="s">
        <v>347</v>
      </c>
      <c r="F1719" t="s">
        <v>348</v>
      </c>
      <c r="G1719" t="s">
        <v>382</v>
      </c>
      <c r="H1719">
        <v>20</v>
      </c>
      <c r="I1719" t="s">
        <v>206</v>
      </c>
      <c r="J1719" t="s">
        <v>205</v>
      </c>
      <c r="K1719">
        <v>2560575</v>
      </c>
      <c r="L1719">
        <v>2234210</v>
      </c>
      <c r="M1719">
        <v>165058</v>
      </c>
      <c r="N1719">
        <v>23132</v>
      </c>
      <c r="O1719">
        <v>71228</v>
      </c>
      <c r="P1719">
        <v>1959</v>
      </c>
      <c r="Q1719">
        <v>64988</v>
      </c>
    </row>
    <row r="1720" spans="1:17" hidden="1" x14ac:dyDescent="0.2">
      <c r="A1720" t="s">
        <v>358</v>
      </c>
      <c r="B1720" s="2">
        <v>40725</v>
      </c>
      <c r="C1720" t="s">
        <v>353</v>
      </c>
      <c r="D1720" t="s">
        <v>354</v>
      </c>
      <c r="E1720" t="s">
        <v>349</v>
      </c>
      <c r="F1720" t="s">
        <v>350</v>
      </c>
      <c r="G1720" t="s">
        <v>382</v>
      </c>
      <c r="H1720">
        <v>20</v>
      </c>
      <c r="I1720" t="s">
        <v>206</v>
      </c>
      <c r="J1720" t="s">
        <v>205</v>
      </c>
      <c r="K1720">
        <v>2869035</v>
      </c>
      <c r="L1720">
        <v>2508975</v>
      </c>
      <c r="M1720">
        <v>175130</v>
      </c>
      <c r="N1720">
        <v>33401</v>
      </c>
      <c r="O1720">
        <v>73213</v>
      </c>
      <c r="P1720">
        <v>2790</v>
      </c>
      <c r="Q1720">
        <v>75526</v>
      </c>
    </row>
    <row r="1721" spans="1:17" hidden="1" x14ac:dyDescent="0.2">
      <c r="A1721" t="s">
        <v>359</v>
      </c>
      <c r="B1721" s="2">
        <v>41091</v>
      </c>
      <c r="C1721" t="s">
        <v>341</v>
      </c>
      <c r="D1721" t="s">
        <v>342</v>
      </c>
      <c r="E1721" t="s">
        <v>343</v>
      </c>
      <c r="F1721" t="s">
        <v>344</v>
      </c>
      <c r="G1721" t="s">
        <v>382</v>
      </c>
      <c r="H1721">
        <v>20</v>
      </c>
      <c r="I1721" t="s">
        <v>206</v>
      </c>
      <c r="J1721" t="s">
        <v>205</v>
      </c>
      <c r="K1721">
        <v>151778</v>
      </c>
      <c r="L1721">
        <v>134776</v>
      </c>
      <c r="M1721">
        <v>5176</v>
      </c>
      <c r="N1721">
        <v>4954</v>
      </c>
      <c r="O1721">
        <v>1013</v>
      </c>
      <c r="P1721">
        <v>375</v>
      </c>
      <c r="Q1721">
        <v>5484</v>
      </c>
    </row>
    <row r="1722" spans="1:17" hidden="1" x14ac:dyDescent="0.2">
      <c r="A1722" t="s">
        <v>359</v>
      </c>
      <c r="B1722" s="2">
        <v>41091</v>
      </c>
      <c r="C1722" t="s">
        <v>341</v>
      </c>
      <c r="D1722" t="s">
        <v>342</v>
      </c>
      <c r="E1722" t="s">
        <v>347</v>
      </c>
      <c r="F1722" t="s">
        <v>348</v>
      </c>
      <c r="G1722" t="s">
        <v>382</v>
      </c>
      <c r="H1722">
        <v>20</v>
      </c>
      <c r="I1722" t="s">
        <v>206</v>
      </c>
      <c r="J1722" t="s">
        <v>205</v>
      </c>
      <c r="K1722">
        <v>1299671</v>
      </c>
      <c r="L1722">
        <v>1133369</v>
      </c>
      <c r="M1722">
        <v>81589</v>
      </c>
      <c r="N1722">
        <v>11692</v>
      </c>
      <c r="O1722">
        <v>38429</v>
      </c>
      <c r="P1722">
        <v>928</v>
      </c>
      <c r="Q1722">
        <v>33664</v>
      </c>
    </row>
    <row r="1723" spans="1:17" hidden="1" x14ac:dyDescent="0.2">
      <c r="A1723" t="s">
        <v>359</v>
      </c>
      <c r="B1723" s="2">
        <v>41091</v>
      </c>
      <c r="C1723" t="s">
        <v>341</v>
      </c>
      <c r="D1723" t="s">
        <v>342</v>
      </c>
      <c r="E1723" t="s">
        <v>349</v>
      </c>
      <c r="F1723" t="s">
        <v>350</v>
      </c>
      <c r="G1723" t="s">
        <v>382</v>
      </c>
      <c r="H1723">
        <v>20</v>
      </c>
      <c r="I1723" t="s">
        <v>206</v>
      </c>
      <c r="J1723" t="s">
        <v>205</v>
      </c>
      <c r="K1723">
        <v>1451449</v>
      </c>
      <c r="L1723">
        <v>1268145</v>
      </c>
      <c r="M1723">
        <v>86765</v>
      </c>
      <c r="N1723">
        <v>16646</v>
      </c>
      <c r="O1723">
        <v>39442</v>
      </c>
      <c r="P1723">
        <v>1303</v>
      </c>
      <c r="Q1723">
        <v>39148</v>
      </c>
    </row>
    <row r="1724" spans="1:17" hidden="1" x14ac:dyDescent="0.2">
      <c r="A1724" t="s">
        <v>359</v>
      </c>
      <c r="B1724" s="2">
        <v>41091</v>
      </c>
      <c r="C1724" t="s">
        <v>351</v>
      </c>
      <c r="D1724" t="s">
        <v>352</v>
      </c>
      <c r="E1724" t="s">
        <v>343</v>
      </c>
      <c r="F1724" t="s">
        <v>344</v>
      </c>
      <c r="G1724" t="s">
        <v>382</v>
      </c>
      <c r="H1724">
        <v>20</v>
      </c>
      <c r="I1724" t="s">
        <v>206</v>
      </c>
      <c r="J1724" t="s">
        <v>205</v>
      </c>
      <c r="K1724">
        <v>164139</v>
      </c>
      <c r="L1724">
        <v>146459</v>
      </c>
      <c r="M1724">
        <v>5203</v>
      </c>
      <c r="N1724">
        <v>5603</v>
      </c>
      <c r="O1724">
        <v>1063</v>
      </c>
      <c r="P1724">
        <v>456</v>
      </c>
      <c r="Q1724">
        <v>5355</v>
      </c>
    </row>
    <row r="1725" spans="1:17" hidden="1" x14ac:dyDescent="0.2">
      <c r="A1725" t="s">
        <v>359</v>
      </c>
      <c r="B1725" s="2">
        <v>41091</v>
      </c>
      <c r="C1725" t="s">
        <v>351</v>
      </c>
      <c r="D1725" t="s">
        <v>352</v>
      </c>
      <c r="E1725" t="s">
        <v>347</v>
      </c>
      <c r="F1725" t="s">
        <v>348</v>
      </c>
      <c r="G1725" t="s">
        <v>382</v>
      </c>
      <c r="H1725">
        <v>20</v>
      </c>
      <c r="I1725" t="s">
        <v>206</v>
      </c>
      <c r="J1725" t="s">
        <v>205</v>
      </c>
      <c r="K1725">
        <v>1269773</v>
      </c>
      <c r="L1725">
        <v>1103131</v>
      </c>
      <c r="M1725">
        <v>85711</v>
      </c>
      <c r="N1725">
        <v>11446</v>
      </c>
      <c r="O1725">
        <v>35532</v>
      </c>
      <c r="P1725">
        <v>1042</v>
      </c>
      <c r="Q1725">
        <v>32911</v>
      </c>
    </row>
    <row r="1726" spans="1:17" hidden="1" x14ac:dyDescent="0.2">
      <c r="A1726" t="s">
        <v>359</v>
      </c>
      <c r="B1726" s="2">
        <v>41091</v>
      </c>
      <c r="C1726" t="s">
        <v>351</v>
      </c>
      <c r="D1726" t="s">
        <v>352</v>
      </c>
      <c r="E1726" t="s">
        <v>349</v>
      </c>
      <c r="F1726" t="s">
        <v>350</v>
      </c>
      <c r="G1726" t="s">
        <v>382</v>
      </c>
      <c r="H1726">
        <v>20</v>
      </c>
      <c r="I1726" t="s">
        <v>206</v>
      </c>
      <c r="J1726" t="s">
        <v>205</v>
      </c>
      <c r="K1726">
        <v>1433912</v>
      </c>
      <c r="L1726">
        <v>1249590</v>
      </c>
      <c r="M1726">
        <v>90914</v>
      </c>
      <c r="N1726">
        <v>17049</v>
      </c>
      <c r="O1726">
        <v>36595</v>
      </c>
      <c r="P1726">
        <v>1498</v>
      </c>
      <c r="Q1726">
        <v>38266</v>
      </c>
    </row>
    <row r="1727" spans="1:17" hidden="1" x14ac:dyDescent="0.2">
      <c r="A1727" t="s">
        <v>359</v>
      </c>
      <c r="B1727" s="2">
        <v>41091</v>
      </c>
      <c r="C1727" t="s">
        <v>353</v>
      </c>
      <c r="D1727" t="s">
        <v>354</v>
      </c>
      <c r="E1727" t="s">
        <v>343</v>
      </c>
      <c r="F1727" t="s">
        <v>344</v>
      </c>
      <c r="G1727" t="s">
        <v>382</v>
      </c>
      <c r="H1727">
        <v>20</v>
      </c>
      <c r="I1727" t="s">
        <v>206</v>
      </c>
      <c r="J1727" t="s">
        <v>205</v>
      </c>
      <c r="K1727">
        <v>315917</v>
      </c>
      <c r="L1727">
        <v>281235</v>
      </c>
      <c r="M1727">
        <v>10379</v>
      </c>
      <c r="N1727">
        <v>10557</v>
      </c>
      <c r="O1727">
        <v>2076</v>
      </c>
      <c r="P1727">
        <v>831</v>
      </c>
      <c r="Q1727">
        <v>10839</v>
      </c>
    </row>
    <row r="1728" spans="1:17" hidden="1" x14ac:dyDescent="0.2">
      <c r="A1728" t="s">
        <v>359</v>
      </c>
      <c r="B1728" s="2">
        <v>41091</v>
      </c>
      <c r="C1728" t="s">
        <v>353</v>
      </c>
      <c r="D1728" t="s">
        <v>354</v>
      </c>
      <c r="E1728" t="s">
        <v>347</v>
      </c>
      <c r="F1728" t="s">
        <v>348</v>
      </c>
      <c r="G1728" t="s">
        <v>382</v>
      </c>
      <c r="H1728">
        <v>20</v>
      </c>
      <c r="I1728" t="s">
        <v>206</v>
      </c>
      <c r="J1728" t="s">
        <v>205</v>
      </c>
      <c r="K1728">
        <v>2569444</v>
      </c>
      <c r="L1728">
        <v>2236500</v>
      </c>
      <c r="M1728">
        <v>167300</v>
      </c>
      <c r="N1728">
        <v>23138</v>
      </c>
      <c r="O1728">
        <v>73961</v>
      </c>
      <c r="P1728">
        <v>1970</v>
      </c>
      <c r="Q1728">
        <v>66575</v>
      </c>
    </row>
    <row r="1729" spans="1:17" hidden="1" x14ac:dyDescent="0.2">
      <c r="A1729" t="s">
        <v>359</v>
      </c>
      <c r="B1729" s="2">
        <v>41091</v>
      </c>
      <c r="C1729" t="s">
        <v>353</v>
      </c>
      <c r="D1729" t="s">
        <v>354</v>
      </c>
      <c r="E1729" t="s">
        <v>349</v>
      </c>
      <c r="F1729" t="s">
        <v>350</v>
      </c>
      <c r="G1729" t="s">
        <v>382</v>
      </c>
      <c r="H1729">
        <v>20</v>
      </c>
      <c r="I1729" t="s">
        <v>206</v>
      </c>
      <c r="J1729" t="s">
        <v>205</v>
      </c>
      <c r="K1729">
        <v>2885361</v>
      </c>
      <c r="L1729">
        <v>2517735</v>
      </c>
      <c r="M1729">
        <v>177679</v>
      </c>
      <c r="N1729">
        <v>33695</v>
      </c>
      <c r="O1729">
        <v>76037</v>
      </c>
      <c r="P1729">
        <v>2801</v>
      </c>
      <c r="Q1729">
        <v>77414</v>
      </c>
    </row>
    <row r="1730" spans="1:17" hidden="1" x14ac:dyDescent="0.2">
      <c r="A1730" t="s">
        <v>360</v>
      </c>
      <c r="B1730" s="2">
        <v>41456</v>
      </c>
      <c r="C1730" t="s">
        <v>341</v>
      </c>
      <c r="D1730" t="s">
        <v>342</v>
      </c>
      <c r="E1730" t="s">
        <v>343</v>
      </c>
      <c r="F1730" t="s">
        <v>344</v>
      </c>
      <c r="G1730" t="s">
        <v>382</v>
      </c>
      <c r="H1730">
        <v>20</v>
      </c>
      <c r="I1730" t="s">
        <v>206</v>
      </c>
      <c r="J1730" t="s">
        <v>205</v>
      </c>
      <c r="K1730">
        <v>154837</v>
      </c>
      <c r="L1730">
        <v>137514</v>
      </c>
      <c r="M1730">
        <v>5181</v>
      </c>
      <c r="N1730">
        <v>5052</v>
      </c>
      <c r="O1730">
        <v>1075</v>
      </c>
      <c r="P1730">
        <v>388</v>
      </c>
      <c r="Q1730">
        <v>5627</v>
      </c>
    </row>
    <row r="1731" spans="1:17" hidden="1" x14ac:dyDescent="0.2">
      <c r="A1731" t="s">
        <v>360</v>
      </c>
      <c r="B1731" s="2">
        <v>41456</v>
      </c>
      <c r="C1731" t="s">
        <v>341</v>
      </c>
      <c r="D1731" t="s">
        <v>342</v>
      </c>
      <c r="E1731" t="s">
        <v>347</v>
      </c>
      <c r="F1731" t="s">
        <v>348</v>
      </c>
      <c r="G1731" t="s">
        <v>382</v>
      </c>
      <c r="H1731">
        <v>20</v>
      </c>
      <c r="I1731" t="s">
        <v>206</v>
      </c>
      <c r="J1731" t="s">
        <v>205</v>
      </c>
      <c r="K1731">
        <v>1299172</v>
      </c>
      <c r="L1731">
        <v>1130678</v>
      </c>
      <c r="M1731">
        <v>81757</v>
      </c>
      <c r="N1731">
        <v>11724</v>
      </c>
      <c r="O1731">
        <v>39869</v>
      </c>
      <c r="P1731">
        <v>985</v>
      </c>
      <c r="Q1731">
        <v>34159</v>
      </c>
    </row>
    <row r="1732" spans="1:17" hidden="1" x14ac:dyDescent="0.2">
      <c r="A1732" t="s">
        <v>360</v>
      </c>
      <c r="B1732" s="2">
        <v>41456</v>
      </c>
      <c r="C1732" t="s">
        <v>341</v>
      </c>
      <c r="D1732" t="s">
        <v>342</v>
      </c>
      <c r="E1732" t="s">
        <v>349</v>
      </c>
      <c r="F1732" t="s">
        <v>350</v>
      </c>
      <c r="G1732" t="s">
        <v>382</v>
      </c>
      <c r="H1732">
        <v>20</v>
      </c>
      <c r="I1732" t="s">
        <v>206</v>
      </c>
      <c r="J1732" t="s">
        <v>205</v>
      </c>
      <c r="K1732">
        <v>1454009</v>
      </c>
      <c r="L1732">
        <v>1268192</v>
      </c>
      <c r="M1732">
        <v>86938</v>
      </c>
      <c r="N1732">
        <v>16776</v>
      </c>
      <c r="O1732">
        <v>40944</v>
      </c>
      <c r="P1732">
        <v>1373</v>
      </c>
      <c r="Q1732">
        <v>39786</v>
      </c>
    </row>
    <row r="1733" spans="1:17" hidden="1" x14ac:dyDescent="0.2">
      <c r="A1733" t="s">
        <v>360</v>
      </c>
      <c r="B1733" s="2">
        <v>41456</v>
      </c>
      <c r="C1733" t="s">
        <v>351</v>
      </c>
      <c r="D1733" t="s">
        <v>352</v>
      </c>
      <c r="E1733" t="s">
        <v>343</v>
      </c>
      <c r="F1733" t="s">
        <v>344</v>
      </c>
      <c r="G1733" t="s">
        <v>382</v>
      </c>
      <c r="H1733">
        <v>20</v>
      </c>
      <c r="I1733" t="s">
        <v>206</v>
      </c>
      <c r="J1733" t="s">
        <v>205</v>
      </c>
      <c r="K1733">
        <v>167317</v>
      </c>
      <c r="L1733">
        <v>149274</v>
      </c>
      <c r="M1733">
        <v>5233</v>
      </c>
      <c r="N1733">
        <v>5711</v>
      </c>
      <c r="O1733">
        <v>1072</v>
      </c>
      <c r="P1733">
        <v>473</v>
      </c>
      <c r="Q1733">
        <v>5554</v>
      </c>
    </row>
    <row r="1734" spans="1:17" hidden="1" x14ac:dyDescent="0.2">
      <c r="A1734" t="s">
        <v>360</v>
      </c>
      <c r="B1734" s="2">
        <v>41456</v>
      </c>
      <c r="C1734" t="s">
        <v>351</v>
      </c>
      <c r="D1734" t="s">
        <v>352</v>
      </c>
      <c r="E1734" t="s">
        <v>347</v>
      </c>
      <c r="F1734" t="s">
        <v>348</v>
      </c>
      <c r="G1734" t="s">
        <v>382</v>
      </c>
      <c r="H1734">
        <v>20</v>
      </c>
      <c r="I1734" t="s">
        <v>206</v>
      </c>
      <c r="J1734" t="s">
        <v>205</v>
      </c>
      <c r="K1734">
        <v>1272184</v>
      </c>
      <c r="L1734">
        <v>1102646</v>
      </c>
      <c r="M1734">
        <v>86325</v>
      </c>
      <c r="N1734">
        <v>11515</v>
      </c>
      <c r="O1734">
        <v>36983</v>
      </c>
      <c r="P1734">
        <v>1118</v>
      </c>
      <c r="Q1734">
        <v>33597</v>
      </c>
    </row>
    <row r="1735" spans="1:17" hidden="1" x14ac:dyDescent="0.2">
      <c r="A1735" t="s">
        <v>360</v>
      </c>
      <c r="B1735" s="2">
        <v>41456</v>
      </c>
      <c r="C1735" t="s">
        <v>351</v>
      </c>
      <c r="D1735" t="s">
        <v>352</v>
      </c>
      <c r="E1735" t="s">
        <v>349</v>
      </c>
      <c r="F1735" t="s">
        <v>350</v>
      </c>
      <c r="G1735" t="s">
        <v>382</v>
      </c>
      <c r="H1735">
        <v>20</v>
      </c>
      <c r="I1735" t="s">
        <v>206</v>
      </c>
      <c r="J1735" t="s">
        <v>205</v>
      </c>
      <c r="K1735">
        <v>1439501</v>
      </c>
      <c r="L1735">
        <v>1251920</v>
      </c>
      <c r="M1735">
        <v>91558</v>
      </c>
      <c r="N1735">
        <v>17226</v>
      </c>
      <c r="O1735">
        <v>38055</v>
      </c>
      <c r="P1735">
        <v>1591</v>
      </c>
      <c r="Q1735">
        <v>39151</v>
      </c>
    </row>
    <row r="1736" spans="1:17" hidden="1" x14ac:dyDescent="0.2">
      <c r="A1736" t="s">
        <v>360</v>
      </c>
      <c r="B1736" s="2">
        <v>41456</v>
      </c>
      <c r="C1736" t="s">
        <v>353</v>
      </c>
      <c r="D1736" t="s">
        <v>354</v>
      </c>
      <c r="E1736" t="s">
        <v>343</v>
      </c>
      <c r="F1736" t="s">
        <v>344</v>
      </c>
      <c r="G1736" t="s">
        <v>382</v>
      </c>
      <c r="H1736">
        <v>20</v>
      </c>
      <c r="I1736" t="s">
        <v>206</v>
      </c>
      <c r="J1736" t="s">
        <v>205</v>
      </c>
      <c r="K1736">
        <v>322154</v>
      </c>
      <c r="L1736">
        <v>286788</v>
      </c>
      <c r="M1736">
        <v>10414</v>
      </c>
      <c r="N1736">
        <v>10763</v>
      </c>
      <c r="O1736">
        <v>2147</v>
      </c>
      <c r="P1736">
        <v>861</v>
      </c>
      <c r="Q1736">
        <v>11181</v>
      </c>
    </row>
    <row r="1737" spans="1:17" hidden="1" x14ac:dyDescent="0.2">
      <c r="A1737" t="s">
        <v>360</v>
      </c>
      <c r="B1737" s="2">
        <v>41456</v>
      </c>
      <c r="C1737" t="s">
        <v>353</v>
      </c>
      <c r="D1737" t="s">
        <v>354</v>
      </c>
      <c r="E1737" t="s">
        <v>347</v>
      </c>
      <c r="F1737" t="s">
        <v>348</v>
      </c>
      <c r="G1737" t="s">
        <v>382</v>
      </c>
      <c r="H1737">
        <v>20</v>
      </c>
      <c r="I1737" t="s">
        <v>206</v>
      </c>
      <c r="J1737" t="s">
        <v>205</v>
      </c>
      <c r="K1737">
        <v>2571356</v>
      </c>
      <c r="L1737">
        <v>2233324</v>
      </c>
      <c r="M1737">
        <v>168082</v>
      </c>
      <c r="N1737">
        <v>23239</v>
      </c>
      <c r="O1737">
        <v>76852</v>
      </c>
      <c r="P1737">
        <v>2103</v>
      </c>
      <c r="Q1737">
        <v>67756</v>
      </c>
    </row>
    <row r="1738" spans="1:17" hidden="1" x14ac:dyDescent="0.2">
      <c r="A1738" t="s">
        <v>360</v>
      </c>
      <c r="B1738" s="2">
        <v>41456</v>
      </c>
      <c r="C1738" t="s">
        <v>353</v>
      </c>
      <c r="D1738" t="s">
        <v>354</v>
      </c>
      <c r="E1738" t="s">
        <v>349</v>
      </c>
      <c r="F1738" t="s">
        <v>350</v>
      </c>
      <c r="G1738" t="s">
        <v>382</v>
      </c>
      <c r="H1738">
        <v>20</v>
      </c>
      <c r="I1738" t="s">
        <v>206</v>
      </c>
      <c r="J1738" t="s">
        <v>205</v>
      </c>
      <c r="K1738">
        <v>2893510</v>
      </c>
      <c r="L1738">
        <v>2520112</v>
      </c>
      <c r="M1738">
        <v>178496</v>
      </c>
      <c r="N1738">
        <v>34002</v>
      </c>
      <c r="O1738">
        <v>78999</v>
      </c>
      <c r="P1738">
        <v>2964</v>
      </c>
      <c r="Q1738">
        <v>78937</v>
      </c>
    </row>
    <row r="1739" spans="1:17" x14ac:dyDescent="0.2">
      <c r="A1739" t="s">
        <v>361</v>
      </c>
      <c r="B1739" s="2">
        <v>41821</v>
      </c>
      <c r="C1739" t="s">
        <v>341</v>
      </c>
      <c r="D1739" t="s">
        <v>342</v>
      </c>
      <c r="E1739" t="s">
        <v>343</v>
      </c>
      <c r="F1739" t="s">
        <v>344</v>
      </c>
      <c r="G1739" t="s">
        <v>382</v>
      </c>
      <c r="H1739">
        <v>20</v>
      </c>
      <c r="I1739" t="s">
        <v>206</v>
      </c>
      <c r="J1739" t="s">
        <v>205</v>
      </c>
      <c r="K1739">
        <v>158099</v>
      </c>
      <c r="L1739">
        <v>140372</v>
      </c>
      <c r="M1739">
        <v>5283</v>
      </c>
      <c r="N1739">
        <v>5157</v>
      </c>
      <c r="O1739">
        <v>1097</v>
      </c>
      <c r="P1739">
        <v>416</v>
      </c>
      <c r="Q1739">
        <v>5774</v>
      </c>
    </row>
    <row r="1740" spans="1:17" x14ac:dyDescent="0.2">
      <c r="A1740" t="s">
        <v>361</v>
      </c>
      <c r="B1740" s="2">
        <v>41821</v>
      </c>
      <c r="C1740" t="s">
        <v>341</v>
      </c>
      <c r="D1740" t="s">
        <v>342</v>
      </c>
      <c r="E1740" t="s">
        <v>347</v>
      </c>
      <c r="F1740" t="s">
        <v>348</v>
      </c>
      <c r="G1740" t="s">
        <v>382</v>
      </c>
      <c r="H1740">
        <v>20</v>
      </c>
      <c r="I1740" t="s">
        <v>206</v>
      </c>
      <c r="J1740" t="s">
        <v>205</v>
      </c>
      <c r="K1740">
        <v>1298204</v>
      </c>
      <c r="L1740">
        <v>1127815</v>
      </c>
      <c r="M1740">
        <v>81785</v>
      </c>
      <c r="N1740">
        <v>11659</v>
      </c>
      <c r="O1740">
        <v>41141</v>
      </c>
      <c r="P1740">
        <v>1027</v>
      </c>
      <c r="Q1740">
        <v>34777</v>
      </c>
    </row>
    <row r="1741" spans="1:17" x14ac:dyDescent="0.2">
      <c r="A1741" t="s">
        <v>361</v>
      </c>
      <c r="B1741" s="2">
        <v>41821</v>
      </c>
      <c r="C1741" t="s">
        <v>341</v>
      </c>
      <c r="D1741" t="s">
        <v>342</v>
      </c>
      <c r="E1741" t="s">
        <v>349</v>
      </c>
      <c r="F1741" t="s">
        <v>350</v>
      </c>
      <c r="G1741" t="s">
        <v>382</v>
      </c>
      <c r="H1741">
        <v>20</v>
      </c>
      <c r="I1741" t="s">
        <v>206</v>
      </c>
      <c r="J1741" t="s">
        <v>205</v>
      </c>
      <c r="K1741">
        <v>1456303</v>
      </c>
      <c r="L1741">
        <v>1268187</v>
      </c>
      <c r="M1741">
        <v>87068</v>
      </c>
      <c r="N1741">
        <v>16816</v>
      </c>
      <c r="O1741">
        <v>42238</v>
      </c>
      <c r="P1741">
        <v>1443</v>
      </c>
      <c r="Q1741">
        <v>40551</v>
      </c>
    </row>
    <row r="1742" spans="1:17" x14ac:dyDescent="0.2">
      <c r="A1742" t="s">
        <v>361</v>
      </c>
      <c r="B1742" s="2">
        <v>41821</v>
      </c>
      <c r="C1742" t="s">
        <v>351</v>
      </c>
      <c r="D1742" t="s">
        <v>352</v>
      </c>
      <c r="E1742" t="s">
        <v>343</v>
      </c>
      <c r="F1742" t="s">
        <v>344</v>
      </c>
      <c r="G1742" t="s">
        <v>382</v>
      </c>
      <c r="H1742">
        <v>20</v>
      </c>
      <c r="I1742" t="s">
        <v>206</v>
      </c>
      <c r="J1742" t="s">
        <v>205</v>
      </c>
      <c r="K1742">
        <v>171088</v>
      </c>
      <c r="L1742">
        <v>152512</v>
      </c>
      <c r="M1742">
        <v>5384</v>
      </c>
      <c r="N1742">
        <v>5853</v>
      </c>
      <c r="O1742">
        <v>1105</v>
      </c>
      <c r="P1742">
        <v>494</v>
      </c>
      <c r="Q1742">
        <v>5740</v>
      </c>
    </row>
    <row r="1743" spans="1:17" x14ac:dyDescent="0.2">
      <c r="A1743" t="s">
        <v>361</v>
      </c>
      <c r="B1743" s="2">
        <v>41821</v>
      </c>
      <c r="C1743" t="s">
        <v>351</v>
      </c>
      <c r="D1743" t="s">
        <v>352</v>
      </c>
      <c r="E1743" t="s">
        <v>347</v>
      </c>
      <c r="F1743" t="s">
        <v>348</v>
      </c>
      <c r="G1743" t="s">
        <v>382</v>
      </c>
      <c r="H1743">
        <v>20</v>
      </c>
      <c r="I1743" t="s">
        <v>206</v>
      </c>
      <c r="J1743" t="s">
        <v>205</v>
      </c>
      <c r="K1743">
        <v>1273505</v>
      </c>
      <c r="L1743">
        <v>1100925</v>
      </c>
      <c r="M1743">
        <v>86939</v>
      </c>
      <c r="N1743">
        <v>11467</v>
      </c>
      <c r="O1743">
        <v>38563</v>
      </c>
      <c r="P1743">
        <v>1175</v>
      </c>
      <c r="Q1743">
        <v>34436</v>
      </c>
    </row>
    <row r="1744" spans="1:17" x14ac:dyDescent="0.2">
      <c r="A1744" t="s">
        <v>361</v>
      </c>
      <c r="B1744" s="2">
        <v>41821</v>
      </c>
      <c r="C1744" t="s">
        <v>351</v>
      </c>
      <c r="D1744" t="s">
        <v>352</v>
      </c>
      <c r="E1744" t="s">
        <v>349</v>
      </c>
      <c r="F1744" t="s">
        <v>350</v>
      </c>
      <c r="G1744" t="s">
        <v>382</v>
      </c>
      <c r="H1744">
        <v>20</v>
      </c>
      <c r="I1744" t="s">
        <v>206</v>
      </c>
      <c r="J1744" t="s">
        <v>205</v>
      </c>
      <c r="K1744">
        <v>1444593</v>
      </c>
      <c r="L1744">
        <v>1253437</v>
      </c>
      <c r="M1744">
        <v>92323</v>
      </c>
      <c r="N1744">
        <v>17320</v>
      </c>
      <c r="O1744">
        <v>39668</v>
      </c>
      <c r="P1744">
        <v>1669</v>
      </c>
      <c r="Q1744">
        <v>40176</v>
      </c>
    </row>
    <row r="1745" spans="1:17" x14ac:dyDescent="0.2">
      <c r="A1745" t="s">
        <v>361</v>
      </c>
      <c r="B1745" s="2">
        <v>41821</v>
      </c>
      <c r="C1745" t="s">
        <v>353</v>
      </c>
      <c r="D1745" t="s">
        <v>354</v>
      </c>
      <c r="E1745" t="s">
        <v>343</v>
      </c>
      <c r="F1745" t="s">
        <v>344</v>
      </c>
      <c r="G1745" t="s">
        <v>382</v>
      </c>
      <c r="H1745">
        <v>20</v>
      </c>
      <c r="I1745" t="s">
        <v>206</v>
      </c>
      <c r="J1745" t="s">
        <v>205</v>
      </c>
      <c r="K1745">
        <v>329187</v>
      </c>
      <c r="L1745">
        <v>292884</v>
      </c>
      <c r="M1745">
        <v>10667</v>
      </c>
      <c r="N1745">
        <v>11010</v>
      </c>
      <c r="O1745">
        <v>2202</v>
      </c>
      <c r="P1745">
        <v>910</v>
      </c>
      <c r="Q1745">
        <v>11514</v>
      </c>
    </row>
    <row r="1746" spans="1:17" x14ac:dyDescent="0.2">
      <c r="A1746" t="s">
        <v>361</v>
      </c>
      <c r="B1746" s="2">
        <v>41821</v>
      </c>
      <c r="C1746" t="s">
        <v>353</v>
      </c>
      <c r="D1746" t="s">
        <v>354</v>
      </c>
      <c r="E1746" t="s">
        <v>347</v>
      </c>
      <c r="F1746" t="s">
        <v>348</v>
      </c>
      <c r="G1746" t="s">
        <v>382</v>
      </c>
      <c r="H1746">
        <v>20</v>
      </c>
      <c r="I1746" t="s">
        <v>206</v>
      </c>
      <c r="J1746" t="s">
        <v>205</v>
      </c>
      <c r="K1746">
        <v>2571709</v>
      </c>
      <c r="L1746">
        <v>2228740</v>
      </c>
      <c r="M1746">
        <v>168724</v>
      </c>
      <c r="N1746">
        <v>23126</v>
      </c>
      <c r="O1746">
        <v>79704</v>
      </c>
      <c r="P1746">
        <v>2202</v>
      </c>
      <c r="Q1746">
        <v>69213</v>
      </c>
    </row>
    <row r="1747" spans="1:17" x14ac:dyDescent="0.2">
      <c r="A1747" t="s">
        <v>361</v>
      </c>
      <c r="B1747" s="2">
        <v>41821</v>
      </c>
      <c r="C1747" t="s">
        <v>353</v>
      </c>
      <c r="D1747" t="s">
        <v>354</v>
      </c>
      <c r="E1747" t="s">
        <v>349</v>
      </c>
      <c r="F1747" t="s">
        <v>350</v>
      </c>
      <c r="G1747" t="s">
        <v>382</v>
      </c>
      <c r="H1747">
        <v>20</v>
      </c>
      <c r="I1747" t="s">
        <v>206</v>
      </c>
      <c r="J1747" t="s">
        <v>205</v>
      </c>
      <c r="K1747">
        <v>2900896</v>
      </c>
      <c r="L1747">
        <v>2521624</v>
      </c>
      <c r="M1747">
        <v>179391</v>
      </c>
      <c r="N1747">
        <v>34136</v>
      </c>
      <c r="O1747">
        <v>81906</v>
      </c>
      <c r="P1747">
        <v>3112</v>
      </c>
      <c r="Q1747">
        <v>80727</v>
      </c>
    </row>
    <row r="1748" spans="1:17" hidden="1" x14ac:dyDescent="0.2">
      <c r="A1748" t="s">
        <v>362</v>
      </c>
      <c r="B1748" s="2">
        <v>42186</v>
      </c>
      <c r="C1748" t="s">
        <v>341</v>
      </c>
      <c r="D1748" t="s">
        <v>342</v>
      </c>
      <c r="E1748" t="s">
        <v>343</v>
      </c>
      <c r="F1748" t="s">
        <v>344</v>
      </c>
      <c r="G1748" t="s">
        <v>382</v>
      </c>
      <c r="H1748">
        <v>20</v>
      </c>
      <c r="I1748" t="s">
        <v>206</v>
      </c>
      <c r="J1748" t="s">
        <v>205</v>
      </c>
      <c r="K1748">
        <v>161468</v>
      </c>
      <c r="L1748">
        <v>143536</v>
      </c>
      <c r="M1748">
        <v>5328</v>
      </c>
      <c r="N1748">
        <v>5207</v>
      </c>
      <c r="O1748">
        <v>1128</v>
      </c>
      <c r="P1748">
        <v>401</v>
      </c>
      <c r="Q1748">
        <v>5868</v>
      </c>
    </row>
    <row r="1749" spans="1:17" hidden="1" x14ac:dyDescent="0.2">
      <c r="A1749" t="s">
        <v>362</v>
      </c>
      <c r="B1749" s="2">
        <v>42186</v>
      </c>
      <c r="C1749" t="s">
        <v>341</v>
      </c>
      <c r="D1749" t="s">
        <v>342</v>
      </c>
      <c r="E1749" t="s">
        <v>347</v>
      </c>
      <c r="F1749" t="s">
        <v>348</v>
      </c>
      <c r="G1749" t="s">
        <v>382</v>
      </c>
      <c r="H1749">
        <v>20</v>
      </c>
      <c r="I1749" t="s">
        <v>206</v>
      </c>
      <c r="J1749" t="s">
        <v>205</v>
      </c>
      <c r="K1749">
        <v>1298410</v>
      </c>
      <c r="L1749">
        <v>1125162</v>
      </c>
      <c r="M1749">
        <v>81936</v>
      </c>
      <c r="N1749">
        <v>11558</v>
      </c>
      <c r="O1749">
        <v>43163</v>
      </c>
      <c r="P1749">
        <v>1051</v>
      </c>
      <c r="Q1749">
        <v>35540</v>
      </c>
    </row>
    <row r="1750" spans="1:17" hidden="1" x14ac:dyDescent="0.2">
      <c r="A1750" t="s">
        <v>362</v>
      </c>
      <c r="B1750" s="2">
        <v>42186</v>
      </c>
      <c r="C1750" t="s">
        <v>341</v>
      </c>
      <c r="D1750" t="s">
        <v>342</v>
      </c>
      <c r="E1750" t="s">
        <v>349</v>
      </c>
      <c r="F1750" t="s">
        <v>350</v>
      </c>
      <c r="G1750" t="s">
        <v>382</v>
      </c>
      <c r="H1750">
        <v>20</v>
      </c>
      <c r="I1750" t="s">
        <v>206</v>
      </c>
      <c r="J1750" t="s">
        <v>205</v>
      </c>
      <c r="K1750">
        <v>1459878</v>
      </c>
      <c r="L1750">
        <v>1268698</v>
      </c>
      <c r="M1750">
        <v>87264</v>
      </c>
      <c r="N1750">
        <v>16765</v>
      </c>
      <c r="O1750">
        <v>44291</v>
      </c>
      <c r="P1750">
        <v>1452</v>
      </c>
      <c r="Q1750">
        <v>41408</v>
      </c>
    </row>
    <row r="1751" spans="1:17" hidden="1" x14ac:dyDescent="0.2">
      <c r="A1751" t="s">
        <v>362</v>
      </c>
      <c r="B1751" s="2">
        <v>42186</v>
      </c>
      <c r="C1751" t="s">
        <v>351</v>
      </c>
      <c r="D1751" t="s">
        <v>352</v>
      </c>
      <c r="E1751" t="s">
        <v>343</v>
      </c>
      <c r="F1751" t="s">
        <v>344</v>
      </c>
      <c r="G1751" t="s">
        <v>382</v>
      </c>
      <c r="H1751">
        <v>20</v>
      </c>
      <c r="I1751" t="s">
        <v>206</v>
      </c>
      <c r="J1751" t="s">
        <v>205</v>
      </c>
      <c r="K1751">
        <v>174360</v>
      </c>
      <c r="L1751">
        <v>155437</v>
      </c>
      <c r="M1751">
        <v>5554</v>
      </c>
      <c r="N1751">
        <v>5901</v>
      </c>
      <c r="O1751">
        <v>1114</v>
      </c>
      <c r="P1751">
        <v>480</v>
      </c>
      <c r="Q1751">
        <v>5874</v>
      </c>
    </row>
    <row r="1752" spans="1:17" hidden="1" x14ac:dyDescent="0.2">
      <c r="A1752" t="s">
        <v>362</v>
      </c>
      <c r="B1752" s="2">
        <v>42186</v>
      </c>
      <c r="C1752" t="s">
        <v>351</v>
      </c>
      <c r="D1752" t="s">
        <v>352</v>
      </c>
      <c r="E1752" t="s">
        <v>347</v>
      </c>
      <c r="F1752" t="s">
        <v>348</v>
      </c>
      <c r="G1752" t="s">
        <v>382</v>
      </c>
      <c r="H1752">
        <v>20</v>
      </c>
      <c r="I1752" t="s">
        <v>206</v>
      </c>
      <c r="J1752" t="s">
        <v>205</v>
      </c>
      <c r="K1752">
        <v>1275264</v>
      </c>
      <c r="L1752">
        <v>1099180</v>
      </c>
      <c r="M1752">
        <v>87463</v>
      </c>
      <c r="N1752">
        <v>11461</v>
      </c>
      <c r="O1752">
        <v>40799</v>
      </c>
      <c r="P1752">
        <v>1265</v>
      </c>
      <c r="Q1752">
        <v>35096</v>
      </c>
    </row>
    <row r="1753" spans="1:17" hidden="1" x14ac:dyDescent="0.2">
      <c r="A1753" t="s">
        <v>362</v>
      </c>
      <c r="B1753" s="2">
        <v>42186</v>
      </c>
      <c r="C1753" t="s">
        <v>351</v>
      </c>
      <c r="D1753" t="s">
        <v>352</v>
      </c>
      <c r="E1753" t="s">
        <v>349</v>
      </c>
      <c r="F1753" t="s">
        <v>350</v>
      </c>
      <c r="G1753" t="s">
        <v>382</v>
      </c>
      <c r="H1753">
        <v>20</v>
      </c>
      <c r="I1753" t="s">
        <v>206</v>
      </c>
      <c r="J1753" t="s">
        <v>205</v>
      </c>
      <c r="K1753">
        <v>1449624</v>
      </c>
      <c r="L1753">
        <v>1254617</v>
      </c>
      <c r="M1753">
        <v>93017</v>
      </c>
      <c r="N1753">
        <v>17362</v>
      </c>
      <c r="O1753">
        <v>41913</v>
      </c>
      <c r="P1753">
        <v>1745</v>
      </c>
      <c r="Q1753">
        <v>40970</v>
      </c>
    </row>
    <row r="1754" spans="1:17" hidden="1" x14ac:dyDescent="0.2">
      <c r="A1754" t="s">
        <v>362</v>
      </c>
      <c r="B1754" s="2">
        <v>42186</v>
      </c>
      <c r="C1754" t="s">
        <v>353</v>
      </c>
      <c r="D1754" t="s">
        <v>354</v>
      </c>
      <c r="E1754" t="s">
        <v>343</v>
      </c>
      <c r="F1754" t="s">
        <v>344</v>
      </c>
      <c r="G1754" t="s">
        <v>382</v>
      </c>
      <c r="H1754">
        <v>20</v>
      </c>
      <c r="I1754" t="s">
        <v>206</v>
      </c>
      <c r="J1754" t="s">
        <v>205</v>
      </c>
      <c r="K1754">
        <v>335828</v>
      </c>
      <c r="L1754">
        <v>298973</v>
      </c>
      <c r="M1754">
        <v>10882</v>
      </c>
      <c r="N1754">
        <v>11108</v>
      </c>
      <c r="O1754">
        <v>2242</v>
      </c>
      <c r="P1754">
        <v>881</v>
      </c>
      <c r="Q1754">
        <v>11742</v>
      </c>
    </row>
    <row r="1755" spans="1:17" hidden="1" x14ac:dyDescent="0.2">
      <c r="A1755" t="s">
        <v>362</v>
      </c>
      <c r="B1755" s="2">
        <v>42186</v>
      </c>
      <c r="C1755" t="s">
        <v>353</v>
      </c>
      <c r="D1755" t="s">
        <v>354</v>
      </c>
      <c r="E1755" t="s">
        <v>347</v>
      </c>
      <c r="F1755" t="s">
        <v>348</v>
      </c>
      <c r="G1755" t="s">
        <v>382</v>
      </c>
      <c r="H1755">
        <v>20</v>
      </c>
      <c r="I1755" t="s">
        <v>206</v>
      </c>
      <c r="J1755" t="s">
        <v>205</v>
      </c>
      <c r="K1755">
        <v>2573674</v>
      </c>
      <c r="L1755">
        <v>2224342</v>
      </c>
      <c r="M1755">
        <v>169399</v>
      </c>
      <c r="N1755">
        <v>23019</v>
      </c>
      <c r="O1755">
        <v>83962</v>
      </c>
      <c r="P1755">
        <v>2316</v>
      </c>
      <c r="Q1755">
        <v>70636</v>
      </c>
    </row>
    <row r="1756" spans="1:17" hidden="1" x14ac:dyDescent="0.2">
      <c r="A1756" t="s">
        <v>362</v>
      </c>
      <c r="B1756" s="2">
        <v>42186</v>
      </c>
      <c r="C1756" t="s">
        <v>353</v>
      </c>
      <c r="D1756" t="s">
        <v>354</v>
      </c>
      <c r="E1756" t="s">
        <v>349</v>
      </c>
      <c r="F1756" t="s">
        <v>350</v>
      </c>
      <c r="G1756" t="s">
        <v>382</v>
      </c>
      <c r="H1756">
        <v>20</v>
      </c>
      <c r="I1756" t="s">
        <v>206</v>
      </c>
      <c r="J1756" t="s">
        <v>205</v>
      </c>
      <c r="K1756">
        <v>2909502</v>
      </c>
      <c r="L1756">
        <v>2523315</v>
      </c>
      <c r="M1756">
        <v>180281</v>
      </c>
      <c r="N1756">
        <v>34127</v>
      </c>
      <c r="O1756">
        <v>86204</v>
      </c>
      <c r="P1756">
        <v>3197</v>
      </c>
      <c r="Q1756">
        <v>82378</v>
      </c>
    </row>
    <row r="1757" spans="1:17" hidden="1" x14ac:dyDescent="0.2">
      <c r="A1757" t="s">
        <v>363</v>
      </c>
      <c r="B1757" s="2">
        <v>42552</v>
      </c>
      <c r="C1757" t="s">
        <v>341</v>
      </c>
      <c r="D1757" t="s">
        <v>342</v>
      </c>
      <c r="E1757" t="s">
        <v>343</v>
      </c>
      <c r="F1757" t="s">
        <v>344</v>
      </c>
      <c r="G1757" t="s">
        <v>382</v>
      </c>
      <c r="H1757">
        <v>20</v>
      </c>
      <c r="I1757" t="s">
        <v>206</v>
      </c>
      <c r="J1757" t="s">
        <v>205</v>
      </c>
      <c r="K1757">
        <v>164412</v>
      </c>
      <c r="L1757">
        <v>146238</v>
      </c>
      <c r="M1757">
        <v>5399</v>
      </c>
      <c r="N1757">
        <v>5307</v>
      </c>
      <c r="O1757">
        <v>1138</v>
      </c>
      <c r="P1757">
        <v>382</v>
      </c>
      <c r="Q1757">
        <v>5948</v>
      </c>
    </row>
    <row r="1758" spans="1:17" hidden="1" x14ac:dyDescent="0.2">
      <c r="A1758" t="s">
        <v>363</v>
      </c>
      <c r="B1758" s="2">
        <v>42552</v>
      </c>
      <c r="C1758" t="s">
        <v>341</v>
      </c>
      <c r="D1758" t="s">
        <v>342</v>
      </c>
      <c r="E1758" t="s">
        <v>347</v>
      </c>
      <c r="F1758" t="s">
        <v>348</v>
      </c>
      <c r="G1758" t="s">
        <v>382</v>
      </c>
      <c r="H1758">
        <v>20</v>
      </c>
      <c r="I1758" t="s">
        <v>206</v>
      </c>
      <c r="J1758" t="s">
        <v>205</v>
      </c>
      <c r="K1758">
        <v>1296374</v>
      </c>
      <c r="L1758">
        <v>1121389</v>
      </c>
      <c r="M1758">
        <v>81546</v>
      </c>
      <c r="N1758">
        <v>11559</v>
      </c>
      <c r="O1758">
        <v>44613</v>
      </c>
      <c r="P1758">
        <v>1104</v>
      </c>
      <c r="Q1758">
        <v>36163</v>
      </c>
    </row>
    <row r="1759" spans="1:17" hidden="1" x14ac:dyDescent="0.2">
      <c r="A1759" t="s">
        <v>363</v>
      </c>
      <c r="B1759" s="2">
        <v>42552</v>
      </c>
      <c r="C1759" t="s">
        <v>341</v>
      </c>
      <c r="D1759" t="s">
        <v>342</v>
      </c>
      <c r="E1759" t="s">
        <v>349</v>
      </c>
      <c r="F1759" t="s">
        <v>350</v>
      </c>
      <c r="G1759" t="s">
        <v>382</v>
      </c>
      <c r="H1759">
        <v>20</v>
      </c>
      <c r="I1759" t="s">
        <v>206</v>
      </c>
      <c r="J1759" t="s">
        <v>205</v>
      </c>
      <c r="K1759">
        <v>1460786</v>
      </c>
      <c r="L1759">
        <v>1267627</v>
      </c>
      <c r="M1759">
        <v>86945</v>
      </c>
      <c r="N1759">
        <v>16866</v>
      </c>
      <c r="O1759">
        <v>45751</v>
      </c>
      <c r="P1759">
        <v>1486</v>
      </c>
      <c r="Q1759">
        <v>42111</v>
      </c>
    </row>
    <row r="1760" spans="1:17" hidden="1" x14ac:dyDescent="0.2">
      <c r="A1760" t="s">
        <v>363</v>
      </c>
      <c r="B1760" s="2">
        <v>42552</v>
      </c>
      <c r="C1760" t="s">
        <v>351</v>
      </c>
      <c r="D1760" t="s">
        <v>352</v>
      </c>
      <c r="E1760" t="s">
        <v>343</v>
      </c>
      <c r="F1760" t="s">
        <v>344</v>
      </c>
      <c r="G1760" t="s">
        <v>382</v>
      </c>
      <c r="H1760">
        <v>20</v>
      </c>
      <c r="I1760" t="s">
        <v>206</v>
      </c>
      <c r="J1760" t="s">
        <v>205</v>
      </c>
      <c r="K1760">
        <v>176871</v>
      </c>
      <c r="L1760">
        <v>157679</v>
      </c>
      <c r="M1760">
        <v>5625</v>
      </c>
      <c r="N1760">
        <v>5966</v>
      </c>
      <c r="O1760">
        <v>1156</v>
      </c>
      <c r="P1760">
        <v>473</v>
      </c>
      <c r="Q1760">
        <v>5972</v>
      </c>
    </row>
    <row r="1761" spans="1:17" hidden="1" x14ac:dyDescent="0.2">
      <c r="A1761" t="s">
        <v>363</v>
      </c>
      <c r="B1761" s="2">
        <v>42552</v>
      </c>
      <c r="C1761" t="s">
        <v>351</v>
      </c>
      <c r="D1761" t="s">
        <v>352</v>
      </c>
      <c r="E1761" t="s">
        <v>347</v>
      </c>
      <c r="F1761" t="s">
        <v>348</v>
      </c>
      <c r="G1761" t="s">
        <v>382</v>
      </c>
      <c r="H1761">
        <v>20</v>
      </c>
      <c r="I1761" t="s">
        <v>206</v>
      </c>
      <c r="J1761" t="s">
        <v>205</v>
      </c>
      <c r="K1761">
        <v>1273606</v>
      </c>
      <c r="L1761">
        <v>1095537</v>
      </c>
      <c r="M1761">
        <v>87266</v>
      </c>
      <c r="N1761">
        <v>11389</v>
      </c>
      <c r="O1761">
        <v>42382</v>
      </c>
      <c r="P1761">
        <v>1322</v>
      </c>
      <c r="Q1761">
        <v>35710</v>
      </c>
    </row>
    <row r="1762" spans="1:17" hidden="1" x14ac:dyDescent="0.2">
      <c r="A1762" t="s">
        <v>363</v>
      </c>
      <c r="B1762" s="2">
        <v>42552</v>
      </c>
      <c r="C1762" t="s">
        <v>351</v>
      </c>
      <c r="D1762" t="s">
        <v>352</v>
      </c>
      <c r="E1762" t="s">
        <v>349</v>
      </c>
      <c r="F1762" t="s">
        <v>350</v>
      </c>
      <c r="G1762" t="s">
        <v>382</v>
      </c>
      <c r="H1762">
        <v>20</v>
      </c>
      <c r="I1762" t="s">
        <v>206</v>
      </c>
      <c r="J1762" t="s">
        <v>205</v>
      </c>
      <c r="K1762">
        <v>1450477</v>
      </c>
      <c r="L1762">
        <v>1253216</v>
      </c>
      <c r="M1762">
        <v>92891</v>
      </c>
      <c r="N1762">
        <v>17355</v>
      </c>
      <c r="O1762">
        <v>43538</v>
      </c>
      <c r="P1762">
        <v>1795</v>
      </c>
      <c r="Q1762">
        <v>41682</v>
      </c>
    </row>
    <row r="1763" spans="1:17" hidden="1" x14ac:dyDescent="0.2">
      <c r="A1763" t="s">
        <v>363</v>
      </c>
      <c r="B1763" s="2">
        <v>42552</v>
      </c>
      <c r="C1763" t="s">
        <v>353</v>
      </c>
      <c r="D1763" t="s">
        <v>354</v>
      </c>
      <c r="E1763" t="s">
        <v>343</v>
      </c>
      <c r="F1763" t="s">
        <v>344</v>
      </c>
      <c r="G1763" t="s">
        <v>382</v>
      </c>
      <c r="H1763">
        <v>20</v>
      </c>
      <c r="I1763" t="s">
        <v>206</v>
      </c>
      <c r="J1763" t="s">
        <v>205</v>
      </c>
      <c r="K1763">
        <v>341283</v>
      </c>
      <c r="L1763">
        <v>303917</v>
      </c>
      <c r="M1763">
        <v>11024</v>
      </c>
      <c r="N1763">
        <v>11273</v>
      </c>
      <c r="O1763">
        <v>2294</v>
      </c>
      <c r="P1763">
        <v>855</v>
      </c>
      <c r="Q1763">
        <v>11920</v>
      </c>
    </row>
    <row r="1764" spans="1:17" hidden="1" x14ac:dyDescent="0.2">
      <c r="A1764" t="s">
        <v>363</v>
      </c>
      <c r="B1764" s="2">
        <v>42552</v>
      </c>
      <c r="C1764" t="s">
        <v>353</v>
      </c>
      <c r="D1764" t="s">
        <v>354</v>
      </c>
      <c r="E1764" t="s">
        <v>347</v>
      </c>
      <c r="F1764" t="s">
        <v>348</v>
      </c>
      <c r="G1764" t="s">
        <v>382</v>
      </c>
      <c r="H1764">
        <v>20</v>
      </c>
      <c r="I1764" t="s">
        <v>206</v>
      </c>
      <c r="J1764" t="s">
        <v>205</v>
      </c>
      <c r="K1764">
        <v>2569980</v>
      </c>
      <c r="L1764">
        <v>2216926</v>
      </c>
      <c r="M1764">
        <v>168812</v>
      </c>
      <c r="N1764">
        <v>22948</v>
      </c>
      <c r="O1764">
        <v>86995</v>
      </c>
      <c r="P1764">
        <v>2426</v>
      </c>
      <c r="Q1764">
        <v>71873</v>
      </c>
    </row>
    <row r="1765" spans="1:17" hidden="1" x14ac:dyDescent="0.2">
      <c r="A1765" t="s">
        <v>363</v>
      </c>
      <c r="B1765" s="2">
        <v>42552</v>
      </c>
      <c r="C1765" t="s">
        <v>353</v>
      </c>
      <c r="D1765" t="s">
        <v>354</v>
      </c>
      <c r="E1765" t="s">
        <v>349</v>
      </c>
      <c r="F1765" t="s">
        <v>350</v>
      </c>
      <c r="G1765" t="s">
        <v>382</v>
      </c>
      <c r="H1765">
        <v>20</v>
      </c>
      <c r="I1765" t="s">
        <v>206</v>
      </c>
      <c r="J1765" t="s">
        <v>205</v>
      </c>
      <c r="K1765">
        <v>2911263</v>
      </c>
      <c r="L1765">
        <v>2520843</v>
      </c>
      <c r="M1765">
        <v>179836</v>
      </c>
      <c r="N1765">
        <v>34221</v>
      </c>
      <c r="O1765">
        <v>89289</v>
      </c>
      <c r="P1765">
        <v>3281</v>
      </c>
      <c r="Q1765">
        <v>83793</v>
      </c>
    </row>
    <row r="1766" spans="1:17" hidden="1" x14ac:dyDescent="0.2">
      <c r="A1766" t="s">
        <v>364</v>
      </c>
      <c r="B1766" s="2">
        <v>42917</v>
      </c>
      <c r="C1766" t="s">
        <v>341</v>
      </c>
      <c r="D1766" t="s">
        <v>342</v>
      </c>
      <c r="E1766" t="s">
        <v>343</v>
      </c>
      <c r="F1766" t="s">
        <v>344</v>
      </c>
      <c r="G1766" t="s">
        <v>382</v>
      </c>
      <c r="H1766">
        <v>20</v>
      </c>
      <c r="I1766" t="s">
        <v>206</v>
      </c>
      <c r="J1766" t="s">
        <v>205</v>
      </c>
      <c r="K1766">
        <v>167214</v>
      </c>
      <c r="L1766">
        <v>148763</v>
      </c>
      <c r="M1766">
        <v>5407</v>
      </c>
      <c r="N1766">
        <v>5431</v>
      </c>
      <c r="O1766">
        <v>1156</v>
      </c>
      <c r="P1766">
        <v>402</v>
      </c>
      <c r="Q1766">
        <v>6055</v>
      </c>
    </row>
    <row r="1767" spans="1:17" hidden="1" x14ac:dyDescent="0.2">
      <c r="A1767" t="s">
        <v>364</v>
      </c>
      <c r="B1767" s="2">
        <v>42917</v>
      </c>
      <c r="C1767" t="s">
        <v>341</v>
      </c>
      <c r="D1767" t="s">
        <v>342</v>
      </c>
      <c r="E1767" t="s">
        <v>347</v>
      </c>
      <c r="F1767" t="s">
        <v>348</v>
      </c>
      <c r="G1767" t="s">
        <v>382</v>
      </c>
      <c r="H1767">
        <v>20</v>
      </c>
      <c r="I1767" t="s">
        <v>206</v>
      </c>
      <c r="J1767" t="s">
        <v>205</v>
      </c>
      <c r="K1767">
        <v>1293257</v>
      </c>
      <c r="L1767">
        <v>1117644</v>
      </c>
      <c r="M1767">
        <v>80942</v>
      </c>
      <c r="N1767">
        <v>11613</v>
      </c>
      <c r="O1767">
        <v>44953</v>
      </c>
      <c r="P1767">
        <v>1156</v>
      </c>
      <c r="Q1767">
        <v>36949</v>
      </c>
    </row>
    <row r="1768" spans="1:17" hidden="1" x14ac:dyDescent="0.2">
      <c r="A1768" t="s">
        <v>364</v>
      </c>
      <c r="B1768" s="2">
        <v>42917</v>
      </c>
      <c r="C1768" t="s">
        <v>341</v>
      </c>
      <c r="D1768" t="s">
        <v>342</v>
      </c>
      <c r="E1768" t="s">
        <v>349</v>
      </c>
      <c r="F1768" t="s">
        <v>350</v>
      </c>
      <c r="G1768" t="s">
        <v>382</v>
      </c>
      <c r="H1768">
        <v>20</v>
      </c>
      <c r="I1768" t="s">
        <v>206</v>
      </c>
      <c r="J1768" t="s">
        <v>205</v>
      </c>
      <c r="K1768">
        <v>1460471</v>
      </c>
      <c r="L1768">
        <v>1266407</v>
      </c>
      <c r="M1768">
        <v>86349</v>
      </c>
      <c r="N1768">
        <v>17044</v>
      </c>
      <c r="O1768">
        <v>46109</v>
      </c>
      <c r="P1768">
        <v>1558</v>
      </c>
      <c r="Q1768">
        <v>43004</v>
      </c>
    </row>
    <row r="1769" spans="1:17" hidden="1" x14ac:dyDescent="0.2">
      <c r="A1769" t="s">
        <v>364</v>
      </c>
      <c r="B1769" s="2">
        <v>42917</v>
      </c>
      <c r="C1769" t="s">
        <v>351</v>
      </c>
      <c r="D1769" t="s">
        <v>352</v>
      </c>
      <c r="E1769" t="s">
        <v>343</v>
      </c>
      <c r="F1769" t="s">
        <v>344</v>
      </c>
      <c r="G1769" t="s">
        <v>382</v>
      </c>
      <c r="H1769">
        <v>20</v>
      </c>
      <c r="I1769" t="s">
        <v>206</v>
      </c>
      <c r="J1769" t="s">
        <v>205</v>
      </c>
      <c r="K1769">
        <v>179161</v>
      </c>
      <c r="L1769">
        <v>159706</v>
      </c>
      <c r="M1769">
        <v>5660</v>
      </c>
      <c r="N1769">
        <v>6066</v>
      </c>
      <c r="O1769">
        <v>1140</v>
      </c>
      <c r="P1769">
        <v>471</v>
      </c>
      <c r="Q1769">
        <v>6118</v>
      </c>
    </row>
    <row r="1770" spans="1:17" hidden="1" x14ac:dyDescent="0.2">
      <c r="A1770" t="s">
        <v>364</v>
      </c>
      <c r="B1770" s="2">
        <v>42917</v>
      </c>
      <c r="C1770" t="s">
        <v>351</v>
      </c>
      <c r="D1770" t="s">
        <v>352</v>
      </c>
      <c r="E1770" t="s">
        <v>347</v>
      </c>
      <c r="F1770" t="s">
        <v>348</v>
      </c>
      <c r="G1770" t="s">
        <v>382</v>
      </c>
      <c r="H1770">
        <v>20</v>
      </c>
      <c r="I1770" t="s">
        <v>206</v>
      </c>
      <c r="J1770" t="s">
        <v>205</v>
      </c>
      <c r="K1770">
        <v>1271057</v>
      </c>
      <c r="L1770">
        <v>1092108</v>
      </c>
      <c r="M1770">
        <v>86921</v>
      </c>
      <c r="N1770">
        <v>11353</v>
      </c>
      <c r="O1770">
        <v>42714</v>
      </c>
      <c r="P1770">
        <v>1415</v>
      </c>
      <c r="Q1770">
        <v>36546</v>
      </c>
    </row>
    <row r="1771" spans="1:17" hidden="1" x14ac:dyDescent="0.2">
      <c r="A1771" t="s">
        <v>364</v>
      </c>
      <c r="B1771" s="2">
        <v>42917</v>
      </c>
      <c r="C1771" t="s">
        <v>351</v>
      </c>
      <c r="D1771" t="s">
        <v>352</v>
      </c>
      <c r="E1771" t="s">
        <v>349</v>
      </c>
      <c r="F1771" t="s">
        <v>350</v>
      </c>
      <c r="G1771" t="s">
        <v>382</v>
      </c>
      <c r="H1771">
        <v>20</v>
      </c>
      <c r="I1771" t="s">
        <v>206</v>
      </c>
      <c r="J1771" t="s">
        <v>205</v>
      </c>
      <c r="K1771">
        <v>1450218</v>
      </c>
      <c r="L1771">
        <v>1251814</v>
      </c>
      <c r="M1771">
        <v>92581</v>
      </c>
      <c r="N1771">
        <v>17419</v>
      </c>
      <c r="O1771">
        <v>43854</v>
      </c>
      <c r="P1771">
        <v>1886</v>
      </c>
      <c r="Q1771">
        <v>42664</v>
      </c>
    </row>
    <row r="1772" spans="1:17" hidden="1" x14ac:dyDescent="0.2">
      <c r="A1772" t="s">
        <v>364</v>
      </c>
      <c r="B1772" s="2">
        <v>42917</v>
      </c>
      <c r="C1772" t="s">
        <v>353</v>
      </c>
      <c r="D1772" t="s">
        <v>354</v>
      </c>
      <c r="E1772" t="s">
        <v>343</v>
      </c>
      <c r="F1772" t="s">
        <v>344</v>
      </c>
      <c r="G1772" t="s">
        <v>382</v>
      </c>
      <c r="H1772">
        <v>20</v>
      </c>
      <c r="I1772" t="s">
        <v>206</v>
      </c>
      <c r="J1772" t="s">
        <v>205</v>
      </c>
      <c r="K1772">
        <v>346375</v>
      </c>
      <c r="L1772">
        <v>308469</v>
      </c>
      <c r="M1772">
        <v>11067</v>
      </c>
      <c r="N1772">
        <v>11497</v>
      </c>
      <c r="O1772">
        <v>2296</v>
      </c>
      <c r="P1772">
        <v>873</v>
      </c>
      <c r="Q1772">
        <v>12173</v>
      </c>
    </row>
    <row r="1773" spans="1:17" hidden="1" x14ac:dyDescent="0.2">
      <c r="A1773" t="s">
        <v>364</v>
      </c>
      <c r="B1773" s="2">
        <v>42917</v>
      </c>
      <c r="C1773" t="s">
        <v>353</v>
      </c>
      <c r="D1773" t="s">
        <v>354</v>
      </c>
      <c r="E1773" t="s">
        <v>347</v>
      </c>
      <c r="F1773" t="s">
        <v>348</v>
      </c>
      <c r="G1773" t="s">
        <v>382</v>
      </c>
      <c r="H1773">
        <v>20</v>
      </c>
      <c r="I1773" t="s">
        <v>206</v>
      </c>
      <c r="J1773" t="s">
        <v>205</v>
      </c>
      <c r="K1773">
        <v>2564314</v>
      </c>
      <c r="L1773">
        <v>2209752</v>
      </c>
      <c r="M1773">
        <v>167863</v>
      </c>
      <c r="N1773">
        <v>22966</v>
      </c>
      <c r="O1773">
        <v>87667</v>
      </c>
      <c r="P1773">
        <v>2571</v>
      </c>
      <c r="Q1773">
        <v>73495</v>
      </c>
    </row>
    <row r="1774" spans="1:17" hidden="1" x14ac:dyDescent="0.2">
      <c r="A1774" t="s">
        <v>364</v>
      </c>
      <c r="B1774" s="2">
        <v>42917</v>
      </c>
      <c r="C1774" t="s">
        <v>353</v>
      </c>
      <c r="D1774" t="s">
        <v>354</v>
      </c>
      <c r="E1774" t="s">
        <v>349</v>
      </c>
      <c r="F1774" t="s">
        <v>350</v>
      </c>
      <c r="G1774" t="s">
        <v>382</v>
      </c>
      <c r="H1774">
        <v>20</v>
      </c>
      <c r="I1774" t="s">
        <v>206</v>
      </c>
      <c r="J1774" t="s">
        <v>205</v>
      </c>
      <c r="K1774">
        <v>2910689</v>
      </c>
      <c r="L1774">
        <v>2518221</v>
      </c>
      <c r="M1774">
        <v>178930</v>
      </c>
      <c r="N1774">
        <v>34463</v>
      </c>
      <c r="O1774">
        <v>89963</v>
      </c>
      <c r="P1774">
        <v>3444</v>
      </c>
      <c r="Q1774">
        <v>85668</v>
      </c>
    </row>
    <row r="1775" spans="1:17" hidden="1" x14ac:dyDescent="0.2">
      <c r="A1775" t="s">
        <v>365</v>
      </c>
      <c r="B1775" s="2">
        <v>43282</v>
      </c>
      <c r="C1775" t="s">
        <v>341</v>
      </c>
      <c r="D1775" t="s">
        <v>342</v>
      </c>
      <c r="E1775" t="s">
        <v>343</v>
      </c>
      <c r="F1775" t="s">
        <v>344</v>
      </c>
      <c r="G1775" t="s">
        <v>382</v>
      </c>
      <c r="H1775">
        <v>20</v>
      </c>
      <c r="I1775" t="s">
        <v>206</v>
      </c>
      <c r="J1775" t="s">
        <v>205</v>
      </c>
      <c r="K1775">
        <v>169668</v>
      </c>
      <c r="L1775">
        <v>150796</v>
      </c>
      <c r="M1775">
        <v>5488</v>
      </c>
      <c r="N1775">
        <v>5537</v>
      </c>
      <c r="O1775">
        <v>1202</v>
      </c>
      <c r="P1775">
        <v>416</v>
      </c>
      <c r="Q1775">
        <v>6229</v>
      </c>
    </row>
    <row r="1776" spans="1:17" hidden="1" x14ac:dyDescent="0.2">
      <c r="A1776" t="s">
        <v>365</v>
      </c>
      <c r="B1776" s="2">
        <v>43282</v>
      </c>
      <c r="C1776" t="s">
        <v>341</v>
      </c>
      <c r="D1776" t="s">
        <v>342</v>
      </c>
      <c r="E1776" t="s">
        <v>347</v>
      </c>
      <c r="F1776" t="s">
        <v>348</v>
      </c>
      <c r="G1776" t="s">
        <v>382</v>
      </c>
      <c r="H1776">
        <v>20</v>
      </c>
      <c r="I1776" t="s">
        <v>206</v>
      </c>
      <c r="J1776" t="s">
        <v>205</v>
      </c>
      <c r="K1776">
        <v>1291431</v>
      </c>
      <c r="L1776">
        <v>1114451</v>
      </c>
      <c r="M1776">
        <v>80714</v>
      </c>
      <c r="N1776">
        <v>11692</v>
      </c>
      <c r="O1776">
        <v>45479</v>
      </c>
      <c r="P1776">
        <v>1215</v>
      </c>
      <c r="Q1776">
        <v>37880</v>
      </c>
    </row>
    <row r="1777" spans="1:17" hidden="1" x14ac:dyDescent="0.2">
      <c r="A1777" t="s">
        <v>365</v>
      </c>
      <c r="B1777" s="2">
        <v>43282</v>
      </c>
      <c r="C1777" t="s">
        <v>341</v>
      </c>
      <c r="D1777" t="s">
        <v>342</v>
      </c>
      <c r="E1777" t="s">
        <v>349</v>
      </c>
      <c r="F1777" t="s">
        <v>350</v>
      </c>
      <c r="G1777" t="s">
        <v>382</v>
      </c>
      <c r="H1777">
        <v>20</v>
      </c>
      <c r="I1777" t="s">
        <v>206</v>
      </c>
      <c r="J1777" t="s">
        <v>205</v>
      </c>
      <c r="K1777">
        <v>1461099</v>
      </c>
      <c r="L1777">
        <v>1265247</v>
      </c>
      <c r="M1777">
        <v>86202</v>
      </c>
      <c r="N1777">
        <v>17229</v>
      </c>
      <c r="O1777">
        <v>46681</v>
      </c>
      <c r="P1777">
        <v>1631</v>
      </c>
      <c r="Q1777">
        <v>44109</v>
      </c>
    </row>
    <row r="1778" spans="1:17" hidden="1" x14ac:dyDescent="0.2">
      <c r="A1778" t="s">
        <v>365</v>
      </c>
      <c r="B1778" s="2">
        <v>43282</v>
      </c>
      <c r="C1778" t="s">
        <v>351</v>
      </c>
      <c r="D1778" t="s">
        <v>352</v>
      </c>
      <c r="E1778" t="s">
        <v>343</v>
      </c>
      <c r="F1778" t="s">
        <v>344</v>
      </c>
      <c r="G1778" t="s">
        <v>382</v>
      </c>
      <c r="H1778">
        <v>20</v>
      </c>
      <c r="I1778" t="s">
        <v>206</v>
      </c>
      <c r="J1778" t="s">
        <v>205</v>
      </c>
      <c r="K1778">
        <v>181512</v>
      </c>
      <c r="L1778">
        <v>161601</v>
      </c>
      <c r="M1778">
        <v>5789</v>
      </c>
      <c r="N1778">
        <v>6161</v>
      </c>
      <c r="O1778">
        <v>1176</v>
      </c>
      <c r="P1778">
        <v>488</v>
      </c>
      <c r="Q1778">
        <v>6297</v>
      </c>
    </row>
    <row r="1779" spans="1:17" hidden="1" x14ac:dyDescent="0.2">
      <c r="A1779" t="s">
        <v>365</v>
      </c>
      <c r="B1779" s="2">
        <v>43282</v>
      </c>
      <c r="C1779" t="s">
        <v>351</v>
      </c>
      <c r="D1779" t="s">
        <v>352</v>
      </c>
      <c r="E1779" t="s">
        <v>347</v>
      </c>
      <c r="F1779" t="s">
        <v>348</v>
      </c>
      <c r="G1779" t="s">
        <v>382</v>
      </c>
      <c r="H1779">
        <v>20</v>
      </c>
      <c r="I1779" t="s">
        <v>206</v>
      </c>
      <c r="J1779" t="s">
        <v>205</v>
      </c>
      <c r="K1779">
        <v>1268894</v>
      </c>
      <c r="L1779">
        <v>1088503</v>
      </c>
      <c r="M1779">
        <v>86627</v>
      </c>
      <c r="N1779">
        <v>11427</v>
      </c>
      <c r="O1779">
        <v>43372</v>
      </c>
      <c r="P1779">
        <v>1500</v>
      </c>
      <c r="Q1779">
        <v>37465</v>
      </c>
    </row>
    <row r="1780" spans="1:17" hidden="1" x14ac:dyDescent="0.2">
      <c r="A1780" t="s">
        <v>365</v>
      </c>
      <c r="B1780" s="2">
        <v>43282</v>
      </c>
      <c r="C1780" t="s">
        <v>351</v>
      </c>
      <c r="D1780" t="s">
        <v>352</v>
      </c>
      <c r="E1780" t="s">
        <v>349</v>
      </c>
      <c r="F1780" t="s">
        <v>350</v>
      </c>
      <c r="G1780" t="s">
        <v>382</v>
      </c>
      <c r="H1780">
        <v>20</v>
      </c>
      <c r="I1780" t="s">
        <v>206</v>
      </c>
      <c r="J1780" t="s">
        <v>205</v>
      </c>
      <c r="K1780">
        <v>1450406</v>
      </c>
      <c r="L1780">
        <v>1250104</v>
      </c>
      <c r="M1780">
        <v>92416</v>
      </c>
      <c r="N1780">
        <v>17588</v>
      </c>
      <c r="O1780">
        <v>44548</v>
      </c>
      <c r="P1780">
        <v>1988</v>
      </c>
      <c r="Q1780">
        <v>43762</v>
      </c>
    </row>
    <row r="1781" spans="1:17" hidden="1" x14ac:dyDescent="0.2">
      <c r="A1781" t="s">
        <v>365</v>
      </c>
      <c r="B1781" s="2">
        <v>43282</v>
      </c>
      <c r="C1781" t="s">
        <v>353</v>
      </c>
      <c r="D1781" t="s">
        <v>354</v>
      </c>
      <c r="E1781" t="s">
        <v>343</v>
      </c>
      <c r="F1781" t="s">
        <v>344</v>
      </c>
      <c r="G1781" t="s">
        <v>382</v>
      </c>
      <c r="H1781">
        <v>20</v>
      </c>
      <c r="I1781" t="s">
        <v>206</v>
      </c>
      <c r="J1781" t="s">
        <v>205</v>
      </c>
      <c r="K1781">
        <v>351180</v>
      </c>
      <c r="L1781">
        <v>312397</v>
      </c>
      <c r="M1781">
        <v>11277</v>
      </c>
      <c r="N1781">
        <v>11698</v>
      </c>
      <c r="O1781">
        <v>2378</v>
      </c>
      <c r="P1781">
        <v>904</v>
      </c>
      <c r="Q1781">
        <v>12526</v>
      </c>
    </row>
    <row r="1782" spans="1:17" hidden="1" x14ac:dyDescent="0.2">
      <c r="A1782" t="s">
        <v>365</v>
      </c>
      <c r="B1782" s="2">
        <v>43282</v>
      </c>
      <c r="C1782" t="s">
        <v>353</v>
      </c>
      <c r="D1782" t="s">
        <v>354</v>
      </c>
      <c r="E1782" t="s">
        <v>347</v>
      </c>
      <c r="F1782" t="s">
        <v>348</v>
      </c>
      <c r="G1782" t="s">
        <v>382</v>
      </c>
      <c r="H1782">
        <v>20</v>
      </c>
      <c r="I1782" t="s">
        <v>206</v>
      </c>
      <c r="J1782" t="s">
        <v>205</v>
      </c>
      <c r="K1782">
        <v>2560325</v>
      </c>
      <c r="L1782">
        <v>2202954</v>
      </c>
      <c r="M1782">
        <v>167341</v>
      </c>
      <c r="N1782">
        <v>23119</v>
      </c>
      <c r="O1782">
        <v>88851</v>
      </c>
      <c r="P1782">
        <v>2715</v>
      </c>
      <c r="Q1782">
        <v>75345</v>
      </c>
    </row>
    <row r="1783" spans="1:17" hidden="1" x14ac:dyDescent="0.2">
      <c r="A1783" t="s">
        <v>365</v>
      </c>
      <c r="B1783" s="2">
        <v>43282</v>
      </c>
      <c r="C1783" t="s">
        <v>353</v>
      </c>
      <c r="D1783" t="s">
        <v>354</v>
      </c>
      <c r="E1783" t="s">
        <v>349</v>
      </c>
      <c r="F1783" t="s">
        <v>350</v>
      </c>
      <c r="G1783" t="s">
        <v>382</v>
      </c>
      <c r="H1783">
        <v>20</v>
      </c>
      <c r="I1783" t="s">
        <v>206</v>
      </c>
      <c r="J1783" t="s">
        <v>205</v>
      </c>
      <c r="K1783">
        <v>2911505</v>
      </c>
      <c r="L1783">
        <v>2515351</v>
      </c>
      <c r="M1783">
        <v>178618</v>
      </c>
      <c r="N1783">
        <v>34817</v>
      </c>
      <c r="O1783">
        <v>91229</v>
      </c>
      <c r="P1783">
        <v>3619</v>
      </c>
      <c r="Q1783">
        <v>87871</v>
      </c>
    </row>
    <row r="1784" spans="1:17" hidden="1" x14ac:dyDescent="0.2">
      <c r="A1784" t="s">
        <v>339</v>
      </c>
      <c r="B1784" t="s">
        <v>340</v>
      </c>
      <c r="C1784" t="s">
        <v>341</v>
      </c>
      <c r="D1784" t="s">
        <v>342</v>
      </c>
      <c r="E1784" t="s">
        <v>343</v>
      </c>
      <c r="F1784" t="s">
        <v>344</v>
      </c>
      <c r="G1784" t="s">
        <v>383</v>
      </c>
      <c r="H1784">
        <v>21</v>
      </c>
      <c r="I1784" t="s">
        <v>208</v>
      </c>
      <c r="J1784" t="s">
        <v>207</v>
      </c>
      <c r="K1784">
        <v>58555</v>
      </c>
      <c r="L1784">
        <v>50144</v>
      </c>
      <c r="M1784">
        <v>3676</v>
      </c>
      <c r="N1784">
        <v>1423</v>
      </c>
      <c r="O1784">
        <v>538</v>
      </c>
      <c r="P1784">
        <v>428</v>
      </c>
      <c r="Q1784">
        <v>2346</v>
      </c>
    </row>
    <row r="1785" spans="1:17" hidden="1" x14ac:dyDescent="0.2">
      <c r="A1785" t="s">
        <v>339</v>
      </c>
      <c r="B1785" t="s">
        <v>340</v>
      </c>
      <c r="C1785" t="s">
        <v>341</v>
      </c>
      <c r="D1785" t="s">
        <v>342</v>
      </c>
      <c r="E1785" t="s">
        <v>347</v>
      </c>
      <c r="F1785" t="s">
        <v>348</v>
      </c>
      <c r="G1785" t="s">
        <v>383</v>
      </c>
      <c r="H1785">
        <v>21</v>
      </c>
      <c r="I1785" t="s">
        <v>208</v>
      </c>
      <c r="J1785" t="s">
        <v>207</v>
      </c>
      <c r="K1785">
        <v>2145860</v>
      </c>
      <c r="L1785">
        <v>1913526</v>
      </c>
      <c r="M1785">
        <v>169356</v>
      </c>
      <c r="N1785">
        <v>4277</v>
      </c>
      <c r="O1785">
        <v>26103</v>
      </c>
      <c r="P1785">
        <v>1022</v>
      </c>
      <c r="Q1785">
        <v>31576</v>
      </c>
    </row>
    <row r="1786" spans="1:17" hidden="1" x14ac:dyDescent="0.2">
      <c r="A1786" t="s">
        <v>339</v>
      </c>
      <c r="B1786" t="s">
        <v>340</v>
      </c>
      <c r="C1786" t="s">
        <v>341</v>
      </c>
      <c r="D1786" t="s">
        <v>342</v>
      </c>
      <c r="E1786" t="s">
        <v>349</v>
      </c>
      <c r="F1786" t="s">
        <v>350</v>
      </c>
      <c r="G1786" t="s">
        <v>383</v>
      </c>
      <c r="H1786">
        <v>21</v>
      </c>
      <c r="I1786" t="s">
        <v>208</v>
      </c>
      <c r="J1786" t="s">
        <v>207</v>
      </c>
      <c r="K1786">
        <v>2204415</v>
      </c>
      <c r="L1786">
        <v>1963670</v>
      </c>
      <c r="M1786">
        <v>173032</v>
      </c>
      <c r="N1786">
        <v>5700</v>
      </c>
      <c r="O1786">
        <v>26641</v>
      </c>
      <c r="P1786">
        <v>1450</v>
      </c>
      <c r="Q1786">
        <v>33922</v>
      </c>
    </row>
    <row r="1787" spans="1:17" hidden="1" x14ac:dyDescent="0.2">
      <c r="A1787" t="s">
        <v>339</v>
      </c>
      <c r="B1787" t="s">
        <v>340</v>
      </c>
      <c r="C1787" t="s">
        <v>351</v>
      </c>
      <c r="D1787" t="s">
        <v>352</v>
      </c>
      <c r="E1787" t="s">
        <v>343</v>
      </c>
      <c r="F1787" t="s">
        <v>344</v>
      </c>
      <c r="G1787" t="s">
        <v>383</v>
      </c>
      <c r="H1787">
        <v>21</v>
      </c>
      <c r="I1787" t="s">
        <v>208</v>
      </c>
      <c r="J1787" t="s">
        <v>207</v>
      </c>
      <c r="K1787">
        <v>74281</v>
      </c>
      <c r="L1787">
        <v>63958</v>
      </c>
      <c r="M1787">
        <v>4416</v>
      </c>
      <c r="N1787">
        <v>1972</v>
      </c>
      <c r="O1787">
        <v>635</v>
      </c>
      <c r="P1787">
        <v>652</v>
      </c>
      <c r="Q1787">
        <v>2648</v>
      </c>
    </row>
    <row r="1788" spans="1:17" hidden="1" x14ac:dyDescent="0.2">
      <c r="A1788" t="s">
        <v>339</v>
      </c>
      <c r="B1788" t="s">
        <v>340</v>
      </c>
      <c r="C1788" t="s">
        <v>351</v>
      </c>
      <c r="D1788" t="s">
        <v>352</v>
      </c>
      <c r="E1788" t="s">
        <v>347</v>
      </c>
      <c r="F1788" t="s">
        <v>348</v>
      </c>
      <c r="G1788" t="s">
        <v>383</v>
      </c>
      <c r="H1788">
        <v>21</v>
      </c>
      <c r="I1788" t="s">
        <v>208</v>
      </c>
      <c r="J1788" t="s">
        <v>207</v>
      </c>
      <c r="K1788">
        <v>2060671</v>
      </c>
      <c r="L1788">
        <v>1836565</v>
      </c>
      <c r="M1788">
        <v>165356</v>
      </c>
      <c r="N1788">
        <v>4433</v>
      </c>
      <c r="O1788">
        <v>22901</v>
      </c>
      <c r="P1788">
        <v>1097</v>
      </c>
      <c r="Q1788">
        <v>30319</v>
      </c>
    </row>
    <row r="1789" spans="1:17" hidden="1" x14ac:dyDescent="0.2">
      <c r="A1789" t="s">
        <v>339</v>
      </c>
      <c r="B1789" t="s">
        <v>340</v>
      </c>
      <c r="C1789" t="s">
        <v>351</v>
      </c>
      <c r="D1789" t="s">
        <v>352</v>
      </c>
      <c r="E1789" t="s">
        <v>349</v>
      </c>
      <c r="F1789" t="s">
        <v>350</v>
      </c>
      <c r="G1789" t="s">
        <v>383</v>
      </c>
      <c r="H1789">
        <v>21</v>
      </c>
      <c r="I1789" t="s">
        <v>208</v>
      </c>
      <c r="J1789" t="s">
        <v>207</v>
      </c>
      <c r="K1789">
        <v>2134952</v>
      </c>
      <c r="L1789">
        <v>1900523</v>
      </c>
      <c r="M1789">
        <v>169772</v>
      </c>
      <c r="N1789">
        <v>6405</v>
      </c>
      <c r="O1789">
        <v>23536</v>
      </c>
      <c r="P1789">
        <v>1749</v>
      </c>
      <c r="Q1789">
        <v>32967</v>
      </c>
    </row>
    <row r="1790" spans="1:17" hidden="1" x14ac:dyDescent="0.2">
      <c r="A1790" t="s">
        <v>339</v>
      </c>
      <c r="B1790" t="s">
        <v>340</v>
      </c>
      <c r="C1790" t="s">
        <v>353</v>
      </c>
      <c r="D1790" t="s">
        <v>354</v>
      </c>
      <c r="E1790" t="s">
        <v>343</v>
      </c>
      <c r="F1790" t="s">
        <v>344</v>
      </c>
      <c r="G1790" t="s">
        <v>383</v>
      </c>
      <c r="H1790">
        <v>21</v>
      </c>
      <c r="I1790" t="s">
        <v>208</v>
      </c>
      <c r="J1790" t="s">
        <v>207</v>
      </c>
      <c r="K1790">
        <v>132836</v>
      </c>
      <c r="L1790">
        <v>114102</v>
      </c>
      <c r="M1790">
        <v>8092</v>
      </c>
      <c r="N1790">
        <v>3395</v>
      </c>
      <c r="O1790">
        <v>1173</v>
      </c>
      <c r="P1790">
        <v>1080</v>
      </c>
      <c r="Q1790">
        <v>4994</v>
      </c>
    </row>
    <row r="1791" spans="1:17" hidden="1" x14ac:dyDescent="0.2">
      <c r="A1791" t="s">
        <v>339</v>
      </c>
      <c r="B1791" t="s">
        <v>340</v>
      </c>
      <c r="C1791" t="s">
        <v>353</v>
      </c>
      <c r="D1791" t="s">
        <v>354</v>
      </c>
      <c r="E1791" t="s">
        <v>347</v>
      </c>
      <c r="F1791" t="s">
        <v>348</v>
      </c>
      <c r="G1791" t="s">
        <v>383</v>
      </c>
      <c r="H1791">
        <v>21</v>
      </c>
      <c r="I1791" t="s">
        <v>208</v>
      </c>
      <c r="J1791" t="s">
        <v>207</v>
      </c>
      <c r="K1791">
        <v>4206531</v>
      </c>
      <c r="L1791">
        <v>3750091</v>
      </c>
      <c r="M1791">
        <v>334712</v>
      </c>
      <c r="N1791">
        <v>8710</v>
      </c>
      <c r="O1791">
        <v>49004</v>
      </c>
      <c r="P1791">
        <v>2119</v>
      </c>
      <c r="Q1791">
        <v>61895</v>
      </c>
    </row>
    <row r="1792" spans="1:17" hidden="1" x14ac:dyDescent="0.2">
      <c r="A1792" t="s">
        <v>339</v>
      </c>
      <c r="B1792" t="s">
        <v>340</v>
      </c>
      <c r="C1792" t="s">
        <v>353</v>
      </c>
      <c r="D1792" t="s">
        <v>354</v>
      </c>
      <c r="E1792" t="s">
        <v>349</v>
      </c>
      <c r="F1792" t="s">
        <v>350</v>
      </c>
      <c r="G1792" t="s">
        <v>383</v>
      </c>
      <c r="H1792">
        <v>21</v>
      </c>
      <c r="I1792" t="s">
        <v>208</v>
      </c>
      <c r="J1792" t="s">
        <v>207</v>
      </c>
      <c r="K1792">
        <v>4339367</v>
      </c>
      <c r="L1792">
        <v>3864193</v>
      </c>
      <c r="M1792">
        <v>342804</v>
      </c>
      <c r="N1792">
        <v>12105</v>
      </c>
      <c r="O1792">
        <v>50177</v>
      </c>
      <c r="P1792">
        <v>3199</v>
      </c>
      <c r="Q1792">
        <v>66889</v>
      </c>
    </row>
    <row r="1793" spans="1:17" hidden="1" x14ac:dyDescent="0.2">
      <c r="A1793" t="s">
        <v>355</v>
      </c>
      <c r="B1793" t="s">
        <v>356</v>
      </c>
      <c r="C1793" t="s">
        <v>341</v>
      </c>
      <c r="D1793" t="s">
        <v>342</v>
      </c>
      <c r="E1793" t="s">
        <v>343</v>
      </c>
      <c r="F1793" t="s">
        <v>344</v>
      </c>
      <c r="G1793" t="s">
        <v>383</v>
      </c>
      <c r="H1793">
        <v>21</v>
      </c>
      <c r="I1793" t="s">
        <v>208</v>
      </c>
      <c r="J1793" t="s">
        <v>207</v>
      </c>
      <c r="K1793">
        <v>58553</v>
      </c>
      <c r="L1793">
        <v>50142</v>
      </c>
      <c r="M1793">
        <v>3676</v>
      </c>
      <c r="N1793">
        <v>1423</v>
      </c>
      <c r="O1793">
        <v>538</v>
      </c>
      <c r="P1793">
        <v>428</v>
      </c>
      <c r="Q1793">
        <v>2346</v>
      </c>
    </row>
    <row r="1794" spans="1:17" hidden="1" x14ac:dyDescent="0.2">
      <c r="A1794" t="s">
        <v>355</v>
      </c>
      <c r="B1794" t="s">
        <v>356</v>
      </c>
      <c r="C1794" t="s">
        <v>341</v>
      </c>
      <c r="D1794" t="s">
        <v>342</v>
      </c>
      <c r="E1794" t="s">
        <v>347</v>
      </c>
      <c r="F1794" t="s">
        <v>348</v>
      </c>
      <c r="G1794" t="s">
        <v>383</v>
      </c>
      <c r="H1794">
        <v>21</v>
      </c>
      <c r="I1794" t="s">
        <v>208</v>
      </c>
      <c r="J1794" t="s">
        <v>207</v>
      </c>
      <c r="K1794">
        <v>2145848</v>
      </c>
      <c r="L1794">
        <v>1913517</v>
      </c>
      <c r="M1794">
        <v>169355</v>
      </c>
      <c r="N1794">
        <v>4277</v>
      </c>
      <c r="O1794">
        <v>26103</v>
      </c>
      <c r="P1794">
        <v>1022</v>
      </c>
      <c r="Q1794">
        <v>31574</v>
      </c>
    </row>
    <row r="1795" spans="1:17" hidden="1" x14ac:dyDescent="0.2">
      <c r="A1795" t="s">
        <v>355</v>
      </c>
      <c r="B1795" t="s">
        <v>356</v>
      </c>
      <c r="C1795" t="s">
        <v>341</v>
      </c>
      <c r="D1795" t="s">
        <v>342</v>
      </c>
      <c r="E1795" t="s">
        <v>349</v>
      </c>
      <c r="F1795" t="s">
        <v>350</v>
      </c>
      <c r="G1795" t="s">
        <v>383</v>
      </c>
      <c r="H1795">
        <v>21</v>
      </c>
      <c r="I1795" t="s">
        <v>208</v>
      </c>
      <c r="J1795" t="s">
        <v>207</v>
      </c>
      <c r="K1795">
        <v>2204401</v>
      </c>
      <c r="L1795">
        <v>1963659</v>
      </c>
      <c r="M1795">
        <v>173031</v>
      </c>
      <c r="N1795">
        <v>5700</v>
      </c>
      <c r="O1795">
        <v>26641</v>
      </c>
      <c r="P1795">
        <v>1450</v>
      </c>
      <c r="Q1795">
        <v>33920</v>
      </c>
    </row>
    <row r="1796" spans="1:17" hidden="1" x14ac:dyDescent="0.2">
      <c r="A1796" t="s">
        <v>355</v>
      </c>
      <c r="B1796" t="s">
        <v>356</v>
      </c>
      <c r="C1796" t="s">
        <v>351</v>
      </c>
      <c r="D1796" t="s">
        <v>352</v>
      </c>
      <c r="E1796" t="s">
        <v>343</v>
      </c>
      <c r="F1796" t="s">
        <v>344</v>
      </c>
      <c r="G1796" t="s">
        <v>383</v>
      </c>
      <c r="H1796">
        <v>21</v>
      </c>
      <c r="I1796" t="s">
        <v>208</v>
      </c>
      <c r="J1796" t="s">
        <v>207</v>
      </c>
      <c r="K1796">
        <v>74278</v>
      </c>
      <c r="L1796">
        <v>63955</v>
      </c>
      <c r="M1796">
        <v>4416</v>
      </c>
      <c r="N1796">
        <v>1972</v>
      </c>
      <c r="O1796">
        <v>635</v>
      </c>
      <c r="P1796">
        <v>652</v>
      </c>
      <c r="Q1796">
        <v>2648</v>
      </c>
    </row>
    <row r="1797" spans="1:17" hidden="1" x14ac:dyDescent="0.2">
      <c r="A1797" t="s">
        <v>355</v>
      </c>
      <c r="B1797" t="s">
        <v>356</v>
      </c>
      <c r="C1797" t="s">
        <v>351</v>
      </c>
      <c r="D1797" t="s">
        <v>352</v>
      </c>
      <c r="E1797" t="s">
        <v>347</v>
      </c>
      <c r="F1797" t="s">
        <v>348</v>
      </c>
      <c r="G1797" t="s">
        <v>383</v>
      </c>
      <c r="H1797">
        <v>21</v>
      </c>
      <c r="I1797" t="s">
        <v>208</v>
      </c>
      <c r="J1797" t="s">
        <v>207</v>
      </c>
      <c r="K1797">
        <v>2060654</v>
      </c>
      <c r="L1797">
        <v>1836551</v>
      </c>
      <c r="M1797">
        <v>165356</v>
      </c>
      <c r="N1797">
        <v>4433</v>
      </c>
      <c r="O1797">
        <v>22901</v>
      </c>
      <c r="P1797">
        <v>1097</v>
      </c>
      <c r="Q1797">
        <v>30316</v>
      </c>
    </row>
    <row r="1798" spans="1:17" hidden="1" x14ac:dyDescent="0.2">
      <c r="A1798" t="s">
        <v>355</v>
      </c>
      <c r="B1798" t="s">
        <v>356</v>
      </c>
      <c r="C1798" t="s">
        <v>351</v>
      </c>
      <c r="D1798" t="s">
        <v>352</v>
      </c>
      <c r="E1798" t="s">
        <v>349</v>
      </c>
      <c r="F1798" t="s">
        <v>350</v>
      </c>
      <c r="G1798" t="s">
        <v>383</v>
      </c>
      <c r="H1798">
        <v>21</v>
      </c>
      <c r="I1798" t="s">
        <v>208</v>
      </c>
      <c r="J1798" t="s">
        <v>207</v>
      </c>
      <c r="K1798">
        <v>2134932</v>
      </c>
      <c r="L1798">
        <v>1900506</v>
      </c>
      <c r="M1798">
        <v>169772</v>
      </c>
      <c r="N1798">
        <v>6405</v>
      </c>
      <c r="O1798">
        <v>23536</v>
      </c>
      <c r="P1798">
        <v>1749</v>
      </c>
      <c r="Q1798">
        <v>32964</v>
      </c>
    </row>
    <row r="1799" spans="1:17" hidden="1" x14ac:dyDescent="0.2">
      <c r="A1799" t="s">
        <v>355</v>
      </c>
      <c r="B1799" t="s">
        <v>356</v>
      </c>
      <c r="C1799" t="s">
        <v>353</v>
      </c>
      <c r="D1799" t="s">
        <v>354</v>
      </c>
      <c r="E1799" t="s">
        <v>343</v>
      </c>
      <c r="F1799" t="s">
        <v>344</v>
      </c>
      <c r="G1799" t="s">
        <v>383</v>
      </c>
      <c r="H1799">
        <v>21</v>
      </c>
      <c r="I1799" t="s">
        <v>208</v>
      </c>
      <c r="J1799" t="s">
        <v>207</v>
      </c>
      <c r="K1799">
        <v>132831</v>
      </c>
      <c r="L1799">
        <v>114097</v>
      </c>
      <c r="M1799">
        <v>8092</v>
      </c>
      <c r="N1799">
        <v>3395</v>
      </c>
      <c r="O1799">
        <v>1173</v>
      </c>
      <c r="P1799">
        <v>1080</v>
      </c>
      <c r="Q1799">
        <v>4994</v>
      </c>
    </row>
    <row r="1800" spans="1:17" hidden="1" x14ac:dyDescent="0.2">
      <c r="A1800" t="s">
        <v>355</v>
      </c>
      <c r="B1800" t="s">
        <v>356</v>
      </c>
      <c r="C1800" t="s">
        <v>353</v>
      </c>
      <c r="D1800" t="s">
        <v>354</v>
      </c>
      <c r="E1800" t="s">
        <v>347</v>
      </c>
      <c r="F1800" t="s">
        <v>348</v>
      </c>
      <c r="G1800" t="s">
        <v>383</v>
      </c>
      <c r="H1800">
        <v>21</v>
      </c>
      <c r="I1800" t="s">
        <v>208</v>
      </c>
      <c r="J1800" t="s">
        <v>207</v>
      </c>
      <c r="K1800">
        <v>4206502</v>
      </c>
      <c r="L1800">
        <v>3750068</v>
      </c>
      <c r="M1800">
        <v>334711</v>
      </c>
      <c r="N1800">
        <v>8710</v>
      </c>
      <c r="O1800">
        <v>49004</v>
      </c>
      <c r="P1800">
        <v>2119</v>
      </c>
      <c r="Q1800">
        <v>61890</v>
      </c>
    </row>
    <row r="1801" spans="1:17" hidden="1" x14ac:dyDescent="0.2">
      <c r="A1801" t="s">
        <v>355</v>
      </c>
      <c r="B1801" t="s">
        <v>356</v>
      </c>
      <c r="C1801" t="s">
        <v>353</v>
      </c>
      <c r="D1801" t="s">
        <v>354</v>
      </c>
      <c r="E1801" t="s">
        <v>349</v>
      </c>
      <c r="F1801" t="s">
        <v>350</v>
      </c>
      <c r="G1801" t="s">
        <v>383</v>
      </c>
      <c r="H1801">
        <v>21</v>
      </c>
      <c r="I1801" t="s">
        <v>208</v>
      </c>
      <c r="J1801" t="s">
        <v>207</v>
      </c>
      <c r="K1801">
        <v>4339333</v>
      </c>
      <c r="L1801">
        <v>3864165</v>
      </c>
      <c r="M1801">
        <v>342803</v>
      </c>
      <c r="N1801">
        <v>12105</v>
      </c>
      <c r="O1801">
        <v>50177</v>
      </c>
      <c r="P1801">
        <v>3199</v>
      </c>
      <c r="Q1801">
        <v>66884</v>
      </c>
    </row>
    <row r="1802" spans="1:17" hidden="1" x14ac:dyDescent="0.2">
      <c r="A1802" t="s">
        <v>357</v>
      </c>
      <c r="B1802" s="2">
        <v>40360</v>
      </c>
      <c r="C1802" t="s">
        <v>341</v>
      </c>
      <c r="D1802" t="s">
        <v>342</v>
      </c>
      <c r="E1802" t="s">
        <v>343</v>
      </c>
      <c r="F1802" t="s">
        <v>344</v>
      </c>
      <c r="G1802" t="s">
        <v>383</v>
      </c>
      <c r="H1802">
        <v>21</v>
      </c>
      <c r="I1802" t="s">
        <v>208</v>
      </c>
      <c r="J1802" t="s">
        <v>207</v>
      </c>
      <c r="K1802">
        <v>59353</v>
      </c>
      <c r="L1802">
        <v>50809</v>
      </c>
      <c r="M1802">
        <v>3741</v>
      </c>
      <c r="N1802">
        <v>1429</v>
      </c>
      <c r="O1802">
        <v>560</v>
      </c>
      <c r="P1802">
        <v>426</v>
      </c>
      <c r="Q1802">
        <v>2388</v>
      </c>
    </row>
    <row r="1803" spans="1:17" hidden="1" x14ac:dyDescent="0.2">
      <c r="A1803" t="s">
        <v>357</v>
      </c>
      <c r="B1803" s="2">
        <v>40360</v>
      </c>
      <c r="C1803" t="s">
        <v>341</v>
      </c>
      <c r="D1803" t="s">
        <v>342</v>
      </c>
      <c r="E1803" t="s">
        <v>347</v>
      </c>
      <c r="F1803" t="s">
        <v>348</v>
      </c>
      <c r="G1803" t="s">
        <v>383</v>
      </c>
      <c r="H1803">
        <v>21</v>
      </c>
      <c r="I1803" t="s">
        <v>208</v>
      </c>
      <c r="J1803" t="s">
        <v>207</v>
      </c>
      <c r="K1803">
        <v>2149416</v>
      </c>
      <c r="L1803">
        <v>1915745</v>
      </c>
      <c r="M1803">
        <v>170062</v>
      </c>
      <c r="N1803">
        <v>4293</v>
      </c>
      <c r="O1803">
        <v>26409</v>
      </c>
      <c r="P1803">
        <v>1024</v>
      </c>
      <c r="Q1803">
        <v>31883</v>
      </c>
    </row>
    <row r="1804" spans="1:17" hidden="1" x14ac:dyDescent="0.2">
      <c r="A1804" t="s">
        <v>357</v>
      </c>
      <c r="B1804" s="2">
        <v>40360</v>
      </c>
      <c r="C1804" t="s">
        <v>341</v>
      </c>
      <c r="D1804" t="s">
        <v>342</v>
      </c>
      <c r="E1804" t="s">
        <v>349</v>
      </c>
      <c r="F1804" t="s">
        <v>350</v>
      </c>
      <c r="G1804" t="s">
        <v>383</v>
      </c>
      <c r="H1804">
        <v>21</v>
      </c>
      <c r="I1804" t="s">
        <v>208</v>
      </c>
      <c r="J1804" t="s">
        <v>207</v>
      </c>
      <c r="K1804">
        <v>2208769</v>
      </c>
      <c r="L1804">
        <v>1966554</v>
      </c>
      <c r="M1804">
        <v>173803</v>
      </c>
      <c r="N1804">
        <v>5722</v>
      </c>
      <c r="O1804">
        <v>26969</v>
      </c>
      <c r="P1804">
        <v>1450</v>
      </c>
      <c r="Q1804">
        <v>34271</v>
      </c>
    </row>
    <row r="1805" spans="1:17" hidden="1" x14ac:dyDescent="0.2">
      <c r="A1805" t="s">
        <v>357</v>
      </c>
      <c r="B1805" s="2">
        <v>40360</v>
      </c>
      <c r="C1805" t="s">
        <v>351</v>
      </c>
      <c r="D1805" t="s">
        <v>352</v>
      </c>
      <c r="E1805" t="s">
        <v>343</v>
      </c>
      <c r="F1805" t="s">
        <v>344</v>
      </c>
      <c r="G1805" t="s">
        <v>383</v>
      </c>
      <c r="H1805">
        <v>21</v>
      </c>
      <c r="I1805" t="s">
        <v>208</v>
      </c>
      <c r="J1805" t="s">
        <v>207</v>
      </c>
      <c r="K1805">
        <v>74842</v>
      </c>
      <c r="L1805">
        <v>64430</v>
      </c>
      <c r="M1805">
        <v>4460</v>
      </c>
      <c r="N1805">
        <v>1991</v>
      </c>
      <c r="O1805">
        <v>639</v>
      </c>
      <c r="P1805">
        <v>646</v>
      </c>
      <c r="Q1805">
        <v>2676</v>
      </c>
    </row>
    <row r="1806" spans="1:17" hidden="1" x14ac:dyDescent="0.2">
      <c r="A1806" t="s">
        <v>357</v>
      </c>
      <c r="B1806" s="2">
        <v>40360</v>
      </c>
      <c r="C1806" t="s">
        <v>351</v>
      </c>
      <c r="D1806" t="s">
        <v>352</v>
      </c>
      <c r="E1806" t="s">
        <v>347</v>
      </c>
      <c r="F1806" t="s">
        <v>348</v>
      </c>
      <c r="G1806" t="s">
        <v>383</v>
      </c>
      <c r="H1806">
        <v>21</v>
      </c>
      <c r="I1806" t="s">
        <v>208</v>
      </c>
      <c r="J1806" t="s">
        <v>207</v>
      </c>
      <c r="K1806">
        <v>2064589</v>
      </c>
      <c r="L1806">
        <v>1838979</v>
      </c>
      <c r="M1806">
        <v>166255</v>
      </c>
      <c r="N1806">
        <v>4454</v>
      </c>
      <c r="O1806">
        <v>23187</v>
      </c>
      <c r="P1806">
        <v>1114</v>
      </c>
      <c r="Q1806">
        <v>30600</v>
      </c>
    </row>
    <row r="1807" spans="1:17" hidden="1" x14ac:dyDescent="0.2">
      <c r="A1807" t="s">
        <v>357</v>
      </c>
      <c r="B1807" s="2">
        <v>40360</v>
      </c>
      <c r="C1807" t="s">
        <v>351</v>
      </c>
      <c r="D1807" t="s">
        <v>352</v>
      </c>
      <c r="E1807" t="s">
        <v>349</v>
      </c>
      <c r="F1807" t="s">
        <v>350</v>
      </c>
      <c r="G1807" t="s">
        <v>383</v>
      </c>
      <c r="H1807">
        <v>21</v>
      </c>
      <c r="I1807" t="s">
        <v>208</v>
      </c>
      <c r="J1807" t="s">
        <v>207</v>
      </c>
      <c r="K1807">
        <v>2139431</v>
      </c>
      <c r="L1807">
        <v>1903409</v>
      </c>
      <c r="M1807">
        <v>170715</v>
      </c>
      <c r="N1807">
        <v>6445</v>
      </c>
      <c r="O1807">
        <v>23826</v>
      </c>
      <c r="P1807">
        <v>1760</v>
      </c>
      <c r="Q1807">
        <v>33276</v>
      </c>
    </row>
    <row r="1808" spans="1:17" hidden="1" x14ac:dyDescent="0.2">
      <c r="A1808" t="s">
        <v>357</v>
      </c>
      <c r="B1808" s="2">
        <v>40360</v>
      </c>
      <c r="C1808" t="s">
        <v>353</v>
      </c>
      <c r="D1808" t="s">
        <v>354</v>
      </c>
      <c r="E1808" t="s">
        <v>343</v>
      </c>
      <c r="F1808" t="s">
        <v>344</v>
      </c>
      <c r="G1808" t="s">
        <v>383</v>
      </c>
      <c r="H1808">
        <v>21</v>
      </c>
      <c r="I1808" t="s">
        <v>208</v>
      </c>
      <c r="J1808" t="s">
        <v>207</v>
      </c>
      <c r="K1808">
        <v>134195</v>
      </c>
      <c r="L1808">
        <v>115239</v>
      </c>
      <c r="M1808">
        <v>8201</v>
      </c>
      <c r="N1808">
        <v>3420</v>
      </c>
      <c r="O1808">
        <v>1199</v>
      </c>
      <c r="P1808">
        <v>1072</v>
      </c>
      <c r="Q1808">
        <v>5064</v>
      </c>
    </row>
    <row r="1809" spans="1:17" hidden="1" x14ac:dyDescent="0.2">
      <c r="A1809" t="s">
        <v>357</v>
      </c>
      <c r="B1809" s="2">
        <v>40360</v>
      </c>
      <c r="C1809" t="s">
        <v>353</v>
      </c>
      <c r="D1809" t="s">
        <v>354</v>
      </c>
      <c r="E1809" t="s">
        <v>347</v>
      </c>
      <c r="F1809" t="s">
        <v>348</v>
      </c>
      <c r="G1809" t="s">
        <v>383</v>
      </c>
      <c r="H1809">
        <v>21</v>
      </c>
      <c r="I1809" t="s">
        <v>208</v>
      </c>
      <c r="J1809" t="s">
        <v>207</v>
      </c>
      <c r="K1809">
        <v>4214005</v>
      </c>
      <c r="L1809">
        <v>3754724</v>
      </c>
      <c r="M1809">
        <v>336317</v>
      </c>
      <c r="N1809">
        <v>8747</v>
      </c>
      <c r="O1809">
        <v>49596</v>
      </c>
      <c r="P1809">
        <v>2138</v>
      </c>
      <c r="Q1809">
        <v>62483</v>
      </c>
    </row>
    <row r="1810" spans="1:17" hidden="1" x14ac:dyDescent="0.2">
      <c r="A1810" t="s">
        <v>357</v>
      </c>
      <c r="B1810" s="2">
        <v>40360</v>
      </c>
      <c r="C1810" t="s">
        <v>353</v>
      </c>
      <c r="D1810" t="s">
        <v>354</v>
      </c>
      <c r="E1810" t="s">
        <v>349</v>
      </c>
      <c r="F1810" t="s">
        <v>350</v>
      </c>
      <c r="G1810" t="s">
        <v>383</v>
      </c>
      <c r="H1810">
        <v>21</v>
      </c>
      <c r="I1810" t="s">
        <v>208</v>
      </c>
      <c r="J1810" t="s">
        <v>207</v>
      </c>
      <c r="K1810">
        <v>4348200</v>
      </c>
      <c r="L1810">
        <v>3869963</v>
      </c>
      <c r="M1810">
        <v>344518</v>
      </c>
      <c r="N1810">
        <v>12167</v>
      </c>
      <c r="O1810">
        <v>50795</v>
      </c>
      <c r="P1810">
        <v>3210</v>
      </c>
      <c r="Q1810">
        <v>67547</v>
      </c>
    </row>
    <row r="1811" spans="1:17" hidden="1" x14ac:dyDescent="0.2">
      <c r="A1811" t="s">
        <v>358</v>
      </c>
      <c r="B1811" s="2">
        <v>40725</v>
      </c>
      <c r="C1811" t="s">
        <v>341</v>
      </c>
      <c r="D1811" t="s">
        <v>342</v>
      </c>
      <c r="E1811" t="s">
        <v>343</v>
      </c>
      <c r="F1811" t="s">
        <v>344</v>
      </c>
      <c r="G1811" t="s">
        <v>383</v>
      </c>
      <c r="H1811">
        <v>21</v>
      </c>
      <c r="I1811" t="s">
        <v>208</v>
      </c>
      <c r="J1811" t="s">
        <v>207</v>
      </c>
      <c r="K1811">
        <v>61588</v>
      </c>
      <c r="L1811">
        <v>52693</v>
      </c>
      <c r="M1811">
        <v>3878</v>
      </c>
      <c r="N1811">
        <v>1466</v>
      </c>
      <c r="O1811">
        <v>611</v>
      </c>
      <c r="P1811">
        <v>432</v>
      </c>
      <c r="Q1811">
        <v>2508</v>
      </c>
    </row>
    <row r="1812" spans="1:17" hidden="1" x14ac:dyDescent="0.2">
      <c r="A1812" t="s">
        <v>358</v>
      </c>
      <c r="B1812" s="2">
        <v>40725</v>
      </c>
      <c r="C1812" t="s">
        <v>341</v>
      </c>
      <c r="D1812" t="s">
        <v>342</v>
      </c>
      <c r="E1812" t="s">
        <v>347</v>
      </c>
      <c r="F1812" t="s">
        <v>348</v>
      </c>
      <c r="G1812" t="s">
        <v>383</v>
      </c>
      <c r="H1812">
        <v>21</v>
      </c>
      <c r="I1812" t="s">
        <v>208</v>
      </c>
      <c r="J1812" t="s">
        <v>207</v>
      </c>
      <c r="K1812">
        <v>2158279</v>
      </c>
      <c r="L1812">
        <v>1920032</v>
      </c>
      <c r="M1812">
        <v>172265</v>
      </c>
      <c r="N1812">
        <v>4320</v>
      </c>
      <c r="O1812">
        <v>27496</v>
      </c>
      <c r="P1812">
        <v>1053</v>
      </c>
      <c r="Q1812">
        <v>33113</v>
      </c>
    </row>
    <row r="1813" spans="1:17" hidden="1" x14ac:dyDescent="0.2">
      <c r="A1813" t="s">
        <v>358</v>
      </c>
      <c r="B1813" s="2">
        <v>40725</v>
      </c>
      <c r="C1813" t="s">
        <v>341</v>
      </c>
      <c r="D1813" t="s">
        <v>342</v>
      </c>
      <c r="E1813" t="s">
        <v>349</v>
      </c>
      <c r="F1813" t="s">
        <v>350</v>
      </c>
      <c r="G1813" t="s">
        <v>383</v>
      </c>
      <c r="H1813">
        <v>21</v>
      </c>
      <c r="I1813" t="s">
        <v>208</v>
      </c>
      <c r="J1813" t="s">
        <v>207</v>
      </c>
      <c r="K1813">
        <v>2219867</v>
      </c>
      <c r="L1813">
        <v>1972725</v>
      </c>
      <c r="M1813">
        <v>176143</v>
      </c>
      <c r="N1813">
        <v>5786</v>
      </c>
      <c r="O1813">
        <v>28107</v>
      </c>
      <c r="P1813">
        <v>1485</v>
      </c>
      <c r="Q1813">
        <v>35621</v>
      </c>
    </row>
    <row r="1814" spans="1:17" hidden="1" x14ac:dyDescent="0.2">
      <c r="A1814" t="s">
        <v>358</v>
      </c>
      <c r="B1814" s="2">
        <v>40725</v>
      </c>
      <c r="C1814" t="s">
        <v>351</v>
      </c>
      <c r="D1814" t="s">
        <v>352</v>
      </c>
      <c r="E1814" t="s">
        <v>343</v>
      </c>
      <c r="F1814" t="s">
        <v>344</v>
      </c>
      <c r="G1814" t="s">
        <v>383</v>
      </c>
      <c r="H1814">
        <v>21</v>
      </c>
      <c r="I1814" t="s">
        <v>208</v>
      </c>
      <c r="J1814" t="s">
        <v>207</v>
      </c>
      <c r="K1814">
        <v>76533</v>
      </c>
      <c r="L1814">
        <v>65907</v>
      </c>
      <c r="M1814">
        <v>4513</v>
      </c>
      <c r="N1814">
        <v>2001</v>
      </c>
      <c r="O1814">
        <v>671</v>
      </c>
      <c r="P1814">
        <v>645</v>
      </c>
      <c r="Q1814">
        <v>2796</v>
      </c>
    </row>
    <row r="1815" spans="1:17" hidden="1" x14ac:dyDescent="0.2">
      <c r="A1815" t="s">
        <v>358</v>
      </c>
      <c r="B1815" s="2">
        <v>40725</v>
      </c>
      <c r="C1815" t="s">
        <v>351</v>
      </c>
      <c r="D1815" t="s">
        <v>352</v>
      </c>
      <c r="E1815" t="s">
        <v>347</v>
      </c>
      <c r="F1815" t="s">
        <v>348</v>
      </c>
      <c r="G1815" t="s">
        <v>383</v>
      </c>
      <c r="H1815">
        <v>21</v>
      </c>
      <c r="I1815" t="s">
        <v>208</v>
      </c>
      <c r="J1815" t="s">
        <v>207</v>
      </c>
      <c r="K1815">
        <v>2073088</v>
      </c>
      <c r="L1815">
        <v>1842756</v>
      </c>
      <c r="M1815">
        <v>168478</v>
      </c>
      <c r="N1815">
        <v>4464</v>
      </c>
      <c r="O1815">
        <v>24317</v>
      </c>
      <c r="P1815">
        <v>1119</v>
      </c>
      <c r="Q1815">
        <v>31954</v>
      </c>
    </row>
    <row r="1816" spans="1:17" hidden="1" x14ac:dyDescent="0.2">
      <c r="A1816" t="s">
        <v>358</v>
      </c>
      <c r="B1816" s="2">
        <v>40725</v>
      </c>
      <c r="C1816" t="s">
        <v>351</v>
      </c>
      <c r="D1816" t="s">
        <v>352</v>
      </c>
      <c r="E1816" t="s">
        <v>349</v>
      </c>
      <c r="F1816" t="s">
        <v>350</v>
      </c>
      <c r="G1816" t="s">
        <v>383</v>
      </c>
      <c r="H1816">
        <v>21</v>
      </c>
      <c r="I1816" t="s">
        <v>208</v>
      </c>
      <c r="J1816" t="s">
        <v>207</v>
      </c>
      <c r="K1816">
        <v>2149621</v>
      </c>
      <c r="L1816">
        <v>1908663</v>
      </c>
      <c r="M1816">
        <v>172991</v>
      </c>
      <c r="N1816">
        <v>6465</v>
      </c>
      <c r="O1816">
        <v>24988</v>
      </c>
      <c r="P1816">
        <v>1764</v>
      </c>
      <c r="Q1816">
        <v>34750</v>
      </c>
    </row>
    <row r="1817" spans="1:17" hidden="1" x14ac:dyDescent="0.2">
      <c r="A1817" t="s">
        <v>358</v>
      </c>
      <c r="B1817" s="2">
        <v>40725</v>
      </c>
      <c r="C1817" t="s">
        <v>353</v>
      </c>
      <c r="D1817" t="s">
        <v>354</v>
      </c>
      <c r="E1817" t="s">
        <v>343</v>
      </c>
      <c r="F1817" t="s">
        <v>344</v>
      </c>
      <c r="G1817" t="s">
        <v>383</v>
      </c>
      <c r="H1817">
        <v>21</v>
      </c>
      <c r="I1817" t="s">
        <v>208</v>
      </c>
      <c r="J1817" t="s">
        <v>207</v>
      </c>
      <c r="K1817">
        <v>138121</v>
      </c>
      <c r="L1817">
        <v>118600</v>
      </c>
      <c r="M1817">
        <v>8391</v>
      </c>
      <c r="N1817">
        <v>3467</v>
      </c>
      <c r="O1817">
        <v>1282</v>
      </c>
      <c r="P1817">
        <v>1077</v>
      </c>
      <c r="Q1817">
        <v>5304</v>
      </c>
    </row>
    <row r="1818" spans="1:17" hidden="1" x14ac:dyDescent="0.2">
      <c r="A1818" t="s">
        <v>358</v>
      </c>
      <c r="B1818" s="2">
        <v>40725</v>
      </c>
      <c r="C1818" t="s">
        <v>353</v>
      </c>
      <c r="D1818" t="s">
        <v>354</v>
      </c>
      <c r="E1818" t="s">
        <v>347</v>
      </c>
      <c r="F1818" t="s">
        <v>348</v>
      </c>
      <c r="G1818" t="s">
        <v>383</v>
      </c>
      <c r="H1818">
        <v>21</v>
      </c>
      <c r="I1818" t="s">
        <v>208</v>
      </c>
      <c r="J1818" t="s">
        <v>207</v>
      </c>
      <c r="K1818">
        <v>4231367</v>
      </c>
      <c r="L1818">
        <v>3762788</v>
      </c>
      <c r="M1818">
        <v>340743</v>
      </c>
      <c r="N1818">
        <v>8784</v>
      </c>
      <c r="O1818">
        <v>51813</v>
      </c>
      <c r="P1818">
        <v>2172</v>
      </c>
      <c r="Q1818">
        <v>65067</v>
      </c>
    </row>
    <row r="1819" spans="1:17" hidden="1" x14ac:dyDescent="0.2">
      <c r="A1819" t="s">
        <v>358</v>
      </c>
      <c r="B1819" s="2">
        <v>40725</v>
      </c>
      <c r="C1819" t="s">
        <v>353</v>
      </c>
      <c r="D1819" t="s">
        <v>354</v>
      </c>
      <c r="E1819" t="s">
        <v>349</v>
      </c>
      <c r="F1819" t="s">
        <v>350</v>
      </c>
      <c r="G1819" t="s">
        <v>383</v>
      </c>
      <c r="H1819">
        <v>21</v>
      </c>
      <c r="I1819" t="s">
        <v>208</v>
      </c>
      <c r="J1819" t="s">
        <v>207</v>
      </c>
      <c r="K1819">
        <v>4369488</v>
      </c>
      <c r="L1819">
        <v>3881388</v>
      </c>
      <c r="M1819">
        <v>349134</v>
      </c>
      <c r="N1819">
        <v>12251</v>
      </c>
      <c r="O1819">
        <v>53095</v>
      </c>
      <c r="P1819">
        <v>3249</v>
      </c>
      <c r="Q1819">
        <v>70371</v>
      </c>
    </row>
    <row r="1820" spans="1:17" hidden="1" x14ac:dyDescent="0.2">
      <c r="A1820" t="s">
        <v>359</v>
      </c>
      <c r="B1820" s="2">
        <v>41091</v>
      </c>
      <c r="C1820" t="s">
        <v>341</v>
      </c>
      <c r="D1820" t="s">
        <v>342</v>
      </c>
      <c r="E1820" t="s">
        <v>343</v>
      </c>
      <c r="F1820" t="s">
        <v>344</v>
      </c>
      <c r="G1820" t="s">
        <v>383</v>
      </c>
      <c r="H1820">
        <v>21</v>
      </c>
      <c r="I1820" t="s">
        <v>208</v>
      </c>
      <c r="J1820" t="s">
        <v>207</v>
      </c>
      <c r="K1820">
        <v>64128</v>
      </c>
      <c r="L1820">
        <v>54854</v>
      </c>
      <c r="M1820">
        <v>4105</v>
      </c>
      <c r="N1820">
        <v>1519</v>
      </c>
      <c r="O1820">
        <v>649</v>
      </c>
      <c r="P1820">
        <v>454</v>
      </c>
      <c r="Q1820">
        <v>2547</v>
      </c>
    </row>
    <row r="1821" spans="1:17" hidden="1" x14ac:dyDescent="0.2">
      <c r="A1821" t="s">
        <v>359</v>
      </c>
      <c r="B1821" s="2">
        <v>41091</v>
      </c>
      <c r="C1821" t="s">
        <v>341</v>
      </c>
      <c r="D1821" t="s">
        <v>342</v>
      </c>
      <c r="E1821" t="s">
        <v>347</v>
      </c>
      <c r="F1821" t="s">
        <v>348</v>
      </c>
      <c r="G1821" t="s">
        <v>383</v>
      </c>
      <c r="H1821">
        <v>21</v>
      </c>
      <c r="I1821" t="s">
        <v>208</v>
      </c>
      <c r="J1821" t="s">
        <v>207</v>
      </c>
      <c r="K1821">
        <v>2162570</v>
      </c>
      <c r="L1821">
        <v>1920195</v>
      </c>
      <c r="M1821">
        <v>173799</v>
      </c>
      <c r="N1821">
        <v>4379</v>
      </c>
      <c r="O1821">
        <v>28777</v>
      </c>
      <c r="P1821">
        <v>1102</v>
      </c>
      <c r="Q1821">
        <v>34318</v>
      </c>
    </row>
    <row r="1822" spans="1:17" hidden="1" x14ac:dyDescent="0.2">
      <c r="A1822" t="s">
        <v>359</v>
      </c>
      <c r="B1822" s="2">
        <v>41091</v>
      </c>
      <c r="C1822" t="s">
        <v>341</v>
      </c>
      <c r="D1822" t="s">
        <v>342</v>
      </c>
      <c r="E1822" t="s">
        <v>349</v>
      </c>
      <c r="F1822" t="s">
        <v>350</v>
      </c>
      <c r="G1822" t="s">
        <v>383</v>
      </c>
      <c r="H1822">
        <v>21</v>
      </c>
      <c r="I1822" t="s">
        <v>208</v>
      </c>
      <c r="J1822" t="s">
        <v>207</v>
      </c>
      <c r="K1822">
        <v>2226698</v>
      </c>
      <c r="L1822">
        <v>1975049</v>
      </c>
      <c r="M1822">
        <v>177904</v>
      </c>
      <c r="N1822">
        <v>5898</v>
      </c>
      <c r="O1822">
        <v>29426</v>
      </c>
      <c r="P1822">
        <v>1556</v>
      </c>
      <c r="Q1822">
        <v>36865</v>
      </c>
    </row>
    <row r="1823" spans="1:17" hidden="1" x14ac:dyDescent="0.2">
      <c r="A1823" t="s">
        <v>359</v>
      </c>
      <c r="B1823" s="2">
        <v>41091</v>
      </c>
      <c r="C1823" t="s">
        <v>351</v>
      </c>
      <c r="D1823" t="s">
        <v>352</v>
      </c>
      <c r="E1823" t="s">
        <v>343</v>
      </c>
      <c r="F1823" t="s">
        <v>344</v>
      </c>
      <c r="G1823" t="s">
        <v>383</v>
      </c>
      <c r="H1823">
        <v>21</v>
      </c>
      <c r="I1823" t="s">
        <v>208</v>
      </c>
      <c r="J1823" t="s">
        <v>207</v>
      </c>
      <c r="K1823">
        <v>78752</v>
      </c>
      <c r="L1823">
        <v>67797</v>
      </c>
      <c r="M1823">
        <v>4686</v>
      </c>
      <c r="N1823">
        <v>2056</v>
      </c>
      <c r="O1823">
        <v>703</v>
      </c>
      <c r="P1823">
        <v>617</v>
      </c>
      <c r="Q1823">
        <v>2893</v>
      </c>
    </row>
    <row r="1824" spans="1:17" hidden="1" x14ac:dyDescent="0.2">
      <c r="A1824" t="s">
        <v>359</v>
      </c>
      <c r="B1824" s="2">
        <v>41091</v>
      </c>
      <c r="C1824" t="s">
        <v>351</v>
      </c>
      <c r="D1824" t="s">
        <v>352</v>
      </c>
      <c r="E1824" t="s">
        <v>347</v>
      </c>
      <c r="F1824" t="s">
        <v>348</v>
      </c>
      <c r="G1824" t="s">
        <v>383</v>
      </c>
      <c r="H1824">
        <v>21</v>
      </c>
      <c r="I1824" t="s">
        <v>208</v>
      </c>
      <c r="J1824" t="s">
        <v>207</v>
      </c>
      <c r="K1824">
        <v>2080931</v>
      </c>
      <c r="L1824">
        <v>1845856</v>
      </c>
      <c r="M1824">
        <v>170754</v>
      </c>
      <c r="N1824">
        <v>4467</v>
      </c>
      <c r="O1824">
        <v>25773</v>
      </c>
      <c r="P1824">
        <v>1179</v>
      </c>
      <c r="Q1824">
        <v>32902</v>
      </c>
    </row>
    <row r="1825" spans="1:17" hidden="1" x14ac:dyDescent="0.2">
      <c r="A1825" t="s">
        <v>359</v>
      </c>
      <c r="B1825" s="2">
        <v>41091</v>
      </c>
      <c r="C1825" t="s">
        <v>351</v>
      </c>
      <c r="D1825" t="s">
        <v>352</v>
      </c>
      <c r="E1825" t="s">
        <v>349</v>
      </c>
      <c r="F1825" t="s">
        <v>350</v>
      </c>
      <c r="G1825" t="s">
        <v>383</v>
      </c>
      <c r="H1825">
        <v>21</v>
      </c>
      <c r="I1825" t="s">
        <v>208</v>
      </c>
      <c r="J1825" t="s">
        <v>207</v>
      </c>
      <c r="K1825">
        <v>2159683</v>
      </c>
      <c r="L1825">
        <v>1913653</v>
      </c>
      <c r="M1825">
        <v>175440</v>
      </c>
      <c r="N1825">
        <v>6523</v>
      </c>
      <c r="O1825">
        <v>26476</v>
      </c>
      <c r="P1825">
        <v>1796</v>
      </c>
      <c r="Q1825">
        <v>35795</v>
      </c>
    </row>
    <row r="1826" spans="1:17" hidden="1" x14ac:dyDescent="0.2">
      <c r="A1826" t="s">
        <v>359</v>
      </c>
      <c r="B1826" s="2">
        <v>41091</v>
      </c>
      <c r="C1826" t="s">
        <v>353</v>
      </c>
      <c r="D1826" t="s">
        <v>354</v>
      </c>
      <c r="E1826" t="s">
        <v>343</v>
      </c>
      <c r="F1826" t="s">
        <v>344</v>
      </c>
      <c r="G1826" t="s">
        <v>383</v>
      </c>
      <c r="H1826">
        <v>21</v>
      </c>
      <c r="I1826" t="s">
        <v>208</v>
      </c>
      <c r="J1826" t="s">
        <v>207</v>
      </c>
      <c r="K1826">
        <v>142880</v>
      </c>
      <c r="L1826">
        <v>122651</v>
      </c>
      <c r="M1826">
        <v>8791</v>
      </c>
      <c r="N1826">
        <v>3575</v>
      </c>
      <c r="O1826">
        <v>1352</v>
      </c>
      <c r="P1826">
        <v>1071</v>
      </c>
      <c r="Q1826">
        <v>5440</v>
      </c>
    </row>
    <row r="1827" spans="1:17" hidden="1" x14ac:dyDescent="0.2">
      <c r="A1827" t="s">
        <v>359</v>
      </c>
      <c r="B1827" s="2">
        <v>41091</v>
      </c>
      <c r="C1827" t="s">
        <v>353</v>
      </c>
      <c r="D1827" t="s">
        <v>354</v>
      </c>
      <c r="E1827" t="s">
        <v>347</v>
      </c>
      <c r="F1827" t="s">
        <v>348</v>
      </c>
      <c r="G1827" t="s">
        <v>383</v>
      </c>
      <c r="H1827">
        <v>21</v>
      </c>
      <c r="I1827" t="s">
        <v>208</v>
      </c>
      <c r="J1827" t="s">
        <v>207</v>
      </c>
      <c r="K1827">
        <v>4243501</v>
      </c>
      <c r="L1827">
        <v>3766051</v>
      </c>
      <c r="M1827">
        <v>344553</v>
      </c>
      <c r="N1827">
        <v>8846</v>
      </c>
      <c r="O1827">
        <v>54550</v>
      </c>
      <c r="P1827">
        <v>2281</v>
      </c>
      <c r="Q1827">
        <v>67220</v>
      </c>
    </row>
    <row r="1828" spans="1:17" hidden="1" x14ac:dyDescent="0.2">
      <c r="A1828" t="s">
        <v>359</v>
      </c>
      <c r="B1828" s="2">
        <v>41091</v>
      </c>
      <c r="C1828" t="s">
        <v>353</v>
      </c>
      <c r="D1828" t="s">
        <v>354</v>
      </c>
      <c r="E1828" t="s">
        <v>349</v>
      </c>
      <c r="F1828" t="s">
        <v>350</v>
      </c>
      <c r="G1828" t="s">
        <v>383</v>
      </c>
      <c r="H1828">
        <v>21</v>
      </c>
      <c r="I1828" t="s">
        <v>208</v>
      </c>
      <c r="J1828" t="s">
        <v>207</v>
      </c>
      <c r="K1828">
        <v>4386381</v>
      </c>
      <c r="L1828">
        <v>3888702</v>
      </c>
      <c r="M1828">
        <v>353344</v>
      </c>
      <c r="N1828">
        <v>12421</v>
      </c>
      <c r="O1828">
        <v>55902</v>
      </c>
      <c r="P1828">
        <v>3352</v>
      </c>
      <c r="Q1828">
        <v>72660</v>
      </c>
    </row>
    <row r="1829" spans="1:17" hidden="1" x14ac:dyDescent="0.2">
      <c r="A1829" t="s">
        <v>360</v>
      </c>
      <c r="B1829" s="2">
        <v>41456</v>
      </c>
      <c r="C1829" t="s">
        <v>341</v>
      </c>
      <c r="D1829" t="s">
        <v>342</v>
      </c>
      <c r="E1829" t="s">
        <v>343</v>
      </c>
      <c r="F1829" t="s">
        <v>344</v>
      </c>
      <c r="G1829" t="s">
        <v>383</v>
      </c>
      <c r="H1829">
        <v>21</v>
      </c>
      <c r="I1829" t="s">
        <v>208</v>
      </c>
      <c r="J1829" t="s">
        <v>207</v>
      </c>
      <c r="K1829">
        <v>66493</v>
      </c>
      <c r="L1829">
        <v>56908</v>
      </c>
      <c r="M1829">
        <v>4229</v>
      </c>
      <c r="N1829">
        <v>1542</v>
      </c>
      <c r="O1829">
        <v>734</v>
      </c>
      <c r="P1829">
        <v>444</v>
      </c>
      <c r="Q1829">
        <v>2636</v>
      </c>
    </row>
    <row r="1830" spans="1:17" hidden="1" x14ac:dyDescent="0.2">
      <c r="A1830" t="s">
        <v>360</v>
      </c>
      <c r="B1830" s="2">
        <v>41456</v>
      </c>
      <c r="C1830" t="s">
        <v>341</v>
      </c>
      <c r="D1830" t="s">
        <v>342</v>
      </c>
      <c r="E1830" t="s">
        <v>347</v>
      </c>
      <c r="F1830" t="s">
        <v>348</v>
      </c>
      <c r="G1830" t="s">
        <v>383</v>
      </c>
      <c r="H1830">
        <v>21</v>
      </c>
      <c r="I1830" t="s">
        <v>208</v>
      </c>
      <c r="J1830" t="s">
        <v>207</v>
      </c>
      <c r="K1830">
        <v>2168337</v>
      </c>
      <c r="L1830">
        <v>1920774</v>
      </c>
      <c r="M1830">
        <v>176004</v>
      </c>
      <c r="N1830">
        <v>4481</v>
      </c>
      <c r="O1830">
        <v>30348</v>
      </c>
      <c r="P1830">
        <v>1134</v>
      </c>
      <c r="Q1830">
        <v>35596</v>
      </c>
    </row>
    <row r="1831" spans="1:17" hidden="1" x14ac:dyDescent="0.2">
      <c r="A1831" t="s">
        <v>360</v>
      </c>
      <c r="B1831" s="2">
        <v>41456</v>
      </c>
      <c r="C1831" t="s">
        <v>341</v>
      </c>
      <c r="D1831" t="s">
        <v>342</v>
      </c>
      <c r="E1831" t="s">
        <v>349</v>
      </c>
      <c r="F1831" t="s">
        <v>350</v>
      </c>
      <c r="G1831" t="s">
        <v>383</v>
      </c>
      <c r="H1831">
        <v>21</v>
      </c>
      <c r="I1831" t="s">
        <v>208</v>
      </c>
      <c r="J1831" t="s">
        <v>207</v>
      </c>
      <c r="K1831">
        <v>2234830</v>
      </c>
      <c r="L1831">
        <v>1977682</v>
      </c>
      <c r="M1831">
        <v>180233</v>
      </c>
      <c r="N1831">
        <v>6023</v>
      </c>
      <c r="O1831">
        <v>31082</v>
      </c>
      <c r="P1831">
        <v>1578</v>
      </c>
      <c r="Q1831">
        <v>38232</v>
      </c>
    </row>
    <row r="1832" spans="1:17" hidden="1" x14ac:dyDescent="0.2">
      <c r="A1832" t="s">
        <v>360</v>
      </c>
      <c r="B1832" s="2">
        <v>41456</v>
      </c>
      <c r="C1832" t="s">
        <v>351</v>
      </c>
      <c r="D1832" t="s">
        <v>352</v>
      </c>
      <c r="E1832" t="s">
        <v>343</v>
      </c>
      <c r="F1832" t="s">
        <v>344</v>
      </c>
      <c r="G1832" t="s">
        <v>383</v>
      </c>
      <c r="H1832">
        <v>21</v>
      </c>
      <c r="I1832" t="s">
        <v>208</v>
      </c>
      <c r="J1832" t="s">
        <v>207</v>
      </c>
      <c r="K1832">
        <v>81352</v>
      </c>
      <c r="L1832">
        <v>70095</v>
      </c>
      <c r="M1832">
        <v>4863</v>
      </c>
      <c r="N1832">
        <v>2021</v>
      </c>
      <c r="O1832">
        <v>757</v>
      </c>
      <c r="P1832">
        <v>640</v>
      </c>
      <c r="Q1832">
        <v>2976</v>
      </c>
    </row>
    <row r="1833" spans="1:17" hidden="1" x14ac:dyDescent="0.2">
      <c r="A1833" t="s">
        <v>360</v>
      </c>
      <c r="B1833" s="2">
        <v>41456</v>
      </c>
      <c r="C1833" t="s">
        <v>351</v>
      </c>
      <c r="D1833" t="s">
        <v>352</v>
      </c>
      <c r="E1833" t="s">
        <v>347</v>
      </c>
      <c r="F1833" t="s">
        <v>348</v>
      </c>
      <c r="G1833" t="s">
        <v>383</v>
      </c>
      <c r="H1833">
        <v>21</v>
      </c>
      <c r="I1833" t="s">
        <v>208</v>
      </c>
      <c r="J1833" t="s">
        <v>207</v>
      </c>
      <c r="K1833">
        <v>2088635</v>
      </c>
      <c r="L1833">
        <v>1847898</v>
      </c>
      <c r="M1833">
        <v>173312</v>
      </c>
      <c r="N1833">
        <v>4562</v>
      </c>
      <c r="O1833">
        <v>27240</v>
      </c>
      <c r="P1833">
        <v>1216</v>
      </c>
      <c r="Q1833">
        <v>34407</v>
      </c>
    </row>
    <row r="1834" spans="1:17" hidden="1" x14ac:dyDescent="0.2">
      <c r="A1834" t="s">
        <v>360</v>
      </c>
      <c r="B1834" s="2">
        <v>41456</v>
      </c>
      <c r="C1834" t="s">
        <v>351</v>
      </c>
      <c r="D1834" t="s">
        <v>352</v>
      </c>
      <c r="E1834" t="s">
        <v>349</v>
      </c>
      <c r="F1834" t="s">
        <v>350</v>
      </c>
      <c r="G1834" t="s">
        <v>383</v>
      </c>
      <c r="H1834">
        <v>21</v>
      </c>
      <c r="I1834" t="s">
        <v>208</v>
      </c>
      <c r="J1834" t="s">
        <v>207</v>
      </c>
      <c r="K1834">
        <v>2169987</v>
      </c>
      <c r="L1834">
        <v>1917993</v>
      </c>
      <c r="M1834">
        <v>178175</v>
      </c>
      <c r="N1834">
        <v>6583</v>
      </c>
      <c r="O1834">
        <v>27997</v>
      </c>
      <c r="P1834">
        <v>1856</v>
      </c>
      <c r="Q1834">
        <v>37383</v>
      </c>
    </row>
    <row r="1835" spans="1:17" hidden="1" x14ac:dyDescent="0.2">
      <c r="A1835" t="s">
        <v>360</v>
      </c>
      <c r="B1835" s="2">
        <v>41456</v>
      </c>
      <c r="C1835" t="s">
        <v>353</v>
      </c>
      <c r="D1835" t="s">
        <v>354</v>
      </c>
      <c r="E1835" t="s">
        <v>343</v>
      </c>
      <c r="F1835" t="s">
        <v>344</v>
      </c>
      <c r="G1835" t="s">
        <v>383</v>
      </c>
      <c r="H1835">
        <v>21</v>
      </c>
      <c r="I1835" t="s">
        <v>208</v>
      </c>
      <c r="J1835" t="s">
        <v>207</v>
      </c>
      <c r="K1835">
        <v>147845</v>
      </c>
      <c r="L1835">
        <v>127003</v>
      </c>
      <c r="M1835">
        <v>9092</v>
      </c>
      <c r="N1835">
        <v>3563</v>
      </c>
      <c r="O1835">
        <v>1491</v>
      </c>
      <c r="P1835">
        <v>1084</v>
      </c>
      <c r="Q1835">
        <v>5612</v>
      </c>
    </row>
    <row r="1836" spans="1:17" hidden="1" x14ac:dyDescent="0.2">
      <c r="A1836" t="s">
        <v>360</v>
      </c>
      <c r="B1836" s="2">
        <v>41456</v>
      </c>
      <c r="C1836" t="s">
        <v>353</v>
      </c>
      <c r="D1836" t="s">
        <v>354</v>
      </c>
      <c r="E1836" t="s">
        <v>347</v>
      </c>
      <c r="F1836" t="s">
        <v>348</v>
      </c>
      <c r="G1836" t="s">
        <v>383</v>
      </c>
      <c r="H1836">
        <v>21</v>
      </c>
      <c r="I1836" t="s">
        <v>208</v>
      </c>
      <c r="J1836" t="s">
        <v>207</v>
      </c>
      <c r="K1836">
        <v>4256972</v>
      </c>
      <c r="L1836">
        <v>3768672</v>
      </c>
      <c r="M1836">
        <v>349316</v>
      </c>
      <c r="N1836">
        <v>9043</v>
      </c>
      <c r="O1836">
        <v>57588</v>
      </c>
      <c r="P1836">
        <v>2350</v>
      </c>
      <c r="Q1836">
        <v>70003</v>
      </c>
    </row>
    <row r="1837" spans="1:17" hidden="1" x14ac:dyDescent="0.2">
      <c r="A1837" t="s">
        <v>360</v>
      </c>
      <c r="B1837" s="2">
        <v>41456</v>
      </c>
      <c r="C1837" t="s">
        <v>353</v>
      </c>
      <c r="D1837" t="s">
        <v>354</v>
      </c>
      <c r="E1837" t="s">
        <v>349</v>
      </c>
      <c r="F1837" t="s">
        <v>350</v>
      </c>
      <c r="G1837" t="s">
        <v>383</v>
      </c>
      <c r="H1837">
        <v>21</v>
      </c>
      <c r="I1837" t="s">
        <v>208</v>
      </c>
      <c r="J1837" t="s">
        <v>207</v>
      </c>
      <c r="K1837">
        <v>4404817</v>
      </c>
      <c r="L1837">
        <v>3895675</v>
      </c>
      <c r="M1837">
        <v>358408</v>
      </c>
      <c r="N1837">
        <v>12606</v>
      </c>
      <c r="O1837">
        <v>59079</v>
      </c>
      <c r="P1837">
        <v>3434</v>
      </c>
      <c r="Q1837">
        <v>75615</v>
      </c>
    </row>
    <row r="1838" spans="1:17" x14ac:dyDescent="0.2">
      <c r="A1838" t="s">
        <v>361</v>
      </c>
      <c r="B1838" s="2">
        <v>41821</v>
      </c>
      <c r="C1838" t="s">
        <v>341</v>
      </c>
      <c r="D1838" t="s">
        <v>342</v>
      </c>
      <c r="E1838" t="s">
        <v>343</v>
      </c>
      <c r="F1838" t="s">
        <v>344</v>
      </c>
      <c r="G1838" t="s">
        <v>383</v>
      </c>
      <c r="H1838">
        <v>21</v>
      </c>
      <c r="I1838" t="s">
        <v>208</v>
      </c>
      <c r="J1838" t="s">
        <v>207</v>
      </c>
      <c r="K1838">
        <v>68090</v>
      </c>
      <c r="L1838">
        <v>58295</v>
      </c>
      <c r="M1838">
        <v>4295</v>
      </c>
      <c r="N1838">
        <v>1591</v>
      </c>
      <c r="O1838">
        <v>756</v>
      </c>
      <c r="P1838">
        <v>463</v>
      </c>
      <c r="Q1838">
        <v>2690</v>
      </c>
    </row>
    <row r="1839" spans="1:17" x14ac:dyDescent="0.2">
      <c r="A1839" t="s">
        <v>361</v>
      </c>
      <c r="B1839" s="2">
        <v>41821</v>
      </c>
      <c r="C1839" t="s">
        <v>341</v>
      </c>
      <c r="D1839" t="s">
        <v>342</v>
      </c>
      <c r="E1839" t="s">
        <v>347</v>
      </c>
      <c r="F1839" t="s">
        <v>348</v>
      </c>
      <c r="G1839" t="s">
        <v>383</v>
      </c>
      <c r="H1839">
        <v>21</v>
      </c>
      <c r="I1839" t="s">
        <v>208</v>
      </c>
      <c r="J1839" t="s">
        <v>207</v>
      </c>
      <c r="K1839">
        <v>2172056</v>
      </c>
      <c r="L1839">
        <v>1921034</v>
      </c>
      <c r="M1839">
        <v>177417</v>
      </c>
      <c r="N1839">
        <v>4541</v>
      </c>
      <c r="O1839">
        <v>31248</v>
      </c>
      <c r="P1839">
        <v>1198</v>
      </c>
      <c r="Q1839">
        <v>36618</v>
      </c>
    </row>
    <row r="1840" spans="1:17" x14ac:dyDescent="0.2">
      <c r="A1840" t="s">
        <v>361</v>
      </c>
      <c r="B1840" s="2">
        <v>41821</v>
      </c>
      <c r="C1840" t="s">
        <v>341</v>
      </c>
      <c r="D1840" t="s">
        <v>342</v>
      </c>
      <c r="E1840" t="s">
        <v>349</v>
      </c>
      <c r="F1840" t="s">
        <v>350</v>
      </c>
      <c r="G1840" t="s">
        <v>383</v>
      </c>
      <c r="H1840">
        <v>21</v>
      </c>
      <c r="I1840" t="s">
        <v>208</v>
      </c>
      <c r="J1840" t="s">
        <v>207</v>
      </c>
      <c r="K1840">
        <v>2240146</v>
      </c>
      <c r="L1840">
        <v>1979329</v>
      </c>
      <c r="M1840">
        <v>181712</v>
      </c>
      <c r="N1840">
        <v>6132</v>
      </c>
      <c r="O1840">
        <v>32004</v>
      </c>
      <c r="P1840">
        <v>1661</v>
      </c>
      <c r="Q1840">
        <v>39308</v>
      </c>
    </row>
    <row r="1841" spans="1:17" x14ac:dyDescent="0.2">
      <c r="A1841" t="s">
        <v>361</v>
      </c>
      <c r="B1841" s="2">
        <v>41821</v>
      </c>
      <c r="C1841" t="s">
        <v>351</v>
      </c>
      <c r="D1841" t="s">
        <v>352</v>
      </c>
      <c r="E1841" t="s">
        <v>343</v>
      </c>
      <c r="F1841" t="s">
        <v>344</v>
      </c>
      <c r="G1841" t="s">
        <v>383</v>
      </c>
      <c r="H1841">
        <v>21</v>
      </c>
      <c r="I1841" t="s">
        <v>208</v>
      </c>
      <c r="J1841" t="s">
        <v>207</v>
      </c>
      <c r="K1841">
        <v>82345</v>
      </c>
      <c r="L1841">
        <v>70742</v>
      </c>
      <c r="M1841">
        <v>4993</v>
      </c>
      <c r="N1841">
        <v>2085</v>
      </c>
      <c r="O1841">
        <v>859</v>
      </c>
      <c r="P1841">
        <v>658</v>
      </c>
      <c r="Q1841">
        <v>3008</v>
      </c>
    </row>
    <row r="1842" spans="1:17" x14ac:dyDescent="0.2">
      <c r="A1842" t="s">
        <v>361</v>
      </c>
      <c r="B1842" s="2">
        <v>41821</v>
      </c>
      <c r="C1842" t="s">
        <v>351</v>
      </c>
      <c r="D1842" t="s">
        <v>352</v>
      </c>
      <c r="E1842" t="s">
        <v>347</v>
      </c>
      <c r="F1842" t="s">
        <v>348</v>
      </c>
      <c r="G1842" t="s">
        <v>383</v>
      </c>
      <c r="H1842">
        <v>21</v>
      </c>
      <c r="I1842" t="s">
        <v>208</v>
      </c>
      <c r="J1842" t="s">
        <v>207</v>
      </c>
      <c r="K1842">
        <v>2091992</v>
      </c>
      <c r="L1842">
        <v>1847866</v>
      </c>
      <c r="M1842">
        <v>174418</v>
      </c>
      <c r="N1842">
        <v>4610</v>
      </c>
      <c r="O1842">
        <v>28225</v>
      </c>
      <c r="P1842">
        <v>1269</v>
      </c>
      <c r="Q1842">
        <v>35604</v>
      </c>
    </row>
    <row r="1843" spans="1:17" x14ac:dyDescent="0.2">
      <c r="A1843" t="s">
        <v>361</v>
      </c>
      <c r="B1843" s="2">
        <v>41821</v>
      </c>
      <c r="C1843" t="s">
        <v>351</v>
      </c>
      <c r="D1843" t="s">
        <v>352</v>
      </c>
      <c r="E1843" t="s">
        <v>349</v>
      </c>
      <c r="F1843" t="s">
        <v>350</v>
      </c>
      <c r="G1843" t="s">
        <v>383</v>
      </c>
      <c r="H1843">
        <v>21</v>
      </c>
      <c r="I1843" t="s">
        <v>208</v>
      </c>
      <c r="J1843" t="s">
        <v>207</v>
      </c>
      <c r="K1843">
        <v>2174337</v>
      </c>
      <c r="L1843">
        <v>1918608</v>
      </c>
      <c r="M1843">
        <v>179411</v>
      </c>
      <c r="N1843">
        <v>6695</v>
      </c>
      <c r="O1843">
        <v>29084</v>
      </c>
      <c r="P1843">
        <v>1927</v>
      </c>
      <c r="Q1843">
        <v>38612</v>
      </c>
    </row>
    <row r="1844" spans="1:17" x14ac:dyDescent="0.2">
      <c r="A1844" t="s">
        <v>361</v>
      </c>
      <c r="B1844" s="2">
        <v>41821</v>
      </c>
      <c r="C1844" t="s">
        <v>353</v>
      </c>
      <c r="D1844" t="s">
        <v>354</v>
      </c>
      <c r="E1844" t="s">
        <v>343</v>
      </c>
      <c r="F1844" t="s">
        <v>344</v>
      </c>
      <c r="G1844" t="s">
        <v>383</v>
      </c>
      <c r="H1844">
        <v>21</v>
      </c>
      <c r="I1844" t="s">
        <v>208</v>
      </c>
      <c r="J1844" t="s">
        <v>207</v>
      </c>
      <c r="K1844">
        <v>150435</v>
      </c>
      <c r="L1844">
        <v>129037</v>
      </c>
      <c r="M1844">
        <v>9288</v>
      </c>
      <c r="N1844">
        <v>3676</v>
      </c>
      <c r="O1844">
        <v>1615</v>
      </c>
      <c r="P1844">
        <v>1121</v>
      </c>
      <c r="Q1844">
        <v>5698</v>
      </c>
    </row>
    <row r="1845" spans="1:17" x14ac:dyDescent="0.2">
      <c r="A1845" t="s">
        <v>361</v>
      </c>
      <c r="B1845" s="2">
        <v>41821</v>
      </c>
      <c r="C1845" t="s">
        <v>353</v>
      </c>
      <c r="D1845" t="s">
        <v>354</v>
      </c>
      <c r="E1845" t="s">
        <v>347</v>
      </c>
      <c r="F1845" t="s">
        <v>348</v>
      </c>
      <c r="G1845" t="s">
        <v>383</v>
      </c>
      <c r="H1845">
        <v>21</v>
      </c>
      <c r="I1845" t="s">
        <v>208</v>
      </c>
      <c r="J1845" t="s">
        <v>207</v>
      </c>
      <c r="K1845">
        <v>4264048</v>
      </c>
      <c r="L1845">
        <v>3768900</v>
      </c>
      <c r="M1845">
        <v>351835</v>
      </c>
      <c r="N1845">
        <v>9151</v>
      </c>
      <c r="O1845">
        <v>59473</v>
      </c>
      <c r="P1845">
        <v>2467</v>
      </c>
      <c r="Q1845">
        <v>72222</v>
      </c>
    </row>
    <row r="1846" spans="1:17" x14ac:dyDescent="0.2">
      <c r="A1846" t="s">
        <v>361</v>
      </c>
      <c r="B1846" s="2">
        <v>41821</v>
      </c>
      <c r="C1846" t="s">
        <v>353</v>
      </c>
      <c r="D1846" t="s">
        <v>354</v>
      </c>
      <c r="E1846" t="s">
        <v>349</v>
      </c>
      <c r="F1846" t="s">
        <v>350</v>
      </c>
      <c r="G1846" t="s">
        <v>383</v>
      </c>
      <c r="H1846">
        <v>21</v>
      </c>
      <c r="I1846" t="s">
        <v>208</v>
      </c>
      <c r="J1846" t="s">
        <v>207</v>
      </c>
      <c r="K1846">
        <v>4414483</v>
      </c>
      <c r="L1846">
        <v>3897937</v>
      </c>
      <c r="M1846">
        <v>361123</v>
      </c>
      <c r="N1846">
        <v>12827</v>
      </c>
      <c r="O1846">
        <v>61088</v>
      </c>
      <c r="P1846">
        <v>3588</v>
      </c>
      <c r="Q1846">
        <v>77920</v>
      </c>
    </row>
    <row r="1847" spans="1:17" hidden="1" x14ac:dyDescent="0.2">
      <c r="A1847" t="s">
        <v>362</v>
      </c>
      <c r="B1847" s="2">
        <v>42186</v>
      </c>
      <c r="C1847" t="s">
        <v>341</v>
      </c>
      <c r="D1847" t="s">
        <v>342</v>
      </c>
      <c r="E1847" t="s">
        <v>343</v>
      </c>
      <c r="F1847" t="s">
        <v>344</v>
      </c>
      <c r="G1847" t="s">
        <v>383</v>
      </c>
      <c r="H1847">
        <v>21</v>
      </c>
      <c r="I1847" t="s">
        <v>208</v>
      </c>
      <c r="J1847" t="s">
        <v>207</v>
      </c>
      <c r="K1847">
        <v>70114</v>
      </c>
      <c r="L1847">
        <v>59976</v>
      </c>
      <c r="M1847">
        <v>4424</v>
      </c>
      <c r="N1847">
        <v>1663</v>
      </c>
      <c r="O1847">
        <v>776</v>
      </c>
      <c r="P1847">
        <v>455</v>
      </c>
      <c r="Q1847">
        <v>2820</v>
      </c>
    </row>
    <row r="1848" spans="1:17" hidden="1" x14ac:dyDescent="0.2">
      <c r="A1848" t="s">
        <v>362</v>
      </c>
      <c r="B1848" s="2">
        <v>42186</v>
      </c>
      <c r="C1848" t="s">
        <v>341</v>
      </c>
      <c r="D1848" t="s">
        <v>342</v>
      </c>
      <c r="E1848" t="s">
        <v>347</v>
      </c>
      <c r="F1848" t="s">
        <v>348</v>
      </c>
      <c r="G1848" t="s">
        <v>383</v>
      </c>
      <c r="H1848">
        <v>21</v>
      </c>
      <c r="I1848" t="s">
        <v>208</v>
      </c>
      <c r="J1848" t="s">
        <v>207</v>
      </c>
      <c r="K1848">
        <v>2175284</v>
      </c>
      <c r="L1848">
        <v>1920446</v>
      </c>
      <c r="M1848">
        <v>178535</v>
      </c>
      <c r="N1848">
        <v>4530</v>
      </c>
      <c r="O1848">
        <v>32911</v>
      </c>
      <c r="P1848">
        <v>1239</v>
      </c>
      <c r="Q1848">
        <v>37623</v>
      </c>
    </row>
    <row r="1849" spans="1:17" hidden="1" x14ac:dyDescent="0.2">
      <c r="A1849" t="s">
        <v>362</v>
      </c>
      <c r="B1849" s="2">
        <v>42186</v>
      </c>
      <c r="C1849" t="s">
        <v>341</v>
      </c>
      <c r="D1849" t="s">
        <v>342</v>
      </c>
      <c r="E1849" t="s">
        <v>349</v>
      </c>
      <c r="F1849" t="s">
        <v>350</v>
      </c>
      <c r="G1849" t="s">
        <v>383</v>
      </c>
      <c r="H1849">
        <v>21</v>
      </c>
      <c r="I1849" t="s">
        <v>208</v>
      </c>
      <c r="J1849" t="s">
        <v>207</v>
      </c>
      <c r="K1849">
        <v>2245398</v>
      </c>
      <c r="L1849">
        <v>1980422</v>
      </c>
      <c r="M1849">
        <v>182959</v>
      </c>
      <c r="N1849">
        <v>6193</v>
      </c>
      <c r="O1849">
        <v>33687</v>
      </c>
      <c r="P1849">
        <v>1694</v>
      </c>
      <c r="Q1849">
        <v>40443</v>
      </c>
    </row>
    <row r="1850" spans="1:17" hidden="1" x14ac:dyDescent="0.2">
      <c r="A1850" t="s">
        <v>362</v>
      </c>
      <c r="B1850" s="2">
        <v>42186</v>
      </c>
      <c r="C1850" t="s">
        <v>351</v>
      </c>
      <c r="D1850" t="s">
        <v>352</v>
      </c>
      <c r="E1850" t="s">
        <v>343</v>
      </c>
      <c r="F1850" t="s">
        <v>344</v>
      </c>
      <c r="G1850" t="s">
        <v>383</v>
      </c>
      <c r="H1850">
        <v>21</v>
      </c>
      <c r="I1850" t="s">
        <v>208</v>
      </c>
      <c r="J1850" t="s">
        <v>207</v>
      </c>
      <c r="K1850">
        <v>83839</v>
      </c>
      <c r="L1850">
        <v>71982</v>
      </c>
      <c r="M1850">
        <v>5143</v>
      </c>
      <c r="N1850">
        <v>2106</v>
      </c>
      <c r="O1850">
        <v>876</v>
      </c>
      <c r="P1850">
        <v>639</v>
      </c>
      <c r="Q1850">
        <v>3093</v>
      </c>
    </row>
    <row r="1851" spans="1:17" hidden="1" x14ac:dyDescent="0.2">
      <c r="A1851" t="s">
        <v>362</v>
      </c>
      <c r="B1851" s="2">
        <v>42186</v>
      </c>
      <c r="C1851" t="s">
        <v>351</v>
      </c>
      <c r="D1851" t="s">
        <v>352</v>
      </c>
      <c r="E1851" t="s">
        <v>347</v>
      </c>
      <c r="F1851" t="s">
        <v>348</v>
      </c>
      <c r="G1851" t="s">
        <v>383</v>
      </c>
      <c r="H1851">
        <v>21</v>
      </c>
      <c r="I1851" t="s">
        <v>208</v>
      </c>
      <c r="J1851" t="s">
        <v>207</v>
      </c>
      <c r="K1851">
        <v>2096762</v>
      </c>
      <c r="L1851">
        <v>1848036</v>
      </c>
      <c r="M1851">
        <v>176025</v>
      </c>
      <c r="N1851">
        <v>4583</v>
      </c>
      <c r="O1851">
        <v>30017</v>
      </c>
      <c r="P1851">
        <v>1299</v>
      </c>
      <c r="Q1851">
        <v>36802</v>
      </c>
    </row>
    <row r="1852" spans="1:17" hidden="1" x14ac:dyDescent="0.2">
      <c r="A1852" t="s">
        <v>362</v>
      </c>
      <c r="B1852" s="2">
        <v>42186</v>
      </c>
      <c r="C1852" t="s">
        <v>351</v>
      </c>
      <c r="D1852" t="s">
        <v>352</v>
      </c>
      <c r="E1852" t="s">
        <v>349</v>
      </c>
      <c r="F1852" t="s">
        <v>350</v>
      </c>
      <c r="G1852" t="s">
        <v>383</v>
      </c>
      <c r="H1852">
        <v>21</v>
      </c>
      <c r="I1852" t="s">
        <v>208</v>
      </c>
      <c r="J1852" t="s">
        <v>207</v>
      </c>
      <c r="K1852">
        <v>2180601</v>
      </c>
      <c r="L1852">
        <v>1920018</v>
      </c>
      <c r="M1852">
        <v>181168</v>
      </c>
      <c r="N1852">
        <v>6689</v>
      </c>
      <c r="O1852">
        <v>30893</v>
      </c>
      <c r="P1852">
        <v>1938</v>
      </c>
      <c r="Q1852">
        <v>39895</v>
      </c>
    </row>
    <row r="1853" spans="1:17" hidden="1" x14ac:dyDescent="0.2">
      <c r="A1853" t="s">
        <v>362</v>
      </c>
      <c r="B1853" s="2">
        <v>42186</v>
      </c>
      <c r="C1853" t="s">
        <v>353</v>
      </c>
      <c r="D1853" t="s">
        <v>354</v>
      </c>
      <c r="E1853" t="s">
        <v>343</v>
      </c>
      <c r="F1853" t="s">
        <v>344</v>
      </c>
      <c r="G1853" t="s">
        <v>383</v>
      </c>
      <c r="H1853">
        <v>21</v>
      </c>
      <c r="I1853" t="s">
        <v>208</v>
      </c>
      <c r="J1853" t="s">
        <v>207</v>
      </c>
      <c r="K1853">
        <v>153953</v>
      </c>
      <c r="L1853">
        <v>131958</v>
      </c>
      <c r="M1853">
        <v>9567</v>
      </c>
      <c r="N1853">
        <v>3769</v>
      </c>
      <c r="O1853">
        <v>1652</v>
      </c>
      <c r="P1853">
        <v>1094</v>
      </c>
      <c r="Q1853">
        <v>5913</v>
      </c>
    </row>
    <row r="1854" spans="1:17" hidden="1" x14ac:dyDescent="0.2">
      <c r="A1854" t="s">
        <v>362</v>
      </c>
      <c r="B1854" s="2">
        <v>42186</v>
      </c>
      <c r="C1854" t="s">
        <v>353</v>
      </c>
      <c r="D1854" t="s">
        <v>354</v>
      </c>
      <c r="E1854" t="s">
        <v>347</v>
      </c>
      <c r="F1854" t="s">
        <v>348</v>
      </c>
      <c r="G1854" t="s">
        <v>383</v>
      </c>
      <c r="H1854">
        <v>21</v>
      </c>
      <c r="I1854" t="s">
        <v>208</v>
      </c>
      <c r="J1854" t="s">
        <v>207</v>
      </c>
      <c r="K1854">
        <v>4272046</v>
      </c>
      <c r="L1854">
        <v>3768482</v>
      </c>
      <c r="M1854">
        <v>354560</v>
      </c>
      <c r="N1854">
        <v>9113</v>
      </c>
      <c r="O1854">
        <v>62928</v>
      </c>
      <c r="P1854">
        <v>2538</v>
      </c>
      <c r="Q1854">
        <v>74425</v>
      </c>
    </row>
    <row r="1855" spans="1:17" hidden="1" x14ac:dyDescent="0.2">
      <c r="A1855" t="s">
        <v>362</v>
      </c>
      <c r="B1855" s="2">
        <v>42186</v>
      </c>
      <c r="C1855" t="s">
        <v>353</v>
      </c>
      <c r="D1855" t="s">
        <v>354</v>
      </c>
      <c r="E1855" t="s">
        <v>349</v>
      </c>
      <c r="F1855" t="s">
        <v>350</v>
      </c>
      <c r="G1855" t="s">
        <v>383</v>
      </c>
      <c r="H1855">
        <v>21</v>
      </c>
      <c r="I1855" t="s">
        <v>208</v>
      </c>
      <c r="J1855" t="s">
        <v>207</v>
      </c>
      <c r="K1855">
        <v>4425999</v>
      </c>
      <c r="L1855">
        <v>3900440</v>
      </c>
      <c r="M1855">
        <v>364127</v>
      </c>
      <c r="N1855">
        <v>12882</v>
      </c>
      <c r="O1855">
        <v>64580</v>
      </c>
      <c r="P1855">
        <v>3632</v>
      </c>
      <c r="Q1855">
        <v>80338</v>
      </c>
    </row>
    <row r="1856" spans="1:17" hidden="1" x14ac:dyDescent="0.2">
      <c r="A1856" t="s">
        <v>363</v>
      </c>
      <c r="B1856" s="2">
        <v>42552</v>
      </c>
      <c r="C1856" t="s">
        <v>341</v>
      </c>
      <c r="D1856" t="s">
        <v>342</v>
      </c>
      <c r="E1856" t="s">
        <v>343</v>
      </c>
      <c r="F1856" t="s">
        <v>344</v>
      </c>
      <c r="G1856" t="s">
        <v>383</v>
      </c>
      <c r="H1856">
        <v>21</v>
      </c>
      <c r="I1856" t="s">
        <v>208</v>
      </c>
      <c r="J1856" t="s">
        <v>207</v>
      </c>
      <c r="K1856">
        <v>72822</v>
      </c>
      <c r="L1856">
        <v>62255</v>
      </c>
      <c r="M1856">
        <v>4571</v>
      </c>
      <c r="N1856">
        <v>1724</v>
      </c>
      <c r="O1856">
        <v>818</v>
      </c>
      <c r="P1856">
        <v>477</v>
      </c>
      <c r="Q1856">
        <v>2977</v>
      </c>
    </row>
    <row r="1857" spans="1:17" hidden="1" x14ac:dyDescent="0.2">
      <c r="A1857" t="s">
        <v>363</v>
      </c>
      <c r="B1857" s="2">
        <v>42552</v>
      </c>
      <c r="C1857" t="s">
        <v>341</v>
      </c>
      <c r="D1857" t="s">
        <v>342</v>
      </c>
      <c r="E1857" t="s">
        <v>347</v>
      </c>
      <c r="F1857" t="s">
        <v>348</v>
      </c>
      <c r="G1857" t="s">
        <v>383</v>
      </c>
      <c r="H1857">
        <v>21</v>
      </c>
      <c r="I1857" t="s">
        <v>208</v>
      </c>
      <c r="J1857" t="s">
        <v>207</v>
      </c>
      <c r="K1857">
        <v>2179243</v>
      </c>
      <c r="L1857">
        <v>1919845</v>
      </c>
      <c r="M1857">
        <v>180206</v>
      </c>
      <c r="N1857">
        <v>4630</v>
      </c>
      <c r="O1857">
        <v>34405</v>
      </c>
      <c r="P1857">
        <v>1241</v>
      </c>
      <c r="Q1857">
        <v>38916</v>
      </c>
    </row>
    <row r="1858" spans="1:17" hidden="1" x14ac:dyDescent="0.2">
      <c r="A1858" t="s">
        <v>363</v>
      </c>
      <c r="B1858" s="2">
        <v>42552</v>
      </c>
      <c r="C1858" t="s">
        <v>341</v>
      </c>
      <c r="D1858" t="s">
        <v>342</v>
      </c>
      <c r="E1858" t="s">
        <v>349</v>
      </c>
      <c r="F1858" t="s">
        <v>350</v>
      </c>
      <c r="G1858" t="s">
        <v>383</v>
      </c>
      <c r="H1858">
        <v>21</v>
      </c>
      <c r="I1858" t="s">
        <v>208</v>
      </c>
      <c r="J1858" t="s">
        <v>207</v>
      </c>
      <c r="K1858">
        <v>2252065</v>
      </c>
      <c r="L1858">
        <v>1982100</v>
      </c>
      <c r="M1858">
        <v>184777</v>
      </c>
      <c r="N1858">
        <v>6354</v>
      </c>
      <c r="O1858">
        <v>35223</v>
      </c>
      <c r="P1858">
        <v>1718</v>
      </c>
      <c r="Q1858">
        <v>41893</v>
      </c>
    </row>
    <row r="1859" spans="1:17" hidden="1" x14ac:dyDescent="0.2">
      <c r="A1859" t="s">
        <v>363</v>
      </c>
      <c r="B1859" s="2">
        <v>42552</v>
      </c>
      <c r="C1859" t="s">
        <v>351</v>
      </c>
      <c r="D1859" t="s">
        <v>352</v>
      </c>
      <c r="E1859" t="s">
        <v>343</v>
      </c>
      <c r="F1859" t="s">
        <v>344</v>
      </c>
      <c r="G1859" t="s">
        <v>383</v>
      </c>
      <c r="H1859">
        <v>21</v>
      </c>
      <c r="I1859" t="s">
        <v>208</v>
      </c>
      <c r="J1859" t="s">
        <v>207</v>
      </c>
      <c r="K1859">
        <v>85961</v>
      </c>
      <c r="L1859">
        <v>73844</v>
      </c>
      <c r="M1859">
        <v>5230</v>
      </c>
      <c r="N1859">
        <v>2172</v>
      </c>
      <c r="O1859">
        <v>902</v>
      </c>
      <c r="P1859">
        <v>643</v>
      </c>
      <c r="Q1859">
        <v>3170</v>
      </c>
    </row>
    <row r="1860" spans="1:17" hidden="1" x14ac:dyDescent="0.2">
      <c r="A1860" t="s">
        <v>363</v>
      </c>
      <c r="B1860" s="2">
        <v>42552</v>
      </c>
      <c r="C1860" t="s">
        <v>351</v>
      </c>
      <c r="D1860" t="s">
        <v>352</v>
      </c>
      <c r="E1860" t="s">
        <v>347</v>
      </c>
      <c r="F1860" t="s">
        <v>348</v>
      </c>
      <c r="G1860" t="s">
        <v>383</v>
      </c>
      <c r="H1860">
        <v>21</v>
      </c>
      <c r="I1860" t="s">
        <v>208</v>
      </c>
      <c r="J1860" t="s">
        <v>207</v>
      </c>
      <c r="K1860">
        <v>2100203</v>
      </c>
      <c r="L1860">
        <v>1847045</v>
      </c>
      <c r="M1860">
        <v>177419</v>
      </c>
      <c r="N1860">
        <v>4668</v>
      </c>
      <c r="O1860">
        <v>31570</v>
      </c>
      <c r="P1860">
        <v>1310</v>
      </c>
      <c r="Q1860">
        <v>38191</v>
      </c>
    </row>
    <row r="1861" spans="1:17" hidden="1" x14ac:dyDescent="0.2">
      <c r="A1861" t="s">
        <v>363</v>
      </c>
      <c r="B1861" s="2">
        <v>42552</v>
      </c>
      <c r="C1861" t="s">
        <v>351</v>
      </c>
      <c r="D1861" t="s">
        <v>352</v>
      </c>
      <c r="E1861" t="s">
        <v>349</v>
      </c>
      <c r="F1861" t="s">
        <v>350</v>
      </c>
      <c r="G1861" t="s">
        <v>383</v>
      </c>
      <c r="H1861">
        <v>21</v>
      </c>
      <c r="I1861" t="s">
        <v>208</v>
      </c>
      <c r="J1861" t="s">
        <v>207</v>
      </c>
      <c r="K1861">
        <v>2186164</v>
      </c>
      <c r="L1861">
        <v>1920889</v>
      </c>
      <c r="M1861">
        <v>182649</v>
      </c>
      <c r="N1861">
        <v>6840</v>
      </c>
      <c r="O1861">
        <v>32472</v>
      </c>
      <c r="P1861">
        <v>1953</v>
      </c>
      <c r="Q1861">
        <v>41361</v>
      </c>
    </row>
    <row r="1862" spans="1:17" hidden="1" x14ac:dyDescent="0.2">
      <c r="A1862" t="s">
        <v>363</v>
      </c>
      <c r="B1862" s="2">
        <v>42552</v>
      </c>
      <c r="C1862" t="s">
        <v>353</v>
      </c>
      <c r="D1862" t="s">
        <v>354</v>
      </c>
      <c r="E1862" t="s">
        <v>343</v>
      </c>
      <c r="F1862" t="s">
        <v>344</v>
      </c>
      <c r="G1862" t="s">
        <v>383</v>
      </c>
      <c r="H1862">
        <v>21</v>
      </c>
      <c r="I1862" t="s">
        <v>208</v>
      </c>
      <c r="J1862" t="s">
        <v>207</v>
      </c>
      <c r="K1862">
        <v>158783</v>
      </c>
      <c r="L1862">
        <v>136099</v>
      </c>
      <c r="M1862">
        <v>9801</v>
      </c>
      <c r="N1862">
        <v>3896</v>
      </c>
      <c r="O1862">
        <v>1720</v>
      </c>
      <c r="P1862">
        <v>1120</v>
      </c>
      <c r="Q1862">
        <v>6147</v>
      </c>
    </row>
    <row r="1863" spans="1:17" hidden="1" x14ac:dyDescent="0.2">
      <c r="A1863" t="s">
        <v>363</v>
      </c>
      <c r="B1863" s="2">
        <v>42552</v>
      </c>
      <c r="C1863" t="s">
        <v>353</v>
      </c>
      <c r="D1863" t="s">
        <v>354</v>
      </c>
      <c r="E1863" t="s">
        <v>347</v>
      </c>
      <c r="F1863" t="s">
        <v>348</v>
      </c>
      <c r="G1863" t="s">
        <v>383</v>
      </c>
      <c r="H1863">
        <v>21</v>
      </c>
      <c r="I1863" t="s">
        <v>208</v>
      </c>
      <c r="J1863" t="s">
        <v>207</v>
      </c>
      <c r="K1863">
        <v>4279446</v>
      </c>
      <c r="L1863">
        <v>3766890</v>
      </c>
      <c r="M1863">
        <v>357625</v>
      </c>
      <c r="N1863">
        <v>9298</v>
      </c>
      <c r="O1863">
        <v>65975</v>
      </c>
      <c r="P1863">
        <v>2551</v>
      </c>
      <c r="Q1863">
        <v>77107</v>
      </c>
    </row>
    <row r="1864" spans="1:17" hidden="1" x14ac:dyDescent="0.2">
      <c r="A1864" t="s">
        <v>363</v>
      </c>
      <c r="B1864" s="2">
        <v>42552</v>
      </c>
      <c r="C1864" t="s">
        <v>353</v>
      </c>
      <c r="D1864" t="s">
        <v>354</v>
      </c>
      <c r="E1864" t="s">
        <v>349</v>
      </c>
      <c r="F1864" t="s">
        <v>350</v>
      </c>
      <c r="G1864" t="s">
        <v>383</v>
      </c>
      <c r="H1864">
        <v>21</v>
      </c>
      <c r="I1864" t="s">
        <v>208</v>
      </c>
      <c r="J1864" t="s">
        <v>207</v>
      </c>
      <c r="K1864">
        <v>4438229</v>
      </c>
      <c r="L1864">
        <v>3902989</v>
      </c>
      <c r="M1864">
        <v>367426</v>
      </c>
      <c r="N1864">
        <v>13194</v>
      </c>
      <c r="O1864">
        <v>67695</v>
      </c>
      <c r="P1864">
        <v>3671</v>
      </c>
      <c r="Q1864">
        <v>83254</v>
      </c>
    </row>
    <row r="1865" spans="1:17" hidden="1" x14ac:dyDescent="0.2">
      <c r="A1865" t="s">
        <v>364</v>
      </c>
      <c r="B1865" s="2">
        <v>42917</v>
      </c>
      <c r="C1865" t="s">
        <v>341</v>
      </c>
      <c r="D1865" t="s">
        <v>342</v>
      </c>
      <c r="E1865" t="s">
        <v>343</v>
      </c>
      <c r="F1865" t="s">
        <v>344</v>
      </c>
      <c r="G1865" t="s">
        <v>383</v>
      </c>
      <c r="H1865">
        <v>21</v>
      </c>
      <c r="I1865" t="s">
        <v>208</v>
      </c>
      <c r="J1865" t="s">
        <v>207</v>
      </c>
      <c r="K1865">
        <v>75902</v>
      </c>
      <c r="L1865">
        <v>64955</v>
      </c>
      <c r="M1865">
        <v>4860</v>
      </c>
      <c r="N1865">
        <v>1718</v>
      </c>
      <c r="O1865">
        <v>812</v>
      </c>
      <c r="P1865">
        <v>513</v>
      </c>
      <c r="Q1865">
        <v>3044</v>
      </c>
    </row>
    <row r="1866" spans="1:17" hidden="1" x14ac:dyDescent="0.2">
      <c r="A1866" t="s">
        <v>364</v>
      </c>
      <c r="B1866" s="2">
        <v>42917</v>
      </c>
      <c r="C1866" t="s">
        <v>341</v>
      </c>
      <c r="D1866" t="s">
        <v>342</v>
      </c>
      <c r="E1866" t="s">
        <v>347</v>
      </c>
      <c r="F1866" t="s">
        <v>348</v>
      </c>
      <c r="G1866" t="s">
        <v>383</v>
      </c>
      <c r="H1866">
        <v>21</v>
      </c>
      <c r="I1866" t="s">
        <v>208</v>
      </c>
      <c r="J1866" t="s">
        <v>207</v>
      </c>
      <c r="K1866">
        <v>2183641</v>
      </c>
      <c r="L1866">
        <v>1919774</v>
      </c>
      <c r="M1866">
        <v>182292</v>
      </c>
      <c r="N1866">
        <v>4619</v>
      </c>
      <c r="O1866">
        <v>35569</v>
      </c>
      <c r="P1866">
        <v>1311</v>
      </c>
      <c r="Q1866">
        <v>40076</v>
      </c>
    </row>
    <row r="1867" spans="1:17" hidden="1" x14ac:dyDescent="0.2">
      <c r="A1867" t="s">
        <v>364</v>
      </c>
      <c r="B1867" s="2">
        <v>42917</v>
      </c>
      <c r="C1867" t="s">
        <v>341</v>
      </c>
      <c r="D1867" t="s">
        <v>342</v>
      </c>
      <c r="E1867" t="s">
        <v>349</v>
      </c>
      <c r="F1867" t="s">
        <v>350</v>
      </c>
      <c r="G1867" t="s">
        <v>383</v>
      </c>
      <c r="H1867">
        <v>21</v>
      </c>
      <c r="I1867" t="s">
        <v>208</v>
      </c>
      <c r="J1867" t="s">
        <v>207</v>
      </c>
      <c r="K1867">
        <v>2259543</v>
      </c>
      <c r="L1867">
        <v>1984729</v>
      </c>
      <c r="M1867">
        <v>187152</v>
      </c>
      <c r="N1867">
        <v>6337</v>
      </c>
      <c r="O1867">
        <v>36381</v>
      </c>
      <c r="P1867">
        <v>1824</v>
      </c>
      <c r="Q1867">
        <v>43120</v>
      </c>
    </row>
    <row r="1868" spans="1:17" hidden="1" x14ac:dyDescent="0.2">
      <c r="A1868" t="s">
        <v>364</v>
      </c>
      <c r="B1868" s="2">
        <v>42917</v>
      </c>
      <c r="C1868" t="s">
        <v>351</v>
      </c>
      <c r="D1868" t="s">
        <v>352</v>
      </c>
      <c r="E1868" t="s">
        <v>343</v>
      </c>
      <c r="F1868" t="s">
        <v>344</v>
      </c>
      <c r="G1868" t="s">
        <v>383</v>
      </c>
      <c r="H1868">
        <v>21</v>
      </c>
      <c r="I1868" t="s">
        <v>208</v>
      </c>
      <c r="J1868" t="s">
        <v>207</v>
      </c>
      <c r="K1868">
        <v>89066</v>
      </c>
      <c r="L1868">
        <v>76505</v>
      </c>
      <c r="M1868">
        <v>5470</v>
      </c>
      <c r="N1868">
        <v>2205</v>
      </c>
      <c r="O1868">
        <v>908</v>
      </c>
      <c r="P1868">
        <v>655</v>
      </c>
      <c r="Q1868">
        <v>3323</v>
      </c>
    </row>
    <row r="1869" spans="1:17" hidden="1" x14ac:dyDescent="0.2">
      <c r="A1869" t="s">
        <v>364</v>
      </c>
      <c r="B1869" s="2">
        <v>42917</v>
      </c>
      <c r="C1869" t="s">
        <v>351</v>
      </c>
      <c r="D1869" t="s">
        <v>352</v>
      </c>
      <c r="E1869" t="s">
        <v>347</v>
      </c>
      <c r="F1869" t="s">
        <v>348</v>
      </c>
      <c r="G1869" t="s">
        <v>383</v>
      </c>
      <c r="H1869">
        <v>21</v>
      </c>
      <c r="I1869" t="s">
        <v>208</v>
      </c>
      <c r="J1869" t="s">
        <v>207</v>
      </c>
      <c r="K1869">
        <v>2105265</v>
      </c>
      <c r="L1869">
        <v>1847313</v>
      </c>
      <c r="M1869">
        <v>179677</v>
      </c>
      <c r="N1869">
        <v>4672</v>
      </c>
      <c r="O1869">
        <v>32799</v>
      </c>
      <c r="P1869">
        <v>1396</v>
      </c>
      <c r="Q1869">
        <v>39408</v>
      </c>
    </row>
    <row r="1870" spans="1:17" hidden="1" x14ac:dyDescent="0.2">
      <c r="A1870" t="s">
        <v>364</v>
      </c>
      <c r="B1870" s="2">
        <v>42917</v>
      </c>
      <c r="C1870" t="s">
        <v>351</v>
      </c>
      <c r="D1870" t="s">
        <v>352</v>
      </c>
      <c r="E1870" t="s">
        <v>349</v>
      </c>
      <c r="F1870" t="s">
        <v>350</v>
      </c>
      <c r="G1870" t="s">
        <v>383</v>
      </c>
      <c r="H1870">
        <v>21</v>
      </c>
      <c r="I1870" t="s">
        <v>208</v>
      </c>
      <c r="J1870" t="s">
        <v>207</v>
      </c>
      <c r="K1870">
        <v>2194331</v>
      </c>
      <c r="L1870">
        <v>1923818</v>
      </c>
      <c r="M1870">
        <v>185147</v>
      </c>
      <c r="N1870">
        <v>6877</v>
      </c>
      <c r="O1870">
        <v>33707</v>
      </c>
      <c r="P1870">
        <v>2051</v>
      </c>
      <c r="Q1870">
        <v>42731</v>
      </c>
    </row>
    <row r="1871" spans="1:17" hidden="1" x14ac:dyDescent="0.2">
      <c r="A1871" t="s">
        <v>364</v>
      </c>
      <c r="B1871" s="2">
        <v>42917</v>
      </c>
      <c r="C1871" t="s">
        <v>353</v>
      </c>
      <c r="D1871" t="s">
        <v>354</v>
      </c>
      <c r="E1871" t="s">
        <v>343</v>
      </c>
      <c r="F1871" t="s">
        <v>344</v>
      </c>
      <c r="G1871" t="s">
        <v>383</v>
      </c>
      <c r="H1871">
        <v>21</v>
      </c>
      <c r="I1871" t="s">
        <v>208</v>
      </c>
      <c r="J1871" t="s">
        <v>207</v>
      </c>
      <c r="K1871">
        <v>164968</v>
      </c>
      <c r="L1871">
        <v>141460</v>
      </c>
      <c r="M1871">
        <v>10330</v>
      </c>
      <c r="N1871">
        <v>3923</v>
      </c>
      <c r="O1871">
        <v>1720</v>
      </c>
      <c r="P1871">
        <v>1168</v>
      </c>
      <c r="Q1871">
        <v>6367</v>
      </c>
    </row>
    <row r="1872" spans="1:17" hidden="1" x14ac:dyDescent="0.2">
      <c r="A1872" t="s">
        <v>364</v>
      </c>
      <c r="B1872" s="2">
        <v>42917</v>
      </c>
      <c r="C1872" t="s">
        <v>353</v>
      </c>
      <c r="D1872" t="s">
        <v>354</v>
      </c>
      <c r="E1872" t="s">
        <v>347</v>
      </c>
      <c r="F1872" t="s">
        <v>348</v>
      </c>
      <c r="G1872" t="s">
        <v>383</v>
      </c>
      <c r="H1872">
        <v>21</v>
      </c>
      <c r="I1872" t="s">
        <v>208</v>
      </c>
      <c r="J1872" t="s">
        <v>207</v>
      </c>
      <c r="K1872">
        <v>4288906</v>
      </c>
      <c r="L1872">
        <v>3767087</v>
      </c>
      <c r="M1872">
        <v>361969</v>
      </c>
      <c r="N1872">
        <v>9291</v>
      </c>
      <c r="O1872">
        <v>68368</v>
      </c>
      <c r="P1872">
        <v>2707</v>
      </c>
      <c r="Q1872">
        <v>79484</v>
      </c>
    </row>
    <row r="1873" spans="1:17" hidden="1" x14ac:dyDescent="0.2">
      <c r="A1873" t="s">
        <v>364</v>
      </c>
      <c r="B1873" s="2">
        <v>42917</v>
      </c>
      <c r="C1873" t="s">
        <v>353</v>
      </c>
      <c r="D1873" t="s">
        <v>354</v>
      </c>
      <c r="E1873" t="s">
        <v>349</v>
      </c>
      <c r="F1873" t="s">
        <v>350</v>
      </c>
      <c r="G1873" t="s">
        <v>383</v>
      </c>
      <c r="H1873">
        <v>21</v>
      </c>
      <c r="I1873" t="s">
        <v>208</v>
      </c>
      <c r="J1873" t="s">
        <v>207</v>
      </c>
      <c r="K1873">
        <v>4453874</v>
      </c>
      <c r="L1873">
        <v>3908547</v>
      </c>
      <c r="M1873">
        <v>372299</v>
      </c>
      <c r="N1873">
        <v>13214</v>
      </c>
      <c r="O1873">
        <v>70088</v>
      </c>
      <c r="P1873">
        <v>3875</v>
      </c>
      <c r="Q1873">
        <v>85851</v>
      </c>
    </row>
    <row r="1874" spans="1:17" hidden="1" x14ac:dyDescent="0.2">
      <c r="A1874" t="s">
        <v>365</v>
      </c>
      <c r="B1874" s="2">
        <v>43282</v>
      </c>
      <c r="C1874" t="s">
        <v>341</v>
      </c>
      <c r="D1874" t="s">
        <v>342</v>
      </c>
      <c r="E1874" t="s">
        <v>343</v>
      </c>
      <c r="F1874" t="s">
        <v>344</v>
      </c>
      <c r="G1874" t="s">
        <v>383</v>
      </c>
      <c r="H1874">
        <v>21</v>
      </c>
      <c r="I1874" t="s">
        <v>208</v>
      </c>
      <c r="J1874" t="s">
        <v>207</v>
      </c>
      <c r="K1874">
        <v>79537</v>
      </c>
      <c r="L1874">
        <v>68245</v>
      </c>
      <c r="M1874">
        <v>4985</v>
      </c>
      <c r="N1874">
        <v>1757</v>
      </c>
      <c r="O1874">
        <v>838</v>
      </c>
      <c r="P1874">
        <v>536</v>
      </c>
      <c r="Q1874">
        <v>3176</v>
      </c>
    </row>
    <row r="1875" spans="1:17" hidden="1" x14ac:dyDescent="0.2">
      <c r="A1875" t="s">
        <v>365</v>
      </c>
      <c r="B1875" s="2">
        <v>43282</v>
      </c>
      <c r="C1875" t="s">
        <v>341</v>
      </c>
      <c r="D1875" t="s">
        <v>342</v>
      </c>
      <c r="E1875" t="s">
        <v>347</v>
      </c>
      <c r="F1875" t="s">
        <v>348</v>
      </c>
      <c r="G1875" t="s">
        <v>383</v>
      </c>
      <c r="H1875">
        <v>21</v>
      </c>
      <c r="I1875" t="s">
        <v>208</v>
      </c>
      <c r="J1875" t="s">
        <v>207</v>
      </c>
      <c r="K1875">
        <v>2187354</v>
      </c>
      <c r="L1875">
        <v>1919377</v>
      </c>
      <c r="M1875">
        <v>183985</v>
      </c>
      <c r="N1875">
        <v>4658</v>
      </c>
      <c r="O1875">
        <v>36912</v>
      </c>
      <c r="P1875">
        <v>1377</v>
      </c>
      <c r="Q1875">
        <v>41045</v>
      </c>
    </row>
    <row r="1876" spans="1:17" hidden="1" x14ac:dyDescent="0.2">
      <c r="A1876" t="s">
        <v>365</v>
      </c>
      <c r="B1876" s="2">
        <v>43282</v>
      </c>
      <c r="C1876" t="s">
        <v>341</v>
      </c>
      <c r="D1876" t="s">
        <v>342</v>
      </c>
      <c r="E1876" t="s">
        <v>349</v>
      </c>
      <c r="F1876" t="s">
        <v>350</v>
      </c>
      <c r="G1876" t="s">
        <v>383</v>
      </c>
      <c r="H1876">
        <v>21</v>
      </c>
      <c r="I1876" t="s">
        <v>208</v>
      </c>
      <c r="J1876" t="s">
        <v>207</v>
      </c>
      <c r="K1876">
        <v>2266891</v>
      </c>
      <c r="L1876">
        <v>1987622</v>
      </c>
      <c r="M1876">
        <v>188970</v>
      </c>
      <c r="N1876">
        <v>6415</v>
      </c>
      <c r="O1876">
        <v>37750</v>
      </c>
      <c r="P1876">
        <v>1913</v>
      </c>
      <c r="Q1876">
        <v>44221</v>
      </c>
    </row>
    <row r="1877" spans="1:17" hidden="1" x14ac:dyDescent="0.2">
      <c r="A1877" t="s">
        <v>365</v>
      </c>
      <c r="B1877" s="2">
        <v>43282</v>
      </c>
      <c r="C1877" t="s">
        <v>351</v>
      </c>
      <c r="D1877" t="s">
        <v>352</v>
      </c>
      <c r="E1877" t="s">
        <v>343</v>
      </c>
      <c r="F1877" t="s">
        <v>344</v>
      </c>
      <c r="G1877" t="s">
        <v>383</v>
      </c>
      <c r="H1877">
        <v>21</v>
      </c>
      <c r="I1877" t="s">
        <v>208</v>
      </c>
      <c r="J1877" t="s">
        <v>207</v>
      </c>
      <c r="K1877">
        <v>92396</v>
      </c>
      <c r="L1877">
        <v>79358</v>
      </c>
      <c r="M1877">
        <v>5655</v>
      </c>
      <c r="N1877">
        <v>2234</v>
      </c>
      <c r="O1877">
        <v>954</v>
      </c>
      <c r="P1877">
        <v>674</v>
      </c>
      <c r="Q1877">
        <v>3521</v>
      </c>
    </row>
    <row r="1878" spans="1:17" hidden="1" x14ac:dyDescent="0.2">
      <c r="A1878" t="s">
        <v>365</v>
      </c>
      <c r="B1878" s="2">
        <v>43282</v>
      </c>
      <c r="C1878" t="s">
        <v>351</v>
      </c>
      <c r="D1878" t="s">
        <v>352</v>
      </c>
      <c r="E1878" t="s">
        <v>347</v>
      </c>
      <c r="F1878" t="s">
        <v>348</v>
      </c>
      <c r="G1878" t="s">
        <v>383</v>
      </c>
      <c r="H1878">
        <v>21</v>
      </c>
      <c r="I1878" t="s">
        <v>208</v>
      </c>
      <c r="J1878" t="s">
        <v>207</v>
      </c>
      <c r="K1878">
        <v>2109115</v>
      </c>
      <c r="L1878">
        <v>1846956</v>
      </c>
      <c r="M1878">
        <v>181347</v>
      </c>
      <c r="N1878">
        <v>4763</v>
      </c>
      <c r="O1878">
        <v>34102</v>
      </c>
      <c r="P1878">
        <v>1471</v>
      </c>
      <c r="Q1878">
        <v>40476</v>
      </c>
    </row>
    <row r="1879" spans="1:17" hidden="1" x14ac:dyDescent="0.2">
      <c r="A1879" t="s">
        <v>365</v>
      </c>
      <c r="B1879" s="2">
        <v>43282</v>
      </c>
      <c r="C1879" t="s">
        <v>351</v>
      </c>
      <c r="D1879" t="s">
        <v>352</v>
      </c>
      <c r="E1879" t="s">
        <v>349</v>
      </c>
      <c r="F1879" t="s">
        <v>350</v>
      </c>
      <c r="G1879" t="s">
        <v>383</v>
      </c>
      <c r="H1879">
        <v>21</v>
      </c>
      <c r="I1879" t="s">
        <v>208</v>
      </c>
      <c r="J1879" t="s">
        <v>207</v>
      </c>
      <c r="K1879">
        <v>2201511</v>
      </c>
      <c r="L1879">
        <v>1926314</v>
      </c>
      <c r="M1879">
        <v>187002</v>
      </c>
      <c r="N1879">
        <v>6997</v>
      </c>
      <c r="O1879">
        <v>35056</v>
      </c>
      <c r="P1879">
        <v>2145</v>
      </c>
      <c r="Q1879">
        <v>43997</v>
      </c>
    </row>
    <row r="1880" spans="1:17" hidden="1" x14ac:dyDescent="0.2">
      <c r="A1880" t="s">
        <v>365</v>
      </c>
      <c r="B1880" s="2">
        <v>43282</v>
      </c>
      <c r="C1880" t="s">
        <v>353</v>
      </c>
      <c r="D1880" t="s">
        <v>354</v>
      </c>
      <c r="E1880" t="s">
        <v>343</v>
      </c>
      <c r="F1880" t="s">
        <v>344</v>
      </c>
      <c r="G1880" t="s">
        <v>383</v>
      </c>
      <c r="H1880">
        <v>21</v>
      </c>
      <c r="I1880" t="s">
        <v>208</v>
      </c>
      <c r="J1880" t="s">
        <v>207</v>
      </c>
      <c r="K1880">
        <v>171933</v>
      </c>
      <c r="L1880">
        <v>147603</v>
      </c>
      <c r="M1880">
        <v>10640</v>
      </c>
      <c r="N1880">
        <v>3991</v>
      </c>
      <c r="O1880">
        <v>1792</v>
      </c>
      <c r="P1880">
        <v>1210</v>
      </c>
      <c r="Q1880">
        <v>6697</v>
      </c>
    </row>
    <row r="1881" spans="1:17" hidden="1" x14ac:dyDescent="0.2">
      <c r="A1881" t="s">
        <v>365</v>
      </c>
      <c r="B1881" s="2">
        <v>43282</v>
      </c>
      <c r="C1881" t="s">
        <v>353</v>
      </c>
      <c r="D1881" t="s">
        <v>354</v>
      </c>
      <c r="E1881" t="s">
        <v>347</v>
      </c>
      <c r="F1881" t="s">
        <v>348</v>
      </c>
      <c r="G1881" t="s">
        <v>383</v>
      </c>
      <c r="H1881">
        <v>21</v>
      </c>
      <c r="I1881" t="s">
        <v>208</v>
      </c>
      <c r="J1881" t="s">
        <v>207</v>
      </c>
      <c r="K1881">
        <v>4296469</v>
      </c>
      <c r="L1881">
        <v>3766333</v>
      </c>
      <c r="M1881">
        <v>365332</v>
      </c>
      <c r="N1881">
        <v>9421</v>
      </c>
      <c r="O1881">
        <v>71014</v>
      </c>
      <c r="P1881">
        <v>2848</v>
      </c>
      <c r="Q1881">
        <v>81521</v>
      </c>
    </row>
    <row r="1882" spans="1:17" hidden="1" x14ac:dyDescent="0.2">
      <c r="A1882" t="s">
        <v>365</v>
      </c>
      <c r="B1882" s="2">
        <v>43282</v>
      </c>
      <c r="C1882" t="s">
        <v>353</v>
      </c>
      <c r="D1882" t="s">
        <v>354</v>
      </c>
      <c r="E1882" t="s">
        <v>349</v>
      </c>
      <c r="F1882" t="s">
        <v>350</v>
      </c>
      <c r="G1882" t="s">
        <v>383</v>
      </c>
      <c r="H1882">
        <v>21</v>
      </c>
      <c r="I1882" t="s">
        <v>208</v>
      </c>
      <c r="J1882" t="s">
        <v>207</v>
      </c>
      <c r="K1882">
        <v>4468402</v>
      </c>
      <c r="L1882">
        <v>3913936</v>
      </c>
      <c r="M1882">
        <v>375972</v>
      </c>
      <c r="N1882">
        <v>13412</v>
      </c>
      <c r="O1882">
        <v>72806</v>
      </c>
      <c r="P1882">
        <v>4058</v>
      </c>
      <c r="Q1882">
        <v>88218</v>
      </c>
    </row>
    <row r="1883" spans="1:17" hidden="1" x14ac:dyDescent="0.2">
      <c r="A1883" t="s">
        <v>339</v>
      </c>
      <c r="B1883" t="s">
        <v>340</v>
      </c>
      <c r="C1883" t="s">
        <v>341</v>
      </c>
      <c r="D1883" t="s">
        <v>342</v>
      </c>
      <c r="E1883" t="s">
        <v>343</v>
      </c>
      <c r="F1883" t="s">
        <v>344</v>
      </c>
      <c r="G1883" t="s">
        <v>384</v>
      </c>
      <c r="H1883">
        <v>22</v>
      </c>
      <c r="I1883" t="s">
        <v>210</v>
      </c>
      <c r="J1883" t="s">
        <v>209</v>
      </c>
      <c r="K1883">
        <v>86166</v>
      </c>
      <c r="L1883">
        <v>71924</v>
      </c>
      <c r="M1883">
        <v>7644</v>
      </c>
      <c r="N1883">
        <v>1969</v>
      </c>
      <c r="O1883">
        <v>825</v>
      </c>
      <c r="P1883">
        <v>399</v>
      </c>
      <c r="Q1883">
        <v>3405</v>
      </c>
    </row>
    <row r="1884" spans="1:17" hidden="1" x14ac:dyDescent="0.2">
      <c r="A1884" t="s">
        <v>339</v>
      </c>
      <c r="B1884" t="s">
        <v>340</v>
      </c>
      <c r="C1884" t="s">
        <v>341</v>
      </c>
      <c r="D1884" t="s">
        <v>342</v>
      </c>
      <c r="E1884" t="s">
        <v>347</v>
      </c>
      <c r="F1884" t="s">
        <v>348</v>
      </c>
      <c r="G1884" t="s">
        <v>384</v>
      </c>
      <c r="H1884">
        <v>22</v>
      </c>
      <c r="I1884" t="s">
        <v>210</v>
      </c>
      <c r="J1884" t="s">
        <v>209</v>
      </c>
      <c r="K1884">
        <v>2227914</v>
      </c>
      <c r="L1884">
        <v>1391134</v>
      </c>
      <c r="M1884">
        <v>759112</v>
      </c>
      <c r="N1884">
        <v>14345</v>
      </c>
      <c r="O1884">
        <v>35359</v>
      </c>
      <c r="P1884">
        <v>774</v>
      </c>
      <c r="Q1884">
        <v>27190</v>
      </c>
    </row>
    <row r="1885" spans="1:17" hidden="1" x14ac:dyDescent="0.2">
      <c r="A1885" t="s">
        <v>339</v>
      </c>
      <c r="B1885" t="s">
        <v>340</v>
      </c>
      <c r="C1885" t="s">
        <v>341</v>
      </c>
      <c r="D1885" t="s">
        <v>342</v>
      </c>
      <c r="E1885" t="s">
        <v>349</v>
      </c>
      <c r="F1885" t="s">
        <v>350</v>
      </c>
      <c r="G1885" t="s">
        <v>384</v>
      </c>
      <c r="H1885">
        <v>22</v>
      </c>
      <c r="I1885" t="s">
        <v>210</v>
      </c>
      <c r="J1885" t="s">
        <v>209</v>
      </c>
      <c r="K1885">
        <v>2314080</v>
      </c>
      <c r="L1885">
        <v>1463058</v>
      </c>
      <c r="M1885">
        <v>766756</v>
      </c>
      <c r="N1885">
        <v>16314</v>
      </c>
      <c r="O1885">
        <v>36184</v>
      </c>
      <c r="P1885">
        <v>1173</v>
      </c>
      <c r="Q1885">
        <v>30595</v>
      </c>
    </row>
    <row r="1886" spans="1:17" hidden="1" x14ac:dyDescent="0.2">
      <c r="A1886" t="s">
        <v>339</v>
      </c>
      <c r="B1886" t="s">
        <v>340</v>
      </c>
      <c r="C1886" t="s">
        <v>351</v>
      </c>
      <c r="D1886" t="s">
        <v>352</v>
      </c>
      <c r="E1886" t="s">
        <v>343</v>
      </c>
      <c r="F1886" t="s">
        <v>344</v>
      </c>
      <c r="G1886" t="s">
        <v>384</v>
      </c>
      <c r="H1886">
        <v>22</v>
      </c>
      <c r="I1886" t="s">
        <v>210</v>
      </c>
      <c r="J1886" t="s">
        <v>209</v>
      </c>
      <c r="K1886">
        <v>106394</v>
      </c>
      <c r="L1886">
        <v>89971</v>
      </c>
      <c r="M1886">
        <v>8586</v>
      </c>
      <c r="N1886">
        <v>2716</v>
      </c>
      <c r="O1886">
        <v>948</v>
      </c>
      <c r="P1886">
        <v>600</v>
      </c>
      <c r="Q1886">
        <v>3573</v>
      </c>
    </row>
    <row r="1887" spans="1:17" hidden="1" x14ac:dyDescent="0.2">
      <c r="A1887" t="s">
        <v>339</v>
      </c>
      <c r="B1887" t="s">
        <v>340</v>
      </c>
      <c r="C1887" t="s">
        <v>351</v>
      </c>
      <c r="D1887" t="s">
        <v>352</v>
      </c>
      <c r="E1887" t="s">
        <v>347</v>
      </c>
      <c r="F1887" t="s">
        <v>348</v>
      </c>
      <c r="G1887" t="s">
        <v>384</v>
      </c>
      <c r="H1887">
        <v>22</v>
      </c>
      <c r="I1887" t="s">
        <v>210</v>
      </c>
      <c r="J1887" t="s">
        <v>209</v>
      </c>
      <c r="K1887">
        <v>2112898</v>
      </c>
      <c r="L1887">
        <v>1349846</v>
      </c>
      <c r="M1887">
        <v>687627</v>
      </c>
      <c r="N1887">
        <v>14007</v>
      </c>
      <c r="O1887">
        <v>34697</v>
      </c>
      <c r="P1887">
        <v>815</v>
      </c>
      <c r="Q1887">
        <v>25906</v>
      </c>
    </row>
    <row r="1888" spans="1:17" hidden="1" x14ac:dyDescent="0.2">
      <c r="A1888" t="s">
        <v>339</v>
      </c>
      <c r="B1888" t="s">
        <v>340</v>
      </c>
      <c r="C1888" t="s">
        <v>351</v>
      </c>
      <c r="D1888" t="s">
        <v>352</v>
      </c>
      <c r="E1888" t="s">
        <v>349</v>
      </c>
      <c r="F1888" t="s">
        <v>350</v>
      </c>
      <c r="G1888" t="s">
        <v>384</v>
      </c>
      <c r="H1888">
        <v>22</v>
      </c>
      <c r="I1888" t="s">
        <v>210</v>
      </c>
      <c r="J1888" t="s">
        <v>209</v>
      </c>
      <c r="K1888">
        <v>2219292</v>
      </c>
      <c r="L1888">
        <v>1439817</v>
      </c>
      <c r="M1888">
        <v>696213</v>
      </c>
      <c r="N1888">
        <v>16723</v>
      </c>
      <c r="O1888">
        <v>35645</v>
      </c>
      <c r="P1888">
        <v>1415</v>
      </c>
      <c r="Q1888">
        <v>29479</v>
      </c>
    </row>
    <row r="1889" spans="1:17" hidden="1" x14ac:dyDescent="0.2">
      <c r="A1889" t="s">
        <v>339</v>
      </c>
      <c r="B1889" t="s">
        <v>340</v>
      </c>
      <c r="C1889" t="s">
        <v>353</v>
      </c>
      <c r="D1889" t="s">
        <v>354</v>
      </c>
      <c r="E1889" t="s">
        <v>343</v>
      </c>
      <c r="F1889" t="s">
        <v>344</v>
      </c>
      <c r="G1889" t="s">
        <v>384</v>
      </c>
      <c r="H1889">
        <v>22</v>
      </c>
      <c r="I1889" t="s">
        <v>210</v>
      </c>
      <c r="J1889" t="s">
        <v>209</v>
      </c>
      <c r="K1889">
        <v>192560</v>
      </c>
      <c r="L1889">
        <v>161895</v>
      </c>
      <c r="M1889">
        <v>16230</v>
      </c>
      <c r="N1889">
        <v>4685</v>
      </c>
      <c r="O1889">
        <v>1773</v>
      </c>
      <c r="P1889">
        <v>999</v>
      </c>
      <c r="Q1889">
        <v>6978</v>
      </c>
    </row>
    <row r="1890" spans="1:17" hidden="1" x14ac:dyDescent="0.2">
      <c r="A1890" t="s">
        <v>339</v>
      </c>
      <c r="B1890" t="s">
        <v>340</v>
      </c>
      <c r="C1890" t="s">
        <v>353</v>
      </c>
      <c r="D1890" t="s">
        <v>354</v>
      </c>
      <c r="E1890" t="s">
        <v>347</v>
      </c>
      <c r="F1890" t="s">
        <v>348</v>
      </c>
      <c r="G1890" t="s">
        <v>384</v>
      </c>
      <c r="H1890">
        <v>22</v>
      </c>
      <c r="I1890" t="s">
        <v>210</v>
      </c>
      <c r="J1890" t="s">
        <v>209</v>
      </c>
      <c r="K1890">
        <v>4340812</v>
      </c>
      <c r="L1890">
        <v>2740980</v>
      </c>
      <c r="M1890">
        <v>1446739</v>
      </c>
      <c r="N1890">
        <v>28352</v>
      </c>
      <c r="O1890">
        <v>70056</v>
      </c>
      <c r="P1890">
        <v>1589</v>
      </c>
      <c r="Q1890">
        <v>53096</v>
      </c>
    </row>
    <row r="1891" spans="1:17" hidden="1" x14ac:dyDescent="0.2">
      <c r="A1891" t="s">
        <v>339</v>
      </c>
      <c r="B1891" t="s">
        <v>340</v>
      </c>
      <c r="C1891" t="s">
        <v>353</v>
      </c>
      <c r="D1891" t="s">
        <v>354</v>
      </c>
      <c r="E1891" t="s">
        <v>349</v>
      </c>
      <c r="F1891" t="s">
        <v>350</v>
      </c>
      <c r="G1891" t="s">
        <v>384</v>
      </c>
      <c r="H1891">
        <v>22</v>
      </c>
      <c r="I1891" t="s">
        <v>210</v>
      </c>
      <c r="J1891" t="s">
        <v>209</v>
      </c>
      <c r="K1891">
        <v>4533372</v>
      </c>
      <c r="L1891">
        <v>2902875</v>
      </c>
      <c r="M1891">
        <v>1462969</v>
      </c>
      <c r="N1891">
        <v>33037</v>
      </c>
      <c r="O1891">
        <v>71829</v>
      </c>
      <c r="P1891">
        <v>2588</v>
      </c>
      <c r="Q1891">
        <v>60074</v>
      </c>
    </row>
    <row r="1892" spans="1:17" hidden="1" x14ac:dyDescent="0.2">
      <c r="A1892" t="s">
        <v>355</v>
      </c>
      <c r="B1892" t="s">
        <v>356</v>
      </c>
      <c r="C1892" t="s">
        <v>341</v>
      </c>
      <c r="D1892" t="s">
        <v>342</v>
      </c>
      <c r="E1892" t="s">
        <v>343</v>
      </c>
      <c r="F1892" t="s">
        <v>344</v>
      </c>
      <c r="G1892" t="s">
        <v>384</v>
      </c>
      <c r="H1892">
        <v>22</v>
      </c>
      <c r="I1892" t="s">
        <v>210</v>
      </c>
      <c r="J1892" t="s">
        <v>209</v>
      </c>
      <c r="K1892">
        <v>86166</v>
      </c>
      <c r="L1892">
        <v>71924</v>
      </c>
      <c r="M1892">
        <v>7644</v>
      </c>
      <c r="N1892">
        <v>1969</v>
      </c>
      <c r="O1892">
        <v>825</v>
      </c>
      <c r="P1892">
        <v>399</v>
      </c>
      <c r="Q1892">
        <v>3405</v>
      </c>
    </row>
    <row r="1893" spans="1:17" hidden="1" x14ac:dyDescent="0.2">
      <c r="A1893" t="s">
        <v>355</v>
      </c>
      <c r="B1893" t="s">
        <v>356</v>
      </c>
      <c r="C1893" t="s">
        <v>341</v>
      </c>
      <c r="D1893" t="s">
        <v>342</v>
      </c>
      <c r="E1893" t="s">
        <v>347</v>
      </c>
      <c r="F1893" t="s">
        <v>348</v>
      </c>
      <c r="G1893" t="s">
        <v>384</v>
      </c>
      <c r="H1893">
        <v>22</v>
      </c>
      <c r="I1893" t="s">
        <v>210</v>
      </c>
      <c r="J1893" t="s">
        <v>209</v>
      </c>
      <c r="K1893">
        <v>2227962</v>
      </c>
      <c r="L1893">
        <v>1391168</v>
      </c>
      <c r="M1893">
        <v>759121</v>
      </c>
      <c r="N1893">
        <v>14345</v>
      </c>
      <c r="O1893">
        <v>35364</v>
      </c>
      <c r="P1893">
        <v>774</v>
      </c>
      <c r="Q1893">
        <v>27190</v>
      </c>
    </row>
    <row r="1894" spans="1:17" hidden="1" x14ac:dyDescent="0.2">
      <c r="A1894" t="s">
        <v>355</v>
      </c>
      <c r="B1894" t="s">
        <v>356</v>
      </c>
      <c r="C1894" t="s">
        <v>341</v>
      </c>
      <c r="D1894" t="s">
        <v>342</v>
      </c>
      <c r="E1894" t="s">
        <v>349</v>
      </c>
      <c r="F1894" t="s">
        <v>350</v>
      </c>
      <c r="G1894" t="s">
        <v>384</v>
      </c>
      <c r="H1894">
        <v>22</v>
      </c>
      <c r="I1894" t="s">
        <v>210</v>
      </c>
      <c r="J1894" t="s">
        <v>209</v>
      </c>
      <c r="K1894">
        <v>2314128</v>
      </c>
      <c r="L1894">
        <v>1463092</v>
      </c>
      <c r="M1894">
        <v>766765</v>
      </c>
      <c r="N1894">
        <v>16314</v>
      </c>
      <c r="O1894">
        <v>36189</v>
      </c>
      <c r="P1894">
        <v>1173</v>
      </c>
      <c r="Q1894">
        <v>30595</v>
      </c>
    </row>
    <row r="1895" spans="1:17" hidden="1" x14ac:dyDescent="0.2">
      <c r="A1895" t="s">
        <v>355</v>
      </c>
      <c r="B1895" t="s">
        <v>356</v>
      </c>
      <c r="C1895" t="s">
        <v>351</v>
      </c>
      <c r="D1895" t="s">
        <v>352</v>
      </c>
      <c r="E1895" t="s">
        <v>343</v>
      </c>
      <c r="F1895" t="s">
        <v>344</v>
      </c>
      <c r="G1895" t="s">
        <v>384</v>
      </c>
      <c r="H1895">
        <v>22</v>
      </c>
      <c r="I1895" t="s">
        <v>210</v>
      </c>
      <c r="J1895" t="s">
        <v>209</v>
      </c>
      <c r="K1895">
        <v>106401</v>
      </c>
      <c r="L1895">
        <v>89978</v>
      </c>
      <c r="M1895">
        <v>8586</v>
      </c>
      <c r="N1895">
        <v>2716</v>
      </c>
      <c r="O1895">
        <v>948</v>
      </c>
      <c r="P1895">
        <v>600</v>
      </c>
      <c r="Q1895">
        <v>3573</v>
      </c>
    </row>
    <row r="1896" spans="1:17" hidden="1" x14ac:dyDescent="0.2">
      <c r="A1896" t="s">
        <v>355</v>
      </c>
      <c r="B1896" t="s">
        <v>356</v>
      </c>
      <c r="C1896" t="s">
        <v>351</v>
      </c>
      <c r="D1896" t="s">
        <v>352</v>
      </c>
      <c r="E1896" t="s">
        <v>347</v>
      </c>
      <c r="F1896" t="s">
        <v>348</v>
      </c>
      <c r="G1896" t="s">
        <v>384</v>
      </c>
      <c r="H1896">
        <v>22</v>
      </c>
      <c r="I1896" t="s">
        <v>210</v>
      </c>
      <c r="J1896" t="s">
        <v>209</v>
      </c>
      <c r="K1896">
        <v>2112956</v>
      </c>
      <c r="L1896">
        <v>1349864</v>
      </c>
      <c r="M1896">
        <v>687663</v>
      </c>
      <c r="N1896">
        <v>14007</v>
      </c>
      <c r="O1896">
        <v>34701</v>
      </c>
      <c r="P1896">
        <v>815</v>
      </c>
      <c r="Q1896">
        <v>25906</v>
      </c>
    </row>
    <row r="1897" spans="1:17" hidden="1" x14ac:dyDescent="0.2">
      <c r="A1897" t="s">
        <v>355</v>
      </c>
      <c r="B1897" t="s">
        <v>356</v>
      </c>
      <c r="C1897" t="s">
        <v>351</v>
      </c>
      <c r="D1897" t="s">
        <v>352</v>
      </c>
      <c r="E1897" t="s">
        <v>349</v>
      </c>
      <c r="F1897" t="s">
        <v>350</v>
      </c>
      <c r="G1897" t="s">
        <v>384</v>
      </c>
      <c r="H1897">
        <v>22</v>
      </c>
      <c r="I1897" t="s">
        <v>210</v>
      </c>
      <c r="J1897" t="s">
        <v>209</v>
      </c>
      <c r="K1897">
        <v>2219357</v>
      </c>
      <c r="L1897">
        <v>1439842</v>
      </c>
      <c r="M1897">
        <v>696249</v>
      </c>
      <c r="N1897">
        <v>16723</v>
      </c>
      <c r="O1897">
        <v>35649</v>
      </c>
      <c r="P1897">
        <v>1415</v>
      </c>
      <c r="Q1897">
        <v>29479</v>
      </c>
    </row>
    <row r="1898" spans="1:17" hidden="1" x14ac:dyDescent="0.2">
      <c r="A1898" t="s">
        <v>355</v>
      </c>
      <c r="B1898" t="s">
        <v>356</v>
      </c>
      <c r="C1898" t="s">
        <v>353</v>
      </c>
      <c r="D1898" t="s">
        <v>354</v>
      </c>
      <c r="E1898" t="s">
        <v>343</v>
      </c>
      <c r="F1898" t="s">
        <v>344</v>
      </c>
      <c r="G1898" t="s">
        <v>384</v>
      </c>
      <c r="H1898">
        <v>22</v>
      </c>
      <c r="I1898" t="s">
        <v>210</v>
      </c>
      <c r="J1898" t="s">
        <v>209</v>
      </c>
      <c r="K1898">
        <v>192567</v>
      </c>
      <c r="L1898">
        <v>161902</v>
      </c>
      <c r="M1898">
        <v>16230</v>
      </c>
      <c r="N1898">
        <v>4685</v>
      </c>
      <c r="O1898">
        <v>1773</v>
      </c>
      <c r="P1898">
        <v>999</v>
      </c>
      <c r="Q1898">
        <v>6978</v>
      </c>
    </row>
    <row r="1899" spans="1:17" hidden="1" x14ac:dyDescent="0.2">
      <c r="A1899" t="s">
        <v>355</v>
      </c>
      <c r="B1899" t="s">
        <v>356</v>
      </c>
      <c r="C1899" t="s">
        <v>353</v>
      </c>
      <c r="D1899" t="s">
        <v>354</v>
      </c>
      <c r="E1899" t="s">
        <v>347</v>
      </c>
      <c r="F1899" t="s">
        <v>348</v>
      </c>
      <c r="G1899" t="s">
        <v>384</v>
      </c>
      <c r="H1899">
        <v>22</v>
      </c>
      <c r="I1899" t="s">
        <v>210</v>
      </c>
      <c r="J1899" t="s">
        <v>209</v>
      </c>
      <c r="K1899">
        <v>4340918</v>
      </c>
      <c r="L1899">
        <v>2741032</v>
      </c>
      <c r="M1899">
        <v>1446784</v>
      </c>
      <c r="N1899">
        <v>28352</v>
      </c>
      <c r="O1899">
        <v>70065</v>
      </c>
      <c r="P1899">
        <v>1589</v>
      </c>
      <c r="Q1899">
        <v>53096</v>
      </c>
    </row>
    <row r="1900" spans="1:17" hidden="1" x14ac:dyDescent="0.2">
      <c r="A1900" t="s">
        <v>355</v>
      </c>
      <c r="B1900" t="s">
        <v>356</v>
      </c>
      <c r="C1900" t="s">
        <v>353</v>
      </c>
      <c r="D1900" t="s">
        <v>354</v>
      </c>
      <c r="E1900" t="s">
        <v>349</v>
      </c>
      <c r="F1900" t="s">
        <v>350</v>
      </c>
      <c r="G1900" t="s">
        <v>384</v>
      </c>
      <c r="H1900">
        <v>22</v>
      </c>
      <c r="I1900" t="s">
        <v>210</v>
      </c>
      <c r="J1900" t="s">
        <v>209</v>
      </c>
      <c r="K1900">
        <v>4533485</v>
      </c>
      <c r="L1900">
        <v>2902934</v>
      </c>
      <c r="M1900">
        <v>1463014</v>
      </c>
      <c r="N1900">
        <v>33037</v>
      </c>
      <c r="O1900">
        <v>71838</v>
      </c>
      <c r="P1900">
        <v>2588</v>
      </c>
      <c r="Q1900">
        <v>60074</v>
      </c>
    </row>
    <row r="1901" spans="1:17" hidden="1" x14ac:dyDescent="0.2">
      <c r="A1901" t="s">
        <v>357</v>
      </c>
      <c r="B1901" s="2">
        <v>40360</v>
      </c>
      <c r="C1901" t="s">
        <v>341</v>
      </c>
      <c r="D1901" t="s">
        <v>342</v>
      </c>
      <c r="E1901" t="s">
        <v>343</v>
      </c>
      <c r="F1901" t="s">
        <v>344</v>
      </c>
      <c r="G1901" t="s">
        <v>384</v>
      </c>
      <c r="H1901">
        <v>22</v>
      </c>
      <c r="I1901" t="s">
        <v>210</v>
      </c>
      <c r="J1901" t="s">
        <v>209</v>
      </c>
      <c r="K1901">
        <v>87042</v>
      </c>
      <c r="L1901">
        <v>72663</v>
      </c>
      <c r="M1901">
        <v>7706</v>
      </c>
      <c r="N1901">
        <v>1983</v>
      </c>
      <c r="O1901">
        <v>840</v>
      </c>
      <c r="P1901">
        <v>398</v>
      </c>
      <c r="Q1901">
        <v>3452</v>
      </c>
    </row>
    <row r="1902" spans="1:17" hidden="1" x14ac:dyDescent="0.2">
      <c r="A1902" t="s">
        <v>357</v>
      </c>
      <c r="B1902" s="2">
        <v>40360</v>
      </c>
      <c r="C1902" t="s">
        <v>341</v>
      </c>
      <c r="D1902" t="s">
        <v>342</v>
      </c>
      <c r="E1902" t="s">
        <v>347</v>
      </c>
      <c r="F1902" t="s">
        <v>348</v>
      </c>
      <c r="G1902" t="s">
        <v>384</v>
      </c>
      <c r="H1902">
        <v>22</v>
      </c>
      <c r="I1902" t="s">
        <v>210</v>
      </c>
      <c r="J1902" t="s">
        <v>209</v>
      </c>
      <c r="K1902">
        <v>2232817</v>
      </c>
      <c r="L1902">
        <v>1392992</v>
      </c>
      <c r="M1902">
        <v>761513</v>
      </c>
      <c r="N1902">
        <v>14402</v>
      </c>
      <c r="O1902">
        <v>35639</v>
      </c>
      <c r="P1902">
        <v>776</v>
      </c>
      <c r="Q1902">
        <v>27495</v>
      </c>
    </row>
    <row r="1903" spans="1:17" hidden="1" x14ac:dyDescent="0.2">
      <c r="A1903" t="s">
        <v>357</v>
      </c>
      <c r="B1903" s="2">
        <v>40360</v>
      </c>
      <c r="C1903" t="s">
        <v>341</v>
      </c>
      <c r="D1903" t="s">
        <v>342</v>
      </c>
      <c r="E1903" t="s">
        <v>349</v>
      </c>
      <c r="F1903" t="s">
        <v>350</v>
      </c>
      <c r="G1903" t="s">
        <v>384</v>
      </c>
      <c r="H1903">
        <v>22</v>
      </c>
      <c r="I1903" t="s">
        <v>210</v>
      </c>
      <c r="J1903" t="s">
        <v>209</v>
      </c>
      <c r="K1903">
        <v>2319859</v>
      </c>
      <c r="L1903">
        <v>1465655</v>
      </c>
      <c r="M1903">
        <v>769219</v>
      </c>
      <c r="N1903">
        <v>16385</v>
      </c>
      <c r="O1903">
        <v>36479</v>
      </c>
      <c r="P1903">
        <v>1174</v>
      </c>
      <c r="Q1903">
        <v>30947</v>
      </c>
    </row>
    <row r="1904" spans="1:17" hidden="1" x14ac:dyDescent="0.2">
      <c r="A1904" t="s">
        <v>357</v>
      </c>
      <c r="B1904" s="2">
        <v>40360</v>
      </c>
      <c r="C1904" t="s">
        <v>351</v>
      </c>
      <c r="D1904" t="s">
        <v>352</v>
      </c>
      <c r="E1904" t="s">
        <v>343</v>
      </c>
      <c r="F1904" t="s">
        <v>344</v>
      </c>
      <c r="G1904" t="s">
        <v>384</v>
      </c>
      <c r="H1904">
        <v>22</v>
      </c>
      <c r="I1904" t="s">
        <v>210</v>
      </c>
      <c r="J1904" t="s">
        <v>209</v>
      </c>
      <c r="K1904">
        <v>107061</v>
      </c>
      <c r="L1904">
        <v>90542</v>
      </c>
      <c r="M1904">
        <v>8646</v>
      </c>
      <c r="N1904">
        <v>2716</v>
      </c>
      <c r="O1904">
        <v>936</v>
      </c>
      <c r="P1904">
        <v>601</v>
      </c>
      <c r="Q1904">
        <v>3620</v>
      </c>
    </row>
    <row r="1905" spans="1:17" hidden="1" x14ac:dyDescent="0.2">
      <c r="A1905" t="s">
        <v>357</v>
      </c>
      <c r="B1905" s="2">
        <v>40360</v>
      </c>
      <c r="C1905" t="s">
        <v>351</v>
      </c>
      <c r="D1905" t="s">
        <v>352</v>
      </c>
      <c r="E1905" t="s">
        <v>347</v>
      </c>
      <c r="F1905" t="s">
        <v>348</v>
      </c>
      <c r="G1905" t="s">
        <v>384</v>
      </c>
      <c r="H1905">
        <v>22</v>
      </c>
      <c r="I1905" t="s">
        <v>210</v>
      </c>
      <c r="J1905" t="s">
        <v>209</v>
      </c>
      <c r="K1905">
        <v>2117612</v>
      </c>
      <c r="L1905">
        <v>1351684</v>
      </c>
      <c r="M1905">
        <v>689846</v>
      </c>
      <c r="N1905">
        <v>14073</v>
      </c>
      <c r="O1905">
        <v>34974</v>
      </c>
      <c r="P1905">
        <v>814</v>
      </c>
      <c r="Q1905">
        <v>26221</v>
      </c>
    </row>
    <row r="1906" spans="1:17" hidden="1" x14ac:dyDescent="0.2">
      <c r="A1906" t="s">
        <v>357</v>
      </c>
      <c r="B1906" s="2">
        <v>40360</v>
      </c>
      <c r="C1906" t="s">
        <v>351</v>
      </c>
      <c r="D1906" t="s">
        <v>352</v>
      </c>
      <c r="E1906" t="s">
        <v>349</v>
      </c>
      <c r="F1906" t="s">
        <v>350</v>
      </c>
      <c r="G1906" t="s">
        <v>384</v>
      </c>
      <c r="H1906">
        <v>22</v>
      </c>
      <c r="I1906" t="s">
        <v>210</v>
      </c>
      <c r="J1906" t="s">
        <v>209</v>
      </c>
      <c r="K1906">
        <v>2224673</v>
      </c>
      <c r="L1906">
        <v>1442226</v>
      </c>
      <c r="M1906">
        <v>698492</v>
      </c>
      <c r="N1906">
        <v>16789</v>
      </c>
      <c r="O1906">
        <v>35910</v>
      </c>
      <c r="P1906">
        <v>1415</v>
      </c>
      <c r="Q1906">
        <v>29841</v>
      </c>
    </row>
    <row r="1907" spans="1:17" hidden="1" x14ac:dyDescent="0.2">
      <c r="A1907" t="s">
        <v>357</v>
      </c>
      <c r="B1907" s="2">
        <v>40360</v>
      </c>
      <c r="C1907" t="s">
        <v>353</v>
      </c>
      <c r="D1907" t="s">
        <v>354</v>
      </c>
      <c r="E1907" t="s">
        <v>343</v>
      </c>
      <c r="F1907" t="s">
        <v>344</v>
      </c>
      <c r="G1907" t="s">
        <v>384</v>
      </c>
      <c r="H1907">
        <v>22</v>
      </c>
      <c r="I1907" t="s">
        <v>210</v>
      </c>
      <c r="J1907" t="s">
        <v>209</v>
      </c>
      <c r="K1907">
        <v>194103</v>
      </c>
      <c r="L1907">
        <v>163205</v>
      </c>
      <c r="M1907">
        <v>16352</v>
      </c>
      <c r="N1907">
        <v>4699</v>
      </c>
      <c r="O1907">
        <v>1776</v>
      </c>
      <c r="P1907">
        <v>999</v>
      </c>
      <c r="Q1907">
        <v>7072</v>
      </c>
    </row>
    <row r="1908" spans="1:17" hidden="1" x14ac:dyDescent="0.2">
      <c r="A1908" t="s">
        <v>357</v>
      </c>
      <c r="B1908" s="2">
        <v>40360</v>
      </c>
      <c r="C1908" t="s">
        <v>353</v>
      </c>
      <c r="D1908" t="s">
        <v>354</v>
      </c>
      <c r="E1908" t="s">
        <v>347</v>
      </c>
      <c r="F1908" t="s">
        <v>348</v>
      </c>
      <c r="G1908" t="s">
        <v>384</v>
      </c>
      <c r="H1908">
        <v>22</v>
      </c>
      <c r="I1908" t="s">
        <v>210</v>
      </c>
      <c r="J1908" t="s">
        <v>209</v>
      </c>
      <c r="K1908">
        <v>4350429</v>
      </c>
      <c r="L1908">
        <v>2744676</v>
      </c>
      <c r="M1908">
        <v>1451359</v>
      </c>
      <c r="N1908">
        <v>28475</v>
      </c>
      <c r="O1908">
        <v>70613</v>
      </c>
      <c r="P1908">
        <v>1590</v>
      </c>
      <c r="Q1908">
        <v>53716</v>
      </c>
    </row>
    <row r="1909" spans="1:17" hidden="1" x14ac:dyDescent="0.2">
      <c r="A1909" t="s">
        <v>357</v>
      </c>
      <c r="B1909" s="2">
        <v>40360</v>
      </c>
      <c r="C1909" t="s">
        <v>353</v>
      </c>
      <c r="D1909" t="s">
        <v>354</v>
      </c>
      <c r="E1909" t="s">
        <v>349</v>
      </c>
      <c r="F1909" t="s">
        <v>350</v>
      </c>
      <c r="G1909" t="s">
        <v>384</v>
      </c>
      <c r="H1909">
        <v>22</v>
      </c>
      <c r="I1909" t="s">
        <v>210</v>
      </c>
      <c r="J1909" t="s">
        <v>209</v>
      </c>
      <c r="K1909">
        <v>4544532</v>
      </c>
      <c r="L1909">
        <v>2907881</v>
      </c>
      <c r="M1909">
        <v>1467711</v>
      </c>
      <c r="N1909">
        <v>33174</v>
      </c>
      <c r="O1909">
        <v>72389</v>
      </c>
      <c r="P1909">
        <v>2589</v>
      </c>
      <c r="Q1909">
        <v>60788</v>
      </c>
    </row>
    <row r="1910" spans="1:17" hidden="1" x14ac:dyDescent="0.2">
      <c r="A1910" t="s">
        <v>358</v>
      </c>
      <c r="B1910" s="2">
        <v>40725</v>
      </c>
      <c r="C1910" t="s">
        <v>341</v>
      </c>
      <c r="D1910" t="s">
        <v>342</v>
      </c>
      <c r="E1910" t="s">
        <v>343</v>
      </c>
      <c r="F1910" t="s">
        <v>344</v>
      </c>
      <c r="G1910" t="s">
        <v>384</v>
      </c>
      <c r="H1910">
        <v>22</v>
      </c>
      <c r="I1910" t="s">
        <v>210</v>
      </c>
      <c r="J1910" t="s">
        <v>209</v>
      </c>
      <c r="K1910">
        <v>91145</v>
      </c>
      <c r="L1910">
        <v>75987</v>
      </c>
      <c r="M1910">
        <v>8127</v>
      </c>
      <c r="N1910">
        <v>2141</v>
      </c>
      <c r="O1910">
        <v>881</v>
      </c>
      <c r="P1910">
        <v>416</v>
      </c>
      <c r="Q1910">
        <v>3593</v>
      </c>
    </row>
    <row r="1911" spans="1:17" hidden="1" x14ac:dyDescent="0.2">
      <c r="A1911" t="s">
        <v>358</v>
      </c>
      <c r="B1911" s="2">
        <v>40725</v>
      </c>
      <c r="C1911" t="s">
        <v>341</v>
      </c>
      <c r="D1911" t="s">
        <v>342</v>
      </c>
      <c r="E1911" t="s">
        <v>347</v>
      </c>
      <c r="F1911" t="s">
        <v>348</v>
      </c>
      <c r="G1911" t="s">
        <v>384</v>
      </c>
      <c r="H1911">
        <v>22</v>
      </c>
      <c r="I1911" t="s">
        <v>210</v>
      </c>
      <c r="J1911" t="s">
        <v>209</v>
      </c>
      <c r="K1911">
        <v>2244791</v>
      </c>
      <c r="L1911">
        <v>1395752</v>
      </c>
      <c r="M1911">
        <v>767981</v>
      </c>
      <c r="N1911">
        <v>14547</v>
      </c>
      <c r="O1911">
        <v>36992</v>
      </c>
      <c r="P1911">
        <v>810</v>
      </c>
      <c r="Q1911">
        <v>28709</v>
      </c>
    </row>
    <row r="1912" spans="1:17" hidden="1" x14ac:dyDescent="0.2">
      <c r="A1912" t="s">
        <v>358</v>
      </c>
      <c r="B1912" s="2">
        <v>40725</v>
      </c>
      <c r="C1912" t="s">
        <v>341</v>
      </c>
      <c r="D1912" t="s">
        <v>342</v>
      </c>
      <c r="E1912" t="s">
        <v>349</v>
      </c>
      <c r="F1912" t="s">
        <v>350</v>
      </c>
      <c r="G1912" t="s">
        <v>384</v>
      </c>
      <c r="H1912">
        <v>22</v>
      </c>
      <c r="I1912" t="s">
        <v>210</v>
      </c>
      <c r="J1912" t="s">
        <v>209</v>
      </c>
      <c r="K1912">
        <v>2335936</v>
      </c>
      <c r="L1912">
        <v>1471739</v>
      </c>
      <c r="M1912">
        <v>776108</v>
      </c>
      <c r="N1912">
        <v>16688</v>
      </c>
      <c r="O1912">
        <v>37873</v>
      </c>
      <c r="P1912">
        <v>1226</v>
      </c>
      <c r="Q1912">
        <v>32302</v>
      </c>
    </row>
    <row r="1913" spans="1:17" hidden="1" x14ac:dyDescent="0.2">
      <c r="A1913" t="s">
        <v>358</v>
      </c>
      <c r="B1913" s="2">
        <v>40725</v>
      </c>
      <c r="C1913" t="s">
        <v>351</v>
      </c>
      <c r="D1913" t="s">
        <v>352</v>
      </c>
      <c r="E1913" t="s">
        <v>343</v>
      </c>
      <c r="F1913" t="s">
        <v>344</v>
      </c>
      <c r="G1913" t="s">
        <v>384</v>
      </c>
      <c r="H1913">
        <v>22</v>
      </c>
      <c r="I1913" t="s">
        <v>210</v>
      </c>
      <c r="J1913" t="s">
        <v>209</v>
      </c>
      <c r="K1913">
        <v>111006</v>
      </c>
      <c r="L1913">
        <v>93556</v>
      </c>
      <c r="M1913">
        <v>9156</v>
      </c>
      <c r="N1913">
        <v>2871</v>
      </c>
      <c r="O1913">
        <v>1004</v>
      </c>
      <c r="P1913">
        <v>616</v>
      </c>
      <c r="Q1913">
        <v>3803</v>
      </c>
    </row>
    <row r="1914" spans="1:17" hidden="1" x14ac:dyDescent="0.2">
      <c r="A1914" t="s">
        <v>358</v>
      </c>
      <c r="B1914" s="2">
        <v>40725</v>
      </c>
      <c r="C1914" t="s">
        <v>351</v>
      </c>
      <c r="D1914" t="s">
        <v>352</v>
      </c>
      <c r="E1914" t="s">
        <v>347</v>
      </c>
      <c r="F1914" t="s">
        <v>348</v>
      </c>
      <c r="G1914" t="s">
        <v>384</v>
      </c>
      <c r="H1914">
        <v>22</v>
      </c>
      <c r="I1914" t="s">
        <v>210</v>
      </c>
      <c r="J1914" t="s">
        <v>209</v>
      </c>
      <c r="K1914">
        <v>2128242</v>
      </c>
      <c r="L1914">
        <v>1354269</v>
      </c>
      <c r="M1914">
        <v>695303</v>
      </c>
      <c r="N1914">
        <v>14148</v>
      </c>
      <c r="O1914">
        <v>36189</v>
      </c>
      <c r="P1914">
        <v>830</v>
      </c>
      <c r="Q1914">
        <v>27503</v>
      </c>
    </row>
    <row r="1915" spans="1:17" hidden="1" x14ac:dyDescent="0.2">
      <c r="A1915" t="s">
        <v>358</v>
      </c>
      <c r="B1915" s="2">
        <v>40725</v>
      </c>
      <c r="C1915" t="s">
        <v>351</v>
      </c>
      <c r="D1915" t="s">
        <v>352</v>
      </c>
      <c r="E1915" t="s">
        <v>349</v>
      </c>
      <c r="F1915" t="s">
        <v>350</v>
      </c>
      <c r="G1915" t="s">
        <v>384</v>
      </c>
      <c r="H1915">
        <v>22</v>
      </c>
      <c r="I1915" t="s">
        <v>210</v>
      </c>
      <c r="J1915" t="s">
        <v>209</v>
      </c>
      <c r="K1915">
        <v>2239248</v>
      </c>
      <c r="L1915">
        <v>1447825</v>
      </c>
      <c r="M1915">
        <v>704459</v>
      </c>
      <c r="N1915">
        <v>17019</v>
      </c>
      <c r="O1915">
        <v>37193</v>
      </c>
      <c r="P1915">
        <v>1446</v>
      </c>
      <c r="Q1915">
        <v>31306</v>
      </c>
    </row>
    <row r="1916" spans="1:17" hidden="1" x14ac:dyDescent="0.2">
      <c r="A1916" t="s">
        <v>358</v>
      </c>
      <c r="B1916" s="2">
        <v>40725</v>
      </c>
      <c r="C1916" t="s">
        <v>353</v>
      </c>
      <c r="D1916" t="s">
        <v>354</v>
      </c>
      <c r="E1916" t="s">
        <v>343</v>
      </c>
      <c r="F1916" t="s">
        <v>344</v>
      </c>
      <c r="G1916" t="s">
        <v>384</v>
      </c>
      <c r="H1916">
        <v>22</v>
      </c>
      <c r="I1916" t="s">
        <v>210</v>
      </c>
      <c r="J1916" t="s">
        <v>209</v>
      </c>
      <c r="K1916">
        <v>202151</v>
      </c>
      <c r="L1916">
        <v>169543</v>
      </c>
      <c r="M1916">
        <v>17283</v>
      </c>
      <c r="N1916">
        <v>5012</v>
      </c>
      <c r="O1916">
        <v>1885</v>
      </c>
      <c r="P1916">
        <v>1032</v>
      </c>
      <c r="Q1916">
        <v>7396</v>
      </c>
    </row>
    <row r="1917" spans="1:17" hidden="1" x14ac:dyDescent="0.2">
      <c r="A1917" t="s">
        <v>358</v>
      </c>
      <c r="B1917" s="2">
        <v>40725</v>
      </c>
      <c r="C1917" t="s">
        <v>353</v>
      </c>
      <c r="D1917" t="s">
        <v>354</v>
      </c>
      <c r="E1917" t="s">
        <v>347</v>
      </c>
      <c r="F1917" t="s">
        <v>348</v>
      </c>
      <c r="G1917" t="s">
        <v>384</v>
      </c>
      <c r="H1917">
        <v>22</v>
      </c>
      <c r="I1917" t="s">
        <v>210</v>
      </c>
      <c r="J1917" t="s">
        <v>209</v>
      </c>
      <c r="K1917">
        <v>4373033</v>
      </c>
      <c r="L1917">
        <v>2750021</v>
      </c>
      <c r="M1917">
        <v>1463284</v>
      </c>
      <c r="N1917">
        <v>28695</v>
      </c>
      <c r="O1917">
        <v>73181</v>
      </c>
      <c r="P1917">
        <v>1640</v>
      </c>
      <c r="Q1917">
        <v>56212</v>
      </c>
    </row>
    <row r="1918" spans="1:17" hidden="1" x14ac:dyDescent="0.2">
      <c r="A1918" t="s">
        <v>358</v>
      </c>
      <c r="B1918" s="2">
        <v>40725</v>
      </c>
      <c r="C1918" t="s">
        <v>353</v>
      </c>
      <c r="D1918" t="s">
        <v>354</v>
      </c>
      <c r="E1918" t="s">
        <v>349</v>
      </c>
      <c r="F1918" t="s">
        <v>350</v>
      </c>
      <c r="G1918" t="s">
        <v>384</v>
      </c>
      <c r="H1918">
        <v>22</v>
      </c>
      <c r="I1918" t="s">
        <v>210</v>
      </c>
      <c r="J1918" t="s">
        <v>209</v>
      </c>
      <c r="K1918">
        <v>4575184</v>
      </c>
      <c r="L1918">
        <v>2919564</v>
      </c>
      <c r="M1918">
        <v>1480567</v>
      </c>
      <c r="N1918">
        <v>33707</v>
      </c>
      <c r="O1918">
        <v>75066</v>
      </c>
      <c r="P1918">
        <v>2672</v>
      </c>
      <c r="Q1918">
        <v>63608</v>
      </c>
    </row>
    <row r="1919" spans="1:17" hidden="1" x14ac:dyDescent="0.2">
      <c r="A1919" t="s">
        <v>359</v>
      </c>
      <c r="B1919" s="2">
        <v>41091</v>
      </c>
      <c r="C1919" t="s">
        <v>341</v>
      </c>
      <c r="D1919" t="s">
        <v>342</v>
      </c>
      <c r="E1919" t="s">
        <v>343</v>
      </c>
      <c r="F1919" t="s">
        <v>344</v>
      </c>
      <c r="G1919" t="s">
        <v>384</v>
      </c>
      <c r="H1919">
        <v>22</v>
      </c>
      <c r="I1919" t="s">
        <v>210</v>
      </c>
      <c r="J1919" t="s">
        <v>209</v>
      </c>
      <c r="K1919">
        <v>94674</v>
      </c>
      <c r="L1919">
        <v>78520</v>
      </c>
      <c r="M1919">
        <v>8601</v>
      </c>
      <c r="N1919">
        <v>2312</v>
      </c>
      <c r="O1919">
        <v>968</v>
      </c>
      <c r="P1919">
        <v>450</v>
      </c>
      <c r="Q1919">
        <v>3823</v>
      </c>
    </row>
    <row r="1920" spans="1:17" hidden="1" x14ac:dyDescent="0.2">
      <c r="A1920" t="s">
        <v>359</v>
      </c>
      <c r="B1920" s="2">
        <v>41091</v>
      </c>
      <c r="C1920" t="s">
        <v>341</v>
      </c>
      <c r="D1920" t="s">
        <v>342</v>
      </c>
      <c r="E1920" t="s">
        <v>347</v>
      </c>
      <c r="F1920" t="s">
        <v>348</v>
      </c>
      <c r="G1920" t="s">
        <v>384</v>
      </c>
      <c r="H1920">
        <v>22</v>
      </c>
      <c r="I1920" t="s">
        <v>210</v>
      </c>
      <c r="J1920" t="s">
        <v>209</v>
      </c>
      <c r="K1920">
        <v>2254830</v>
      </c>
      <c r="L1920">
        <v>1398149</v>
      </c>
      <c r="M1920">
        <v>773543</v>
      </c>
      <c r="N1920">
        <v>14685</v>
      </c>
      <c r="O1920">
        <v>37778</v>
      </c>
      <c r="P1920">
        <v>852</v>
      </c>
      <c r="Q1920">
        <v>29823</v>
      </c>
    </row>
    <row r="1921" spans="1:17" hidden="1" x14ac:dyDescent="0.2">
      <c r="A1921" t="s">
        <v>359</v>
      </c>
      <c r="B1921" s="2">
        <v>41091</v>
      </c>
      <c r="C1921" t="s">
        <v>341</v>
      </c>
      <c r="D1921" t="s">
        <v>342</v>
      </c>
      <c r="E1921" t="s">
        <v>349</v>
      </c>
      <c r="F1921" t="s">
        <v>350</v>
      </c>
      <c r="G1921" t="s">
        <v>384</v>
      </c>
      <c r="H1921">
        <v>22</v>
      </c>
      <c r="I1921" t="s">
        <v>210</v>
      </c>
      <c r="J1921" t="s">
        <v>209</v>
      </c>
      <c r="K1921">
        <v>2349504</v>
      </c>
      <c r="L1921">
        <v>1476669</v>
      </c>
      <c r="M1921">
        <v>782144</v>
      </c>
      <c r="N1921">
        <v>16997</v>
      </c>
      <c r="O1921">
        <v>38746</v>
      </c>
      <c r="P1921">
        <v>1302</v>
      </c>
      <c r="Q1921">
        <v>33646</v>
      </c>
    </row>
    <row r="1922" spans="1:17" hidden="1" x14ac:dyDescent="0.2">
      <c r="A1922" t="s">
        <v>359</v>
      </c>
      <c r="B1922" s="2">
        <v>41091</v>
      </c>
      <c r="C1922" t="s">
        <v>351</v>
      </c>
      <c r="D1922" t="s">
        <v>352</v>
      </c>
      <c r="E1922" t="s">
        <v>343</v>
      </c>
      <c r="F1922" t="s">
        <v>344</v>
      </c>
      <c r="G1922" t="s">
        <v>384</v>
      </c>
      <c r="H1922">
        <v>22</v>
      </c>
      <c r="I1922" t="s">
        <v>210</v>
      </c>
      <c r="J1922" t="s">
        <v>209</v>
      </c>
      <c r="K1922">
        <v>113653</v>
      </c>
      <c r="L1922">
        <v>95232</v>
      </c>
      <c r="M1922">
        <v>9645</v>
      </c>
      <c r="N1922">
        <v>3048</v>
      </c>
      <c r="O1922">
        <v>1070</v>
      </c>
      <c r="P1922">
        <v>626</v>
      </c>
      <c r="Q1922">
        <v>4032</v>
      </c>
    </row>
    <row r="1923" spans="1:17" hidden="1" x14ac:dyDescent="0.2">
      <c r="A1923" t="s">
        <v>359</v>
      </c>
      <c r="B1923" s="2">
        <v>41091</v>
      </c>
      <c r="C1923" t="s">
        <v>351</v>
      </c>
      <c r="D1923" t="s">
        <v>352</v>
      </c>
      <c r="E1923" t="s">
        <v>347</v>
      </c>
      <c r="F1923" t="s">
        <v>348</v>
      </c>
      <c r="G1923" t="s">
        <v>384</v>
      </c>
      <c r="H1923">
        <v>22</v>
      </c>
      <c r="I1923" t="s">
        <v>210</v>
      </c>
      <c r="J1923" t="s">
        <v>209</v>
      </c>
      <c r="K1923">
        <v>2137657</v>
      </c>
      <c r="L1923">
        <v>1357173</v>
      </c>
      <c r="M1923">
        <v>699865</v>
      </c>
      <c r="N1923">
        <v>14292</v>
      </c>
      <c r="O1923">
        <v>36798</v>
      </c>
      <c r="P1923">
        <v>855</v>
      </c>
      <c r="Q1923">
        <v>28674</v>
      </c>
    </row>
    <row r="1924" spans="1:17" hidden="1" x14ac:dyDescent="0.2">
      <c r="A1924" t="s">
        <v>359</v>
      </c>
      <c r="B1924" s="2">
        <v>41091</v>
      </c>
      <c r="C1924" t="s">
        <v>351</v>
      </c>
      <c r="D1924" t="s">
        <v>352</v>
      </c>
      <c r="E1924" t="s">
        <v>349</v>
      </c>
      <c r="F1924" t="s">
        <v>350</v>
      </c>
      <c r="G1924" t="s">
        <v>384</v>
      </c>
      <c r="H1924">
        <v>22</v>
      </c>
      <c r="I1924" t="s">
        <v>210</v>
      </c>
      <c r="J1924" t="s">
        <v>209</v>
      </c>
      <c r="K1924">
        <v>2251310</v>
      </c>
      <c r="L1924">
        <v>1452405</v>
      </c>
      <c r="M1924">
        <v>709510</v>
      </c>
      <c r="N1924">
        <v>17340</v>
      </c>
      <c r="O1924">
        <v>37868</v>
      </c>
      <c r="P1924">
        <v>1481</v>
      </c>
      <c r="Q1924">
        <v>32706</v>
      </c>
    </row>
    <row r="1925" spans="1:17" hidden="1" x14ac:dyDescent="0.2">
      <c r="A1925" t="s">
        <v>359</v>
      </c>
      <c r="B1925" s="2">
        <v>41091</v>
      </c>
      <c r="C1925" t="s">
        <v>353</v>
      </c>
      <c r="D1925" t="s">
        <v>354</v>
      </c>
      <c r="E1925" t="s">
        <v>343</v>
      </c>
      <c r="F1925" t="s">
        <v>344</v>
      </c>
      <c r="G1925" t="s">
        <v>384</v>
      </c>
      <c r="H1925">
        <v>22</v>
      </c>
      <c r="I1925" t="s">
        <v>210</v>
      </c>
      <c r="J1925" t="s">
        <v>209</v>
      </c>
      <c r="K1925">
        <v>208327</v>
      </c>
      <c r="L1925">
        <v>173752</v>
      </c>
      <c r="M1925">
        <v>18246</v>
      </c>
      <c r="N1925">
        <v>5360</v>
      </c>
      <c r="O1925">
        <v>2038</v>
      </c>
      <c r="P1925">
        <v>1076</v>
      </c>
      <c r="Q1925">
        <v>7855</v>
      </c>
    </row>
    <row r="1926" spans="1:17" hidden="1" x14ac:dyDescent="0.2">
      <c r="A1926" t="s">
        <v>359</v>
      </c>
      <c r="B1926" s="2">
        <v>41091</v>
      </c>
      <c r="C1926" t="s">
        <v>353</v>
      </c>
      <c r="D1926" t="s">
        <v>354</v>
      </c>
      <c r="E1926" t="s">
        <v>347</v>
      </c>
      <c r="F1926" t="s">
        <v>348</v>
      </c>
      <c r="G1926" t="s">
        <v>384</v>
      </c>
      <c r="H1926">
        <v>22</v>
      </c>
      <c r="I1926" t="s">
        <v>210</v>
      </c>
      <c r="J1926" t="s">
        <v>209</v>
      </c>
      <c r="K1926">
        <v>4392487</v>
      </c>
      <c r="L1926">
        <v>2755322</v>
      </c>
      <c r="M1926">
        <v>1473408</v>
      </c>
      <c r="N1926">
        <v>28977</v>
      </c>
      <c r="O1926">
        <v>74576</v>
      </c>
      <c r="P1926">
        <v>1707</v>
      </c>
      <c r="Q1926">
        <v>58497</v>
      </c>
    </row>
    <row r="1927" spans="1:17" hidden="1" x14ac:dyDescent="0.2">
      <c r="A1927" t="s">
        <v>359</v>
      </c>
      <c r="B1927" s="2">
        <v>41091</v>
      </c>
      <c r="C1927" t="s">
        <v>353</v>
      </c>
      <c r="D1927" t="s">
        <v>354</v>
      </c>
      <c r="E1927" t="s">
        <v>349</v>
      </c>
      <c r="F1927" t="s">
        <v>350</v>
      </c>
      <c r="G1927" t="s">
        <v>384</v>
      </c>
      <c r="H1927">
        <v>22</v>
      </c>
      <c r="I1927" t="s">
        <v>210</v>
      </c>
      <c r="J1927" t="s">
        <v>209</v>
      </c>
      <c r="K1927">
        <v>4600814</v>
      </c>
      <c r="L1927">
        <v>2929074</v>
      </c>
      <c r="M1927">
        <v>1491654</v>
      </c>
      <c r="N1927">
        <v>34337</v>
      </c>
      <c r="O1927">
        <v>76614</v>
      </c>
      <c r="P1927">
        <v>2783</v>
      </c>
      <c r="Q1927">
        <v>66352</v>
      </c>
    </row>
    <row r="1928" spans="1:17" hidden="1" x14ac:dyDescent="0.2">
      <c r="A1928" t="s">
        <v>360</v>
      </c>
      <c r="B1928" s="2">
        <v>41456</v>
      </c>
      <c r="C1928" t="s">
        <v>341</v>
      </c>
      <c r="D1928" t="s">
        <v>342</v>
      </c>
      <c r="E1928" t="s">
        <v>343</v>
      </c>
      <c r="F1928" t="s">
        <v>344</v>
      </c>
      <c r="G1928" t="s">
        <v>384</v>
      </c>
      <c r="H1928">
        <v>22</v>
      </c>
      <c r="I1928" t="s">
        <v>210</v>
      </c>
      <c r="J1928" t="s">
        <v>209</v>
      </c>
      <c r="K1928">
        <v>98827</v>
      </c>
      <c r="L1928">
        <v>81666</v>
      </c>
      <c r="M1928">
        <v>9147</v>
      </c>
      <c r="N1928">
        <v>2562</v>
      </c>
      <c r="O1928">
        <v>1010</v>
      </c>
      <c r="P1928">
        <v>454</v>
      </c>
      <c r="Q1928">
        <v>3988</v>
      </c>
    </row>
    <row r="1929" spans="1:17" hidden="1" x14ac:dyDescent="0.2">
      <c r="A1929" t="s">
        <v>360</v>
      </c>
      <c r="B1929" s="2">
        <v>41456</v>
      </c>
      <c r="C1929" t="s">
        <v>341</v>
      </c>
      <c r="D1929" t="s">
        <v>342</v>
      </c>
      <c r="E1929" t="s">
        <v>347</v>
      </c>
      <c r="F1929" t="s">
        <v>348</v>
      </c>
      <c r="G1929" t="s">
        <v>384</v>
      </c>
      <c r="H1929">
        <v>22</v>
      </c>
      <c r="I1929" t="s">
        <v>210</v>
      </c>
      <c r="J1929" t="s">
        <v>209</v>
      </c>
      <c r="K1929">
        <v>2262566</v>
      </c>
      <c r="L1929">
        <v>1398469</v>
      </c>
      <c r="M1929">
        <v>779075</v>
      </c>
      <c r="N1929">
        <v>14715</v>
      </c>
      <c r="O1929">
        <v>38579</v>
      </c>
      <c r="P1929">
        <v>873</v>
      </c>
      <c r="Q1929">
        <v>30855</v>
      </c>
    </row>
    <row r="1930" spans="1:17" hidden="1" x14ac:dyDescent="0.2">
      <c r="A1930" t="s">
        <v>360</v>
      </c>
      <c r="B1930" s="2">
        <v>41456</v>
      </c>
      <c r="C1930" t="s">
        <v>341</v>
      </c>
      <c r="D1930" t="s">
        <v>342</v>
      </c>
      <c r="E1930" t="s">
        <v>349</v>
      </c>
      <c r="F1930" t="s">
        <v>350</v>
      </c>
      <c r="G1930" t="s">
        <v>384</v>
      </c>
      <c r="H1930">
        <v>22</v>
      </c>
      <c r="I1930" t="s">
        <v>210</v>
      </c>
      <c r="J1930" t="s">
        <v>209</v>
      </c>
      <c r="K1930">
        <v>2361393</v>
      </c>
      <c r="L1930">
        <v>1480135</v>
      </c>
      <c r="M1930">
        <v>788222</v>
      </c>
      <c r="N1930">
        <v>17277</v>
      </c>
      <c r="O1930">
        <v>39589</v>
      </c>
      <c r="P1930">
        <v>1327</v>
      </c>
      <c r="Q1930">
        <v>34843</v>
      </c>
    </row>
    <row r="1931" spans="1:17" hidden="1" x14ac:dyDescent="0.2">
      <c r="A1931" t="s">
        <v>360</v>
      </c>
      <c r="B1931" s="2">
        <v>41456</v>
      </c>
      <c r="C1931" t="s">
        <v>351</v>
      </c>
      <c r="D1931" t="s">
        <v>352</v>
      </c>
      <c r="E1931" t="s">
        <v>343</v>
      </c>
      <c r="F1931" t="s">
        <v>344</v>
      </c>
      <c r="G1931" t="s">
        <v>384</v>
      </c>
      <c r="H1931">
        <v>22</v>
      </c>
      <c r="I1931" t="s">
        <v>210</v>
      </c>
      <c r="J1931" t="s">
        <v>209</v>
      </c>
      <c r="K1931">
        <v>117805</v>
      </c>
      <c r="L1931">
        <v>98504</v>
      </c>
      <c r="M1931">
        <v>10202</v>
      </c>
      <c r="N1931">
        <v>3233</v>
      </c>
      <c r="O1931">
        <v>1101</v>
      </c>
      <c r="P1931">
        <v>602</v>
      </c>
      <c r="Q1931">
        <v>4163</v>
      </c>
    </row>
    <row r="1932" spans="1:17" hidden="1" x14ac:dyDescent="0.2">
      <c r="A1932" t="s">
        <v>360</v>
      </c>
      <c r="B1932" s="2">
        <v>41456</v>
      </c>
      <c r="C1932" t="s">
        <v>351</v>
      </c>
      <c r="D1932" t="s">
        <v>352</v>
      </c>
      <c r="E1932" t="s">
        <v>347</v>
      </c>
      <c r="F1932" t="s">
        <v>348</v>
      </c>
      <c r="G1932" t="s">
        <v>384</v>
      </c>
      <c r="H1932">
        <v>22</v>
      </c>
      <c r="I1932" t="s">
        <v>210</v>
      </c>
      <c r="J1932" t="s">
        <v>209</v>
      </c>
      <c r="K1932">
        <v>2145379</v>
      </c>
      <c r="L1932">
        <v>1358514</v>
      </c>
      <c r="M1932">
        <v>704459</v>
      </c>
      <c r="N1932">
        <v>14400</v>
      </c>
      <c r="O1932">
        <v>37438</v>
      </c>
      <c r="P1932">
        <v>895</v>
      </c>
      <c r="Q1932">
        <v>29673</v>
      </c>
    </row>
    <row r="1933" spans="1:17" hidden="1" x14ac:dyDescent="0.2">
      <c r="A1933" t="s">
        <v>360</v>
      </c>
      <c r="B1933" s="2">
        <v>41456</v>
      </c>
      <c r="C1933" t="s">
        <v>351</v>
      </c>
      <c r="D1933" t="s">
        <v>352</v>
      </c>
      <c r="E1933" t="s">
        <v>349</v>
      </c>
      <c r="F1933" t="s">
        <v>350</v>
      </c>
      <c r="G1933" t="s">
        <v>384</v>
      </c>
      <c r="H1933">
        <v>22</v>
      </c>
      <c r="I1933" t="s">
        <v>210</v>
      </c>
      <c r="J1933" t="s">
        <v>209</v>
      </c>
      <c r="K1933">
        <v>2263184</v>
      </c>
      <c r="L1933">
        <v>1457018</v>
      </c>
      <c r="M1933">
        <v>714661</v>
      </c>
      <c r="N1933">
        <v>17633</v>
      </c>
      <c r="O1933">
        <v>38539</v>
      </c>
      <c r="P1933">
        <v>1497</v>
      </c>
      <c r="Q1933">
        <v>33836</v>
      </c>
    </row>
    <row r="1934" spans="1:17" hidden="1" x14ac:dyDescent="0.2">
      <c r="A1934" t="s">
        <v>360</v>
      </c>
      <c r="B1934" s="2">
        <v>41456</v>
      </c>
      <c r="C1934" t="s">
        <v>353</v>
      </c>
      <c r="D1934" t="s">
        <v>354</v>
      </c>
      <c r="E1934" t="s">
        <v>343</v>
      </c>
      <c r="F1934" t="s">
        <v>344</v>
      </c>
      <c r="G1934" t="s">
        <v>384</v>
      </c>
      <c r="H1934">
        <v>22</v>
      </c>
      <c r="I1934" t="s">
        <v>210</v>
      </c>
      <c r="J1934" t="s">
        <v>209</v>
      </c>
      <c r="K1934">
        <v>216632</v>
      </c>
      <c r="L1934">
        <v>180170</v>
      </c>
      <c r="M1934">
        <v>19349</v>
      </c>
      <c r="N1934">
        <v>5795</v>
      </c>
      <c r="O1934">
        <v>2111</v>
      </c>
      <c r="P1934">
        <v>1056</v>
      </c>
      <c r="Q1934">
        <v>8151</v>
      </c>
    </row>
    <row r="1935" spans="1:17" hidden="1" x14ac:dyDescent="0.2">
      <c r="A1935" t="s">
        <v>360</v>
      </c>
      <c r="B1935" s="2">
        <v>41456</v>
      </c>
      <c r="C1935" t="s">
        <v>353</v>
      </c>
      <c r="D1935" t="s">
        <v>354</v>
      </c>
      <c r="E1935" t="s">
        <v>347</v>
      </c>
      <c r="F1935" t="s">
        <v>348</v>
      </c>
      <c r="G1935" t="s">
        <v>384</v>
      </c>
      <c r="H1935">
        <v>22</v>
      </c>
      <c r="I1935" t="s">
        <v>210</v>
      </c>
      <c r="J1935" t="s">
        <v>209</v>
      </c>
      <c r="K1935">
        <v>4407945</v>
      </c>
      <c r="L1935">
        <v>2756983</v>
      </c>
      <c r="M1935">
        <v>1483534</v>
      </c>
      <c r="N1935">
        <v>29115</v>
      </c>
      <c r="O1935">
        <v>76017</v>
      </c>
      <c r="P1935">
        <v>1768</v>
      </c>
      <c r="Q1935">
        <v>60528</v>
      </c>
    </row>
    <row r="1936" spans="1:17" hidden="1" x14ac:dyDescent="0.2">
      <c r="A1936" t="s">
        <v>360</v>
      </c>
      <c r="B1936" s="2">
        <v>41456</v>
      </c>
      <c r="C1936" t="s">
        <v>353</v>
      </c>
      <c r="D1936" t="s">
        <v>354</v>
      </c>
      <c r="E1936" t="s">
        <v>349</v>
      </c>
      <c r="F1936" t="s">
        <v>350</v>
      </c>
      <c r="G1936" t="s">
        <v>384</v>
      </c>
      <c r="H1936">
        <v>22</v>
      </c>
      <c r="I1936" t="s">
        <v>210</v>
      </c>
      <c r="J1936" t="s">
        <v>209</v>
      </c>
      <c r="K1936">
        <v>4624577</v>
      </c>
      <c r="L1936">
        <v>2937153</v>
      </c>
      <c r="M1936">
        <v>1502883</v>
      </c>
      <c r="N1936">
        <v>34910</v>
      </c>
      <c r="O1936">
        <v>78128</v>
      </c>
      <c r="P1936">
        <v>2824</v>
      </c>
      <c r="Q1936">
        <v>68679</v>
      </c>
    </row>
    <row r="1937" spans="1:17" x14ac:dyDescent="0.2">
      <c r="A1937" t="s">
        <v>361</v>
      </c>
      <c r="B1937" s="2">
        <v>41821</v>
      </c>
      <c r="C1937" t="s">
        <v>341</v>
      </c>
      <c r="D1937" t="s">
        <v>342</v>
      </c>
      <c r="E1937" t="s">
        <v>343</v>
      </c>
      <c r="F1937" t="s">
        <v>344</v>
      </c>
      <c r="G1937" t="s">
        <v>384</v>
      </c>
      <c r="H1937">
        <v>22</v>
      </c>
      <c r="I1937" t="s">
        <v>210</v>
      </c>
      <c r="J1937" t="s">
        <v>209</v>
      </c>
      <c r="K1937">
        <v>102330</v>
      </c>
      <c r="L1937">
        <v>84284</v>
      </c>
      <c r="M1937">
        <v>9591</v>
      </c>
      <c r="N1937">
        <v>2674</v>
      </c>
      <c r="O1937">
        <v>1103</v>
      </c>
      <c r="P1937">
        <v>463</v>
      </c>
      <c r="Q1937">
        <v>4215</v>
      </c>
    </row>
    <row r="1938" spans="1:17" x14ac:dyDescent="0.2">
      <c r="A1938" t="s">
        <v>361</v>
      </c>
      <c r="B1938" s="2">
        <v>41821</v>
      </c>
      <c r="C1938" t="s">
        <v>341</v>
      </c>
      <c r="D1938" t="s">
        <v>342</v>
      </c>
      <c r="E1938" t="s">
        <v>347</v>
      </c>
      <c r="F1938" t="s">
        <v>348</v>
      </c>
      <c r="G1938" t="s">
        <v>384</v>
      </c>
      <c r="H1938">
        <v>22</v>
      </c>
      <c r="I1938" t="s">
        <v>210</v>
      </c>
      <c r="J1938" t="s">
        <v>209</v>
      </c>
      <c r="K1938">
        <v>2269000</v>
      </c>
      <c r="L1938">
        <v>1399075</v>
      </c>
      <c r="M1938">
        <v>782935</v>
      </c>
      <c r="N1938">
        <v>14861</v>
      </c>
      <c r="O1938">
        <v>38964</v>
      </c>
      <c r="P1938">
        <v>877</v>
      </c>
      <c r="Q1938">
        <v>32288</v>
      </c>
    </row>
    <row r="1939" spans="1:17" x14ac:dyDescent="0.2">
      <c r="A1939" t="s">
        <v>361</v>
      </c>
      <c r="B1939" s="2">
        <v>41821</v>
      </c>
      <c r="C1939" t="s">
        <v>341</v>
      </c>
      <c r="D1939" t="s">
        <v>342</v>
      </c>
      <c r="E1939" t="s">
        <v>349</v>
      </c>
      <c r="F1939" t="s">
        <v>350</v>
      </c>
      <c r="G1939" t="s">
        <v>384</v>
      </c>
      <c r="H1939">
        <v>22</v>
      </c>
      <c r="I1939" t="s">
        <v>210</v>
      </c>
      <c r="J1939" t="s">
        <v>209</v>
      </c>
      <c r="K1939">
        <v>2371330</v>
      </c>
      <c r="L1939">
        <v>1483359</v>
      </c>
      <c r="M1939">
        <v>792526</v>
      </c>
      <c r="N1939">
        <v>17535</v>
      </c>
      <c r="O1939">
        <v>40067</v>
      </c>
      <c r="P1939">
        <v>1340</v>
      </c>
      <c r="Q1939">
        <v>36503</v>
      </c>
    </row>
    <row r="1940" spans="1:17" x14ac:dyDescent="0.2">
      <c r="A1940" t="s">
        <v>361</v>
      </c>
      <c r="B1940" s="2">
        <v>41821</v>
      </c>
      <c r="C1940" t="s">
        <v>351</v>
      </c>
      <c r="D1940" t="s">
        <v>352</v>
      </c>
      <c r="E1940" t="s">
        <v>343</v>
      </c>
      <c r="F1940" t="s">
        <v>344</v>
      </c>
      <c r="G1940" t="s">
        <v>384</v>
      </c>
      <c r="H1940">
        <v>22</v>
      </c>
      <c r="I1940" t="s">
        <v>210</v>
      </c>
      <c r="J1940" t="s">
        <v>209</v>
      </c>
      <c r="K1940">
        <v>120969</v>
      </c>
      <c r="L1940">
        <v>100821</v>
      </c>
      <c r="M1940">
        <v>10660</v>
      </c>
      <c r="N1940">
        <v>3350</v>
      </c>
      <c r="O1940">
        <v>1195</v>
      </c>
      <c r="P1940">
        <v>609</v>
      </c>
      <c r="Q1940">
        <v>4334</v>
      </c>
    </row>
    <row r="1941" spans="1:17" x14ac:dyDescent="0.2">
      <c r="A1941" t="s">
        <v>361</v>
      </c>
      <c r="B1941" s="2">
        <v>41821</v>
      </c>
      <c r="C1941" t="s">
        <v>351</v>
      </c>
      <c r="D1941" t="s">
        <v>352</v>
      </c>
      <c r="E1941" t="s">
        <v>347</v>
      </c>
      <c r="F1941" t="s">
        <v>348</v>
      </c>
      <c r="G1941" t="s">
        <v>384</v>
      </c>
      <c r="H1941">
        <v>22</v>
      </c>
      <c r="I1941" t="s">
        <v>210</v>
      </c>
      <c r="J1941" t="s">
        <v>209</v>
      </c>
      <c r="K1941">
        <v>2151905</v>
      </c>
      <c r="L1941">
        <v>1359653</v>
      </c>
      <c r="M1941">
        <v>707886</v>
      </c>
      <c r="N1941">
        <v>14527</v>
      </c>
      <c r="O1941">
        <v>37986</v>
      </c>
      <c r="P1941">
        <v>880</v>
      </c>
      <c r="Q1941">
        <v>30973</v>
      </c>
    </row>
    <row r="1942" spans="1:17" x14ac:dyDescent="0.2">
      <c r="A1942" t="s">
        <v>361</v>
      </c>
      <c r="B1942" s="2">
        <v>41821</v>
      </c>
      <c r="C1942" t="s">
        <v>351</v>
      </c>
      <c r="D1942" t="s">
        <v>352</v>
      </c>
      <c r="E1942" t="s">
        <v>349</v>
      </c>
      <c r="F1942" t="s">
        <v>350</v>
      </c>
      <c r="G1942" t="s">
        <v>384</v>
      </c>
      <c r="H1942">
        <v>22</v>
      </c>
      <c r="I1942" t="s">
        <v>210</v>
      </c>
      <c r="J1942" t="s">
        <v>209</v>
      </c>
      <c r="K1942">
        <v>2272874</v>
      </c>
      <c r="L1942">
        <v>1460474</v>
      </c>
      <c r="M1942">
        <v>718546</v>
      </c>
      <c r="N1942">
        <v>17877</v>
      </c>
      <c r="O1942">
        <v>39181</v>
      </c>
      <c r="P1942">
        <v>1489</v>
      </c>
      <c r="Q1942">
        <v>35307</v>
      </c>
    </row>
    <row r="1943" spans="1:17" x14ac:dyDescent="0.2">
      <c r="A1943" t="s">
        <v>361</v>
      </c>
      <c r="B1943" s="2">
        <v>41821</v>
      </c>
      <c r="C1943" t="s">
        <v>353</v>
      </c>
      <c r="D1943" t="s">
        <v>354</v>
      </c>
      <c r="E1943" t="s">
        <v>343</v>
      </c>
      <c r="F1943" t="s">
        <v>344</v>
      </c>
      <c r="G1943" t="s">
        <v>384</v>
      </c>
      <c r="H1943">
        <v>22</v>
      </c>
      <c r="I1943" t="s">
        <v>210</v>
      </c>
      <c r="J1943" t="s">
        <v>209</v>
      </c>
      <c r="K1943">
        <v>223299</v>
      </c>
      <c r="L1943">
        <v>185105</v>
      </c>
      <c r="M1943">
        <v>20251</v>
      </c>
      <c r="N1943">
        <v>6024</v>
      </c>
      <c r="O1943">
        <v>2298</v>
      </c>
      <c r="P1943">
        <v>1072</v>
      </c>
      <c r="Q1943">
        <v>8549</v>
      </c>
    </row>
    <row r="1944" spans="1:17" x14ac:dyDescent="0.2">
      <c r="A1944" t="s">
        <v>361</v>
      </c>
      <c r="B1944" s="2">
        <v>41821</v>
      </c>
      <c r="C1944" t="s">
        <v>353</v>
      </c>
      <c r="D1944" t="s">
        <v>354</v>
      </c>
      <c r="E1944" t="s">
        <v>347</v>
      </c>
      <c r="F1944" t="s">
        <v>348</v>
      </c>
      <c r="G1944" t="s">
        <v>384</v>
      </c>
      <c r="H1944">
        <v>22</v>
      </c>
      <c r="I1944" t="s">
        <v>210</v>
      </c>
      <c r="J1944" t="s">
        <v>209</v>
      </c>
      <c r="K1944">
        <v>4420905</v>
      </c>
      <c r="L1944">
        <v>2758728</v>
      </c>
      <c r="M1944">
        <v>1490821</v>
      </c>
      <c r="N1944">
        <v>29388</v>
      </c>
      <c r="O1944">
        <v>76950</v>
      </c>
      <c r="P1944">
        <v>1757</v>
      </c>
      <c r="Q1944">
        <v>63261</v>
      </c>
    </row>
    <row r="1945" spans="1:17" x14ac:dyDescent="0.2">
      <c r="A1945" t="s">
        <v>361</v>
      </c>
      <c r="B1945" s="2">
        <v>41821</v>
      </c>
      <c r="C1945" t="s">
        <v>353</v>
      </c>
      <c r="D1945" t="s">
        <v>354</v>
      </c>
      <c r="E1945" t="s">
        <v>349</v>
      </c>
      <c r="F1945" t="s">
        <v>350</v>
      </c>
      <c r="G1945" t="s">
        <v>384</v>
      </c>
      <c r="H1945">
        <v>22</v>
      </c>
      <c r="I1945" t="s">
        <v>210</v>
      </c>
      <c r="J1945" t="s">
        <v>209</v>
      </c>
      <c r="K1945">
        <v>4644204</v>
      </c>
      <c r="L1945">
        <v>2943833</v>
      </c>
      <c r="M1945">
        <v>1511072</v>
      </c>
      <c r="N1945">
        <v>35412</v>
      </c>
      <c r="O1945">
        <v>79248</v>
      </c>
      <c r="P1945">
        <v>2829</v>
      </c>
      <c r="Q1945">
        <v>71810</v>
      </c>
    </row>
    <row r="1946" spans="1:17" hidden="1" x14ac:dyDescent="0.2">
      <c r="A1946" t="s">
        <v>362</v>
      </c>
      <c r="B1946" s="2">
        <v>42186</v>
      </c>
      <c r="C1946" t="s">
        <v>341</v>
      </c>
      <c r="D1946" t="s">
        <v>342</v>
      </c>
      <c r="E1946" t="s">
        <v>343</v>
      </c>
      <c r="F1946" t="s">
        <v>344</v>
      </c>
      <c r="G1946" t="s">
        <v>384</v>
      </c>
      <c r="H1946">
        <v>22</v>
      </c>
      <c r="I1946" t="s">
        <v>210</v>
      </c>
      <c r="J1946" t="s">
        <v>209</v>
      </c>
      <c r="K1946">
        <v>105988</v>
      </c>
      <c r="L1946">
        <v>87090</v>
      </c>
      <c r="M1946">
        <v>10124</v>
      </c>
      <c r="N1946">
        <v>2747</v>
      </c>
      <c r="O1946">
        <v>1163</v>
      </c>
      <c r="P1946">
        <v>470</v>
      </c>
      <c r="Q1946">
        <v>4394</v>
      </c>
    </row>
    <row r="1947" spans="1:17" hidden="1" x14ac:dyDescent="0.2">
      <c r="A1947" t="s">
        <v>362</v>
      </c>
      <c r="B1947" s="2">
        <v>42186</v>
      </c>
      <c r="C1947" t="s">
        <v>341</v>
      </c>
      <c r="D1947" t="s">
        <v>342</v>
      </c>
      <c r="E1947" t="s">
        <v>347</v>
      </c>
      <c r="F1947" t="s">
        <v>348</v>
      </c>
      <c r="G1947" t="s">
        <v>384</v>
      </c>
      <c r="H1947">
        <v>22</v>
      </c>
      <c r="I1947" t="s">
        <v>210</v>
      </c>
      <c r="J1947" t="s">
        <v>209</v>
      </c>
      <c r="K1947">
        <v>2275974</v>
      </c>
      <c r="L1947">
        <v>1400307</v>
      </c>
      <c r="M1947">
        <v>786420</v>
      </c>
      <c r="N1947">
        <v>14999</v>
      </c>
      <c r="O1947">
        <v>39926</v>
      </c>
      <c r="P1947">
        <v>914</v>
      </c>
      <c r="Q1947">
        <v>33408</v>
      </c>
    </row>
    <row r="1948" spans="1:17" hidden="1" x14ac:dyDescent="0.2">
      <c r="A1948" t="s">
        <v>362</v>
      </c>
      <c r="B1948" s="2">
        <v>42186</v>
      </c>
      <c r="C1948" t="s">
        <v>341</v>
      </c>
      <c r="D1948" t="s">
        <v>342</v>
      </c>
      <c r="E1948" t="s">
        <v>349</v>
      </c>
      <c r="F1948" t="s">
        <v>350</v>
      </c>
      <c r="G1948" t="s">
        <v>384</v>
      </c>
      <c r="H1948">
        <v>22</v>
      </c>
      <c r="I1948" t="s">
        <v>210</v>
      </c>
      <c r="J1948" t="s">
        <v>209</v>
      </c>
      <c r="K1948">
        <v>2381962</v>
      </c>
      <c r="L1948">
        <v>1487397</v>
      </c>
      <c r="M1948">
        <v>796544</v>
      </c>
      <c r="N1948">
        <v>17746</v>
      </c>
      <c r="O1948">
        <v>41089</v>
      </c>
      <c r="P1948">
        <v>1384</v>
      </c>
      <c r="Q1948">
        <v>37802</v>
      </c>
    </row>
    <row r="1949" spans="1:17" hidden="1" x14ac:dyDescent="0.2">
      <c r="A1949" t="s">
        <v>362</v>
      </c>
      <c r="B1949" s="2">
        <v>42186</v>
      </c>
      <c r="C1949" t="s">
        <v>351</v>
      </c>
      <c r="D1949" t="s">
        <v>352</v>
      </c>
      <c r="E1949" t="s">
        <v>343</v>
      </c>
      <c r="F1949" t="s">
        <v>344</v>
      </c>
      <c r="G1949" t="s">
        <v>384</v>
      </c>
      <c r="H1949">
        <v>22</v>
      </c>
      <c r="I1949" t="s">
        <v>210</v>
      </c>
      <c r="J1949" t="s">
        <v>209</v>
      </c>
      <c r="K1949">
        <v>124171</v>
      </c>
      <c r="L1949">
        <v>103265</v>
      </c>
      <c r="M1949">
        <v>11165</v>
      </c>
      <c r="N1949">
        <v>3325</v>
      </c>
      <c r="O1949">
        <v>1333</v>
      </c>
      <c r="P1949">
        <v>640</v>
      </c>
      <c r="Q1949">
        <v>4443</v>
      </c>
    </row>
    <row r="1950" spans="1:17" hidden="1" x14ac:dyDescent="0.2">
      <c r="A1950" t="s">
        <v>362</v>
      </c>
      <c r="B1950" s="2">
        <v>42186</v>
      </c>
      <c r="C1950" t="s">
        <v>351</v>
      </c>
      <c r="D1950" t="s">
        <v>352</v>
      </c>
      <c r="E1950" t="s">
        <v>347</v>
      </c>
      <c r="F1950" t="s">
        <v>348</v>
      </c>
      <c r="G1950" t="s">
        <v>384</v>
      </c>
      <c r="H1950">
        <v>22</v>
      </c>
      <c r="I1950" t="s">
        <v>210</v>
      </c>
      <c r="J1950" t="s">
        <v>209</v>
      </c>
      <c r="K1950">
        <v>2158718</v>
      </c>
      <c r="L1950">
        <v>1360945</v>
      </c>
      <c r="M1950">
        <v>710985</v>
      </c>
      <c r="N1950">
        <v>14639</v>
      </c>
      <c r="O1950">
        <v>38984</v>
      </c>
      <c r="P1950">
        <v>920</v>
      </c>
      <c r="Q1950">
        <v>32245</v>
      </c>
    </row>
    <row r="1951" spans="1:17" hidden="1" x14ac:dyDescent="0.2">
      <c r="A1951" t="s">
        <v>362</v>
      </c>
      <c r="B1951" s="2">
        <v>42186</v>
      </c>
      <c r="C1951" t="s">
        <v>351</v>
      </c>
      <c r="D1951" t="s">
        <v>352</v>
      </c>
      <c r="E1951" t="s">
        <v>349</v>
      </c>
      <c r="F1951" t="s">
        <v>350</v>
      </c>
      <c r="G1951" t="s">
        <v>384</v>
      </c>
      <c r="H1951">
        <v>22</v>
      </c>
      <c r="I1951" t="s">
        <v>210</v>
      </c>
      <c r="J1951" t="s">
        <v>209</v>
      </c>
      <c r="K1951">
        <v>2282889</v>
      </c>
      <c r="L1951">
        <v>1464210</v>
      </c>
      <c r="M1951">
        <v>722150</v>
      </c>
      <c r="N1951">
        <v>17964</v>
      </c>
      <c r="O1951">
        <v>40317</v>
      </c>
      <c r="P1951">
        <v>1560</v>
      </c>
      <c r="Q1951">
        <v>36688</v>
      </c>
    </row>
    <row r="1952" spans="1:17" hidden="1" x14ac:dyDescent="0.2">
      <c r="A1952" t="s">
        <v>362</v>
      </c>
      <c r="B1952" s="2">
        <v>42186</v>
      </c>
      <c r="C1952" t="s">
        <v>353</v>
      </c>
      <c r="D1952" t="s">
        <v>354</v>
      </c>
      <c r="E1952" t="s">
        <v>343</v>
      </c>
      <c r="F1952" t="s">
        <v>344</v>
      </c>
      <c r="G1952" t="s">
        <v>384</v>
      </c>
      <c r="H1952">
        <v>22</v>
      </c>
      <c r="I1952" t="s">
        <v>210</v>
      </c>
      <c r="J1952" t="s">
        <v>209</v>
      </c>
      <c r="K1952">
        <v>230159</v>
      </c>
      <c r="L1952">
        <v>190355</v>
      </c>
      <c r="M1952">
        <v>21289</v>
      </c>
      <c r="N1952">
        <v>6072</v>
      </c>
      <c r="O1952">
        <v>2496</v>
      </c>
      <c r="P1952">
        <v>1110</v>
      </c>
      <c r="Q1952">
        <v>8837</v>
      </c>
    </row>
    <row r="1953" spans="1:17" hidden="1" x14ac:dyDescent="0.2">
      <c r="A1953" t="s">
        <v>362</v>
      </c>
      <c r="B1953" s="2">
        <v>42186</v>
      </c>
      <c r="C1953" t="s">
        <v>353</v>
      </c>
      <c r="D1953" t="s">
        <v>354</v>
      </c>
      <c r="E1953" t="s">
        <v>347</v>
      </c>
      <c r="F1953" t="s">
        <v>348</v>
      </c>
      <c r="G1953" t="s">
        <v>384</v>
      </c>
      <c r="H1953">
        <v>22</v>
      </c>
      <c r="I1953" t="s">
        <v>210</v>
      </c>
      <c r="J1953" t="s">
        <v>209</v>
      </c>
      <c r="K1953">
        <v>4434692</v>
      </c>
      <c r="L1953">
        <v>2761252</v>
      </c>
      <c r="M1953">
        <v>1497405</v>
      </c>
      <c r="N1953">
        <v>29638</v>
      </c>
      <c r="O1953">
        <v>78910</v>
      </c>
      <c r="P1953">
        <v>1834</v>
      </c>
      <c r="Q1953">
        <v>65653</v>
      </c>
    </row>
    <row r="1954" spans="1:17" hidden="1" x14ac:dyDescent="0.2">
      <c r="A1954" t="s">
        <v>362</v>
      </c>
      <c r="B1954" s="2">
        <v>42186</v>
      </c>
      <c r="C1954" t="s">
        <v>353</v>
      </c>
      <c r="D1954" t="s">
        <v>354</v>
      </c>
      <c r="E1954" t="s">
        <v>349</v>
      </c>
      <c r="F1954" t="s">
        <v>350</v>
      </c>
      <c r="G1954" t="s">
        <v>384</v>
      </c>
      <c r="H1954">
        <v>22</v>
      </c>
      <c r="I1954" t="s">
        <v>210</v>
      </c>
      <c r="J1954" t="s">
        <v>209</v>
      </c>
      <c r="K1954">
        <v>4664851</v>
      </c>
      <c r="L1954">
        <v>2951607</v>
      </c>
      <c r="M1954">
        <v>1518694</v>
      </c>
      <c r="N1954">
        <v>35710</v>
      </c>
      <c r="O1954">
        <v>81406</v>
      </c>
      <c r="P1954">
        <v>2944</v>
      </c>
      <c r="Q1954">
        <v>74490</v>
      </c>
    </row>
    <row r="1955" spans="1:17" hidden="1" x14ac:dyDescent="0.2">
      <c r="A1955" t="s">
        <v>363</v>
      </c>
      <c r="B1955" s="2">
        <v>42552</v>
      </c>
      <c r="C1955" t="s">
        <v>341</v>
      </c>
      <c r="D1955" t="s">
        <v>342</v>
      </c>
      <c r="E1955" t="s">
        <v>343</v>
      </c>
      <c r="F1955" t="s">
        <v>344</v>
      </c>
      <c r="G1955" t="s">
        <v>384</v>
      </c>
      <c r="H1955">
        <v>22</v>
      </c>
      <c r="I1955" t="s">
        <v>210</v>
      </c>
      <c r="J1955" t="s">
        <v>209</v>
      </c>
      <c r="K1955">
        <v>109537</v>
      </c>
      <c r="L1955">
        <v>89852</v>
      </c>
      <c r="M1955">
        <v>10655</v>
      </c>
      <c r="N1955">
        <v>2811</v>
      </c>
      <c r="O1955">
        <v>1209</v>
      </c>
      <c r="P1955">
        <v>447</v>
      </c>
      <c r="Q1955">
        <v>4563</v>
      </c>
    </row>
    <row r="1956" spans="1:17" hidden="1" x14ac:dyDescent="0.2">
      <c r="A1956" t="s">
        <v>363</v>
      </c>
      <c r="B1956" s="2">
        <v>42552</v>
      </c>
      <c r="C1956" t="s">
        <v>341</v>
      </c>
      <c r="D1956" t="s">
        <v>342</v>
      </c>
      <c r="E1956" t="s">
        <v>347</v>
      </c>
      <c r="F1956" t="s">
        <v>348</v>
      </c>
      <c r="G1956" t="s">
        <v>384</v>
      </c>
      <c r="H1956">
        <v>22</v>
      </c>
      <c r="I1956" t="s">
        <v>210</v>
      </c>
      <c r="J1956" t="s">
        <v>209</v>
      </c>
      <c r="K1956">
        <v>2280685</v>
      </c>
      <c r="L1956">
        <v>1399727</v>
      </c>
      <c r="M1956">
        <v>789886</v>
      </c>
      <c r="N1956">
        <v>15074</v>
      </c>
      <c r="O1956">
        <v>40701</v>
      </c>
      <c r="P1956">
        <v>902</v>
      </c>
      <c r="Q1956">
        <v>34395</v>
      </c>
    </row>
    <row r="1957" spans="1:17" hidden="1" x14ac:dyDescent="0.2">
      <c r="A1957" t="s">
        <v>363</v>
      </c>
      <c r="B1957" s="2">
        <v>42552</v>
      </c>
      <c r="C1957" t="s">
        <v>341</v>
      </c>
      <c r="D1957" t="s">
        <v>342</v>
      </c>
      <c r="E1957" t="s">
        <v>349</v>
      </c>
      <c r="F1957" t="s">
        <v>350</v>
      </c>
      <c r="G1957" t="s">
        <v>384</v>
      </c>
      <c r="H1957">
        <v>22</v>
      </c>
      <c r="I1957" t="s">
        <v>210</v>
      </c>
      <c r="J1957" t="s">
        <v>209</v>
      </c>
      <c r="K1957">
        <v>2390222</v>
      </c>
      <c r="L1957">
        <v>1489579</v>
      </c>
      <c r="M1957">
        <v>800541</v>
      </c>
      <c r="N1957">
        <v>17885</v>
      </c>
      <c r="O1957">
        <v>41910</v>
      </c>
      <c r="P1957">
        <v>1349</v>
      </c>
      <c r="Q1957">
        <v>38958</v>
      </c>
    </row>
    <row r="1958" spans="1:17" hidden="1" x14ac:dyDescent="0.2">
      <c r="A1958" t="s">
        <v>363</v>
      </c>
      <c r="B1958" s="2">
        <v>42552</v>
      </c>
      <c r="C1958" t="s">
        <v>351</v>
      </c>
      <c r="D1958" t="s">
        <v>352</v>
      </c>
      <c r="E1958" t="s">
        <v>343</v>
      </c>
      <c r="F1958" t="s">
        <v>344</v>
      </c>
      <c r="G1958" t="s">
        <v>384</v>
      </c>
      <c r="H1958">
        <v>22</v>
      </c>
      <c r="I1958" t="s">
        <v>210</v>
      </c>
      <c r="J1958" t="s">
        <v>209</v>
      </c>
      <c r="K1958">
        <v>126822</v>
      </c>
      <c r="L1958">
        <v>105288</v>
      </c>
      <c r="M1958">
        <v>11594</v>
      </c>
      <c r="N1958">
        <v>3346</v>
      </c>
      <c r="O1958">
        <v>1355</v>
      </c>
      <c r="P1958">
        <v>628</v>
      </c>
      <c r="Q1958">
        <v>4611</v>
      </c>
    </row>
    <row r="1959" spans="1:17" hidden="1" x14ac:dyDescent="0.2">
      <c r="A1959" t="s">
        <v>363</v>
      </c>
      <c r="B1959" s="2">
        <v>42552</v>
      </c>
      <c r="C1959" t="s">
        <v>351</v>
      </c>
      <c r="D1959" t="s">
        <v>352</v>
      </c>
      <c r="E1959" t="s">
        <v>347</v>
      </c>
      <c r="F1959" t="s">
        <v>348</v>
      </c>
      <c r="G1959" t="s">
        <v>384</v>
      </c>
      <c r="H1959">
        <v>22</v>
      </c>
      <c r="I1959" t="s">
        <v>210</v>
      </c>
      <c r="J1959" t="s">
        <v>209</v>
      </c>
      <c r="K1959">
        <v>2161171</v>
      </c>
      <c r="L1959">
        <v>1359149</v>
      </c>
      <c r="M1959">
        <v>713239</v>
      </c>
      <c r="N1959">
        <v>14737</v>
      </c>
      <c r="O1959">
        <v>39892</v>
      </c>
      <c r="P1959">
        <v>933</v>
      </c>
      <c r="Q1959">
        <v>33221</v>
      </c>
    </row>
    <row r="1960" spans="1:17" hidden="1" x14ac:dyDescent="0.2">
      <c r="A1960" t="s">
        <v>363</v>
      </c>
      <c r="B1960" s="2">
        <v>42552</v>
      </c>
      <c r="C1960" t="s">
        <v>351</v>
      </c>
      <c r="D1960" t="s">
        <v>352</v>
      </c>
      <c r="E1960" t="s">
        <v>349</v>
      </c>
      <c r="F1960" t="s">
        <v>350</v>
      </c>
      <c r="G1960" t="s">
        <v>384</v>
      </c>
      <c r="H1960">
        <v>22</v>
      </c>
      <c r="I1960" t="s">
        <v>210</v>
      </c>
      <c r="J1960" t="s">
        <v>209</v>
      </c>
      <c r="K1960">
        <v>2287993</v>
      </c>
      <c r="L1960">
        <v>1464437</v>
      </c>
      <c r="M1960">
        <v>724833</v>
      </c>
      <c r="N1960">
        <v>18083</v>
      </c>
      <c r="O1960">
        <v>41247</v>
      </c>
      <c r="P1960">
        <v>1561</v>
      </c>
      <c r="Q1960">
        <v>37832</v>
      </c>
    </row>
    <row r="1961" spans="1:17" hidden="1" x14ac:dyDescent="0.2">
      <c r="A1961" t="s">
        <v>363</v>
      </c>
      <c r="B1961" s="2">
        <v>42552</v>
      </c>
      <c r="C1961" t="s">
        <v>353</v>
      </c>
      <c r="D1961" t="s">
        <v>354</v>
      </c>
      <c r="E1961" t="s">
        <v>343</v>
      </c>
      <c r="F1961" t="s">
        <v>344</v>
      </c>
      <c r="G1961" t="s">
        <v>384</v>
      </c>
      <c r="H1961">
        <v>22</v>
      </c>
      <c r="I1961" t="s">
        <v>210</v>
      </c>
      <c r="J1961" t="s">
        <v>209</v>
      </c>
      <c r="K1961">
        <v>236359</v>
      </c>
      <c r="L1961">
        <v>195140</v>
      </c>
      <c r="M1961">
        <v>22249</v>
      </c>
      <c r="N1961">
        <v>6157</v>
      </c>
      <c r="O1961">
        <v>2564</v>
      </c>
      <c r="P1961">
        <v>1075</v>
      </c>
      <c r="Q1961">
        <v>9174</v>
      </c>
    </row>
    <row r="1962" spans="1:17" hidden="1" x14ac:dyDescent="0.2">
      <c r="A1962" t="s">
        <v>363</v>
      </c>
      <c r="B1962" s="2">
        <v>42552</v>
      </c>
      <c r="C1962" t="s">
        <v>353</v>
      </c>
      <c r="D1962" t="s">
        <v>354</v>
      </c>
      <c r="E1962" t="s">
        <v>347</v>
      </c>
      <c r="F1962" t="s">
        <v>348</v>
      </c>
      <c r="G1962" t="s">
        <v>384</v>
      </c>
      <c r="H1962">
        <v>22</v>
      </c>
      <c r="I1962" t="s">
        <v>210</v>
      </c>
      <c r="J1962" t="s">
        <v>209</v>
      </c>
      <c r="K1962">
        <v>4441856</v>
      </c>
      <c r="L1962">
        <v>2758876</v>
      </c>
      <c r="M1962">
        <v>1503125</v>
      </c>
      <c r="N1962">
        <v>29811</v>
      </c>
      <c r="O1962">
        <v>80593</v>
      </c>
      <c r="P1962">
        <v>1835</v>
      </c>
      <c r="Q1962">
        <v>67616</v>
      </c>
    </row>
    <row r="1963" spans="1:17" hidden="1" x14ac:dyDescent="0.2">
      <c r="A1963" t="s">
        <v>363</v>
      </c>
      <c r="B1963" s="2">
        <v>42552</v>
      </c>
      <c r="C1963" t="s">
        <v>353</v>
      </c>
      <c r="D1963" t="s">
        <v>354</v>
      </c>
      <c r="E1963" t="s">
        <v>349</v>
      </c>
      <c r="F1963" t="s">
        <v>350</v>
      </c>
      <c r="G1963" t="s">
        <v>384</v>
      </c>
      <c r="H1963">
        <v>22</v>
      </c>
      <c r="I1963" t="s">
        <v>210</v>
      </c>
      <c r="J1963" t="s">
        <v>209</v>
      </c>
      <c r="K1963">
        <v>4678215</v>
      </c>
      <c r="L1963">
        <v>2954016</v>
      </c>
      <c r="M1963">
        <v>1525374</v>
      </c>
      <c r="N1963">
        <v>35968</v>
      </c>
      <c r="O1963">
        <v>83157</v>
      </c>
      <c r="P1963">
        <v>2910</v>
      </c>
      <c r="Q1963">
        <v>76790</v>
      </c>
    </row>
    <row r="1964" spans="1:17" hidden="1" x14ac:dyDescent="0.2">
      <c r="A1964" t="s">
        <v>364</v>
      </c>
      <c r="B1964" s="2">
        <v>42917</v>
      </c>
      <c r="C1964" t="s">
        <v>341</v>
      </c>
      <c r="D1964" t="s">
        <v>342</v>
      </c>
      <c r="E1964" t="s">
        <v>343</v>
      </c>
      <c r="F1964" t="s">
        <v>344</v>
      </c>
      <c r="G1964" t="s">
        <v>384</v>
      </c>
      <c r="H1964">
        <v>22</v>
      </c>
      <c r="I1964" t="s">
        <v>210</v>
      </c>
      <c r="J1964" t="s">
        <v>209</v>
      </c>
      <c r="K1964">
        <v>111721</v>
      </c>
      <c r="L1964">
        <v>91522</v>
      </c>
      <c r="M1964">
        <v>10924</v>
      </c>
      <c r="N1964">
        <v>2855</v>
      </c>
      <c r="O1964">
        <v>1245</v>
      </c>
      <c r="P1964">
        <v>465</v>
      </c>
      <c r="Q1964">
        <v>4710</v>
      </c>
    </row>
    <row r="1965" spans="1:17" hidden="1" x14ac:dyDescent="0.2">
      <c r="A1965" t="s">
        <v>364</v>
      </c>
      <c r="B1965" s="2">
        <v>42917</v>
      </c>
      <c r="C1965" t="s">
        <v>341</v>
      </c>
      <c r="D1965" t="s">
        <v>342</v>
      </c>
      <c r="E1965" t="s">
        <v>347</v>
      </c>
      <c r="F1965" t="s">
        <v>348</v>
      </c>
      <c r="G1965" t="s">
        <v>384</v>
      </c>
      <c r="H1965">
        <v>22</v>
      </c>
      <c r="I1965" t="s">
        <v>210</v>
      </c>
      <c r="J1965" t="s">
        <v>209</v>
      </c>
      <c r="K1965">
        <v>2277099</v>
      </c>
      <c r="L1965">
        <v>1393623</v>
      </c>
      <c r="M1965">
        <v>791199</v>
      </c>
      <c r="N1965">
        <v>15196</v>
      </c>
      <c r="O1965">
        <v>40971</v>
      </c>
      <c r="P1965">
        <v>910</v>
      </c>
      <c r="Q1965">
        <v>35200</v>
      </c>
    </row>
    <row r="1966" spans="1:17" hidden="1" x14ac:dyDescent="0.2">
      <c r="A1966" t="s">
        <v>364</v>
      </c>
      <c r="B1966" s="2">
        <v>42917</v>
      </c>
      <c r="C1966" t="s">
        <v>341</v>
      </c>
      <c r="D1966" t="s">
        <v>342</v>
      </c>
      <c r="E1966" t="s">
        <v>349</v>
      </c>
      <c r="F1966" t="s">
        <v>350</v>
      </c>
      <c r="G1966" t="s">
        <v>384</v>
      </c>
      <c r="H1966">
        <v>22</v>
      </c>
      <c r="I1966" t="s">
        <v>210</v>
      </c>
      <c r="J1966" t="s">
        <v>209</v>
      </c>
      <c r="K1966">
        <v>2388820</v>
      </c>
      <c r="L1966">
        <v>1485145</v>
      </c>
      <c r="M1966">
        <v>802123</v>
      </c>
      <c r="N1966">
        <v>18051</v>
      </c>
      <c r="O1966">
        <v>42216</v>
      </c>
      <c r="P1966">
        <v>1375</v>
      </c>
      <c r="Q1966">
        <v>39910</v>
      </c>
    </row>
    <row r="1967" spans="1:17" hidden="1" x14ac:dyDescent="0.2">
      <c r="A1967" t="s">
        <v>364</v>
      </c>
      <c r="B1967" s="2">
        <v>42917</v>
      </c>
      <c r="C1967" t="s">
        <v>351</v>
      </c>
      <c r="D1967" t="s">
        <v>352</v>
      </c>
      <c r="E1967" t="s">
        <v>343</v>
      </c>
      <c r="F1967" t="s">
        <v>344</v>
      </c>
      <c r="G1967" t="s">
        <v>384</v>
      </c>
      <c r="H1967">
        <v>22</v>
      </c>
      <c r="I1967" t="s">
        <v>210</v>
      </c>
      <c r="J1967" t="s">
        <v>209</v>
      </c>
      <c r="K1967">
        <v>128163</v>
      </c>
      <c r="L1967">
        <v>106217</v>
      </c>
      <c r="M1967">
        <v>11825</v>
      </c>
      <c r="N1967">
        <v>3439</v>
      </c>
      <c r="O1967">
        <v>1371</v>
      </c>
      <c r="P1967">
        <v>620</v>
      </c>
      <c r="Q1967">
        <v>4691</v>
      </c>
    </row>
    <row r="1968" spans="1:17" hidden="1" x14ac:dyDescent="0.2">
      <c r="A1968" t="s">
        <v>364</v>
      </c>
      <c r="B1968" s="2">
        <v>42917</v>
      </c>
      <c r="C1968" t="s">
        <v>351</v>
      </c>
      <c r="D1968" t="s">
        <v>352</v>
      </c>
      <c r="E1968" t="s">
        <v>347</v>
      </c>
      <c r="F1968" t="s">
        <v>348</v>
      </c>
      <c r="G1968" t="s">
        <v>384</v>
      </c>
      <c r="H1968">
        <v>22</v>
      </c>
      <c r="I1968" t="s">
        <v>210</v>
      </c>
      <c r="J1968" t="s">
        <v>209</v>
      </c>
      <c r="K1968">
        <v>2153835</v>
      </c>
      <c r="L1968">
        <v>1350933</v>
      </c>
      <c r="M1968">
        <v>713082</v>
      </c>
      <c r="N1968">
        <v>14823</v>
      </c>
      <c r="O1968">
        <v>40057</v>
      </c>
      <c r="P1968">
        <v>909</v>
      </c>
      <c r="Q1968">
        <v>34031</v>
      </c>
    </row>
    <row r="1969" spans="1:17" hidden="1" x14ac:dyDescent="0.2">
      <c r="A1969" t="s">
        <v>364</v>
      </c>
      <c r="B1969" s="2">
        <v>42917</v>
      </c>
      <c r="C1969" t="s">
        <v>351</v>
      </c>
      <c r="D1969" t="s">
        <v>352</v>
      </c>
      <c r="E1969" t="s">
        <v>349</v>
      </c>
      <c r="F1969" t="s">
        <v>350</v>
      </c>
      <c r="G1969" t="s">
        <v>384</v>
      </c>
      <c r="H1969">
        <v>22</v>
      </c>
      <c r="I1969" t="s">
        <v>210</v>
      </c>
      <c r="J1969" t="s">
        <v>209</v>
      </c>
      <c r="K1969">
        <v>2281998</v>
      </c>
      <c r="L1969">
        <v>1457150</v>
      </c>
      <c r="M1969">
        <v>724907</v>
      </c>
      <c r="N1969">
        <v>18262</v>
      </c>
      <c r="O1969">
        <v>41428</v>
      </c>
      <c r="P1969">
        <v>1529</v>
      </c>
      <c r="Q1969">
        <v>38722</v>
      </c>
    </row>
    <row r="1970" spans="1:17" hidden="1" x14ac:dyDescent="0.2">
      <c r="A1970" t="s">
        <v>364</v>
      </c>
      <c r="B1970" s="2">
        <v>42917</v>
      </c>
      <c r="C1970" t="s">
        <v>353</v>
      </c>
      <c r="D1970" t="s">
        <v>354</v>
      </c>
      <c r="E1970" t="s">
        <v>343</v>
      </c>
      <c r="F1970" t="s">
        <v>344</v>
      </c>
      <c r="G1970" t="s">
        <v>384</v>
      </c>
      <c r="H1970">
        <v>22</v>
      </c>
      <c r="I1970" t="s">
        <v>210</v>
      </c>
      <c r="J1970" t="s">
        <v>209</v>
      </c>
      <c r="K1970">
        <v>239884</v>
      </c>
      <c r="L1970">
        <v>197739</v>
      </c>
      <c r="M1970">
        <v>22749</v>
      </c>
      <c r="N1970">
        <v>6294</v>
      </c>
      <c r="O1970">
        <v>2616</v>
      </c>
      <c r="P1970">
        <v>1085</v>
      </c>
      <c r="Q1970">
        <v>9401</v>
      </c>
    </row>
    <row r="1971" spans="1:17" hidden="1" x14ac:dyDescent="0.2">
      <c r="A1971" t="s">
        <v>364</v>
      </c>
      <c r="B1971" s="2">
        <v>42917</v>
      </c>
      <c r="C1971" t="s">
        <v>353</v>
      </c>
      <c r="D1971" t="s">
        <v>354</v>
      </c>
      <c r="E1971" t="s">
        <v>347</v>
      </c>
      <c r="F1971" t="s">
        <v>348</v>
      </c>
      <c r="G1971" t="s">
        <v>384</v>
      </c>
      <c r="H1971">
        <v>22</v>
      </c>
      <c r="I1971" t="s">
        <v>210</v>
      </c>
      <c r="J1971" t="s">
        <v>209</v>
      </c>
      <c r="K1971">
        <v>4430934</v>
      </c>
      <c r="L1971">
        <v>2744556</v>
      </c>
      <c r="M1971">
        <v>1504281</v>
      </c>
      <c r="N1971">
        <v>30019</v>
      </c>
      <c r="O1971">
        <v>81028</v>
      </c>
      <c r="P1971">
        <v>1819</v>
      </c>
      <c r="Q1971">
        <v>69231</v>
      </c>
    </row>
    <row r="1972" spans="1:17" hidden="1" x14ac:dyDescent="0.2">
      <c r="A1972" t="s">
        <v>364</v>
      </c>
      <c r="B1972" s="2">
        <v>42917</v>
      </c>
      <c r="C1972" t="s">
        <v>353</v>
      </c>
      <c r="D1972" t="s">
        <v>354</v>
      </c>
      <c r="E1972" t="s">
        <v>349</v>
      </c>
      <c r="F1972" t="s">
        <v>350</v>
      </c>
      <c r="G1972" t="s">
        <v>384</v>
      </c>
      <c r="H1972">
        <v>22</v>
      </c>
      <c r="I1972" t="s">
        <v>210</v>
      </c>
      <c r="J1972" t="s">
        <v>209</v>
      </c>
      <c r="K1972">
        <v>4670818</v>
      </c>
      <c r="L1972">
        <v>2942295</v>
      </c>
      <c r="M1972">
        <v>1527030</v>
      </c>
      <c r="N1972">
        <v>36313</v>
      </c>
      <c r="O1972">
        <v>83644</v>
      </c>
      <c r="P1972">
        <v>2904</v>
      </c>
      <c r="Q1972">
        <v>78632</v>
      </c>
    </row>
    <row r="1973" spans="1:17" hidden="1" x14ac:dyDescent="0.2">
      <c r="A1973" t="s">
        <v>365</v>
      </c>
      <c r="B1973" s="2">
        <v>43282</v>
      </c>
      <c r="C1973" t="s">
        <v>341</v>
      </c>
      <c r="D1973" t="s">
        <v>342</v>
      </c>
      <c r="E1973" t="s">
        <v>343</v>
      </c>
      <c r="F1973" t="s">
        <v>344</v>
      </c>
      <c r="G1973" t="s">
        <v>384</v>
      </c>
      <c r="H1973">
        <v>22</v>
      </c>
      <c r="I1973" t="s">
        <v>210</v>
      </c>
      <c r="J1973" t="s">
        <v>209</v>
      </c>
      <c r="K1973">
        <v>113864</v>
      </c>
      <c r="L1973">
        <v>93382</v>
      </c>
      <c r="M1973">
        <v>11069</v>
      </c>
      <c r="N1973">
        <v>2909</v>
      </c>
      <c r="O1973">
        <v>1257</v>
      </c>
      <c r="P1973">
        <v>466</v>
      </c>
      <c r="Q1973">
        <v>4781</v>
      </c>
    </row>
    <row r="1974" spans="1:17" hidden="1" x14ac:dyDescent="0.2">
      <c r="A1974" t="s">
        <v>365</v>
      </c>
      <c r="B1974" s="2">
        <v>43282</v>
      </c>
      <c r="C1974" t="s">
        <v>341</v>
      </c>
      <c r="D1974" t="s">
        <v>342</v>
      </c>
      <c r="E1974" t="s">
        <v>347</v>
      </c>
      <c r="F1974" t="s">
        <v>348</v>
      </c>
      <c r="G1974" t="s">
        <v>384</v>
      </c>
      <c r="H1974">
        <v>22</v>
      </c>
      <c r="I1974" t="s">
        <v>210</v>
      </c>
      <c r="J1974" t="s">
        <v>209</v>
      </c>
      <c r="K1974">
        <v>2271355</v>
      </c>
      <c r="L1974">
        <v>1387084</v>
      </c>
      <c r="M1974">
        <v>791046</v>
      </c>
      <c r="N1974">
        <v>15273</v>
      </c>
      <c r="O1974">
        <v>41342</v>
      </c>
      <c r="P1974">
        <v>894</v>
      </c>
      <c r="Q1974">
        <v>35716</v>
      </c>
    </row>
    <row r="1975" spans="1:17" hidden="1" x14ac:dyDescent="0.2">
      <c r="A1975" t="s">
        <v>365</v>
      </c>
      <c r="B1975" s="2">
        <v>43282</v>
      </c>
      <c r="C1975" t="s">
        <v>341</v>
      </c>
      <c r="D1975" t="s">
        <v>342</v>
      </c>
      <c r="E1975" t="s">
        <v>349</v>
      </c>
      <c r="F1975" t="s">
        <v>350</v>
      </c>
      <c r="G1975" t="s">
        <v>384</v>
      </c>
      <c r="H1975">
        <v>22</v>
      </c>
      <c r="I1975" t="s">
        <v>210</v>
      </c>
      <c r="J1975" t="s">
        <v>209</v>
      </c>
      <c r="K1975">
        <v>2385219</v>
      </c>
      <c r="L1975">
        <v>1480466</v>
      </c>
      <c r="M1975">
        <v>802115</v>
      </c>
      <c r="N1975">
        <v>18182</v>
      </c>
      <c r="O1975">
        <v>42599</v>
      </c>
      <c r="P1975">
        <v>1360</v>
      </c>
      <c r="Q1975">
        <v>40497</v>
      </c>
    </row>
    <row r="1976" spans="1:17" hidden="1" x14ac:dyDescent="0.2">
      <c r="A1976" t="s">
        <v>365</v>
      </c>
      <c r="B1976" s="2">
        <v>43282</v>
      </c>
      <c r="C1976" t="s">
        <v>351</v>
      </c>
      <c r="D1976" t="s">
        <v>352</v>
      </c>
      <c r="E1976" t="s">
        <v>343</v>
      </c>
      <c r="F1976" t="s">
        <v>344</v>
      </c>
      <c r="G1976" t="s">
        <v>384</v>
      </c>
      <c r="H1976">
        <v>22</v>
      </c>
      <c r="I1976" t="s">
        <v>210</v>
      </c>
      <c r="J1976" t="s">
        <v>209</v>
      </c>
      <c r="K1976">
        <v>129947</v>
      </c>
      <c r="L1976">
        <v>107786</v>
      </c>
      <c r="M1976">
        <v>11917</v>
      </c>
      <c r="N1976">
        <v>3482</v>
      </c>
      <c r="O1976">
        <v>1347</v>
      </c>
      <c r="P1976">
        <v>638</v>
      </c>
      <c r="Q1976">
        <v>4777</v>
      </c>
    </row>
    <row r="1977" spans="1:17" hidden="1" x14ac:dyDescent="0.2">
      <c r="A1977" t="s">
        <v>365</v>
      </c>
      <c r="B1977" s="2">
        <v>43282</v>
      </c>
      <c r="C1977" t="s">
        <v>351</v>
      </c>
      <c r="D1977" t="s">
        <v>352</v>
      </c>
      <c r="E1977" t="s">
        <v>347</v>
      </c>
      <c r="F1977" t="s">
        <v>348</v>
      </c>
      <c r="G1977" t="s">
        <v>384</v>
      </c>
      <c r="H1977">
        <v>22</v>
      </c>
      <c r="I1977" t="s">
        <v>210</v>
      </c>
      <c r="J1977" t="s">
        <v>209</v>
      </c>
      <c r="K1977">
        <v>2144812</v>
      </c>
      <c r="L1977">
        <v>1342180</v>
      </c>
      <c r="M1977">
        <v>712058</v>
      </c>
      <c r="N1977">
        <v>14836</v>
      </c>
      <c r="O1977">
        <v>40325</v>
      </c>
      <c r="P1977">
        <v>891</v>
      </c>
      <c r="Q1977">
        <v>34522</v>
      </c>
    </row>
    <row r="1978" spans="1:17" hidden="1" x14ac:dyDescent="0.2">
      <c r="A1978" t="s">
        <v>365</v>
      </c>
      <c r="B1978" s="2">
        <v>43282</v>
      </c>
      <c r="C1978" t="s">
        <v>351</v>
      </c>
      <c r="D1978" t="s">
        <v>352</v>
      </c>
      <c r="E1978" t="s">
        <v>349</v>
      </c>
      <c r="F1978" t="s">
        <v>350</v>
      </c>
      <c r="G1978" t="s">
        <v>384</v>
      </c>
      <c r="H1978">
        <v>22</v>
      </c>
      <c r="I1978" t="s">
        <v>210</v>
      </c>
      <c r="J1978" t="s">
        <v>209</v>
      </c>
      <c r="K1978">
        <v>2274759</v>
      </c>
      <c r="L1978">
        <v>1449966</v>
      </c>
      <c r="M1978">
        <v>723975</v>
      </c>
      <c r="N1978">
        <v>18318</v>
      </c>
      <c r="O1978">
        <v>41672</v>
      </c>
      <c r="P1978">
        <v>1529</v>
      </c>
      <c r="Q1978">
        <v>39299</v>
      </c>
    </row>
    <row r="1979" spans="1:17" hidden="1" x14ac:dyDescent="0.2">
      <c r="A1979" t="s">
        <v>365</v>
      </c>
      <c r="B1979" s="2">
        <v>43282</v>
      </c>
      <c r="C1979" t="s">
        <v>353</v>
      </c>
      <c r="D1979" t="s">
        <v>354</v>
      </c>
      <c r="E1979" t="s">
        <v>343</v>
      </c>
      <c r="F1979" t="s">
        <v>344</v>
      </c>
      <c r="G1979" t="s">
        <v>384</v>
      </c>
      <c r="H1979">
        <v>22</v>
      </c>
      <c r="I1979" t="s">
        <v>210</v>
      </c>
      <c r="J1979" t="s">
        <v>209</v>
      </c>
      <c r="K1979">
        <v>243811</v>
      </c>
      <c r="L1979">
        <v>201168</v>
      </c>
      <c r="M1979">
        <v>22986</v>
      </c>
      <c r="N1979">
        <v>6391</v>
      </c>
      <c r="O1979">
        <v>2604</v>
      </c>
      <c r="P1979">
        <v>1104</v>
      </c>
      <c r="Q1979">
        <v>9558</v>
      </c>
    </row>
    <row r="1980" spans="1:17" hidden="1" x14ac:dyDescent="0.2">
      <c r="A1980" t="s">
        <v>365</v>
      </c>
      <c r="B1980" s="2">
        <v>43282</v>
      </c>
      <c r="C1980" t="s">
        <v>353</v>
      </c>
      <c r="D1980" t="s">
        <v>354</v>
      </c>
      <c r="E1980" t="s">
        <v>347</v>
      </c>
      <c r="F1980" t="s">
        <v>348</v>
      </c>
      <c r="G1980" t="s">
        <v>384</v>
      </c>
      <c r="H1980">
        <v>22</v>
      </c>
      <c r="I1980" t="s">
        <v>210</v>
      </c>
      <c r="J1980" t="s">
        <v>209</v>
      </c>
      <c r="K1980">
        <v>4416167</v>
      </c>
      <c r="L1980">
        <v>2729264</v>
      </c>
      <c r="M1980">
        <v>1503104</v>
      </c>
      <c r="N1980">
        <v>30109</v>
      </c>
      <c r="O1980">
        <v>81667</v>
      </c>
      <c r="P1980">
        <v>1785</v>
      </c>
      <c r="Q1980">
        <v>70238</v>
      </c>
    </row>
    <row r="1981" spans="1:17" hidden="1" x14ac:dyDescent="0.2">
      <c r="A1981" t="s">
        <v>365</v>
      </c>
      <c r="B1981" s="2">
        <v>43282</v>
      </c>
      <c r="C1981" t="s">
        <v>353</v>
      </c>
      <c r="D1981" t="s">
        <v>354</v>
      </c>
      <c r="E1981" t="s">
        <v>349</v>
      </c>
      <c r="F1981" t="s">
        <v>350</v>
      </c>
      <c r="G1981" t="s">
        <v>384</v>
      </c>
      <c r="H1981">
        <v>22</v>
      </c>
      <c r="I1981" t="s">
        <v>210</v>
      </c>
      <c r="J1981" t="s">
        <v>209</v>
      </c>
      <c r="K1981">
        <v>4659978</v>
      </c>
      <c r="L1981">
        <v>2930432</v>
      </c>
      <c r="M1981">
        <v>1526090</v>
      </c>
      <c r="N1981">
        <v>36500</v>
      </c>
      <c r="O1981">
        <v>84271</v>
      </c>
      <c r="P1981">
        <v>2889</v>
      </c>
      <c r="Q1981">
        <v>79796</v>
      </c>
    </row>
    <row r="1982" spans="1:17" hidden="1" x14ac:dyDescent="0.2">
      <c r="A1982" t="s">
        <v>339</v>
      </c>
      <c r="B1982" t="s">
        <v>340</v>
      </c>
      <c r="C1982" t="s">
        <v>341</v>
      </c>
      <c r="D1982" t="s">
        <v>342</v>
      </c>
      <c r="E1982" t="s">
        <v>343</v>
      </c>
      <c r="F1982" t="s">
        <v>344</v>
      </c>
      <c r="G1982" t="s">
        <v>385</v>
      </c>
      <c r="H1982">
        <v>23</v>
      </c>
      <c r="I1982" t="s">
        <v>212</v>
      </c>
      <c r="J1982" t="s">
        <v>211</v>
      </c>
      <c r="K1982">
        <v>8416</v>
      </c>
      <c r="L1982">
        <v>7153</v>
      </c>
      <c r="M1982">
        <v>352</v>
      </c>
      <c r="N1982">
        <v>232</v>
      </c>
      <c r="O1982">
        <v>105</v>
      </c>
      <c r="P1982">
        <v>23</v>
      </c>
      <c r="Q1982">
        <v>551</v>
      </c>
    </row>
    <row r="1983" spans="1:17" hidden="1" x14ac:dyDescent="0.2">
      <c r="A1983" t="s">
        <v>339</v>
      </c>
      <c r="B1983" t="s">
        <v>340</v>
      </c>
      <c r="C1983" t="s">
        <v>341</v>
      </c>
      <c r="D1983" t="s">
        <v>342</v>
      </c>
      <c r="E1983" t="s">
        <v>347</v>
      </c>
      <c r="F1983" t="s">
        <v>348</v>
      </c>
      <c r="G1983" t="s">
        <v>385</v>
      </c>
      <c r="H1983">
        <v>23</v>
      </c>
      <c r="I1983" t="s">
        <v>212</v>
      </c>
      <c r="J1983" t="s">
        <v>211</v>
      </c>
      <c r="K1983">
        <v>669889</v>
      </c>
      <c r="L1983">
        <v>641815</v>
      </c>
      <c r="M1983">
        <v>6812</v>
      </c>
      <c r="N1983">
        <v>4191</v>
      </c>
      <c r="O1983">
        <v>7678</v>
      </c>
      <c r="P1983">
        <v>147</v>
      </c>
      <c r="Q1983">
        <v>9246</v>
      </c>
    </row>
    <row r="1984" spans="1:17" hidden="1" x14ac:dyDescent="0.2">
      <c r="A1984" t="s">
        <v>339</v>
      </c>
      <c r="B1984" t="s">
        <v>340</v>
      </c>
      <c r="C1984" t="s">
        <v>341</v>
      </c>
      <c r="D1984" t="s">
        <v>342</v>
      </c>
      <c r="E1984" t="s">
        <v>349</v>
      </c>
      <c r="F1984" t="s">
        <v>350</v>
      </c>
      <c r="G1984" t="s">
        <v>385</v>
      </c>
      <c r="H1984">
        <v>23</v>
      </c>
      <c r="I1984" t="s">
        <v>212</v>
      </c>
      <c r="J1984" t="s">
        <v>211</v>
      </c>
      <c r="K1984">
        <v>678305</v>
      </c>
      <c r="L1984">
        <v>648968</v>
      </c>
      <c r="M1984">
        <v>7164</v>
      </c>
      <c r="N1984">
        <v>4423</v>
      </c>
      <c r="O1984">
        <v>7783</v>
      </c>
      <c r="P1984">
        <v>170</v>
      </c>
      <c r="Q1984">
        <v>9797</v>
      </c>
    </row>
    <row r="1985" spans="1:17" hidden="1" x14ac:dyDescent="0.2">
      <c r="A1985" t="s">
        <v>339</v>
      </c>
      <c r="B1985" t="s">
        <v>340</v>
      </c>
      <c r="C1985" t="s">
        <v>351</v>
      </c>
      <c r="D1985" t="s">
        <v>352</v>
      </c>
      <c r="E1985" t="s">
        <v>343</v>
      </c>
      <c r="F1985" t="s">
        <v>344</v>
      </c>
      <c r="G1985" t="s">
        <v>385</v>
      </c>
      <c r="H1985">
        <v>23</v>
      </c>
      <c r="I1985" t="s">
        <v>212</v>
      </c>
      <c r="J1985" t="s">
        <v>211</v>
      </c>
      <c r="K1985">
        <v>8519</v>
      </c>
      <c r="L1985">
        <v>7084</v>
      </c>
      <c r="M1985">
        <v>464</v>
      </c>
      <c r="N1985">
        <v>273</v>
      </c>
      <c r="O1985">
        <v>95</v>
      </c>
      <c r="P1985">
        <v>38</v>
      </c>
      <c r="Q1985">
        <v>565</v>
      </c>
    </row>
    <row r="1986" spans="1:17" hidden="1" x14ac:dyDescent="0.2">
      <c r="A1986" t="s">
        <v>339</v>
      </c>
      <c r="B1986" t="s">
        <v>340</v>
      </c>
      <c r="C1986" t="s">
        <v>351</v>
      </c>
      <c r="D1986" t="s">
        <v>352</v>
      </c>
      <c r="E1986" t="s">
        <v>347</v>
      </c>
      <c r="F1986" t="s">
        <v>348</v>
      </c>
      <c r="G1986" t="s">
        <v>385</v>
      </c>
      <c r="H1986">
        <v>23</v>
      </c>
      <c r="I1986" t="s">
        <v>212</v>
      </c>
      <c r="J1986" t="s">
        <v>211</v>
      </c>
      <c r="K1986">
        <v>641537</v>
      </c>
      <c r="L1986">
        <v>613712</v>
      </c>
      <c r="M1986">
        <v>8641</v>
      </c>
      <c r="N1986">
        <v>4075</v>
      </c>
      <c r="O1986">
        <v>5905</v>
      </c>
      <c r="P1986">
        <v>169</v>
      </c>
      <c r="Q1986">
        <v>9035</v>
      </c>
    </row>
    <row r="1987" spans="1:17" hidden="1" x14ac:dyDescent="0.2">
      <c r="A1987" t="s">
        <v>339</v>
      </c>
      <c r="B1987" t="s">
        <v>340</v>
      </c>
      <c r="C1987" t="s">
        <v>351</v>
      </c>
      <c r="D1987" t="s">
        <v>352</v>
      </c>
      <c r="E1987" t="s">
        <v>349</v>
      </c>
      <c r="F1987" t="s">
        <v>350</v>
      </c>
      <c r="G1987" t="s">
        <v>385</v>
      </c>
      <c r="H1987">
        <v>23</v>
      </c>
      <c r="I1987" t="s">
        <v>212</v>
      </c>
      <c r="J1987" t="s">
        <v>211</v>
      </c>
      <c r="K1987">
        <v>650056</v>
      </c>
      <c r="L1987">
        <v>620796</v>
      </c>
      <c r="M1987">
        <v>9105</v>
      </c>
      <c r="N1987">
        <v>4348</v>
      </c>
      <c r="O1987">
        <v>6000</v>
      </c>
      <c r="P1987">
        <v>207</v>
      </c>
      <c r="Q1987">
        <v>9600</v>
      </c>
    </row>
    <row r="1988" spans="1:17" hidden="1" x14ac:dyDescent="0.2">
      <c r="A1988" t="s">
        <v>339</v>
      </c>
      <c r="B1988" t="s">
        <v>340</v>
      </c>
      <c r="C1988" t="s">
        <v>353</v>
      </c>
      <c r="D1988" t="s">
        <v>354</v>
      </c>
      <c r="E1988" t="s">
        <v>343</v>
      </c>
      <c r="F1988" t="s">
        <v>344</v>
      </c>
      <c r="G1988" t="s">
        <v>385</v>
      </c>
      <c r="H1988">
        <v>23</v>
      </c>
      <c r="I1988" t="s">
        <v>212</v>
      </c>
      <c r="J1988" t="s">
        <v>211</v>
      </c>
      <c r="K1988">
        <v>16935</v>
      </c>
      <c r="L1988">
        <v>14237</v>
      </c>
      <c r="M1988">
        <v>816</v>
      </c>
      <c r="N1988">
        <v>505</v>
      </c>
      <c r="O1988">
        <v>200</v>
      </c>
      <c r="P1988">
        <v>61</v>
      </c>
      <c r="Q1988">
        <v>1116</v>
      </c>
    </row>
    <row r="1989" spans="1:17" hidden="1" x14ac:dyDescent="0.2">
      <c r="A1989" t="s">
        <v>339</v>
      </c>
      <c r="B1989" t="s">
        <v>340</v>
      </c>
      <c r="C1989" t="s">
        <v>353</v>
      </c>
      <c r="D1989" t="s">
        <v>354</v>
      </c>
      <c r="E1989" t="s">
        <v>347</v>
      </c>
      <c r="F1989" t="s">
        <v>348</v>
      </c>
      <c r="G1989" t="s">
        <v>385</v>
      </c>
      <c r="H1989">
        <v>23</v>
      </c>
      <c r="I1989" t="s">
        <v>212</v>
      </c>
      <c r="J1989" t="s">
        <v>211</v>
      </c>
      <c r="K1989">
        <v>1311426</v>
      </c>
      <c r="L1989">
        <v>1255527</v>
      </c>
      <c r="M1989">
        <v>15453</v>
      </c>
      <c r="N1989">
        <v>8266</v>
      </c>
      <c r="O1989">
        <v>13583</v>
      </c>
      <c r="P1989">
        <v>316</v>
      </c>
      <c r="Q1989">
        <v>18281</v>
      </c>
    </row>
    <row r="1990" spans="1:17" hidden="1" x14ac:dyDescent="0.2">
      <c r="A1990" t="s">
        <v>339</v>
      </c>
      <c r="B1990" t="s">
        <v>340</v>
      </c>
      <c r="C1990" t="s">
        <v>353</v>
      </c>
      <c r="D1990" t="s">
        <v>354</v>
      </c>
      <c r="E1990" t="s">
        <v>349</v>
      </c>
      <c r="F1990" t="s">
        <v>350</v>
      </c>
      <c r="G1990" t="s">
        <v>385</v>
      </c>
      <c r="H1990">
        <v>23</v>
      </c>
      <c r="I1990" t="s">
        <v>212</v>
      </c>
      <c r="J1990" t="s">
        <v>211</v>
      </c>
      <c r="K1990">
        <v>1328361</v>
      </c>
      <c r="L1990">
        <v>1269764</v>
      </c>
      <c r="M1990">
        <v>16269</v>
      </c>
      <c r="N1990">
        <v>8771</v>
      </c>
      <c r="O1990">
        <v>13783</v>
      </c>
      <c r="P1990">
        <v>377</v>
      </c>
      <c r="Q1990">
        <v>19397</v>
      </c>
    </row>
    <row r="1991" spans="1:17" hidden="1" x14ac:dyDescent="0.2">
      <c r="A1991" t="s">
        <v>355</v>
      </c>
      <c r="B1991" t="s">
        <v>356</v>
      </c>
      <c r="C1991" t="s">
        <v>341</v>
      </c>
      <c r="D1991" t="s">
        <v>342</v>
      </c>
      <c r="E1991" t="s">
        <v>343</v>
      </c>
      <c r="F1991" t="s">
        <v>344</v>
      </c>
      <c r="G1991" t="s">
        <v>385</v>
      </c>
      <c r="H1991">
        <v>23</v>
      </c>
      <c r="I1991" t="s">
        <v>212</v>
      </c>
      <c r="J1991" t="s">
        <v>211</v>
      </c>
      <c r="K1991">
        <v>8417</v>
      </c>
      <c r="L1991">
        <v>7154</v>
      </c>
      <c r="M1991">
        <v>352</v>
      </c>
      <c r="N1991">
        <v>232</v>
      </c>
      <c r="O1991">
        <v>105</v>
      </c>
      <c r="P1991">
        <v>23</v>
      </c>
      <c r="Q1991">
        <v>551</v>
      </c>
    </row>
    <row r="1992" spans="1:17" hidden="1" x14ac:dyDescent="0.2">
      <c r="A1992" t="s">
        <v>355</v>
      </c>
      <c r="B1992" t="s">
        <v>356</v>
      </c>
      <c r="C1992" t="s">
        <v>341</v>
      </c>
      <c r="D1992" t="s">
        <v>342</v>
      </c>
      <c r="E1992" t="s">
        <v>347</v>
      </c>
      <c r="F1992" t="s">
        <v>348</v>
      </c>
      <c r="G1992" t="s">
        <v>385</v>
      </c>
      <c r="H1992">
        <v>23</v>
      </c>
      <c r="I1992" t="s">
        <v>212</v>
      </c>
      <c r="J1992" t="s">
        <v>211</v>
      </c>
      <c r="K1992">
        <v>669891</v>
      </c>
      <c r="L1992">
        <v>641816</v>
      </c>
      <c r="M1992">
        <v>6812</v>
      </c>
      <c r="N1992">
        <v>4192</v>
      </c>
      <c r="O1992">
        <v>7679</v>
      </c>
      <c r="P1992">
        <v>147</v>
      </c>
      <c r="Q1992">
        <v>9245</v>
      </c>
    </row>
    <row r="1993" spans="1:17" hidden="1" x14ac:dyDescent="0.2">
      <c r="A1993" t="s">
        <v>355</v>
      </c>
      <c r="B1993" t="s">
        <v>356</v>
      </c>
      <c r="C1993" t="s">
        <v>341</v>
      </c>
      <c r="D1993" t="s">
        <v>342</v>
      </c>
      <c r="E1993" t="s">
        <v>349</v>
      </c>
      <c r="F1993" t="s">
        <v>350</v>
      </c>
      <c r="G1993" t="s">
        <v>385</v>
      </c>
      <c r="H1993">
        <v>23</v>
      </c>
      <c r="I1993" t="s">
        <v>212</v>
      </c>
      <c r="J1993" t="s">
        <v>211</v>
      </c>
      <c r="K1993">
        <v>678308</v>
      </c>
      <c r="L1993">
        <v>648970</v>
      </c>
      <c r="M1993">
        <v>7164</v>
      </c>
      <c r="N1993">
        <v>4424</v>
      </c>
      <c r="O1993">
        <v>7784</v>
      </c>
      <c r="P1993">
        <v>170</v>
      </c>
      <c r="Q1993">
        <v>9796</v>
      </c>
    </row>
    <row r="1994" spans="1:17" hidden="1" x14ac:dyDescent="0.2">
      <c r="A1994" t="s">
        <v>355</v>
      </c>
      <c r="B1994" t="s">
        <v>356</v>
      </c>
      <c r="C1994" t="s">
        <v>351</v>
      </c>
      <c r="D1994" t="s">
        <v>352</v>
      </c>
      <c r="E1994" t="s">
        <v>343</v>
      </c>
      <c r="F1994" t="s">
        <v>344</v>
      </c>
      <c r="G1994" t="s">
        <v>385</v>
      </c>
      <c r="H1994">
        <v>23</v>
      </c>
      <c r="I1994" t="s">
        <v>212</v>
      </c>
      <c r="J1994" t="s">
        <v>211</v>
      </c>
      <c r="K1994">
        <v>8520</v>
      </c>
      <c r="L1994">
        <v>7085</v>
      </c>
      <c r="M1994">
        <v>464</v>
      </c>
      <c r="N1994">
        <v>273</v>
      </c>
      <c r="O1994">
        <v>95</v>
      </c>
      <c r="P1994">
        <v>38</v>
      </c>
      <c r="Q1994">
        <v>565</v>
      </c>
    </row>
    <row r="1995" spans="1:17" hidden="1" x14ac:dyDescent="0.2">
      <c r="A1995" t="s">
        <v>355</v>
      </c>
      <c r="B1995" t="s">
        <v>356</v>
      </c>
      <c r="C1995" t="s">
        <v>351</v>
      </c>
      <c r="D1995" t="s">
        <v>352</v>
      </c>
      <c r="E1995" t="s">
        <v>347</v>
      </c>
      <c r="F1995" t="s">
        <v>348</v>
      </c>
      <c r="G1995" t="s">
        <v>385</v>
      </c>
      <c r="H1995">
        <v>23</v>
      </c>
      <c r="I1995" t="s">
        <v>212</v>
      </c>
      <c r="J1995" t="s">
        <v>211</v>
      </c>
      <c r="K1995">
        <v>641541</v>
      </c>
      <c r="L1995">
        <v>613714</v>
      </c>
      <c r="M1995">
        <v>8641</v>
      </c>
      <c r="N1995">
        <v>4075</v>
      </c>
      <c r="O1995">
        <v>5907</v>
      </c>
      <c r="P1995">
        <v>169</v>
      </c>
      <c r="Q1995">
        <v>9035</v>
      </c>
    </row>
    <row r="1996" spans="1:17" hidden="1" x14ac:dyDescent="0.2">
      <c r="A1996" t="s">
        <v>355</v>
      </c>
      <c r="B1996" t="s">
        <v>356</v>
      </c>
      <c r="C1996" t="s">
        <v>351</v>
      </c>
      <c r="D1996" t="s">
        <v>352</v>
      </c>
      <c r="E1996" t="s">
        <v>349</v>
      </c>
      <c r="F1996" t="s">
        <v>350</v>
      </c>
      <c r="G1996" t="s">
        <v>385</v>
      </c>
      <c r="H1996">
        <v>23</v>
      </c>
      <c r="I1996" t="s">
        <v>212</v>
      </c>
      <c r="J1996" t="s">
        <v>211</v>
      </c>
      <c r="K1996">
        <v>650061</v>
      </c>
      <c r="L1996">
        <v>620799</v>
      </c>
      <c r="M1996">
        <v>9105</v>
      </c>
      <c r="N1996">
        <v>4348</v>
      </c>
      <c r="O1996">
        <v>6002</v>
      </c>
      <c r="P1996">
        <v>207</v>
      </c>
      <c r="Q1996">
        <v>9600</v>
      </c>
    </row>
    <row r="1997" spans="1:17" hidden="1" x14ac:dyDescent="0.2">
      <c r="A1997" t="s">
        <v>355</v>
      </c>
      <c r="B1997" t="s">
        <v>356</v>
      </c>
      <c r="C1997" t="s">
        <v>353</v>
      </c>
      <c r="D1997" t="s">
        <v>354</v>
      </c>
      <c r="E1997" t="s">
        <v>343</v>
      </c>
      <c r="F1997" t="s">
        <v>344</v>
      </c>
      <c r="G1997" t="s">
        <v>385</v>
      </c>
      <c r="H1997">
        <v>23</v>
      </c>
      <c r="I1997" t="s">
        <v>212</v>
      </c>
      <c r="J1997" t="s">
        <v>211</v>
      </c>
      <c r="K1997">
        <v>16937</v>
      </c>
      <c r="L1997">
        <v>14239</v>
      </c>
      <c r="M1997">
        <v>816</v>
      </c>
      <c r="N1997">
        <v>505</v>
      </c>
      <c r="O1997">
        <v>200</v>
      </c>
      <c r="P1997">
        <v>61</v>
      </c>
      <c r="Q1997">
        <v>1116</v>
      </c>
    </row>
    <row r="1998" spans="1:17" hidden="1" x14ac:dyDescent="0.2">
      <c r="A1998" t="s">
        <v>355</v>
      </c>
      <c r="B1998" t="s">
        <v>356</v>
      </c>
      <c r="C1998" t="s">
        <v>353</v>
      </c>
      <c r="D1998" t="s">
        <v>354</v>
      </c>
      <c r="E1998" t="s">
        <v>347</v>
      </c>
      <c r="F1998" t="s">
        <v>348</v>
      </c>
      <c r="G1998" t="s">
        <v>385</v>
      </c>
      <c r="H1998">
        <v>23</v>
      </c>
      <c r="I1998" t="s">
        <v>212</v>
      </c>
      <c r="J1998" t="s">
        <v>211</v>
      </c>
      <c r="K1998">
        <v>1311432</v>
      </c>
      <c r="L1998">
        <v>1255530</v>
      </c>
      <c r="M1998">
        <v>15453</v>
      </c>
      <c r="N1998">
        <v>8267</v>
      </c>
      <c r="O1998">
        <v>13586</v>
      </c>
      <c r="P1998">
        <v>316</v>
      </c>
      <c r="Q1998">
        <v>18280</v>
      </c>
    </row>
    <row r="1999" spans="1:17" hidden="1" x14ac:dyDescent="0.2">
      <c r="A1999" t="s">
        <v>355</v>
      </c>
      <c r="B1999" t="s">
        <v>356</v>
      </c>
      <c r="C1999" t="s">
        <v>353</v>
      </c>
      <c r="D1999" t="s">
        <v>354</v>
      </c>
      <c r="E1999" t="s">
        <v>349</v>
      </c>
      <c r="F1999" t="s">
        <v>350</v>
      </c>
      <c r="G1999" t="s">
        <v>385</v>
      </c>
      <c r="H1999">
        <v>23</v>
      </c>
      <c r="I1999" t="s">
        <v>212</v>
      </c>
      <c r="J1999" t="s">
        <v>211</v>
      </c>
      <c r="K1999">
        <v>1328369</v>
      </c>
      <c r="L1999">
        <v>1269769</v>
      </c>
      <c r="M1999">
        <v>16269</v>
      </c>
      <c r="N1999">
        <v>8772</v>
      </c>
      <c r="O1999">
        <v>13786</v>
      </c>
      <c r="P1999">
        <v>377</v>
      </c>
      <c r="Q1999">
        <v>19396</v>
      </c>
    </row>
    <row r="2000" spans="1:17" hidden="1" x14ac:dyDescent="0.2">
      <c r="A2000" t="s">
        <v>357</v>
      </c>
      <c r="B2000" s="2">
        <v>40360</v>
      </c>
      <c r="C2000" t="s">
        <v>341</v>
      </c>
      <c r="D2000" t="s">
        <v>342</v>
      </c>
      <c r="E2000" t="s">
        <v>343</v>
      </c>
      <c r="F2000" t="s">
        <v>344</v>
      </c>
      <c r="G2000" t="s">
        <v>385</v>
      </c>
      <c r="H2000">
        <v>23</v>
      </c>
      <c r="I2000" t="s">
        <v>212</v>
      </c>
      <c r="J2000" t="s">
        <v>211</v>
      </c>
      <c r="K2000">
        <v>8463</v>
      </c>
      <c r="L2000">
        <v>7201</v>
      </c>
      <c r="M2000">
        <v>344</v>
      </c>
      <c r="N2000">
        <v>231</v>
      </c>
      <c r="O2000">
        <v>109</v>
      </c>
      <c r="P2000">
        <v>23</v>
      </c>
      <c r="Q2000">
        <v>555</v>
      </c>
    </row>
    <row r="2001" spans="1:17" hidden="1" x14ac:dyDescent="0.2">
      <c r="A2001" t="s">
        <v>357</v>
      </c>
      <c r="B2001" s="2">
        <v>40360</v>
      </c>
      <c r="C2001" t="s">
        <v>341</v>
      </c>
      <c r="D2001" t="s">
        <v>342</v>
      </c>
      <c r="E2001" t="s">
        <v>347</v>
      </c>
      <c r="F2001" t="s">
        <v>348</v>
      </c>
      <c r="G2001" t="s">
        <v>385</v>
      </c>
      <c r="H2001">
        <v>23</v>
      </c>
      <c r="I2001" t="s">
        <v>212</v>
      </c>
      <c r="J2001" t="s">
        <v>211</v>
      </c>
      <c r="K2001">
        <v>669476</v>
      </c>
      <c r="L2001">
        <v>641250</v>
      </c>
      <c r="M2001">
        <v>6883</v>
      </c>
      <c r="N2001">
        <v>4193</v>
      </c>
      <c r="O2001">
        <v>7724</v>
      </c>
      <c r="P2001">
        <v>149</v>
      </c>
      <c r="Q2001">
        <v>9277</v>
      </c>
    </row>
    <row r="2002" spans="1:17" hidden="1" x14ac:dyDescent="0.2">
      <c r="A2002" t="s">
        <v>357</v>
      </c>
      <c r="B2002" s="2">
        <v>40360</v>
      </c>
      <c r="C2002" t="s">
        <v>341</v>
      </c>
      <c r="D2002" t="s">
        <v>342</v>
      </c>
      <c r="E2002" t="s">
        <v>349</v>
      </c>
      <c r="F2002" t="s">
        <v>350</v>
      </c>
      <c r="G2002" t="s">
        <v>385</v>
      </c>
      <c r="H2002">
        <v>23</v>
      </c>
      <c r="I2002" t="s">
        <v>212</v>
      </c>
      <c r="J2002" t="s">
        <v>211</v>
      </c>
      <c r="K2002">
        <v>677939</v>
      </c>
      <c r="L2002">
        <v>648451</v>
      </c>
      <c r="M2002">
        <v>7227</v>
      </c>
      <c r="N2002">
        <v>4424</v>
      </c>
      <c r="O2002">
        <v>7833</v>
      </c>
      <c r="P2002">
        <v>172</v>
      </c>
      <c r="Q2002">
        <v>9832</v>
      </c>
    </row>
    <row r="2003" spans="1:17" hidden="1" x14ac:dyDescent="0.2">
      <c r="A2003" t="s">
        <v>357</v>
      </c>
      <c r="B2003" s="2">
        <v>40360</v>
      </c>
      <c r="C2003" t="s">
        <v>351</v>
      </c>
      <c r="D2003" t="s">
        <v>352</v>
      </c>
      <c r="E2003" t="s">
        <v>343</v>
      </c>
      <c r="F2003" t="s">
        <v>344</v>
      </c>
      <c r="G2003" t="s">
        <v>385</v>
      </c>
      <c r="H2003">
        <v>23</v>
      </c>
      <c r="I2003" t="s">
        <v>212</v>
      </c>
      <c r="J2003" t="s">
        <v>211</v>
      </c>
      <c r="K2003">
        <v>8545</v>
      </c>
      <c r="L2003">
        <v>7109</v>
      </c>
      <c r="M2003">
        <v>463</v>
      </c>
      <c r="N2003">
        <v>275</v>
      </c>
      <c r="O2003">
        <v>98</v>
      </c>
      <c r="P2003">
        <v>36</v>
      </c>
      <c r="Q2003">
        <v>564</v>
      </c>
    </row>
    <row r="2004" spans="1:17" hidden="1" x14ac:dyDescent="0.2">
      <c r="A2004" t="s">
        <v>357</v>
      </c>
      <c r="B2004" s="2">
        <v>40360</v>
      </c>
      <c r="C2004" t="s">
        <v>351</v>
      </c>
      <c r="D2004" t="s">
        <v>352</v>
      </c>
      <c r="E2004" t="s">
        <v>347</v>
      </c>
      <c r="F2004" t="s">
        <v>348</v>
      </c>
      <c r="G2004" t="s">
        <v>385</v>
      </c>
      <c r="H2004">
        <v>23</v>
      </c>
      <c r="I2004" t="s">
        <v>212</v>
      </c>
      <c r="J2004" t="s">
        <v>211</v>
      </c>
      <c r="K2004">
        <v>641148</v>
      </c>
      <c r="L2004">
        <v>613173</v>
      </c>
      <c r="M2004">
        <v>8739</v>
      </c>
      <c r="N2004">
        <v>4078</v>
      </c>
      <c r="O2004">
        <v>5918</v>
      </c>
      <c r="P2004">
        <v>166</v>
      </c>
      <c r="Q2004">
        <v>9074</v>
      </c>
    </row>
    <row r="2005" spans="1:17" hidden="1" x14ac:dyDescent="0.2">
      <c r="A2005" t="s">
        <v>357</v>
      </c>
      <c r="B2005" s="2">
        <v>40360</v>
      </c>
      <c r="C2005" t="s">
        <v>351</v>
      </c>
      <c r="D2005" t="s">
        <v>352</v>
      </c>
      <c r="E2005" t="s">
        <v>349</v>
      </c>
      <c r="F2005" t="s">
        <v>350</v>
      </c>
      <c r="G2005" t="s">
        <v>385</v>
      </c>
      <c r="H2005">
        <v>23</v>
      </c>
      <c r="I2005" t="s">
        <v>212</v>
      </c>
      <c r="J2005" t="s">
        <v>211</v>
      </c>
      <c r="K2005">
        <v>649693</v>
      </c>
      <c r="L2005">
        <v>620282</v>
      </c>
      <c r="M2005">
        <v>9202</v>
      </c>
      <c r="N2005">
        <v>4353</v>
      </c>
      <c r="O2005">
        <v>6016</v>
      </c>
      <c r="P2005">
        <v>202</v>
      </c>
      <c r="Q2005">
        <v>9638</v>
      </c>
    </row>
    <row r="2006" spans="1:17" hidden="1" x14ac:dyDescent="0.2">
      <c r="A2006" t="s">
        <v>357</v>
      </c>
      <c r="B2006" s="2">
        <v>40360</v>
      </c>
      <c r="C2006" t="s">
        <v>353</v>
      </c>
      <c r="D2006" t="s">
        <v>354</v>
      </c>
      <c r="E2006" t="s">
        <v>343</v>
      </c>
      <c r="F2006" t="s">
        <v>344</v>
      </c>
      <c r="G2006" t="s">
        <v>385</v>
      </c>
      <c r="H2006">
        <v>23</v>
      </c>
      <c r="I2006" t="s">
        <v>212</v>
      </c>
      <c r="J2006" t="s">
        <v>211</v>
      </c>
      <c r="K2006">
        <v>17008</v>
      </c>
      <c r="L2006">
        <v>14310</v>
      </c>
      <c r="M2006">
        <v>807</v>
      </c>
      <c r="N2006">
        <v>506</v>
      </c>
      <c r="O2006">
        <v>207</v>
      </c>
      <c r="P2006">
        <v>59</v>
      </c>
      <c r="Q2006">
        <v>1119</v>
      </c>
    </row>
    <row r="2007" spans="1:17" hidden="1" x14ac:dyDescent="0.2">
      <c r="A2007" t="s">
        <v>357</v>
      </c>
      <c r="B2007" s="2">
        <v>40360</v>
      </c>
      <c r="C2007" t="s">
        <v>353</v>
      </c>
      <c r="D2007" t="s">
        <v>354</v>
      </c>
      <c r="E2007" t="s">
        <v>347</v>
      </c>
      <c r="F2007" t="s">
        <v>348</v>
      </c>
      <c r="G2007" t="s">
        <v>385</v>
      </c>
      <c r="H2007">
        <v>23</v>
      </c>
      <c r="I2007" t="s">
        <v>212</v>
      </c>
      <c r="J2007" t="s">
        <v>211</v>
      </c>
      <c r="K2007">
        <v>1310624</v>
      </c>
      <c r="L2007">
        <v>1254423</v>
      </c>
      <c r="M2007">
        <v>15622</v>
      </c>
      <c r="N2007">
        <v>8271</v>
      </c>
      <c r="O2007">
        <v>13642</v>
      </c>
      <c r="P2007">
        <v>315</v>
      </c>
      <c r="Q2007">
        <v>18351</v>
      </c>
    </row>
    <row r="2008" spans="1:17" hidden="1" x14ac:dyDescent="0.2">
      <c r="A2008" t="s">
        <v>357</v>
      </c>
      <c r="B2008" s="2">
        <v>40360</v>
      </c>
      <c r="C2008" t="s">
        <v>353</v>
      </c>
      <c r="D2008" t="s">
        <v>354</v>
      </c>
      <c r="E2008" t="s">
        <v>349</v>
      </c>
      <c r="F2008" t="s">
        <v>350</v>
      </c>
      <c r="G2008" t="s">
        <v>385</v>
      </c>
      <c r="H2008">
        <v>23</v>
      </c>
      <c r="I2008" t="s">
        <v>212</v>
      </c>
      <c r="J2008" t="s">
        <v>211</v>
      </c>
      <c r="K2008">
        <v>1327632</v>
      </c>
      <c r="L2008">
        <v>1268733</v>
      </c>
      <c r="M2008">
        <v>16429</v>
      </c>
      <c r="N2008">
        <v>8777</v>
      </c>
      <c r="O2008">
        <v>13849</v>
      </c>
      <c r="P2008">
        <v>374</v>
      </c>
      <c r="Q2008">
        <v>19470</v>
      </c>
    </row>
    <row r="2009" spans="1:17" hidden="1" x14ac:dyDescent="0.2">
      <c r="A2009" t="s">
        <v>358</v>
      </c>
      <c r="B2009" s="2">
        <v>40725</v>
      </c>
      <c r="C2009" t="s">
        <v>341</v>
      </c>
      <c r="D2009" t="s">
        <v>342</v>
      </c>
      <c r="E2009" t="s">
        <v>343</v>
      </c>
      <c r="F2009" t="s">
        <v>344</v>
      </c>
      <c r="G2009" t="s">
        <v>385</v>
      </c>
      <c r="H2009">
        <v>23</v>
      </c>
      <c r="I2009" t="s">
        <v>212</v>
      </c>
      <c r="J2009" t="s">
        <v>211</v>
      </c>
      <c r="K2009">
        <v>8764</v>
      </c>
      <c r="L2009">
        <v>7420</v>
      </c>
      <c r="M2009">
        <v>353</v>
      </c>
      <c r="N2009">
        <v>258</v>
      </c>
      <c r="O2009">
        <v>132</v>
      </c>
      <c r="P2009">
        <v>27</v>
      </c>
      <c r="Q2009">
        <v>574</v>
      </c>
    </row>
    <row r="2010" spans="1:17" hidden="1" x14ac:dyDescent="0.2">
      <c r="A2010" t="s">
        <v>358</v>
      </c>
      <c r="B2010" s="2">
        <v>40725</v>
      </c>
      <c r="C2010" t="s">
        <v>341</v>
      </c>
      <c r="D2010" t="s">
        <v>342</v>
      </c>
      <c r="E2010" t="s">
        <v>347</v>
      </c>
      <c r="F2010" t="s">
        <v>348</v>
      </c>
      <c r="G2010" t="s">
        <v>385</v>
      </c>
      <c r="H2010">
        <v>23</v>
      </c>
      <c r="I2010" t="s">
        <v>212</v>
      </c>
      <c r="J2010" t="s">
        <v>211</v>
      </c>
      <c r="K2010">
        <v>669073</v>
      </c>
      <c r="L2010">
        <v>639974</v>
      </c>
      <c r="M2010">
        <v>7234</v>
      </c>
      <c r="N2010">
        <v>4231</v>
      </c>
      <c r="O2010">
        <v>7972</v>
      </c>
      <c r="P2010">
        <v>159</v>
      </c>
      <c r="Q2010">
        <v>9503</v>
      </c>
    </row>
    <row r="2011" spans="1:17" hidden="1" x14ac:dyDescent="0.2">
      <c r="A2011" t="s">
        <v>358</v>
      </c>
      <c r="B2011" s="2">
        <v>40725</v>
      </c>
      <c r="C2011" t="s">
        <v>341</v>
      </c>
      <c r="D2011" t="s">
        <v>342</v>
      </c>
      <c r="E2011" t="s">
        <v>349</v>
      </c>
      <c r="F2011" t="s">
        <v>350</v>
      </c>
      <c r="G2011" t="s">
        <v>385</v>
      </c>
      <c r="H2011">
        <v>23</v>
      </c>
      <c r="I2011" t="s">
        <v>212</v>
      </c>
      <c r="J2011" t="s">
        <v>211</v>
      </c>
      <c r="K2011">
        <v>677837</v>
      </c>
      <c r="L2011">
        <v>647394</v>
      </c>
      <c r="M2011">
        <v>7587</v>
      </c>
      <c r="N2011">
        <v>4489</v>
      </c>
      <c r="O2011">
        <v>8104</v>
      </c>
      <c r="P2011">
        <v>186</v>
      </c>
      <c r="Q2011">
        <v>10077</v>
      </c>
    </row>
    <row r="2012" spans="1:17" hidden="1" x14ac:dyDescent="0.2">
      <c r="A2012" t="s">
        <v>358</v>
      </c>
      <c r="B2012" s="2">
        <v>40725</v>
      </c>
      <c r="C2012" t="s">
        <v>351</v>
      </c>
      <c r="D2012" t="s">
        <v>352</v>
      </c>
      <c r="E2012" t="s">
        <v>343</v>
      </c>
      <c r="F2012" t="s">
        <v>344</v>
      </c>
      <c r="G2012" t="s">
        <v>385</v>
      </c>
      <c r="H2012">
        <v>23</v>
      </c>
      <c r="I2012" t="s">
        <v>212</v>
      </c>
      <c r="J2012" t="s">
        <v>211</v>
      </c>
      <c r="K2012">
        <v>8958</v>
      </c>
      <c r="L2012">
        <v>7442</v>
      </c>
      <c r="M2012">
        <v>490</v>
      </c>
      <c r="N2012">
        <v>281</v>
      </c>
      <c r="O2012">
        <v>120</v>
      </c>
      <c r="P2012">
        <v>40</v>
      </c>
      <c r="Q2012">
        <v>585</v>
      </c>
    </row>
    <row r="2013" spans="1:17" hidden="1" x14ac:dyDescent="0.2">
      <c r="A2013" t="s">
        <v>358</v>
      </c>
      <c r="B2013" s="2">
        <v>40725</v>
      </c>
      <c r="C2013" t="s">
        <v>351</v>
      </c>
      <c r="D2013" t="s">
        <v>352</v>
      </c>
      <c r="E2013" t="s">
        <v>347</v>
      </c>
      <c r="F2013" t="s">
        <v>348</v>
      </c>
      <c r="G2013" t="s">
        <v>385</v>
      </c>
      <c r="H2013">
        <v>23</v>
      </c>
      <c r="I2013" t="s">
        <v>212</v>
      </c>
      <c r="J2013" t="s">
        <v>211</v>
      </c>
      <c r="K2013">
        <v>641355</v>
      </c>
      <c r="L2013">
        <v>612456</v>
      </c>
      <c r="M2013">
        <v>9152</v>
      </c>
      <c r="N2013">
        <v>4099</v>
      </c>
      <c r="O2013">
        <v>6142</v>
      </c>
      <c r="P2013">
        <v>165</v>
      </c>
      <c r="Q2013">
        <v>9341</v>
      </c>
    </row>
    <row r="2014" spans="1:17" hidden="1" x14ac:dyDescent="0.2">
      <c r="A2014" t="s">
        <v>358</v>
      </c>
      <c r="B2014" s="2">
        <v>40725</v>
      </c>
      <c r="C2014" t="s">
        <v>351</v>
      </c>
      <c r="D2014" t="s">
        <v>352</v>
      </c>
      <c r="E2014" t="s">
        <v>349</v>
      </c>
      <c r="F2014" t="s">
        <v>350</v>
      </c>
      <c r="G2014" t="s">
        <v>385</v>
      </c>
      <c r="H2014">
        <v>23</v>
      </c>
      <c r="I2014" t="s">
        <v>212</v>
      </c>
      <c r="J2014" t="s">
        <v>211</v>
      </c>
      <c r="K2014">
        <v>650313</v>
      </c>
      <c r="L2014">
        <v>619898</v>
      </c>
      <c r="M2014">
        <v>9642</v>
      </c>
      <c r="N2014">
        <v>4380</v>
      </c>
      <c r="O2014">
        <v>6262</v>
      </c>
      <c r="P2014">
        <v>205</v>
      </c>
      <c r="Q2014">
        <v>9926</v>
      </c>
    </row>
    <row r="2015" spans="1:17" hidden="1" x14ac:dyDescent="0.2">
      <c r="A2015" t="s">
        <v>358</v>
      </c>
      <c r="B2015" s="2">
        <v>40725</v>
      </c>
      <c r="C2015" t="s">
        <v>353</v>
      </c>
      <c r="D2015" t="s">
        <v>354</v>
      </c>
      <c r="E2015" t="s">
        <v>343</v>
      </c>
      <c r="F2015" t="s">
        <v>344</v>
      </c>
      <c r="G2015" t="s">
        <v>385</v>
      </c>
      <c r="H2015">
        <v>23</v>
      </c>
      <c r="I2015" t="s">
        <v>212</v>
      </c>
      <c r="J2015" t="s">
        <v>211</v>
      </c>
      <c r="K2015">
        <v>17722</v>
      </c>
      <c r="L2015">
        <v>14862</v>
      </c>
      <c r="M2015">
        <v>843</v>
      </c>
      <c r="N2015">
        <v>539</v>
      </c>
      <c r="O2015">
        <v>252</v>
      </c>
      <c r="P2015">
        <v>67</v>
      </c>
      <c r="Q2015">
        <v>1159</v>
      </c>
    </row>
    <row r="2016" spans="1:17" hidden="1" x14ac:dyDescent="0.2">
      <c r="A2016" t="s">
        <v>358</v>
      </c>
      <c r="B2016" s="2">
        <v>40725</v>
      </c>
      <c r="C2016" t="s">
        <v>353</v>
      </c>
      <c r="D2016" t="s">
        <v>354</v>
      </c>
      <c r="E2016" t="s">
        <v>347</v>
      </c>
      <c r="F2016" t="s">
        <v>348</v>
      </c>
      <c r="G2016" t="s">
        <v>385</v>
      </c>
      <c r="H2016">
        <v>23</v>
      </c>
      <c r="I2016" t="s">
        <v>212</v>
      </c>
      <c r="J2016" t="s">
        <v>211</v>
      </c>
      <c r="K2016">
        <v>1310428</v>
      </c>
      <c r="L2016">
        <v>1252430</v>
      </c>
      <c r="M2016">
        <v>16386</v>
      </c>
      <c r="N2016">
        <v>8330</v>
      </c>
      <c r="O2016">
        <v>14114</v>
      </c>
      <c r="P2016">
        <v>324</v>
      </c>
      <c r="Q2016">
        <v>18844</v>
      </c>
    </row>
    <row r="2017" spans="1:17" hidden="1" x14ac:dyDescent="0.2">
      <c r="A2017" t="s">
        <v>358</v>
      </c>
      <c r="B2017" s="2">
        <v>40725</v>
      </c>
      <c r="C2017" t="s">
        <v>353</v>
      </c>
      <c r="D2017" t="s">
        <v>354</v>
      </c>
      <c r="E2017" t="s">
        <v>349</v>
      </c>
      <c r="F2017" t="s">
        <v>350</v>
      </c>
      <c r="G2017" t="s">
        <v>385</v>
      </c>
      <c r="H2017">
        <v>23</v>
      </c>
      <c r="I2017" t="s">
        <v>212</v>
      </c>
      <c r="J2017" t="s">
        <v>211</v>
      </c>
      <c r="K2017">
        <v>1328150</v>
      </c>
      <c r="L2017">
        <v>1267292</v>
      </c>
      <c r="M2017">
        <v>17229</v>
      </c>
      <c r="N2017">
        <v>8869</v>
      </c>
      <c r="O2017">
        <v>14366</v>
      </c>
      <c r="P2017">
        <v>391</v>
      </c>
      <c r="Q2017">
        <v>20003</v>
      </c>
    </row>
    <row r="2018" spans="1:17" hidden="1" x14ac:dyDescent="0.2">
      <c r="A2018" t="s">
        <v>359</v>
      </c>
      <c r="B2018" s="2">
        <v>41091</v>
      </c>
      <c r="C2018" t="s">
        <v>341</v>
      </c>
      <c r="D2018" t="s">
        <v>342</v>
      </c>
      <c r="E2018" t="s">
        <v>343</v>
      </c>
      <c r="F2018" t="s">
        <v>344</v>
      </c>
      <c r="G2018" t="s">
        <v>385</v>
      </c>
      <c r="H2018">
        <v>23</v>
      </c>
      <c r="I2018" t="s">
        <v>212</v>
      </c>
      <c r="J2018" t="s">
        <v>211</v>
      </c>
      <c r="K2018">
        <v>9012</v>
      </c>
      <c r="L2018">
        <v>7607</v>
      </c>
      <c r="M2018">
        <v>371</v>
      </c>
      <c r="N2018">
        <v>257</v>
      </c>
      <c r="O2018">
        <v>149</v>
      </c>
      <c r="P2018">
        <v>28</v>
      </c>
      <c r="Q2018">
        <v>600</v>
      </c>
    </row>
    <row r="2019" spans="1:17" hidden="1" x14ac:dyDescent="0.2">
      <c r="A2019" t="s">
        <v>359</v>
      </c>
      <c r="B2019" s="2">
        <v>41091</v>
      </c>
      <c r="C2019" t="s">
        <v>341</v>
      </c>
      <c r="D2019" t="s">
        <v>342</v>
      </c>
      <c r="E2019" t="s">
        <v>347</v>
      </c>
      <c r="F2019" t="s">
        <v>348</v>
      </c>
      <c r="G2019" t="s">
        <v>385</v>
      </c>
      <c r="H2019">
        <v>23</v>
      </c>
      <c r="I2019" t="s">
        <v>212</v>
      </c>
      <c r="J2019" t="s">
        <v>211</v>
      </c>
      <c r="K2019">
        <v>668603</v>
      </c>
      <c r="L2019">
        <v>638972</v>
      </c>
      <c r="M2019">
        <v>7387</v>
      </c>
      <c r="N2019">
        <v>4279</v>
      </c>
      <c r="O2019">
        <v>8050</v>
      </c>
      <c r="P2019">
        <v>173</v>
      </c>
      <c r="Q2019">
        <v>9742</v>
      </c>
    </row>
    <row r="2020" spans="1:17" hidden="1" x14ac:dyDescent="0.2">
      <c r="A2020" t="s">
        <v>359</v>
      </c>
      <c r="B2020" s="2">
        <v>41091</v>
      </c>
      <c r="C2020" t="s">
        <v>341</v>
      </c>
      <c r="D2020" t="s">
        <v>342</v>
      </c>
      <c r="E2020" t="s">
        <v>349</v>
      </c>
      <c r="F2020" t="s">
        <v>350</v>
      </c>
      <c r="G2020" t="s">
        <v>385</v>
      </c>
      <c r="H2020">
        <v>23</v>
      </c>
      <c r="I2020" t="s">
        <v>212</v>
      </c>
      <c r="J2020" t="s">
        <v>211</v>
      </c>
      <c r="K2020">
        <v>677615</v>
      </c>
      <c r="L2020">
        <v>646579</v>
      </c>
      <c r="M2020">
        <v>7758</v>
      </c>
      <c r="N2020">
        <v>4536</v>
      </c>
      <c r="O2020">
        <v>8199</v>
      </c>
      <c r="P2020">
        <v>201</v>
      </c>
      <c r="Q2020">
        <v>10342</v>
      </c>
    </row>
    <row r="2021" spans="1:17" hidden="1" x14ac:dyDescent="0.2">
      <c r="A2021" t="s">
        <v>359</v>
      </c>
      <c r="B2021" s="2">
        <v>41091</v>
      </c>
      <c r="C2021" t="s">
        <v>351</v>
      </c>
      <c r="D2021" t="s">
        <v>352</v>
      </c>
      <c r="E2021" t="s">
        <v>343</v>
      </c>
      <c r="F2021" t="s">
        <v>344</v>
      </c>
      <c r="G2021" t="s">
        <v>385</v>
      </c>
      <c r="H2021">
        <v>23</v>
      </c>
      <c r="I2021" t="s">
        <v>212</v>
      </c>
      <c r="J2021" t="s">
        <v>211</v>
      </c>
      <c r="K2021">
        <v>9237</v>
      </c>
      <c r="L2021">
        <v>7684</v>
      </c>
      <c r="M2021">
        <v>496</v>
      </c>
      <c r="N2021">
        <v>287</v>
      </c>
      <c r="O2021">
        <v>124</v>
      </c>
      <c r="P2021">
        <v>38</v>
      </c>
      <c r="Q2021">
        <v>608</v>
      </c>
    </row>
    <row r="2022" spans="1:17" hidden="1" x14ac:dyDescent="0.2">
      <c r="A2022" t="s">
        <v>359</v>
      </c>
      <c r="B2022" s="2">
        <v>41091</v>
      </c>
      <c r="C2022" t="s">
        <v>351</v>
      </c>
      <c r="D2022" t="s">
        <v>352</v>
      </c>
      <c r="E2022" t="s">
        <v>347</v>
      </c>
      <c r="F2022" t="s">
        <v>348</v>
      </c>
      <c r="G2022" t="s">
        <v>385</v>
      </c>
      <c r="H2022">
        <v>23</v>
      </c>
      <c r="I2022" t="s">
        <v>212</v>
      </c>
      <c r="J2022" t="s">
        <v>211</v>
      </c>
      <c r="K2022">
        <v>640839</v>
      </c>
      <c r="L2022">
        <v>611243</v>
      </c>
      <c r="M2022">
        <v>9473</v>
      </c>
      <c r="N2022">
        <v>4109</v>
      </c>
      <c r="O2022">
        <v>6231</v>
      </c>
      <c r="P2022">
        <v>171</v>
      </c>
      <c r="Q2022">
        <v>9612</v>
      </c>
    </row>
    <row r="2023" spans="1:17" hidden="1" x14ac:dyDescent="0.2">
      <c r="A2023" t="s">
        <v>359</v>
      </c>
      <c r="B2023" s="2">
        <v>41091</v>
      </c>
      <c r="C2023" t="s">
        <v>351</v>
      </c>
      <c r="D2023" t="s">
        <v>352</v>
      </c>
      <c r="E2023" t="s">
        <v>349</v>
      </c>
      <c r="F2023" t="s">
        <v>350</v>
      </c>
      <c r="G2023" t="s">
        <v>385</v>
      </c>
      <c r="H2023">
        <v>23</v>
      </c>
      <c r="I2023" t="s">
        <v>212</v>
      </c>
      <c r="J2023" t="s">
        <v>211</v>
      </c>
      <c r="K2023">
        <v>650076</v>
      </c>
      <c r="L2023">
        <v>618927</v>
      </c>
      <c r="M2023">
        <v>9969</v>
      </c>
      <c r="N2023">
        <v>4396</v>
      </c>
      <c r="O2023">
        <v>6355</v>
      </c>
      <c r="P2023">
        <v>209</v>
      </c>
      <c r="Q2023">
        <v>10220</v>
      </c>
    </row>
    <row r="2024" spans="1:17" hidden="1" x14ac:dyDescent="0.2">
      <c r="A2024" t="s">
        <v>359</v>
      </c>
      <c r="B2024" s="2">
        <v>41091</v>
      </c>
      <c r="C2024" t="s">
        <v>353</v>
      </c>
      <c r="D2024" t="s">
        <v>354</v>
      </c>
      <c r="E2024" t="s">
        <v>343</v>
      </c>
      <c r="F2024" t="s">
        <v>344</v>
      </c>
      <c r="G2024" t="s">
        <v>385</v>
      </c>
      <c r="H2024">
        <v>23</v>
      </c>
      <c r="I2024" t="s">
        <v>212</v>
      </c>
      <c r="J2024" t="s">
        <v>211</v>
      </c>
      <c r="K2024">
        <v>18249</v>
      </c>
      <c r="L2024">
        <v>15291</v>
      </c>
      <c r="M2024">
        <v>867</v>
      </c>
      <c r="N2024">
        <v>544</v>
      </c>
      <c r="O2024">
        <v>273</v>
      </c>
      <c r="P2024">
        <v>66</v>
      </c>
      <c r="Q2024">
        <v>1208</v>
      </c>
    </row>
    <row r="2025" spans="1:17" hidden="1" x14ac:dyDescent="0.2">
      <c r="A2025" t="s">
        <v>359</v>
      </c>
      <c r="B2025" s="2">
        <v>41091</v>
      </c>
      <c r="C2025" t="s">
        <v>353</v>
      </c>
      <c r="D2025" t="s">
        <v>354</v>
      </c>
      <c r="E2025" t="s">
        <v>347</v>
      </c>
      <c r="F2025" t="s">
        <v>348</v>
      </c>
      <c r="G2025" t="s">
        <v>385</v>
      </c>
      <c r="H2025">
        <v>23</v>
      </c>
      <c r="I2025" t="s">
        <v>212</v>
      </c>
      <c r="J2025" t="s">
        <v>211</v>
      </c>
      <c r="K2025">
        <v>1309442</v>
      </c>
      <c r="L2025">
        <v>1250215</v>
      </c>
      <c r="M2025">
        <v>16860</v>
      </c>
      <c r="N2025">
        <v>8388</v>
      </c>
      <c r="O2025">
        <v>14281</v>
      </c>
      <c r="P2025">
        <v>344</v>
      </c>
      <c r="Q2025">
        <v>19354</v>
      </c>
    </row>
    <row r="2026" spans="1:17" hidden="1" x14ac:dyDescent="0.2">
      <c r="A2026" t="s">
        <v>359</v>
      </c>
      <c r="B2026" s="2">
        <v>41091</v>
      </c>
      <c r="C2026" t="s">
        <v>353</v>
      </c>
      <c r="D2026" t="s">
        <v>354</v>
      </c>
      <c r="E2026" t="s">
        <v>349</v>
      </c>
      <c r="F2026" t="s">
        <v>350</v>
      </c>
      <c r="G2026" t="s">
        <v>385</v>
      </c>
      <c r="H2026">
        <v>23</v>
      </c>
      <c r="I2026" t="s">
        <v>212</v>
      </c>
      <c r="J2026" t="s">
        <v>211</v>
      </c>
      <c r="K2026">
        <v>1327691</v>
      </c>
      <c r="L2026">
        <v>1265506</v>
      </c>
      <c r="M2026">
        <v>17727</v>
      </c>
      <c r="N2026">
        <v>8932</v>
      </c>
      <c r="O2026">
        <v>14554</v>
      </c>
      <c r="P2026">
        <v>410</v>
      </c>
      <c r="Q2026">
        <v>20562</v>
      </c>
    </row>
    <row r="2027" spans="1:17" hidden="1" x14ac:dyDescent="0.2">
      <c r="A2027" t="s">
        <v>360</v>
      </c>
      <c r="B2027" s="2">
        <v>41456</v>
      </c>
      <c r="C2027" t="s">
        <v>341</v>
      </c>
      <c r="D2027" t="s">
        <v>342</v>
      </c>
      <c r="E2027" t="s">
        <v>343</v>
      </c>
      <c r="F2027" t="s">
        <v>344</v>
      </c>
      <c r="G2027" t="s">
        <v>385</v>
      </c>
      <c r="H2027">
        <v>23</v>
      </c>
      <c r="I2027" t="s">
        <v>212</v>
      </c>
      <c r="J2027" t="s">
        <v>211</v>
      </c>
      <c r="K2027">
        <v>9427</v>
      </c>
      <c r="L2027">
        <v>7962</v>
      </c>
      <c r="M2027">
        <v>395</v>
      </c>
      <c r="N2027">
        <v>278</v>
      </c>
      <c r="O2027">
        <v>145</v>
      </c>
      <c r="P2027">
        <v>33</v>
      </c>
      <c r="Q2027">
        <v>614</v>
      </c>
    </row>
    <row r="2028" spans="1:17" hidden="1" x14ac:dyDescent="0.2">
      <c r="A2028" t="s">
        <v>360</v>
      </c>
      <c r="B2028" s="2">
        <v>41456</v>
      </c>
      <c r="C2028" t="s">
        <v>341</v>
      </c>
      <c r="D2028" t="s">
        <v>342</v>
      </c>
      <c r="E2028" t="s">
        <v>347</v>
      </c>
      <c r="F2028" t="s">
        <v>348</v>
      </c>
      <c r="G2028" t="s">
        <v>385</v>
      </c>
      <c r="H2028">
        <v>23</v>
      </c>
      <c r="I2028" t="s">
        <v>212</v>
      </c>
      <c r="J2028" t="s">
        <v>211</v>
      </c>
      <c r="K2028">
        <v>667986</v>
      </c>
      <c r="L2028">
        <v>637685</v>
      </c>
      <c r="M2028">
        <v>7579</v>
      </c>
      <c r="N2028">
        <v>4288</v>
      </c>
      <c r="O2028">
        <v>8244</v>
      </c>
      <c r="P2028">
        <v>176</v>
      </c>
      <c r="Q2028">
        <v>10014</v>
      </c>
    </row>
    <row r="2029" spans="1:17" hidden="1" x14ac:dyDescent="0.2">
      <c r="A2029" t="s">
        <v>360</v>
      </c>
      <c r="B2029" s="2">
        <v>41456</v>
      </c>
      <c r="C2029" t="s">
        <v>341</v>
      </c>
      <c r="D2029" t="s">
        <v>342</v>
      </c>
      <c r="E2029" t="s">
        <v>349</v>
      </c>
      <c r="F2029" t="s">
        <v>350</v>
      </c>
      <c r="G2029" t="s">
        <v>385</v>
      </c>
      <c r="H2029">
        <v>23</v>
      </c>
      <c r="I2029" t="s">
        <v>212</v>
      </c>
      <c r="J2029" t="s">
        <v>211</v>
      </c>
      <c r="K2029">
        <v>677413</v>
      </c>
      <c r="L2029">
        <v>645647</v>
      </c>
      <c r="M2029">
        <v>7974</v>
      </c>
      <c r="N2029">
        <v>4566</v>
      </c>
      <c r="O2029">
        <v>8389</v>
      </c>
      <c r="P2029">
        <v>209</v>
      </c>
      <c r="Q2029">
        <v>10628</v>
      </c>
    </row>
    <row r="2030" spans="1:17" hidden="1" x14ac:dyDescent="0.2">
      <c r="A2030" t="s">
        <v>360</v>
      </c>
      <c r="B2030" s="2">
        <v>41456</v>
      </c>
      <c r="C2030" t="s">
        <v>351</v>
      </c>
      <c r="D2030" t="s">
        <v>352</v>
      </c>
      <c r="E2030" t="s">
        <v>343</v>
      </c>
      <c r="F2030" t="s">
        <v>344</v>
      </c>
      <c r="G2030" t="s">
        <v>385</v>
      </c>
      <c r="H2030">
        <v>23</v>
      </c>
      <c r="I2030" t="s">
        <v>212</v>
      </c>
      <c r="J2030" t="s">
        <v>211</v>
      </c>
      <c r="K2030">
        <v>9747</v>
      </c>
      <c r="L2030">
        <v>8126</v>
      </c>
      <c r="M2030">
        <v>521</v>
      </c>
      <c r="N2030">
        <v>284</v>
      </c>
      <c r="O2030">
        <v>126</v>
      </c>
      <c r="P2030">
        <v>41</v>
      </c>
      <c r="Q2030">
        <v>649</v>
      </c>
    </row>
    <row r="2031" spans="1:17" hidden="1" x14ac:dyDescent="0.2">
      <c r="A2031" t="s">
        <v>360</v>
      </c>
      <c r="B2031" s="2">
        <v>41456</v>
      </c>
      <c r="C2031" t="s">
        <v>351</v>
      </c>
      <c r="D2031" t="s">
        <v>352</v>
      </c>
      <c r="E2031" t="s">
        <v>347</v>
      </c>
      <c r="F2031" t="s">
        <v>348</v>
      </c>
      <c r="G2031" t="s">
        <v>385</v>
      </c>
      <c r="H2031">
        <v>23</v>
      </c>
      <c r="I2031" t="s">
        <v>212</v>
      </c>
      <c r="J2031" t="s">
        <v>211</v>
      </c>
      <c r="K2031">
        <v>641036</v>
      </c>
      <c r="L2031">
        <v>610598</v>
      </c>
      <c r="M2031">
        <v>9796</v>
      </c>
      <c r="N2031">
        <v>4141</v>
      </c>
      <c r="O2031">
        <v>6430</v>
      </c>
      <c r="P2031">
        <v>174</v>
      </c>
      <c r="Q2031">
        <v>9897</v>
      </c>
    </row>
    <row r="2032" spans="1:17" hidden="1" x14ac:dyDescent="0.2">
      <c r="A2032" t="s">
        <v>360</v>
      </c>
      <c r="B2032" s="2">
        <v>41456</v>
      </c>
      <c r="C2032" t="s">
        <v>351</v>
      </c>
      <c r="D2032" t="s">
        <v>352</v>
      </c>
      <c r="E2032" t="s">
        <v>349</v>
      </c>
      <c r="F2032" t="s">
        <v>350</v>
      </c>
      <c r="G2032" t="s">
        <v>385</v>
      </c>
      <c r="H2032">
        <v>23</v>
      </c>
      <c r="I2032" t="s">
        <v>212</v>
      </c>
      <c r="J2032" t="s">
        <v>211</v>
      </c>
      <c r="K2032">
        <v>650783</v>
      </c>
      <c r="L2032">
        <v>618724</v>
      </c>
      <c r="M2032">
        <v>10317</v>
      </c>
      <c r="N2032">
        <v>4425</v>
      </c>
      <c r="O2032">
        <v>6556</v>
      </c>
      <c r="P2032">
        <v>215</v>
      </c>
      <c r="Q2032">
        <v>10546</v>
      </c>
    </row>
    <row r="2033" spans="1:17" hidden="1" x14ac:dyDescent="0.2">
      <c r="A2033" t="s">
        <v>360</v>
      </c>
      <c r="B2033" s="2">
        <v>41456</v>
      </c>
      <c r="C2033" t="s">
        <v>353</v>
      </c>
      <c r="D2033" t="s">
        <v>354</v>
      </c>
      <c r="E2033" t="s">
        <v>343</v>
      </c>
      <c r="F2033" t="s">
        <v>344</v>
      </c>
      <c r="G2033" t="s">
        <v>385</v>
      </c>
      <c r="H2033">
        <v>23</v>
      </c>
      <c r="I2033" t="s">
        <v>212</v>
      </c>
      <c r="J2033" t="s">
        <v>211</v>
      </c>
      <c r="K2033">
        <v>19174</v>
      </c>
      <c r="L2033">
        <v>16088</v>
      </c>
      <c r="M2033">
        <v>916</v>
      </c>
      <c r="N2033">
        <v>562</v>
      </c>
      <c r="O2033">
        <v>271</v>
      </c>
      <c r="P2033">
        <v>74</v>
      </c>
      <c r="Q2033">
        <v>1263</v>
      </c>
    </row>
    <row r="2034" spans="1:17" hidden="1" x14ac:dyDescent="0.2">
      <c r="A2034" t="s">
        <v>360</v>
      </c>
      <c r="B2034" s="2">
        <v>41456</v>
      </c>
      <c r="C2034" t="s">
        <v>353</v>
      </c>
      <c r="D2034" t="s">
        <v>354</v>
      </c>
      <c r="E2034" t="s">
        <v>347</v>
      </c>
      <c r="F2034" t="s">
        <v>348</v>
      </c>
      <c r="G2034" t="s">
        <v>385</v>
      </c>
      <c r="H2034">
        <v>23</v>
      </c>
      <c r="I2034" t="s">
        <v>212</v>
      </c>
      <c r="J2034" t="s">
        <v>211</v>
      </c>
      <c r="K2034">
        <v>1309022</v>
      </c>
      <c r="L2034">
        <v>1248283</v>
      </c>
      <c r="M2034">
        <v>17375</v>
      </c>
      <c r="N2034">
        <v>8429</v>
      </c>
      <c r="O2034">
        <v>14674</v>
      </c>
      <c r="P2034">
        <v>350</v>
      </c>
      <c r="Q2034">
        <v>19911</v>
      </c>
    </row>
    <row r="2035" spans="1:17" hidden="1" x14ac:dyDescent="0.2">
      <c r="A2035" t="s">
        <v>360</v>
      </c>
      <c r="B2035" s="2">
        <v>41456</v>
      </c>
      <c r="C2035" t="s">
        <v>353</v>
      </c>
      <c r="D2035" t="s">
        <v>354</v>
      </c>
      <c r="E2035" t="s">
        <v>349</v>
      </c>
      <c r="F2035" t="s">
        <v>350</v>
      </c>
      <c r="G2035" t="s">
        <v>385</v>
      </c>
      <c r="H2035">
        <v>23</v>
      </c>
      <c r="I2035" t="s">
        <v>212</v>
      </c>
      <c r="J2035" t="s">
        <v>211</v>
      </c>
      <c r="K2035">
        <v>1328196</v>
      </c>
      <c r="L2035">
        <v>1264371</v>
      </c>
      <c r="M2035">
        <v>18291</v>
      </c>
      <c r="N2035">
        <v>8991</v>
      </c>
      <c r="O2035">
        <v>14945</v>
      </c>
      <c r="P2035">
        <v>424</v>
      </c>
      <c r="Q2035">
        <v>21174</v>
      </c>
    </row>
    <row r="2036" spans="1:17" x14ac:dyDescent="0.2">
      <c r="A2036" t="s">
        <v>361</v>
      </c>
      <c r="B2036" s="2">
        <v>41821</v>
      </c>
      <c r="C2036" t="s">
        <v>341</v>
      </c>
      <c r="D2036" t="s">
        <v>342</v>
      </c>
      <c r="E2036" t="s">
        <v>343</v>
      </c>
      <c r="F2036" t="s">
        <v>344</v>
      </c>
      <c r="G2036" t="s">
        <v>385</v>
      </c>
      <c r="H2036">
        <v>23</v>
      </c>
      <c r="I2036" t="s">
        <v>212</v>
      </c>
      <c r="J2036" t="s">
        <v>211</v>
      </c>
      <c r="K2036">
        <v>9956</v>
      </c>
      <c r="L2036">
        <v>8372</v>
      </c>
      <c r="M2036">
        <v>424</v>
      </c>
      <c r="N2036">
        <v>318</v>
      </c>
      <c r="O2036">
        <v>161</v>
      </c>
      <c r="P2036">
        <v>33</v>
      </c>
      <c r="Q2036">
        <v>648</v>
      </c>
    </row>
    <row r="2037" spans="1:17" x14ac:dyDescent="0.2">
      <c r="A2037" t="s">
        <v>361</v>
      </c>
      <c r="B2037" s="2">
        <v>41821</v>
      </c>
      <c r="C2037" t="s">
        <v>341</v>
      </c>
      <c r="D2037" t="s">
        <v>342</v>
      </c>
      <c r="E2037" t="s">
        <v>347</v>
      </c>
      <c r="F2037" t="s">
        <v>348</v>
      </c>
      <c r="G2037" t="s">
        <v>385</v>
      </c>
      <c r="H2037">
        <v>23</v>
      </c>
      <c r="I2037" t="s">
        <v>212</v>
      </c>
      <c r="J2037" t="s">
        <v>211</v>
      </c>
      <c r="K2037">
        <v>669053</v>
      </c>
      <c r="L2037">
        <v>637475</v>
      </c>
      <c r="M2037">
        <v>8204</v>
      </c>
      <c r="N2037">
        <v>4325</v>
      </c>
      <c r="O2037">
        <v>8583</v>
      </c>
      <c r="P2037">
        <v>179</v>
      </c>
      <c r="Q2037">
        <v>10287</v>
      </c>
    </row>
    <row r="2038" spans="1:17" x14ac:dyDescent="0.2">
      <c r="A2038" t="s">
        <v>361</v>
      </c>
      <c r="B2038" s="2">
        <v>41821</v>
      </c>
      <c r="C2038" t="s">
        <v>341</v>
      </c>
      <c r="D2038" t="s">
        <v>342</v>
      </c>
      <c r="E2038" t="s">
        <v>349</v>
      </c>
      <c r="F2038" t="s">
        <v>350</v>
      </c>
      <c r="G2038" t="s">
        <v>385</v>
      </c>
      <c r="H2038">
        <v>23</v>
      </c>
      <c r="I2038" t="s">
        <v>212</v>
      </c>
      <c r="J2038" t="s">
        <v>211</v>
      </c>
      <c r="K2038">
        <v>679009</v>
      </c>
      <c r="L2038">
        <v>645847</v>
      </c>
      <c r="M2038">
        <v>8628</v>
      </c>
      <c r="N2038">
        <v>4643</v>
      </c>
      <c r="O2038">
        <v>8744</v>
      </c>
      <c r="P2038">
        <v>212</v>
      </c>
      <c r="Q2038">
        <v>10935</v>
      </c>
    </row>
    <row r="2039" spans="1:17" x14ac:dyDescent="0.2">
      <c r="A2039" t="s">
        <v>361</v>
      </c>
      <c r="B2039" s="2">
        <v>41821</v>
      </c>
      <c r="C2039" t="s">
        <v>351</v>
      </c>
      <c r="D2039" t="s">
        <v>352</v>
      </c>
      <c r="E2039" t="s">
        <v>343</v>
      </c>
      <c r="F2039" t="s">
        <v>344</v>
      </c>
      <c r="G2039" t="s">
        <v>385</v>
      </c>
      <c r="H2039">
        <v>23</v>
      </c>
      <c r="I2039" t="s">
        <v>212</v>
      </c>
      <c r="J2039" t="s">
        <v>211</v>
      </c>
      <c r="K2039">
        <v>10215</v>
      </c>
      <c r="L2039">
        <v>8463</v>
      </c>
      <c r="M2039">
        <v>549</v>
      </c>
      <c r="N2039">
        <v>310</v>
      </c>
      <c r="O2039">
        <v>145</v>
      </c>
      <c r="P2039">
        <v>43</v>
      </c>
      <c r="Q2039">
        <v>705</v>
      </c>
    </row>
    <row r="2040" spans="1:17" x14ac:dyDescent="0.2">
      <c r="A2040" t="s">
        <v>361</v>
      </c>
      <c r="B2040" s="2">
        <v>41821</v>
      </c>
      <c r="C2040" t="s">
        <v>351</v>
      </c>
      <c r="D2040" t="s">
        <v>352</v>
      </c>
      <c r="E2040" t="s">
        <v>347</v>
      </c>
      <c r="F2040" t="s">
        <v>348</v>
      </c>
      <c r="G2040" t="s">
        <v>385</v>
      </c>
      <c r="H2040">
        <v>23</v>
      </c>
      <c r="I2040" t="s">
        <v>212</v>
      </c>
      <c r="J2040" t="s">
        <v>211</v>
      </c>
      <c r="K2040">
        <v>641536</v>
      </c>
      <c r="L2040">
        <v>610170</v>
      </c>
      <c r="M2040">
        <v>10198</v>
      </c>
      <c r="N2040">
        <v>4172</v>
      </c>
      <c r="O2040">
        <v>6732</v>
      </c>
      <c r="P2040">
        <v>182</v>
      </c>
      <c r="Q2040">
        <v>10082</v>
      </c>
    </row>
    <row r="2041" spans="1:17" x14ac:dyDescent="0.2">
      <c r="A2041" t="s">
        <v>361</v>
      </c>
      <c r="B2041" s="2">
        <v>41821</v>
      </c>
      <c r="C2041" t="s">
        <v>351</v>
      </c>
      <c r="D2041" t="s">
        <v>352</v>
      </c>
      <c r="E2041" t="s">
        <v>349</v>
      </c>
      <c r="F2041" t="s">
        <v>350</v>
      </c>
      <c r="G2041" t="s">
        <v>385</v>
      </c>
      <c r="H2041">
        <v>23</v>
      </c>
      <c r="I2041" t="s">
        <v>212</v>
      </c>
      <c r="J2041" t="s">
        <v>211</v>
      </c>
      <c r="K2041">
        <v>651751</v>
      </c>
      <c r="L2041">
        <v>618633</v>
      </c>
      <c r="M2041">
        <v>10747</v>
      </c>
      <c r="N2041">
        <v>4482</v>
      </c>
      <c r="O2041">
        <v>6877</v>
      </c>
      <c r="P2041">
        <v>225</v>
      </c>
      <c r="Q2041">
        <v>10787</v>
      </c>
    </row>
    <row r="2042" spans="1:17" x14ac:dyDescent="0.2">
      <c r="A2042" t="s">
        <v>361</v>
      </c>
      <c r="B2042" s="2">
        <v>41821</v>
      </c>
      <c r="C2042" t="s">
        <v>353</v>
      </c>
      <c r="D2042" t="s">
        <v>354</v>
      </c>
      <c r="E2042" t="s">
        <v>343</v>
      </c>
      <c r="F2042" t="s">
        <v>344</v>
      </c>
      <c r="G2042" t="s">
        <v>385</v>
      </c>
      <c r="H2042">
        <v>23</v>
      </c>
      <c r="I2042" t="s">
        <v>212</v>
      </c>
      <c r="J2042" t="s">
        <v>211</v>
      </c>
      <c r="K2042">
        <v>20171</v>
      </c>
      <c r="L2042">
        <v>16835</v>
      </c>
      <c r="M2042">
        <v>973</v>
      </c>
      <c r="N2042">
        <v>628</v>
      </c>
      <c r="O2042">
        <v>306</v>
      </c>
      <c r="P2042">
        <v>76</v>
      </c>
      <c r="Q2042">
        <v>1353</v>
      </c>
    </row>
    <row r="2043" spans="1:17" x14ac:dyDescent="0.2">
      <c r="A2043" t="s">
        <v>361</v>
      </c>
      <c r="B2043" s="2">
        <v>41821</v>
      </c>
      <c r="C2043" t="s">
        <v>353</v>
      </c>
      <c r="D2043" t="s">
        <v>354</v>
      </c>
      <c r="E2043" t="s">
        <v>347</v>
      </c>
      <c r="F2043" t="s">
        <v>348</v>
      </c>
      <c r="G2043" t="s">
        <v>385</v>
      </c>
      <c r="H2043">
        <v>23</v>
      </c>
      <c r="I2043" t="s">
        <v>212</v>
      </c>
      <c r="J2043" t="s">
        <v>211</v>
      </c>
      <c r="K2043">
        <v>1310589</v>
      </c>
      <c r="L2043">
        <v>1247645</v>
      </c>
      <c r="M2043">
        <v>18402</v>
      </c>
      <c r="N2043">
        <v>8497</v>
      </c>
      <c r="O2043">
        <v>15315</v>
      </c>
      <c r="P2043">
        <v>361</v>
      </c>
      <c r="Q2043">
        <v>20369</v>
      </c>
    </row>
    <row r="2044" spans="1:17" x14ac:dyDescent="0.2">
      <c r="A2044" t="s">
        <v>361</v>
      </c>
      <c r="B2044" s="2">
        <v>41821</v>
      </c>
      <c r="C2044" t="s">
        <v>353</v>
      </c>
      <c r="D2044" t="s">
        <v>354</v>
      </c>
      <c r="E2044" t="s">
        <v>349</v>
      </c>
      <c r="F2044" t="s">
        <v>350</v>
      </c>
      <c r="G2044" t="s">
        <v>385</v>
      </c>
      <c r="H2044">
        <v>23</v>
      </c>
      <c r="I2044" t="s">
        <v>212</v>
      </c>
      <c r="J2044" t="s">
        <v>211</v>
      </c>
      <c r="K2044">
        <v>1330760</v>
      </c>
      <c r="L2044">
        <v>1264480</v>
      </c>
      <c r="M2044">
        <v>19375</v>
      </c>
      <c r="N2044">
        <v>9125</v>
      </c>
      <c r="O2044">
        <v>15621</v>
      </c>
      <c r="P2044">
        <v>437</v>
      </c>
      <c r="Q2044">
        <v>21722</v>
      </c>
    </row>
    <row r="2045" spans="1:17" hidden="1" x14ac:dyDescent="0.2">
      <c r="A2045" t="s">
        <v>362</v>
      </c>
      <c r="B2045" s="2">
        <v>42186</v>
      </c>
      <c r="C2045" t="s">
        <v>341</v>
      </c>
      <c r="D2045" t="s">
        <v>342</v>
      </c>
      <c r="E2045" t="s">
        <v>343</v>
      </c>
      <c r="F2045" t="s">
        <v>344</v>
      </c>
      <c r="G2045" t="s">
        <v>385</v>
      </c>
      <c r="H2045">
        <v>23</v>
      </c>
      <c r="I2045" t="s">
        <v>212</v>
      </c>
      <c r="J2045" t="s">
        <v>211</v>
      </c>
      <c r="K2045">
        <v>10247</v>
      </c>
      <c r="L2045">
        <v>8612</v>
      </c>
      <c r="M2045">
        <v>455</v>
      </c>
      <c r="N2045">
        <v>325</v>
      </c>
      <c r="O2045">
        <v>151</v>
      </c>
      <c r="P2045">
        <v>33</v>
      </c>
      <c r="Q2045">
        <v>671</v>
      </c>
    </row>
    <row r="2046" spans="1:17" hidden="1" x14ac:dyDescent="0.2">
      <c r="A2046" t="s">
        <v>362</v>
      </c>
      <c r="B2046" s="2">
        <v>42186</v>
      </c>
      <c r="C2046" t="s">
        <v>341</v>
      </c>
      <c r="D2046" t="s">
        <v>342</v>
      </c>
      <c r="E2046" t="s">
        <v>347</v>
      </c>
      <c r="F2046" t="s">
        <v>348</v>
      </c>
      <c r="G2046" t="s">
        <v>385</v>
      </c>
      <c r="H2046">
        <v>23</v>
      </c>
      <c r="I2046" t="s">
        <v>212</v>
      </c>
      <c r="J2046" t="s">
        <v>211</v>
      </c>
      <c r="K2046">
        <v>667762</v>
      </c>
      <c r="L2046">
        <v>635669</v>
      </c>
      <c r="M2046">
        <v>8397</v>
      </c>
      <c r="N2046">
        <v>4364</v>
      </c>
      <c r="O2046">
        <v>8631</v>
      </c>
      <c r="P2046">
        <v>186</v>
      </c>
      <c r="Q2046">
        <v>10515</v>
      </c>
    </row>
    <row r="2047" spans="1:17" hidden="1" x14ac:dyDescent="0.2">
      <c r="A2047" t="s">
        <v>362</v>
      </c>
      <c r="B2047" s="2">
        <v>42186</v>
      </c>
      <c r="C2047" t="s">
        <v>341</v>
      </c>
      <c r="D2047" t="s">
        <v>342</v>
      </c>
      <c r="E2047" t="s">
        <v>349</v>
      </c>
      <c r="F2047" t="s">
        <v>350</v>
      </c>
      <c r="G2047" t="s">
        <v>385</v>
      </c>
      <c r="H2047">
        <v>23</v>
      </c>
      <c r="I2047" t="s">
        <v>212</v>
      </c>
      <c r="J2047" t="s">
        <v>211</v>
      </c>
      <c r="K2047">
        <v>678009</v>
      </c>
      <c r="L2047">
        <v>644281</v>
      </c>
      <c r="M2047">
        <v>8852</v>
      </c>
      <c r="N2047">
        <v>4689</v>
      </c>
      <c r="O2047">
        <v>8782</v>
      </c>
      <c r="P2047">
        <v>219</v>
      </c>
      <c r="Q2047">
        <v>11186</v>
      </c>
    </row>
    <row r="2048" spans="1:17" hidden="1" x14ac:dyDescent="0.2">
      <c r="A2048" t="s">
        <v>362</v>
      </c>
      <c r="B2048" s="2">
        <v>42186</v>
      </c>
      <c r="C2048" t="s">
        <v>351</v>
      </c>
      <c r="D2048" t="s">
        <v>352</v>
      </c>
      <c r="E2048" t="s">
        <v>343</v>
      </c>
      <c r="F2048" t="s">
        <v>344</v>
      </c>
      <c r="G2048" t="s">
        <v>385</v>
      </c>
      <c r="H2048">
        <v>23</v>
      </c>
      <c r="I2048" t="s">
        <v>212</v>
      </c>
      <c r="J2048" t="s">
        <v>211</v>
      </c>
      <c r="K2048">
        <v>10405</v>
      </c>
      <c r="L2048">
        <v>8616</v>
      </c>
      <c r="M2048">
        <v>540</v>
      </c>
      <c r="N2048">
        <v>326</v>
      </c>
      <c r="O2048">
        <v>147</v>
      </c>
      <c r="P2048">
        <v>46</v>
      </c>
      <c r="Q2048">
        <v>730</v>
      </c>
    </row>
    <row r="2049" spans="1:17" hidden="1" x14ac:dyDescent="0.2">
      <c r="A2049" t="s">
        <v>362</v>
      </c>
      <c r="B2049" s="2">
        <v>42186</v>
      </c>
      <c r="C2049" t="s">
        <v>351</v>
      </c>
      <c r="D2049" t="s">
        <v>352</v>
      </c>
      <c r="E2049" t="s">
        <v>347</v>
      </c>
      <c r="F2049" t="s">
        <v>348</v>
      </c>
      <c r="G2049" t="s">
        <v>385</v>
      </c>
      <c r="H2049">
        <v>23</v>
      </c>
      <c r="I2049" t="s">
        <v>212</v>
      </c>
      <c r="J2049" t="s">
        <v>211</v>
      </c>
      <c r="K2049">
        <v>640070</v>
      </c>
      <c r="L2049">
        <v>608322</v>
      </c>
      <c r="M2049">
        <v>10367</v>
      </c>
      <c r="N2049">
        <v>4201</v>
      </c>
      <c r="O2049">
        <v>6764</v>
      </c>
      <c r="P2049">
        <v>190</v>
      </c>
      <c r="Q2049">
        <v>10226</v>
      </c>
    </row>
    <row r="2050" spans="1:17" hidden="1" x14ac:dyDescent="0.2">
      <c r="A2050" t="s">
        <v>362</v>
      </c>
      <c r="B2050" s="2">
        <v>42186</v>
      </c>
      <c r="C2050" t="s">
        <v>351</v>
      </c>
      <c r="D2050" t="s">
        <v>352</v>
      </c>
      <c r="E2050" t="s">
        <v>349</v>
      </c>
      <c r="F2050" t="s">
        <v>350</v>
      </c>
      <c r="G2050" t="s">
        <v>385</v>
      </c>
      <c r="H2050">
        <v>23</v>
      </c>
      <c r="I2050" t="s">
        <v>212</v>
      </c>
      <c r="J2050" t="s">
        <v>211</v>
      </c>
      <c r="K2050">
        <v>650475</v>
      </c>
      <c r="L2050">
        <v>616938</v>
      </c>
      <c r="M2050">
        <v>10907</v>
      </c>
      <c r="N2050">
        <v>4527</v>
      </c>
      <c r="O2050">
        <v>6911</v>
      </c>
      <c r="P2050">
        <v>236</v>
      </c>
      <c r="Q2050">
        <v>10956</v>
      </c>
    </row>
    <row r="2051" spans="1:17" hidden="1" x14ac:dyDescent="0.2">
      <c r="A2051" t="s">
        <v>362</v>
      </c>
      <c r="B2051" s="2">
        <v>42186</v>
      </c>
      <c r="C2051" t="s">
        <v>353</v>
      </c>
      <c r="D2051" t="s">
        <v>354</v>
      </c>
      <c r="E2051" t="s">
        <v>343</v>
      </c>
      <c r="F2051" t="s">
        <v>344</v>
      </c>
      <c r="G2051" t="s">
        <v>385</v>
      </c>
      <c r="H2051">
        <v>23</v>
      </c>
      <c r="I2051" t="s">
        <v>212</v>
      </c>
      <c r="J2051" t="s">
        <v>211</v>
      </c>
      <c r="K2051">
        <v>20652</v>
      </c>
      <c r="L2051">
        <v>17228</v>
      </c>
      <c r="M2051">
        <v>995</v>
      </c>
      <c r="N2051">
        <v>651</v>
      </c>
      <c r="O2051">
        <v>298</v>
      </c>
      <c r="P2051">
        <v>79</v>
      </c>
      <c r="Q2051">
        <v>1401</v>
      </c>
    </row>
    <row r="2052" spans="1:17" hidden="1" x14ac:dyDescent="0.2">
      <c r="A2052" t="s">
        <v>362</v>
      </c>
      <c r="B2052" s="2">
        <v>42186</v>
      </c>
      <c r="C2052" t="s">
        <v>353</v>
      </c>
      <c r="D2052" t="s">
        <v>354</v>
      </c>
      <c r="E2052" t="s">
        <v>347</v>
      </c>
      <c r="F2052" t="s">
        <v>348</v>
      </c>
      <c r="G2052" t="s">
        <v>385</v>
      </c>
      <c r="H2052">
        <v>23</v>
      </c>
      <c r="I2052" t="s">
        <v>212</v>
      </c>
      <c r="J2052" t="s">
        <v>211</v>
      </c>
      <c r="K2052">
        <v>1307832</v>
      </c>
      <c r="L2052">
        <v>1243991</v>
      </c>
      <c r="M2052">
        <v>18764</v>
      </c>
      <c r="N2052">
        <v>8565</v>
      </c>
      <c r="O2052">
        <v>15395</v>
      </c>
      <c r="P2052">
        <v>376</v>
      </c>
      <c r="Q2052">
        <v>20741</v>
      </c>
    </row>
    <row r="2053" spans="1:17" hidden="1" x14ac:dyDescent="0.2">
      <c r="A2053" t="s">
        <v>362</v>
      </c>
      <c r="B2053" s="2">
        <v>42186</v>
      </c>
      <c r="C2053" t="s">
        <v>353</v>
      </c>
      <c r="D2053" t="s">
        <v>354</v>
      </c>
      <c r="E2053" t="s">
        <v>349</v>
      </c>
      <c r="F2053" t="s">
        <v>350</v>
      </c>
      <c r="G2053" t="s">
        <v>385</v>
      </c>
      <c r="H2053">
        <v>23</v>
      </c>
      <c r="I2053" t="s">
        <v>212</v>
      </c>
      <c r="J2053" t="s">
        <v>211</v>
      </c>
      <c r="K2053">
        <v>1328484</v>
      </c>
      <c r="L2053">
        <v>1261219</v>
      </c>
      <c r="M2053">
        <v>19759</v>
      </c>
      <c r="N2053">
        <v>9216</v>
      </c>
      <c r="O2053">
        <v>15693</v>
      </c>
      <c r="P2053">
        <v>455</v>
      </c>
      <c r="Q2053">
        <v>22142</v>
      </c>
    </row>
    <row r="2054" spans="1:17" hidden="1" x14ac:dyDescent="0.2">
      <c r="A2054" t="s">
        <v>363</v>
      </c>
      <c r="B2054" s="2">
        <v>42552</v>
      </c>
      <c r="C2054" t="s">
        <v>341</v>
      </c>
      <c r="D2054" t="s">
        <v>342</v>
      </c>
      <c r="E2054" t="s">
        <v>343</v>
      </c>
      <c r="F2054" t="s">
        <v>344</v>
      </c>
      <c r="G2054" t="s">
        <v>385</v>
      </c>
      <c r="H2054">
        <v>23</v>
      </c>
      <c r="I2054" t="s">
        <v>212</v>
      </c>
      <c r="J2054" t="s">
        <v>211</v>
      </c>
      <c r="K2054">
        <v>10570</v>
      </c>
      <c r="L2054">
        <v>8860</v>
      </c>
      <c r="M2054">
        <v>470</v>
      </c>
      <c r="N2054">
        <v>365</v>
      </c>
      <c r="O2054">
        <v>150</v>
      </c>
      <c r="P2054">
        <v>40</v>
      </c>
      <c r="Q2054">
        <v>685</v>
      </c>
    </row>
    <row r="2055" spans="1:17" hidden="1" x14ac:dyDescent="0.2">
      <c r="A2055" t="s">
        <v>363</v>
      </c>
      <c r="B2055" s="2">
        <v>42552</v>
      </c>
      <c r="C2055" t="s">
        <v>341</v>
      </c>
      <c r="D2055" t="s">
        <v>342</v>
      </c>
      <c r="E2055" t="s">
        <v>347</v>
      </c>
      <c r="F2055" t="s">
        <v>348</v>
      </c>
      <c r="G2055" t="s">
        <v>385</v>
      </c>
      <c r="H2055">
        <v>23</v>
      </c>
      <c r="I2055" t="s">
        <v>212</v>
      </c>
      <c r="J2055" t="s">
        <v>211</v>
      </c>
      <c r="K2055">
        <v>668930</v>
      </c>
      <c r="L2055">
        <v>635736</v>
      </c>
      <c r="M2055">
        <v>8962</v>
      </c>
      <c r="N2055">
        <v>4385</v>
      </c>
      <c r="O2055">
        <v>8874</v>
      </c>
      <c r="P2055">
        <v>187</v>
      </c>
      <c r="Q2055">
        <v>10786</v>
      </c>
    </row>
    <row r="2056" spans="1:17" hidden="1" x14ac:dyDescent="0.2">
      <c r="A2056" t="s">
        <v>363</v>
      </c>
      <c r="B2056" s="2">
        <v>42552</v>
      </c>
      <c r="C2056" t="s">
        <v>341</v>
      </c>
      <c r="D2056" t="s">
        <v>342</v>
      </c>
      <c r="E2056" t="s">
        <v>349</v>
      </c>
      <c r="F2056" t="s">
        <v>350</v>
      </c>
      <c r="G2056" t="s">
        <v>385</v>
      </c>
      <c r="H2056">
        <v>23</v>
      </c>
      <c r="I2056" t="s">
        <v>212</v>
      </c>
      <c r="J2056" t="s">
        <v>211</v>
      </c>
      <c r="K2056">
        <v>679500</v>
      </c>
      <c r="L2056">
        <v>644596</v>
      </c>
      <c r="M2056">
        <v>9432</v>
      </c>
      <c r="N2056">
        <v>4750</v>
      </c>
      <c r="O2056">
        <v>9024</v>
      </c>
      <c r="P2056">
        <v>227</v>
      </c>
      <c r="Q2056">
        <v>11471</v>
      </c>
    </row>
    <row r="2057" spans="1:17" hidden="1" x14ac:dyDescent="0.2">
      <c r="A2057" t="s">
        <v>363</v>
      </c>
      <c r="B2057" s="2">
        <v>42552</v>
      </c>
      <c r="C2057" t="s">
        <v>351</v>
      </c>
      <c r="D2057" t="s">
        <v>352</v>
      </c>
      <c r="E2057" t="s">
        <v>343</v>
      </c>
      <c r="F2057" t="s">
        <v>344</v>
      </c>
      <c r="G2057" t="s">
        <v>385</v>
      </c>
      <c r="H2057">
        <v>23</v>
      </c>
      <c r="I2057" t="s">
        <v>212</v>
      </c>
      <c r="J2057" t="s">
        <v>211</v>
      </c>
      <c r="K2057">
        <v>10748</v>
      </c>
      <c r="L2057">
        <v>8893</v>
      </c>
      <c r="M2057">
        <v>558</v>
      </c>
      <c r="N2057">
        <v>350</v>
      </c>
      <c r="O2057">
        <v>154</v>
      </c>
      <c r="P2057">
        <v>51</v>
      </c>
      <c r="Q2057">
        <v>742</v>
      </c>
    </row>
    <row r="2058" spans="1:17" hidden="1" x14ac:dyDescent="0.2">
      <c r="A2058" t="s">
        <v>363</v>
      </c>
      <c r="B2058" s="2">
        <v>42552</v>
      </c>
      <c r="C2058" t="s">
        <v>351</v>
      </c>
      <c r="D2058" t="s">
        <v>352</v>
      </c>
      <c r="E2058" t="s">
        <v>347</v>
      </c>
      <c r="F2058" t="s">
        <v>348</v>
      </c>
      <c r="G2058" t="s">
        <v>385</v>
      </c>
      <c r="H2058">
        <v>23</v>
      </c>
      <c r="I2058" t="s">
        <v>212</v>
      </c>
      <c r="J2058" t="s">
        <v>211</v>
      </c>
      <c r="K2058">
        <v>641122</v>
      </c>
      <c r="L2058">
        <v>608385</v>
      </c>
      <c r="M2058">
        <v>10801</v>
      </c>
      <c r="N2058">
        <v>4268</v>
      </c>
      <c r="O2058">
        <v>6940</v>
      </c>
      <c r="P2058">
        <v>196</v>
      </c>
      <c r="Q2058">
        <v>10532</v>
      </c>
    </row>
    <row r="2059" spans="1:17" hidden="1" x14ac:dyDescent="0.2">
      <c r="A2059" t="s">
        <v>363</v>
      </c>
      <c r="B2059" s="2">
        <v>42552</v>
      </c>
      <c r="C2059" t="s">
        <v>351</v>
      </c>
      <c r="D2059" t="s">
        <v>352</v>
      </c>
      <c r="E2059" t="s">
        <v>349</v>
      </c>
      <c r="F2059" t="s">
        <v>350</v>
      </c>
      <c r="G2059" t="s">
        <v>385</v>
      </c>
      <c r="H2059">
        <v>23</v>
      </c>
      <c r="I2059" t="s">
        <v>212</v>
      </c>
      <c r="J2059" t="s">
        <v>211</v>
      </c>
      <c r="K2059">
        <v>651870</v>
      </c>
      <c r="L2059">
        <v>617278</v>
      </c>
      <c r="M2059">
        <v>11359</v>
      </c>
      <c r="N2059">
        <v>4618</v>
      </c>
      <c r="O2059">
        <v>7094</v>
      </c>
      <c r="P2059">
        <v>247</v>
      </c>
      <c r="Q2059">
        <v>11274</v>
      </c>
    </row>
    <row r="2060" spans="1:17" hidden="1" x14ac:dyDescent="0.2">
      <c r="A2060" t="s">
        <v>363</v>
      </c>
      <c r="B2060" s="2">
        <v>42552</v>
      </c>
      <c r="C2060" t="s">
        <v>353</v>
      </c>
      <c r="D2060" t="s">
        <v>354</v>
      </c>
      <c r="E2060" t="s">
        <v>343</v>
      </c>
      <c r="F2060" t="s">
        <v>344</v>
      </c>
      <c r="G2060" t="s">
        <v>385</v>
      </c>
      <c r="H2060">
        <v>23</v>
      </c>
      <c r="I2060" t="s">
        <v>212</v>
      </c>
      <c r="J2060" t="s">
        <v>211</v>
      </c>
      <c r="K2060">
        <v>21318</v>
      </c>
      <c r="L2060">
        <v>17753</v>
      </c>
      <c r="M2060">
        <v>1028</v>
      </c>
      <c r="N2060">
        <v>715</v>
      </c>
      <c r="O2060">
        <v>304</v>
      </c>
      <c r="P2060">
        <v>91</v>
      </c>
      <c r="Q2060">
        <v>1427</v>
      </c>
    </row>
    <row r="2061" spans="1:17" hidden="1" x14ac:dyDescent="0.2">
      <c r="A2061" t="s">
        <v>363</v>
      </c>
      <c r="B2061" s="2">
        <v>42552</v>
      </c>
      <c r="C2061" t="s">
        <v>353</v>
      </c>
      <c r="D2061" t="s">
        <v>354</v>
      </c>
      <c r="E2061" t="s">
        <v>347</v>
      </c>
      <c r="F2061" t="s">
        <v>348</v>
      </c>
      <c r="G2061" t="s">
        <v>385</v>
      </c>
      <c r="H2061">
        <v>23</v>
      </c>
      <c r="I2061" t="s">
        <v>212</v>
      </c>
      <c r="J2061" t="s">
        <v>211</v>
      </c>
      <c r="K2061">
        <v>1310052</v>
      </c>
      <c r="L2061">
        <v>1244121</v>
      </c>
      <c r="M2061">
        <v>19763</v>
      </c>
      <c r="N2061">
        <v>8653</v>
      </c>
      <c r="O2061">
        <v>15814</v>
      </c>
      <c r="P2061">
        <v>383</v>
      </c>
      <c r="Q2061">
        <v>21318</v>
      </c>
    </row>
    <row r="2062" spans="1:17" hidden="1" x14ac:dyDescent="0.2">
      <c r="A2062" t="s">
        <v>363</v>
      </c>
      <c r="B2062" s="2">
        <v>42552</v>
      </c>
      <c r="C2062" t="s">
        <v>353</v>
      </c>
      <c r="D2062" t="s">
        <v>354</v>
      </c>
      <c r="E2062" t="s">
        <v>349</v>
      </c>
      <c r="F2062" t="s">
        <v>350</v>
      </c>
      <c r="G2062" t="s">
        <v>385</v>
      </c>
      <c r="H2062">
        <v>23</v>
      </c>
      <c r="I2062" t="s">
        <v>212</v>
      </c>
      <c r="J2062" t="s">
        <v>211</v>
      </c>
      <c r="K2062">
        <v>1331370</v>
      </c>
      <c r="L2062">
        <v>1261874</v>
      </c>
      <c r="M2062">
        <v>20791</v>
      </c>
      <c r="N2062">
        <v>9368</v>
      </c>
      <c r="O2062">
        <v>16118</v>
      </c>
      <c r="P2062">
        <v>474</v>
      </c>
      <c r="Q2062">
        <v>22745</v>
      </c>
    </row>
    <row r="2063" spans="1:17" hidden="1" x14ac:dyDescent="0.2">
      <c r="A2063" t="s">
        <v>364</v>
      </c>
      <c r="B2063" s="2">
        <v>42917</v>
      </c>
      <c r="C2063" t="s">
        <v>341</v>
      </c>
      <c r="D2063" t="s">
        <v>342</v>
      </c>
      <c r="E2063" t="s">
        <v>343</v>
      </c>
      <c r="F2063" t="s">
        <v>344</v>
      </c>
      <c r="G2063" t="s">
        <v>385</v>
      </c>
      <c r="H2063">
        <v>23</v>
      </c>
      <c r="I2063" t="s">
        <v>212</v>
      </c>
      <c r="J2063" t="s">
        <v>211</v>
      </c>
      <c r="K2063">
        <v>10903</v>
      </c>
      <c r="L2063">
        <v>9128</v>
      </c>
      <c r="M2063">
        <v>498</v>
      </c>
      <c r="N2063">
        <v>388</v>
      </c>
      <c r="O2063">
        <v>171</v>
      </c>
      <c r="P2063">
        <v>31</v>
      </c>
      <c r="Q2063">
        <v>687</v>
      </c>
    </row>
    <row r="2064" spans="1:17" hidden="1" x14ac:dyDescent="0.2">
      <c r="A2064" t="s">
        <v>364</v>
      </c>
      <c r="B2064" s="2">
        <v>42917</v>
      </c>
      <c r="C2064" t="s">
        <v>341</v>
      </c>
      <c r="D2064" t="s">
        <v>342</v>
      </c>
      <c r="E2064" t="s">
        <v>347</v>
      </c>
      <c r="F2064" t="s">
        <v>348</v>
      </c>
      <c r="G2064" t="s">
        <v>385</v>
      </c>
      <c r="H2064">
        <v>23</v>
      </c>
      <c r="I2064" t="s">
        <v>212</v>
      </c>
      <c r="J2064" t="s">
        <v>211</v>
      </c>
      <c r="K2064">
        <v>670438</v>
      </c>
      <c r="L2064">
        <v>636515</v>
      </c>
      <c r="M2064">
        <v>9214</v>
      </c>
      <c r="N2064">
        <v>4425</v>
      </c>
      <c r="O2064">
        <v>8973</v>
      </c>
      <c r="P2064">
        <v>190</v>
      </c>
      <c r="Q2064">
        <v>11121</v>
      </c>
    </row>
    <row r="2065" spans="1:17" hidden="1" x14ac:dyDescent="0.2">
      <c r="A2065" t="s">
        <v>364</v>
      </c>
      <c r="B2065" s="2">
        <v>42917</v>
      </c>
      <c r="C2065" t="s">
        <v>341</v>
      </c>
      <c r="D2065" t="s">
        <v>342</v>
      </c>
      <c r="E2065" t="s">
        <v>349</v>
      </c>
      <c r="F2065" t="s">
        <v>350</v>
      </c>
      <c r="G2065" t="s">
        <v>385</v>
      </c>
      <c r="H2065">
        <v>23</v>
      </c>
      <c r="I2065" t="s">
        <v>212</v>
      </c>
      <c r="J2065" t="s">
        <v>211</v>
      </c>
      <c r="K2065">
        <v>681341</v>
      </c>
      <c r="L2065">
        <v>645643</v>
      </c>
      <c r="M2065">
        <v>9712</v>
      </c>
      <c r="N2065">
        <v>4813</v>
      </c>
      <c r="O2065">
        <v>9144</v>
      </c>
      <c r="P2065">
        <v>221</v>
      </c>
      <c r="Q2065">
        <v>11808</v>
      </c>
    </row>
    <row r="2066" spans="1:17" hidden="1" x14ac:dyDescent="0.2">
      <c r="A2066" t="s">
        <v>364</v>
      </c>
      <c r="B2066" s="2">
        <v>42917</v>
      </c>
      <c r="C2066" t="s">
        <v>351</v>
      </c>
      <c r="D2066" t="s">
        <v>352</v>
      </c>
      <c r="E2066" t="s">
        <v>343</v>
      </c>
      <c r="F2066" t="s">
        <v>344</v>
      </c>
      <c r="G2066" t="s">
        <v>385</v>
      </c>
      <c r="H2066">
        <v>23</v>
      </c>
      <c r="I2066" t="s">
        <v>212</v>
      </c>
      <c r="J2066" t="s">
        <v>211</v>
      </c>
      <c r="K2066">
        <v>11240</v>
      </c>
      <c r="L2066">
        <v>9283</v>
      </c>
      <c r="M2066">
        <v>613</v>
      </c>
      <c r="N2066">
        <v>371</v>
      </c>
      <c r="O2066">
        <v>171</v>
      </c>
      <c r="P2066">
        <v>48</v>
      </c>
      <c r="Q2066">
        <v>754</v>
      </c>
    </row>
    <row r="2067" spans="1:17" hidden="1" x14ac:dyDescent="0.2">
      <c r="A2067" t="s">
        <v>364</v>
      </c>
      <c r="B2067" s="2">
        <v>42917</v>
      </c>
      <c r="C2067" t="s">
        <v>351</v>
      </c>
      <c r="D2067" t="s">
        <v>352</v>
      </c>
      <c r="E2067" t="s">
        <v>347</v>
      </c>
      <c r="F2067" t="s">
        <v>348</v>
      </c>
      <c r="G2067" t="s">
        <v>385</v>
      </c>
      <c r="H2067">
        <v>23</v>
      </c>
      <c r="I2067" t="s">
        <v>212</v>
      </c>
      <c r="J2067" t="s">
        <v>211</v>
      </c>
      <c r="K2067">
        <v>642482</v>
      </c>
      <c r="L2067">
        <v>609025</v>
      </c>
      <c r="M2067">
        <v>11031</v>
      </c>
      <c r="N2067">
        <v>4332</v>
      </c>
      <c r="O2067">
        <v>7082</v>
      </c>
      <c r="P2067">
        <v>201</v>
      </c>
      <c r="Q2067">
        <v>10811</v>
      </c>
    </row>
    <row r="2068" spans="1:17" hidden="1" x14ac:dyDescent="0.2">
      <c r="A2068" t="s">
        <v>364</v>
      </c>
      <c r="B2068" s="2">
        <v>42917</v>
      </c>
      <c r="C2068" t="s">
        <v>351</v>
      </c>
      <c r="D2068" t="s">
        <v>352</v>
      </c>
      <c r="E2068" t="s">
        <v>349</v>
      </c>
      <c r="F2068" t="s">
        <v>350</v>
      </c>
      <c r="G2068" t="s">
        <v>385</v>
      </c>
      <c r="H2068">
        <v>23</v>
      </c>
      <c r="I2068" t="s">
        <v>212</v>
      </c>
      <c r="J2068" t="s">
        <v>211</v>
      </c>
      <c r="K2068">
        <v>653722</v>
      </c>
      <c r="L2068">
        <v>618308</v>
      </c>
      <c r="M2068">
        <v>11644</v>
      </c>
      <c r="N2068">
        <v>4703</v>
      </c>
      <c r="O2068">
        <v>7253</v>
      </c>
      <c r="P2068">
        <v>249</v>
      </c>
      <c r="Q2068">
        <v>11565</v>
      </c>
    </row>
    <row r="2069" spans="1:17" hidden="1" x14ac:dyDescent="0.2">
      <c r="A2069" t="s">
        <v>364</v>
      </c>
      <c r="B2069" s="2">
        <v>42917</v>
      </c>
      <c r="C2069" t="s">
        <v>353</v>
      </c>
      <c r="D2069" t="s">
        <v>354</v>
      </c>
      <c r="E2069" t="s">
        <v>343</v>
      </c>
      <c r="F2069" t="s">
        <v>344</v>
      </c>
      <c r="G2069" t="s">
        <v>385</v>
      </c>
      <c r="H2069">
        <v>23</v>
      </c>
      <c r="I2069" t="s">
        <v>212</v>
      </c>
      <c r="J2069" t="s">
        <v>211</v>
      </c>
      <c r="K2069">
        <v>22143</v>
      </c>
      <c r="L2069">
        <v>18411</v>
      </c>
      <c r="M2069">
        <v>1111</v>
      </c>
      <c r="N2069">
        <v>759</v>
      </c>
      <c r="O2069">
        <v>342</v>
      </c>
      <c r="P2069">
        <v>79</v>
      </c>
      <c r="Q2069">
        <v>1441</v>
      </c>
    </row>
    <row r="2070" spans="1:17" hidden="1" x14ac:dyDescent="0.2">
      <c r="A2070" t="s">
        <v>364</v>
      </c>
      <c r="B2070" s="2">
        <v>42917</v>
      </c>
      <c r="C2070" t="s">
        <v>353</v>
      </c>
      <c r="D2070" t="s">
        <v>354</v>
      </c>
      <c r="E2070" t="s">
        <v>347</v>
      </c>
      <c r="F2070" t="s">
        <v>348</v>
      </c>
      <c r="G2070" t="s">
        <v>385</v>
      </c>
      <c r="H2070">
        <v>23</v>
      </c>
      <c r="I2070" t="s">
        <v>212</v>
      </c>
      <c r="J2070" t="s">
        <v>211</v>
      </c>
      <c r="K2070">
        <v>1312920</v>
      </c>
      <c r="L2070">
        <v>1245540</v>
      </c>
      <c r="M2070">
        <v>20245</v>
      </c>
      <c r="N2070">
        <v>8757</v>
      </c>
      <c r="O2070">
        <v>16055</v>
      </c>
      <c r="P2070">
        <v>391</v>
      </c>
      <c r="Q2070">
        <v>21932</v>
      </c>
    </row>
    <row r="2071" spans="1:17" hidden="1" x14ac:dyDescent="0.2">
      <c r="A2071" t="s">
        <v>364</v>
      </c>
      <c r="B2071" s="2">
        <v>42917</v>
      </c>
      <c r="C2071" t="s">
        <v>353</v>
      </c>
      <c r="D2071" t="s">
        <v>354</v>
      </c>
      <c r="E2071" t="s">
        <v>349</v>
      </c>
      <c r="F2071" t="s">
        <v>350</v>
      </c>
      <c r="G2071" t="s">
        <v>385</v>
      </c>
      <c r="H2071">
        <v>23</v>
      </c>
      <c r="I2071" t="s">
        <v>212</v>
      </c>
      <c r="J2071" t="s">
        <v>211</v>
      </c>
      <c r="K2071">
        <v>1335063</v>
      </c>
      <c r="L2071">
        <v>1263951</v>
      </c>
      <c r="M2071">
        <v>21356</v>
      </c>
      <c r="N2071">
        <v>9516</v>
      </c>
      <c r="O2071">
        <v>16397</v>
      </c>
      <c r="P2071">
        <v>470</v>
      </c>
      <c r="Q2071">
        <v>23373</v>
      </c>
    </row>
    <row r="2072" spans="1:17" hidden="1" x14ac:dyDescent="0.2">
      <c r="A2072" t="s">
        <v>365</v>
      </c>
      <c r="B2072" s="2">
        <v>43282</v>
      </c>
      <c r="C2072" t="s">
        <v>341</v>
      </c>
      <c r="D2072" t="s">
        <v>342</v>
      </c>
      <c r="E2072" t="s">
        <v>343</v>
      </c>
      <c r="F2072" t="s">
        <v>344</v>
      </c>
      <c r="G2072" t="s">
        <v>385</v>
      </c>
      <c r="H2072">
        <v>23</v>
      </c>
      <c r="I2072" t="s">
        <v>212</v>
      </c>
      <c r="J2072" t="s">
        <v>211</v>
      </c>
      <c r="K2072">
        <v>11238</v>
      </c>
      <c r="L2072">
        <v>9392</v>
      </c>
      <c r="M2072">
        <v>524</v>
      </c>
      <c r="N2072">
        <v>401</v>
      </c>
      <c r="O2072">
        <v>159</v>
      </c>
      <c r="P2072">
        <v>33</v>
      </c>
      <c r="Q2072">
        <v>729</v>
      </c>
    </row>
    <row r="2073" spans="1:17" hidden="1" x14ac:dyDescent="0.2">
      <c r="A2073" t="s">
        <v>365</v>
      </c>
      <c r="B2073" s="2">
        <v>43282</v>
      </c>
      <c r="C2073" t="s">
        <v>341</v>
      </c>
      <c r="D2073" t="s">
        <v>342</v>
      </c>
      <c r="E2073" t="s">
        <v>347</v>
      </c>
      <c r="F2073" t="s">
        <v>348</v>
      </c>
      <c r="G2073" t="s">
        <v>385</v>
      </c>
      <c r="H2073">
        <v>23</v>
      </c>
      <c r="I2073" t="s">
        <v>212</v>
      </c>
      <c r="J2073" t="s">
        <v>211</v>
      </c>
      <c r="K2073">
        <v>671793</v>
      </c>
      <c r="L2073">
        <v>637173</v>
      </c>
      <c r="M2073">
        <v>9456</v>
      </c>
      <c r="N2073">
        <v>4463</v>
      </c>
      <c r="O2073">
        <v>9113</v>
      </c>
      <c r="P2073">
        <v>185</v>
      </c>
      <c r="Q2073">
        <v>11403</v>
      </c>
    </row>
    <row r="2074" spans="1:17" hidden="1" x14ac:dyDescent="0.2">
      <c r="A2074" t="s">
        <v>365</v>
      </c>
      <c r="B2074" s="2">
        <v>43282</v>
      </c>
      <c r="C2074" t="s">
        <v>341</v>
      </c>
      <c r="D2074" t="s">
        <v>342</v>
      </c>
      <c r="E2074" t="s">
        <v>349</v>
      </c>
      <c r="F2074" t="s">
        <v>350</v>
      </c>
      <c r="G2074" t="s">
        <v>385</v>
      </c>
      <c r="H2074">
        <v>23</v>
      </c>
      <c r="I2074" t="s">
        <v>212</v>
      </c>
      <c r="J2074" t="s">
        <v>211</v>
      </c>
      <c r="K2074">
        <v>683031</v>
      </c>
      <c r="L2074">
        <v>646565</v>
      </c>
      <c r="M2074">
        <v>9980</v>
      </c>
      <c r="N2074">
        <v>4864</v>
      </c>
      <c r="O2074">
        <v>9272</v>
      </c>
      <c r="P2074">
        <v>218</v>
      </c>
      <c r="Q2074">
        <v>12132</v>
      </c>
    </row>
    <row r="2075" spans="1:17" hidden="1" x14ac:dyDescent="0.2">
      <c r="A2075" t="s">
        <v>365</v>
      </c>
      <c r="B2075" s="2">
        <v>43282</v>
      </c>
      <c r="C2075" t="s">
        <v>351</v>
      </c>
      <c r="D2075" t="s">
        <v>352</v>
      </c>
      <c r="E2075" t="s">
        <v>343</v>
      </c>
      <c r="F2075" t="s">
        <v>344</v>
      </c>
      <c r="G2075" t="s">
        <v>385</v>
      </c>
      <c r="H2075">
        <v>23</v>
      </c>
      <c r="I2075" t="s">
        <v>212</v>
      </c>
      <c r="J2075" t="s">
        <v>211</v>
      </c>
      <c r="K2075">
        <v>11612</v>
      </c>
      <c r="L2075">
        <v>9567</v>
      </c>
      <c r="M2075">
        <v>645</v>
      </c>
      <c r="N2075">
        <v>386</v>
      </c>
      <c r="O2075">
        <v>172</v>
      </c>
      <c r="P2075">
        <v>43</v>
      </c>
      <c r="Q2075">
        <v>799</v>
      </c>
    </row>
    <row r="2076" spans="1:17" hidden="1" x14ac:dyDescent="0.2">
      <c r="A2076" t="s">
        <v>365</v>
      </c>
      <c r="B2076" s="2">
        <v>43282</v>
      </c>
      <c r="C2076" t="s">
        <v>351</v>
      </c>
      <c r="D2076" t="s">
        <v>352</v>
      </c>
      <c r="E2076" t="s">
        <v>347</v>
      </c>
      <c r="F2076" t="s">
        <v>348</v>
      </c>
      <c r="G2076" t="s">
        <v>385</v>
      </c>
      <c r="H2076">
        <v>23</v>
      </c>
      <c r="I2076" t="s">
        <v>212</v>
      </c>
      <c r="J2076" t="s">
        <v>211</v>
      </c>
      <c r="K2076">
        <v>643761</v>
      </c>
      <c r="L2076">
        <v>609516</v>
      </c>
      <c r="M2076">
        <v>11252</v>
      </c>
      <c r="N2076">
        <v>4407</v>
      </c>
      <c r="O2076">
        <v>7230</v>
      </c>
      <c r="P2076">
        <v>194</v>
      </c>
      <c r="Q2076">
        <v>11162</v>
      </c>
    </row>
    <row r="2077" spans="1:17" hidden="1" x14ac:dyDescent="0.2">
      <c r="A2077" t="s">
        <v>365</v>
      </c>
      <c r="B2077" s="2">
        <v>43282</v>
      </c>
      <c r="C2077" t="s">
        <v>351</v>
      </c>
      <c r="D2077" t="s">
        <v>352</v>
      </c>
      <c r="E2077" t="s">
        <v>349</v>
      </c>
      <c r="F2077" t="s">
        <v>350</v>
      </c>
      <c r="G2077" t="s">
        <v>385</v>
      </c>
      <c r="H2077">
        <v>23</v>
      </c>
      <c r="I2077" t="s">
        <v>212</v>
      </c>
      <c r="J2077" t="s">
        <v>211</v>
      </c>
      <c r="K2077">
        <v>655373</v>
      </c>
      <c r="L2077">
        <v>619083</v>
      </c>
      <c r="M2077">
        <v>11897</v>
      </c>
      <c r="N2077">
        <v>4793</v>
      </c>
      <c r="O2077">
        <v>7402</v>
      </c>
      <c r="P2077">
        <v>237</v>
      </c>
      <c r="Q2077">
        <v>11961</v>
      </c>
    </row>
    <row r="2078" spans="1:17" hidden="1" x14ac:dyDescent="0.2">
      <c r="A2078" t="s">
        <v>365</v>
      </c>
      <c r="B2078" s="2">
        <v>43282</v>
      </c>
      <c r="C2078" t="s">
        <v>353</v>
      </c>
      <c r="D2078" t="s">
        <v>354</v>
      </c>
      <c r="E2078" t="s">
        <v>343</v>
      </c>
      <c r="F2078" t="s">
        <v>344</v>
      </c>
      <c r="G2078" t="s">
        <v>385</v>
      </c>
      <c r="H2078">
        <v>23</v>
      </c>
      <c r="I2078" t="s">
        <v>212</v>
      </c>
      <c r="J2078" t="s">
        <v>211</v>
      </c>
      <c r="K2078">
        <v>22850</v>
      </c>
      <c r="L2078">
        <v>18959</v>
      </c>
      <c r="M2078">
        <v>1169</v>
      </c>
      <c r="N2078">
        <v>787</v>
      </c>
      <c r="O2078">
        <v>331</v>
      </c>
      <c r="P2078">
        <v>76</v>
      </c>
      <c r="Q2078">
        <v>1528</v>
      </c>
    </row>
    <row r="2079" spans="1:17" hidden="1" x14ac:dyDescent="0.2">
      <c r="A2079" t="s">
        <v>365</v>
      </c>
      <c r="B2079" s="2">
        <v>43282</v>
      </c>
      <c r="C2079" t="s">
        <v>353</v>
      </c>
      <c r="D2079" t="s">
        <v>354</v>
      </c>
      <c r="E2079" t="s">
        <v>347</v>
      </c>
      <c r="F2079" t="s">
        <v>348</v>
      </c>
      <c r="G2079" t="s">
        <v>385</v>
      </c>
      <c r="H2079">
        <v>23</v>
      </c>
      <c r="I2079" t="s">
        <v>212</v>
      </c>
      <c r="J2079" t="s">
        <v>211</v>
      </c>
      <c r="K2079">
        <v>1315554</v>
      </c>
      <c r="L2079">
        <v>1246689</v>
      </c>
      <c r="M2079">
        <v>20708</v>
      </c>
      <c r="N2079">
        <v>8870</v>
      </c>
      <c r="O2079">
        <v>16343</v>
      </c>
      <c r="P2079">
        <v>379</v>
      </c>
      <c r="Q2079">
        <v>22565</v>
      </c>
    </row>
    <row r="2080" spans="1:17" hidden="1" x14ac:dyDescent="0.2">
      <c r="A2080" t="s">
        <v>365</v>
      </c>
      <c r="B2080" s="2">
        <v>43282</v>
      </c>
      <c r="C2080" t="s">
        <v>353</v>
      </c>
      <c r="D2080" t="s">
        <v>354</v>
      </c>
      <c r="E2080" t="s">
        <v>349</v>
      </c>
      <c r="F2080" t="s">
        <v>350</v>
      </c>
      <c r="G2080" t="s">
        <v>385</v>
      </c>
      <c r="H2080">
        <v>23</v>
      </c>
      <c r="I2080" t="s">
        <v>212</v>
      </c>
      <c r="J2080" t="s">
        <v>211</v>
      </c>
      <c r="K2080">
        <v>1338404</v>
      </c>
      <c r="L2080">
        <v>1265648</v>
      </c>
      <c r="M2080">
        <v>21877</v>
      </c>
      <c r="N2080">
        <v>9657</v>
      </c>
      <c r="O2080">
        <v>16674</v>
      </c>
      <c r="P2080">
        <v>455</v>
      </c>
      <c r="Q2080">
        <v>24093</v>
      </c>
    </row>
    <row r="2081" spans="1:17" hidden="1" x14ac:dyDescent="0.2">
      <c r="A2081" t="s">
        <v>339</v>
      </c>
      <c r="B2081" t="s">
        <v>340</v>
      </c>
      <c r="C2081" t="s">
        <v>341</v>
      </c>
      <c r="D2081" t="s">
        <v>342</v>
      </c>
      <c r="E2081" t="s">
        <v>343</v>
      </c>
      <c r="F2081" t="s">
        <v>344</v>
      </c>
      <c r="G2081" t="s">
        <v>386</v>
      </c>
      <c r="H2081">
        <v>24</v>
      </c>
      <c r="I2081" t="s">
        <v>214</v>
      </c>
      <c r="J2081" t="s">
        <v>213</v>
      </c>
      <c r="K2081">
        <v>224145</v>
      </c>
      <c r="L2081">
        <v>177518</v>
      </c>
      <c r="M2081">
        <v>25512</v>
      </c>
      <c r="N2081">
        <v>7533</v>
      </c>
      <c r="O2081">
        <v>2655</v>
      </c>
      <c r="P2081">
        <v>1230</v>
      </c>
      <c r="Q2081">
        <v>9697</v>
      </c>
    </row>
    <row r="2082" spans="1:17" hidden="1" x14ac:dyDescent="0.2">
      <c r="A2082" t="s">
        <v>339</v>
      </c>
      <c r="B2082" t="s">
        <v>340</v>
      </c>
      <c r="C2082" t="s">
        <v>341</v>
      </c>
      <c r="D2082" t="s">
        <v>342</v>
      </c>
      <c r="E2082" t="s">
        <v>347</v>
      </c>
      <c r="F2082" t="s">
        <v>348</v>
      </c>
      <c r="G2082" t="s">
        <v>386</v>
      </c>
      <c r="H2082">
        <v>24</v>
      </c>
      <c r="I2082" t="s">
        <v>214</v>
      </c>
      <c r="J2082" t="s">
        <v>213</v>
      </c>
      <c r="K2082">
        <v>2757645</v>
      </c>
      <c r="L2082">
        <v>1619028</v>
      </c>
      <c r="M2082">
        <v>899529</v>
      </c>
      <c r="N2082">
        <v>7257</v>
      </c>
      <c r="O2082">
        <v>168893</v>
      </c>
      <c r="P2082">
        <v>1352</v>
      </c>
      <c r="Q2082">
        <v>61586</v>
      </c>
    </row>
    <row r="2083" spans="1:17" hidden="1" x14ac:dyDescent="0.2">
      <c r="A2083" t="s">
        <v>339</v>
      </c>
      <c r="B2083" t="s">
        <v>340</v>
      </c>
      <c r="C2083" t="s">
        <v>341</v>
      </c>
      <c r="D2083" t="s">
        <v>342</v>
      </c>
      <c r="E2083" t="s">
        <v>349</v>
      </c>
      <c r="F2083" t="s">
        <v>350</v>
      </c>
      <c r="G2083" t="s">
        <v>386</v>
      </c>
      <c r="H2083">
        <v>24</v>
      </c>
      <c r="I2083" t="s">
        <v>214</v>
      </c>
      <c r="J2083" t="s">
        <v>213</v>
      </c>
      <c r="K2083">
        <v>2981790</v>
      </c>
      <c r="L2083">
        <v>1796546</v>
      </c>
      <c r="M2083">
        <v>925041</v>
      </c>
      <c r="N2083">
        <v>14790</v>
      </c>
      <c r="O2083">
        <v>171548</v>
      </c>
      <c r="P2083">
        <v>2582</v>
      </c>
      <c r="Q2083">
        <v>71283</v>
      </c>
    </row>
    <row r="2084" spans="1:17" hidden="1" x14ac:dyDescent="0.2">
      <c r="A2084" t="s">
        <v>339</v>
      </c>
      <c r="B2084" t="s">
        <v>340</v>
      </c>
      <c r="C2084" t="s">
        <v>351</v>
      </c>
      <c r="D2084" t="s">
        <v>352</v>
      </c>
      <c r="E2084" t="s">
        <v>343</v>
      </c>
      <c r="F2084" t="s">
        <v>344</v>
      </c>
      <c r="G2084" t="s">
        <v>386</v>
      </c>
      <c r="H2084">
        <v>24</v>
      </c>
      <c r="I2084" t="s">
        <v>214</v>
      </c>
      <c r="J2084" t="s">
        <v>213</v>
      </c>
      <c r="K2084">
        <v>246487</v>
      </c>
      <c r="L2084">
        <v>197811</v>
      </c>
      <c r="M2084">
        <v>25162</v>
      </c>
      <c r="N2084">
        <v>9297</v>
      </c>
      <c r="O2084">
        <v>2676</v>
      </c>
      <c r="P2084">
        <v>1580</v>
      </c>
      <c r="Q2084">
        <v>9961</v>
      </c>
    </row>
    <row r="2085" spans="1:17" hidden="1" x14ac:dyDescent="0.2">
      <c r="A2085" t="s">
        <v>339</v>
      </c>
      <c r="B2085" t="s">
        <v>340</v>
      </c>
      <c r="C2085" t="s">
        <v>351</v>
      </c>
      <c r="D2085" t="s">
        <v>352</v>
      </c>
      <c r="E2085" t="s">
        <v>347</v>
      </c>
      <c r="F2085" t="s">
        <v>348</v>
      </c>
      <c r="G2085" t="s">
        <v>386</v>
      </c>
      <c r="H2085">
        <v>24</v>
      </c>
      <c r="I2085" t="s">
        <v>214</v>
      </c>
      <c r="J2085" t="s">
        <v>213</v>
      </c>
      <c r="K2085">
        <v>2545275</v>
      </c>
      <c r="L2085">
        <v>1547022</v>
      </c>
      <c r="M2085">
        <v>781310</v>
      </c>
      <c r="N2085">
        <v>6798</v>
      </c>
      <c r="O2085">
        <v>152431</v>
      </c>
      <c r="P2085">
        <v>1229</v>
      </c>
      <c r="Q2085">
        <v>56485</v>
      </c>
    </row>
    <row r="2086" spans="1:17" hidden="1" x14ac:dyDescent="0.2">
      <c r="A2086" t="s">
        <v>339</v>
      </c>
      <c r="B2086" t="s">
        <v>340</v>
      </c>
      <c r="C2086" t="s">
        <v>351</v>
      </c>
      <c r="D2086" t="s">
        <v>352</v>
      </c>
      <c r="E2086" t="s">
        <v>349</v>
      </c>
      <c r="F2086" t="s">
        <v>350</v>
      </c>
      <c r="G2086" t="s">
        <v>386</v>
      </c>
      <c r="H2086">
        <v>24</v>
      </c>
      <c r="I2086" t="s">
        <v>214</v>
      </c>
      <c r="J2086" t="s">
        <v>213</v>
      </c>
      <c r="K2086">
        <v>2791762</v>
      </c>
      <c r="L2086">
        <v>1744833</v>
      </c>
      <c r="M2086">
        <v>806472</v>
      </c>
      <c r="N2086">
        <v>16095</v>
      </c>
      <c r="O2086">
        <v>155107</v>
      </c>
      <c r="P2086">
        <v>2809</v>
      </c>
      <c r="Q2086">
        <v>66446</v>
      </c>
    </row>
    <row r="2087" spans="1:17" hidden="1" x14ac:dyDescent="0.2">
      <c r="A2087" t="s">
        <v>339</v>
      </c>
      <c r="B2087" t="s">
        <v>340</v>
      </c>
      <c r="C2087" t="s">
        <v>353</v>
      </c>
      <c r="D2087" t="s">
        <v>354</v>
      </c>
      <c r="E2087" t="s">
        <v>343</v>
      </c>
      <c r="F2087" t="s">
        <v>344</v>
      </c>
      <c r="G2087" t="s">
        <v>386</v>
      </c>
      <c r="H2087">
        <v>24</v>
      </c>
      <c r="I2087" t="s">
        <v>214</v>
      </c>
      <c r="J2087" t="s">
        <v>213</v>
      </c>
      <c r="K2087">
        <v>470632</v>
      </c>
      <c r="L2087">
        <v>375329</v>
      </c>
      <c r="M2087">
        <v>50674</v>
      </c>
      <c r="N2087">
        <v>16830</v>
      </c>
      <c r="O2087">
        <v>5331</v>
      </c>
      <c r="P2087">
        <v>2810</v>
      </c>
      <c r="Q2087">
        <v>19658</v>
      </c>
    </row>
    <row r="2088" spans="1:17" hidden="1" x14ac:dyDescent="0.2">
      <c r="A2088" t="s">
        <v>339</v>
      </c>
      <c r="B2088" t="s">
        <v>340</v>
      </c>
      <c r="C2088" t="s">
        <v>353</v>
      </c>
      <c r="D2088" t="s">
        <v>354</v>
      </c>
      <c r="E2088" t="s">
        <v>347</v>
      </c>
      <c r="F2088" t="s">
        <v>348</v>
      </c>
      <c r="G2088" t="s">
        <v>386</v>
      </c>
      <c r="H2088">
        <v>24</v>
      </c>
      <c r="I2088" t="s">
        <v>214</v>
      </c>
      <c r="J2088" t="s">
        <v>213</v>
      </c>
      <c r="K2088">
        <v>5302920</v>
      </c>
      <c r="L2088">
        <v>3166050</v>
      </c>
      <c r="M2088">
        <v>1680839</v>
      </c>
      <c r="N2088">
        <v>14055</v>
      </c>
      <c r="O2088">
        <v>321324</v>
      </c>
      <c r="P2088">
        <v>2581</v>
      </c>
      <c r="Q2088">
        <v>118071</v>
      </c>
    </row>
    <row r="2089" spans="1:17" hidden="1" x14ac:dyDescent="0.2">
      <c r="A2089" t="s">
        <v>339</v>
      </c>
      <c r="B2089" t="s">
        <v>340</v>
      </c>
      <c r="C2089" t="s">
        <v>353</v>
      </c>
      <c r="D2089" t="s">
        <v>354</v>
      </c>
      <c r="E2089" t="s">
        <v>349</v>
      </c>
      <c r="F2089" t="s">
        <v>350</v>
      </c>
      <c r="G2089" t="s">
        <v>386</v>
      </c>
      <c r="H2089">
        <v>24</v>
      </c>
      <c r="I2089" t="s">
        <v>214</v>
      </c>
      <c r="J2089" t="s">
        <v>213</v>
      </c>
      <c r="K2089">
        <v>5773552</v>
      </c>
      <c r="L2089">
        <v>3541379</v>
      </c>
      <c r="M2089">
        <v>1731513</v>
      </c>
      <c r="N2089">
        <v>30885</v>
      </c>
      <c r="O2089">
        <v>326655</v>
      </c>
      <c r="P2089">
        <v>5391</v>
      </c>
      <c r="Q2089">
        <v>137729</v>
      </c>
    </row>
    <row r="2090" spans="1:17" hidden="1" x14ac:dyDescent="0.2">
      <c r="A2090" t="s">
        <v>355</v>
      </c>
      <c r="B2090" t="s">
        <v>356</v>
      </c>
      <c r="C2090" t="s">
        <v>341</v>
      </c>
      <c r="D2090" t="s">
        <v>342</v>
      </c>
      <c r="E2090" t="s">
        <v>343</v>
      </c>
      <c r="F2090" t="s">
        <v>344</v>
      </c>
      <c r="G2090" t="s">
        <v>386</v>
      </c>
      <c r="H2090">
        <v>24</v>
      </c>
      <c r="I2090" t="s">
        <v>214</v>
      </c>
      <c r="J2090" t="s">
        <v>213</v>
      </c>
      <c r="K2090">
        <v>224153</v>
      </c>
      <c r="L2090">
        <v>177522</v>
      </c>
      <c r="M2090">
        <v>25514</v>
      </c>
      <c r="N2090">
        <v>7534</v>
      </c>
      <c r="O2090">
        <v>2655</v>
      </c>
      <c r="P2090">
        <v>1230</v>
      </c>
      <c r="Q2090">
        <v>9698</v>
      </c>
    </row>
    <row r="2091" spans="1:17" hidden="1" x14ac:dyDescent="0.2">
      <c r="A2091" t="s">
        <v>355</v>
      </c>
      <c r="B2091" t="s">
        <v>356</v>
      </c>
      <c r="C2091" t="s">
        <v>341</v>
      </c>
      <c r="D2091" t="s">
        <v>342</v>
      </c>
      <c r="E2091" t="s">
        <v>347</v>
      </c>
      <c r="F2091" t="s">
        <v>348</v>
      </c>
      <c r="G2091" t="s">
        <v>386</v>
      </c>
      <c r="H2091">
        <v>24</v>
      </c>
      <c r="I2091" t="s">
        <v>214</v>
      </c>
      <c r="J2091" t="s">
        <v>213</v>
      </c>
      <c r="K2091">
        <v>2757748</v>
      </c>
      <c r="L2091">
        <v>1619057</v>
      </c>
      <c r="M2091">
        <v>899597</v>
      </c>
      <c r="N2091">
        <v>7258</v>
      </c>
      <c r="O2091">
        <v>168896</v>
      </c>
      <c r="P2091">
        <v>1352</v>
      </c>
      <c r="Q2091">
        <v>61588</v>
      </c>
    </row>
    <row r="2092" spans="1:17" hidden="1" x14ac:dyDescent="0.2">
      <c r="A2092" t="s">
        <v>355</v>
      </c>
      <c r="B2092" t="s">
        <v>356</v>
      </c>
      <c r="C2092" t="s">
        <v>341</v>
      </c>
      <c r="D2092" t="s">
        <v>342</v>
      </c>
      <c r="E2092" t="s">
        <v>349</v>
      </c>
      <c r="F2092" t="s">
        <v>350</v>
      </c>
      <c r="G2092" t="s">
        <v>386</v>
      </c>
      <c r="H2092">
        <v>24</v>
      </c>
      <c r="I2092" t="s">
        <v>214</v>
      </c>
      <c r="J2092" t="s">
        <v>213</v>
      </c>
      <c r="K2092">
        <v>2981901</v>
      </c>
      <c r="L2092">
        <v>1796579</v>
      </c>
      <c r="M2092">
        <v>925111</v>
      </c>
      <c r="N2092">
        <v>14792</v>
      </c>
      <c r="O2092">
        <v>171551</v>
      </c>
      <c r="P2092">
        <v>2582</v>
      </c>
      <c r="Q2092">
        <v>71286</v>
      </c>
    </row>
    <row r="2093" spans="1:17" hidden="1" x14ac:dyDescent="0.2">
      <c r="A2093" t="s">
        <v>355</v>
      </c>
      <c r="B2093" t="s">
        <v>356</v>
      </c>
      <c r="C2093" t="s">
        <v>351</v>
      </c>
      <c r="D2093" t="s">
        <v>352</v>
      </c>
      <c r="E2093" t="s">
        <v>343</v>
      </c>
      <c r="F2093" t="s">
        <v>344</v>
      </c>
      <c r="G2093" t="s">
        <v>386</v>
      </c>
      <c r="H2093">
        <v>24</v>
      </c>
      <c r="I2093" t="s">
        <v>214</v>
      </c>
      <c r="J2093" t="s">
        <v>213</v>
      </c>
      <c r="K2093">
        <v>246494</v>
      </c>
      <c r="L2093">
        <v>197815</v>
      </c>
      <c r="M2093">
        <v>25165</v>
      </c>
      <c r="N2093">
        <v>9297</v>
      </c>
      <c r="O2093">
        <v>2676</v>
      </c>
      <c r="P2093">
        <v>1580</v>
      </c>
      <c r="Q2093">
        <v>9961</v>
      </c>
    </row>
    <row r="2094" spans="1:17" hidden="1" x14ac:dyDescent="0.2">
      <c r="A2094" t="s">
        <v>355</v>
      </c>
      <c r="B2094" t="s">
        <v>356</v>
      </c>
      <c r="C2094" t="s">
        <v>351</v>
      </c>
      <c r="D2094" t="s">
        <v>352</v>
      </c>
      <c r="E2094" t="s">
        <v>347</v>
      </c>
      <c r="F2094" t="s">
        <v>348</v>
      </c>
      <c r="G2094" t="s">
        <v>386</v>
      </c>
      <c r="H2094">
        <v>24</v>
      </c>
      <c r="I2094" t="s">
        <v>214</v>
      </c>
      <c r="J2094" t="s">
        <v>213</v>
      </c>
      <c r="K2094">
        <v>2545403</v>
      </c>
      <c r="L2094">
        <v>1547063</v>
      </c>
      <c r="M2094">
        <v>781391</v>
      </c>
      <c r="N2094">
        <v>6800</v>
      </c>
      <c r="O2094">
        <v>152431</v>
      </c>
      <c r="P2094">
        <v>1229</v>
      </c>
      <c r="Q2094">
        <v>56489</v>
      </c>
    </row>
    <row r="2095" spans="1:17" hidden="1" x14ac:dyDescent="0.2">
      <c r="A2095" t="s">
        <v>355</v>
      </c>
      <c r="B2095" t="s">
        <v>356</v>
      </c>
      <c r="C2095" t="s">
        <v>351</v>
      </c>
      <c r="D2095" t="s">
        <v>352</v>
      </c>
      <c r="E2095" t="s">
        <v>349</v>
      </c>
      <c r="F2095" t="s">
        <v>350</v>
      </c>
      <c r="G2095" t="s">
        <v>386</v>
      </c>
      <c r="H2095">
        <v>24</v>
      </c>
      <c r="I2095" t="s">
        <v>214</v>
      </c>
      <c r="J2095" t="s">
        <v>213</v>
      </c>
      <c r="K2095">
        <v>2791897</v>
      </c>
      <c r="L2095">
        <v>1744878</v>
      </c>
      <c r="M2095">
        <v>806556</v>
      </c>
      <c r="N2095">
        <v>16097</v>
      </c>
      <c r="O2095">
        <v>155107</v>
      </c>
      <c r="P2095">
        <v>2809</v>
      </c>
      <c r="Q2095">
        <v>66450</v>
      </c>
    </row>
    <row r="2096" spans="1:17" hidden="1" x14ac:dyDescent="0.2">
      <c r="A2096" t="s">
        <v>355</v>
      </c>
      <c r="B2096" t="s">
        <v>356</v>
      </c>
      <c r="C2096" t="s">
        <v>353</v>
      </c>
      <c r="D2096" t="s">
        <v>354</v>
      </c>
      <c r="E2096" t="s">
        <v>343</v>
      </c>
      <c r="F2096" t="s">
        <v>344</v>
      </c>
      <c r="G2096" t="s">
        <v>386</v>
      </c>
      <c r="H2096">
        <v>24</v>
      </c>
      <c r="I2096" t="s">
        <v>214</v>
      </c>
      <c r="J2096" t="s">
        <v>213</v>
      </c>
      <c r="K2096">
        <v>470647</v>
      </c>
      <c r="L2096">
        <v>375337</v>
      </c>
      <c r="M2096">
        <v>50679</v>
      </c>
      <c r="N2096">
        <v>16831</v>
      </c>
      <c r="O2096">
        <v>5331</v>
      </c>
      <c r="P2096">
        <v>2810</v>
      </c>
      <c r="Q2096">
        <v>19659</v>
      </c>
    </row>
    <row r="2097" spans="1:17" hidden="1" x14ac:dyDescent="0.2">
      <c r="A2097" t="s">
        <v>355</v>
      </c>
      <c r="B2097" t="s">
        <v>356</v>
      </c>
      <c r="C2097" t="s">
        <v>353</v>
      </c>
      <c r="D2097" t="s">
        <v>354</v>
      </c>
      <c r="E2097" t="s">
        <v>347</v>
      </c>
      <c r="F2097" t="s">
        <v>348</v>
      </c>
      <c r="G2097" t="s">
        <v>386</v>
      </c>
      <c r="H2097">
        <v>24</v>
      </c>
      <c r="I2097" t="s">
        <v>214</v>
      </c>
      <c r="J2097" t="s">
        <v>213</v>
      </c>
      <c r="K2097">
        <v>5303151</v>
      </c>
      <c r="L2097">
        <v>3166120</v>
      </c>
      <c r="M2097">
        <v>1680988</v>
      </c>
      <c r="N2097">
        <v>14058</v>
      </c>
      <c r="O2097">
        <v>321327</v>
      </c>
      <c r="P2097">
        <v>2581</v>
      </c>
      <c r="Q2097">
        <v>118077</v>
      </c>
    </row>
    <row r="2098" spans="1:17" hidden="1" x14ac:dyDescent="0.2">
      <c r="A2098" t="s">
        <v>355</v>
      </c>
      <c r="B2098" t="s">
        <v>356</v>
      </c>
      <c r="C2098" t="s">
        <v>353</v>
      </c>
      <c r="D2098" t="s">
        <v>354</v>
      </c>
      <c r="E2098" t="s">
        <v>349</v>
      </c>
      <c r="F2098" t="s">
        <v>350</v>
      </c>
      <c r="G2098" t="s">
        <v>386</v>
      </c>
      <c r="H2098">
        <v>24</v>
      </c>
      <c r="I2098" t="s">
        <v>214</v>
      </c>
      <c r="J2098" t="s">
        <v>213</v>
      </c>
      <c r="K2098">
        <v>5773798</v>
      </c>
      <c r="L2098">
        <v>3541457</v>
      </c>
      <c r="M2098">
        <v>1731667</v>
      </c>
      <c r="N2098">
        <v>30889</v>
      </c>
      <c r="O2098">
        <v>326658</v>
      </c>
      <c r="P2098">
        <v>5391</v>
      </c>
      <c r="Q2098">
        <v>137736</v>
      </c>
    </row>
    <row r="2099" spans="1:17" hidden="1" x14ac:dyDescent="0.2">
      <c r="A2099" t="s">
        <v>357</v>
      </c>
      <c r="B2099" s="2">
        <v>40360</v>
      </c>
      <c r="C2099" t="s">
        <v>341</v>
      </c>
      <c r="D2099" t="s">
        <v>342</v>
      </c>
      <c r="E2099" t="s">
        <v>343</v>
      </c>
      <c r="F2099" t="s">
        <v>344</v>
      </c>
      <c r="G2099" t="s">
        <v>386</v>
      </c>
      <c r="H2099">
        <v>24</v>
      </c>
      <c r="I2099" t="s">
        <v>214</v>
      </c>
      <c r="J2099" t="s">
        <v>213</v>
      </c>
      <c r="K2099">
        <v>226423</v>
      </c>
      <c r="L2099">
        <v>179323</v>
      </c>
      <c r="M2099">
        <v>25802</v>
      </c>
      <c r="N2099">
        <v>7565</v>
      </c>
      <c r="O2099">
        <v>2688</v>
      </c>
      <c r="P2099">
        <v>1237</v>
      </c>
      <c r="Q2099">
        <v>9808</v>
      </c>
    </row>
    <row r="2100" spans="1:17" hidden="1" x14ac:dyDescent="0.2">
      <c r="A2100" t="s">
        <v>357</v>
      </c>
      <c r="B2100" s="2">
        <v>40360</v>
      </c>
      <c r="C2100" t="s">
        <v>341</v>
      </c>
      <c r="D2100" t="s">
        <v>342</v>
      </c>
      <c r="E2100" t="s">
        <v>347</v>
      </c>
      <c r="F2100" t="s">
        <v>348</v>
      </c>
      <c r="G2100" t="s">
        <v>386</v>
      </c>
      <c r="H2100">
        <v>24</v>
      </c>
      <c r="I2100" t="s">
        <v>214</v>
      </c>
      <c r="J2100" t="s">
        <v>213</v>
      </c>
      <c r="K2100">
        <v>2762312</v>
      </c>
      <c r="L2100">
        <v>1618985</v>
      </c>
      <c r="M2100">
        <v>902106</v>
      </c>
      <c r="N2100">
        <v>7269</v>
      </c>
      <c r="O2100">
        <v>170492</v>
      </c>
      <c r="P2100">
        <v>1360</v>
      </c>
      <c r="Q2100">
        <v>62100</v>
      </c>
    </row>
    <row r="2101" spans="1:17" hidden="1" x14ac:dyDescent="0.2">
      <c r="A2101" t="s">
        <v>357</v>
      </c>
      <c r="B2101" s="2">
        <v>40360</v>
      </c>
      <c r="C2101" t="s">
        <v>341</v>
      </c>
      <c r="D2101" t="s">
        <v>342</v>
      </c>
      <c r="E2101" t="s">
        <v>349</v>
      </c>
      <c r="F2101" t="s">
        <v>350</v>
      </c>
      <c r="G2101" t="s">
        <v>386</v>
      </c>
      <c r="H2101">
        <v>24</v>
      </c>
      <c r="I2101" t="s">
        <v>214</v>
      </c>
      <c r="J2101" t="s">
        <v>213</v>
      </c>
      <c r="K2101">
        <v>2988735</v>
      </c>
      <c r="L2101">
        <v>1798308</v>
      </c>
      <c r="M2101">
        <v>927908</v>
      </c>
      <c r="N2101">
        <v>14834</v>
      </c>
      <c r="O2101">
        <v>173180</v>
      </c>
      <c r="P2101">
        <v>2597</v>
      </c>
      <c r="Q2101">
        <v>71908</v>
      </c>
    </row>
    <row r="2102" spans="1:17" hidden="1" x14ac:dyDescent="0.2">
      <c r="A2102" t="s">
        <v>357</v>
      </c>
      <c r="B2102" s="2">
        <v>40360</v>
      </c>
      <c r="C2102" t="s">
        <v>351</v>
      </c>
      <c r="D2102" t="s">
        <v>352</v>
      </c>
      <c r="E2102" t="s">
        <v>343</v>
      </c>
      <c r="F2102" t="s">
        <v>344</v>
      </c>
      <c r="G2102" t="s">
        <v>386</v>
      </c>
      <c r="H2102">
        <v>24</v>
      </c>
      <c r="I2102" t="s">
        <v>214</v>
      </c>
      <c r="J2102" t="s">
        <v>213</v>
      </c>
      <c r="K2102">
        <v>249026</v>
      </c>
      <c r="L2102">
        <v>199893</v>
      </c>
      <c r="M2102">
        <v>25419</v>
      </c>
      <c r="N2102">
        <v>9342</v>
      </c>
      <c r="O2102">
        <v>2706</v>
      </c>
      <c r="P2102">
        <v>1600</v>
      </c>
      <c r="Q2102">
        <v>10066</v>
      </c>
    </row>
    <row r="2103" spans="1:17" hidden="1" x14ac:dyDescent="0.2">
      <c r="A2103" t="s">
        <v>357</v>
      </c>
      <c r="B2103" s="2">
        <v>40360</v>
      </c>
      <c r="C2103" t="s">
        <v>351</v>
      </c>
      <c r="D2103" t="s">
        <v>352</v>
      </c>
      <c r="E2103" t="s">
        <v>347</v>
      </c>
      <c r="F2103" t="s">
        <v>348</v>
      </c>
      <c r="G2103" t="s">
        <v>386</v>
      </c>
      <c r="H2103">
        <v>24</v>
      </c>
      <c r="I2103" t="s">
        <v>214</v>
      </c>
      <c r="J2103" t="s">
        <v>213</v>
      </c>
      <c r="K2103">
        <v>2550881</v>
      </c>
      <c r="L2103">
        <v>1547562</v>
      </c>
      <c r="M2103">
        <v>784340</v>
      </c>
      <c r="N2103">
        <v>6820</v>
      </c>
      <c r="O2103">
        <v>153885</v>
      </c>
      <c r="P2103">
        <v>1244</v>
      </c>
      <c r="Q2103">
        <v>57030</v>
      </c>
    </row>
    <row r="2104" spans="1:17" hidden="1" x14ac:dyDescent="0.2">
      <c r="A2104" t="s">
        <v>357</v>
      </c>
      <c r="B2104" s="2">
        <v>40360</v>
      </c>
      <c r="C2104" t="s">
        <v>351</v>
      </c>
      <c r="D2104" t="s">
        <v>352</v>
      </c>
      <c r="E2104" t="s">
        <v>349</v>
      </c>
      <c r="F2104" t="s">
        <v>350</v>
      </c>
      <c r="G2104" t="s">
        <v>386</v>
      </c>
      <c r="H2104">
        <v>24</v>
      </c>
      <c r="I2104" t="s">
        <v>214</v>
      </c>
      <c r="J2104" t="s">
        <v>213</v>
      </c>
      <c r="K2104">
        <v>2799907</v>
      </c>
      <c r="L2104">
        <v>1747455</v>
      </c>
      <c r="M2104">
        <v>809759</v>
      </c>
      <c r="N2104">
        <v>16162</v>
      </c>
      <c r="O2104">
        <v>156591</v>
      </c>
      <c r="P2104">
        <v>2844</v>
      </c>
      <c r="Q2104">
        <v>67096</v>
      </c>
    </row>
    <row r="2105" spans="1:17" hidden="1" x14ac:dyDescent="0.2">
      <c r="A2105" t="s">
        <v>357</v>
      </c>
      <c r="B2105" s="2">
        <v>40360</v>
      </c>
      <c r="C2105" t="s">
        <v>353</v>
      </c>
      <c r="D2105" t="s">
        <v>354</v>
      </c>
      <c r="E2105" t="s">
        <v>343</v>
      </c>
      <c r="F2105" t="s">
        <v>344</v>
      </c>
      <c r="G2105" t="s">
        <v>386</v>
      </c>
      <c r="H2105">
        <v>24</v>
      </c>
      <c r="I2105" t="s">
        <v>214</v>
      </c>
      <c r="J2105" t="s">
        <v>213</v>
      </c>
      <c r="K2105">
        <v>475449</v>
      </c>
      <c r="L2105">
        <v>379216</v>
      </c>
      <c r="M2105">
        <v>51221</v>
      </c>
      <c r="N2105">
        <v>16907</v>
      </c>
      <c r="O2105">
        <v>5394</v>
      </c>
      <c r="P2105">
        <v>2837</v>
      </c>
      <c r="Q2105">
        <v>19874</v>
      </c>
    </row>
    <row r="2106" spans="1:17" hidden="1" x14ac:dyDescent="0.2">
      <c r="A2106" t="s">
        <v>357</v>
      </c>
      <c r="B2106" s="2">
        <v>40360</v>
      </c>
      <c r="C2106" t="s">
        <v>353</v>
      </c>
      <c r="D2106" t="s">
        <v>354</v>
      </c>
      <c r="E2106" t="s">
        <v>347</v>
      </c>
      <c r="F2106" t="s">
        <v>348</v>
      </c>
      <c r="G2106" t="s">
        <v>386</v>
      </c>
      <c r="H2106">
        <v>24</v>
      </c>
      <c r="I2106" t="s">
        <v>214</v>
      </c>
      <c r="J2106" t="s">
        <v>213</v>
      </c>
      <c r="K2106">
        <v>5313193</v>
      </c>
      <c r="L2106">
        <v>3166547</v>
      </c>
      <c r="M2106">
        <v>1686446</v>
      </c>
      <c r="N2106">
        <v>14089</v>
      </c>
      <c r="O2106">
        <v>324377</v>
      </c>
      <c r="P2106">
        <v>2604</v>
      </c>
      <c r="Q2106">
        <v>119130</v>
      </c>
    </row>
    <row r="2107" spans="1:17" hidden="1" x14ac:dyDescent="0.2">
      <c r="A2107" t="s">
        <v>357</v>
      </c>
      <c r="B2107" s="2">
        <v>40360</v>
      </c>
      <c r="C2107" t="s">
        <v>353</v>
      </c>
      <c r="D2107" t="s">
        <v>354</v>
      </c>
      <c r="E2107" t="s">
        <v>349</v>
      </c>
      <c r="F2107" t="s">
        <v>350</v>
      </c>
      <c r="G2107" t="s">
        <v>386</v>
      </c>
      <c r="H2107">
        <v>24</v>
      </c>
      <c r="I2107" t="s">
        <v>214</v>
      </c>
      <c r="J2107" t="s">
        <v>213</v>
      </c>
      <c r="K2107">
        <v>5788642</v>
      </c>
      <c r="L2107">
        <v>3545763</v>
      </c>
      <c r="M2107">
        <v>1737667</v>
      </c>
      <c r="N2107">
        <v>30996</v>
      </c>
      <c r="O2107">
        <v>329771</v>
      </c>
      <c r="P2107">
        <v>5441</v>
      </c>
      <c r="Q2107">
        <v>139004</v>
      </c>
    </row>
    <row r="2108" spans="1:17" hidden="1" x14ac:dyDescent="0.2">
      <c r="A2108" t="s">
        <v>358</v>
      </c>
      <c r="B2108" s="2">
        <v>40725</v>
      </c>
      <c r="C2108" t="s">
        <v>341</v>
      </c>
      <c r="D2108" t="s">
        <v>342</v>
      </c>
      <c r="E2108" t="s">
        <v>343</v>
      </c>
      <c r="F2108" t="s">
        <v>344</v>
      </c>
      <c r="G2108" t="s">
        <v>386</v>
      </c>
      <c r="H2108">
        <v>24</v>
      </c>
      <c r="I2108" t="s">
        <v>214</v>
      </c>
      <c r="J2108" t="s">
        <v>213</v>
      </c>
      <c r="K2108">
        <v>235233</v>
      </c>
      <c r="L2108">
        <v>186315</v>
      </c>
      <c r="M2108">
        <v>26812</v>
      </c>
      <c r="N2108">
        <v>7723</v>
      </c>
      <c r="O2108">
        <v>2846</v>
      </c>
      <c r="P2108">
        <v>1292</v>
      </c>
      <c r="Q2108">
        <v>10245</v>
      </c>
    </row>
    <row r="2109" spans="1:17" hidden="1" x14ac:dyDescent="0.2">
      <c r="A2109" t="s">
        <v>358</v>
      </c>
      <c r="B2109" s="2">
        <v>40725</v>
      </c>
      <c r="C2109" t="s">
        <v>341</v>
      </c>
      <c r="D2109" t="s">
        <v>342</v>
      </c>
      <c r="E2109" t="s">
        <v>347</v>
      </c>
      <c r="F2109" t="s">
        <v>348</v>
      </c>
      <c r="G2109" t="s">
        <v>386</v>
      </c>
      <c r="H2109">
        <v>24</v>
      </c>
      <c r="I2109" t="s">
        <v>214</v>
      </c>
      <c r="J2109" t="s">
        <v>213</v>
      </c>
      <c r="K2109">
        <v>2777572</v>
      </c>
      <c r="L2109">
        <v>1617866</v>
      </c>
      <c r="M2109">
        <v>910866</v>
      </c>
      <c r="N2109">
        <v>7313</v>
      </c>
      <c r="O2109">
        <v>176068</v>
      </c>
      <c r="P2109">
        <v>1398</v>
      </c>
      <c r="Q2109">
        <v>64061</v>
      </c>
    </row>
    <row r="2110" spans="1:17" hidden="1" x14ac:dyDescent="0.2">
      <c r="A2110" t="s">
        <v>358</v>
      </c>
      <c r="B2110" s="2">
        <v>40725</v>
      </c>
      <c r="C2110" t="s">
        <v>341</v>
      </c>
      <c r="D2110" t="s">
        <v>342</v>
      </c>
      <c r="E2110" t="s">
        <v>349</v>
      </c>
      <c r="F2110" t="s">
        <v>350</v>
      </c>
      <c r="G2110" t="s">
        <v>386</v>
      </c>
      <c r="H2110">
        <v>24</v>
      </c>
      <c r="I2110" t="s">
        <v>214</v>
      </c>
      <c r="J2110" t="s">
        <v>213</v>
      </c>
      <c r="K2110">
        <v>3012805</v>
      </c>
      <c r="L2110">
        <v>1804181</v>
      </c>
      <c r="M2110">
        <v>937678</v>
      </c>
      <c r="N2110">
        <v>15036</v>
      </c>
      <c r="O2110">
        <v>178914</v>
      </c>
      <c r="P2110">
        <v>2690</v>
      </c>
      <c r="Q2110">
        <v>74306</v>
      </c>
    </row>
    <row r="2111" spans="1:17" hidden="1" x14ac:dyDescent="0.2">
      <c r="A2111" t="s">
        <v>358</v>
      </c>
      <c r="B2111" s="2">
        <v>40725</v>
      </c>
      <c r="C2111" t="s">
        <v>351</v>
      </c>
      <c r="D2111" t="s">
        <v>352</v>
      </c>
      <c r="E2111" t="s">
        <v>343</v>
      </c>
      <c r="F2111" t="s">
        <v>344</v>
      </c>
      <c r="G2111" t="s">
        <v>386</v>
      </c>
      <c r="H2111">
        <v>24</v>
      </c>
      <c r="I2111" t="s">
        <v>214</v>
      </c>
      <c r="J2111" t="s">
        <v>213</v>
      </c>
      <c r="K2111">
        <v>258137</v>
      </c>
      <c r="L2111">
        <v>207500</v>
      </c>
      <c r="M2111">
        <v>26240</v>
      </c>
      <c r="N2111">
        <v>9512</v>
      </c>
      <c r="O2111">
        <v>2899</v>
      </c>
      <c r="P2111">
        <v>1584</v>
      </c>
      <c r="Q2111">
        <v>10402</v>
      </c>
    </row>
    <row r="2112" spans="1:17" hidden="1" x14ac:dyDescent="0.2">
      <c r="A2112" t="s">
        <v>358</v>
      </c>
      <c r="B2112" s="2">
        <v>40725</v>
      </c>
      <c r="C2112" t="s">
        <v>351</v>
      </c>
      <c r="D2112" t="s">
        <v>352</v>
      </c>
      <c r="E2112" t="s">
        <v>347</v>
      </c>
      <c r="F2112" t="s">
        <v>348</v>
      </c>
      <c r="G2112" t="s">
        <v>386</v>
      </c>
      <c r="H2112">
        <v>24</v>
      </c>
      <c r="I2112" t="s">
        <v>214</v>
      </c>
      <c r="J2112" t="s">
        <v>213</v>
      </c>
      <c r="K2112">
        <v>2568049</v>
      </c>
      <c r="L2112">
        <v>1548637</v>
      </c>
      <c r="M2112">
        <v>793228</v>
      </c>
      <c r="N2112">
        <v>6830</v>
      </c>
      <c r="O2112">
        <v>159001</v>
      </c>
      <c r="P2112">
        <v>1251</v>
      </c>
      <c r="Q2112">
        <v>59102</v>
      </c>
    </row>
    <row r="2113" spans="1:17" hidden="1" x14ac:dyDescent="0.2">
      <c r="A2113" t="s">
        <v>358</v>
      </c>
      <c r="B2113" s="2">
        <v>40725</v>
      </c>
      <c r="C2113" t="s">
        <v>351</v>
      </c>
      <c r="D2113" t="s">
        <v>352</v>
      </c>
      <c r="E2113" t="s">
        <v>349</v>
      </c>
      <c r="F2113" t="s">
        <v>350</v>
      </c>
      <c r="G2113" t="s">
        <v>386</v>
      </c>
      <c r="H2113">
        <v>24</v>
      </c>
      <c r="I2113" t="s">
        <v>214</v>
      </c>
      <c r="J2113" t="s">
        <v>213</v>
      </c>
      <c r="K2113">
        <v>2826186</v>
      </c>
      <c r="L2113">
        <v>1756137</v>
      </c>
      <c r="M2113">
        <v>819468</v>
      </c>
      <c r="N2113">
        <v>16342</v>
      </c>
      <c r="O2113">
        <v>161900</v>
      </c>
      <c r="P2113">
        <v>2835</v>
      </c>
      <c r="Q2113">
        <v>69504</v>
      </c>
    </row>
    <row r="2114" spans="1:17" hidden="1" x14ac:dyDescent="0.2">
      <c r="A2114" t="s">
        <v>358</v>
      </c>
      <c r="B2114" s="2">
        <v>40725</v>
      </c>
      <c r="C2114" t="s">
        <v>353</v>
      </c>
      <c r="D2114" t="s">
        <v>354</v>
      </c>
      <c r="E2114" t="s">
        <v>343</v>
      </c>
      <c r="F2114" t="s">
        <v>344</v>
      </c>
      <c r="G2114" t="s">
        <v>386</v>
      </c>
      <c r="H2114">
        <v>24</v>
      </c>
      <c r="I2114" t="s">
        <v>214</v>
      </c>
      <c r="J2114" t="s">
        <v>213</v>
      </c>
      <c r="K2114">
        <v>493370</v>
      </c>
      <c r="L2114">
        <v>393815</v>
      </c>
      <c r="M2114">
        <v>53052</v>
      </c>
      <c r="N2114">
        <v>17235</v>
      </c>
      <c r="O2114">
        <v>5745</v>
      </c>
      <c r="P2114">
        <v>2876</v>
      </c>
      <c r="Q2114">
        <v>20647</v>
      </c>
    </row>
    <row r="2115" spans="1:17" hidden="1" x14ac:dyDescent="0.2">
      <c r="A2115" t="s">
        <v>358</v>
      </c>
      <c r="B2115" s="2">
        <v>40725</v>
      </c>
      <c r="C2115" t="s">
        <v>353</v>
      </c>
      <c r="D2115" t="s">
        <v>354</v>
      </c>
      <c r="E2115" t="s">
        <v>347</v>
      </c>
      <c r="F2115" t="s">
        <v>348</v>
      </c>
      <c r="G2115" t="s">
        <v>386</v>
      </c>
      <c r="H2115">
        <v>24</v>
      </c>
      <c r="I2115" t="s">
        <v>214</v>
      </c>
      <c r="J2115" t="s">
        <v>213</v>
      </c>
      <c r="K2115">
        <v>5345621</v>
      </c>
      <c r="L2115">
        <v>3166503</v>
      </c>
      <c r="M2115">
        <v>1704094</v>
      </c>
      <c r="N2115">
        <v>14143</v>
      </c>
      <c r="O2115">
        <v>335069</v>
      </c>
      <c r="P2115">
        <v>2649</v>
      </c>
      <c r="Q2115">
        <v>123163</v>
      </c>
    </row>
    <row r="2116" spans="1:17" hidden="1" x14ac:dyDescent="0.2">
      <c r="A2116" t="s">
        <v>358</v>
      </c>
      <c r="B2116" s="2">
        <v>40725</v>
      </c>
      <c r="C2116" t="s">
        <v>353</v>
      </c>
      <c r="D2116" t="s">
        <v>354</v>
      </c>
      <c r="E2116" t="s">
        <v>349</v>
      </c>
      <c r="F2116" t="s">
        <v>350</v>
      </c>
      <c r="G2116" t="s">
        <v>386</v>
      </c>
      <c r="H2116">
        <v>24</v>
      </c>
      <c r="I2116" t="s">
        <v>214</v>
      </c>
      <c r="J2116" t="s">
        <v>213</v>
      </c>
      <c r="K2116">
        <v>5838991</v>
      </c>
      <c r="L2116">
        <v>3560318</v>
      </c>
      <c r="M2116">
        <v>1757146</v>
      </c>
      <c r="N2116">
        <v>31378</v>
      </c>
      <c r="O2116">
        <v>340814</v>
      </c>
      <c r="P2116">
        <v>5525</v>
      </c>
      <c r="Q2116">
        <v>143810</v>
      </c>
    </row>
    <row r="2117" spans="1:17" hidden="1" x14ac:dyDescent="0.2">
      <c r="A2117" t="s">
        <v>359</v>
      </c>
      <c r="B2117" s="2">
        <v>41091</v>
      </c>
      <c r="C2117" t="s">
        <v>341</v>
      </c>
      <c r="D2117" t="s">
        <v>342</v>
      </c>
      <c r="E2117" t="s">
        <v>343</v>
      </c>
      <c r="F2117" t="s">
        <v>344</v>
      </c>
      <c r="G2117" t="s">
        <v>386</v>
      </c>
      <c r="H2117">
        <v>24</v>
      </c>
      <c r="I2117" t="s">
        <v>214</v>
      </c>
      <c r="J2117" t="s">
        <v>213</v>
      </c>
      <c r="K2117">
        <v>244125</v>
      </c>
      <c r="L2117">
        <v>193250</v>
      </c>
      <c r="M2117">
        <v>27669</v>
      </c>
      <c r="N2117">
        <v>7983</v>
      </c>
      <c r="O2117">
        <v>3048</v>
      </c>
      <c r="P2117">
        <v>1357</v>
      </c>
      <c r="Q2117">
        <v>10818</v>
      </c>
    </row>
    <row r="2118" spans="1:17" hidden="1" x14ac:dyDescent="0.2">
      <c r="A2118" t="s">
        <v>359</v>
      </c>
      <c r="B2118" s="2">
        <v>41091</v>
      </c>
      <c r="C2118" t="s">
        <v>341</v>
      </c>
      <c r="D2118" t="s">
        <v>342</v>
      </c>
      <c r="E2118" t="s">
        <v>347</v>
      </c>
      <c r="F2118" t="s">
        <v>348</v>
      </c>
      <c r="G2118" t="s">
        <v>386</v>
      </c>
      <c r="H2118">
        <v>24</v>
      </c>
      <c r="I2118" t="s">
        <v>214</v>
      </c>
      <c r="J2118" t="s">
        <v>213</v>
      </c>
      <c r="K2118">
        <v>2791245</v>
      </c>
      <c r="L2118">
        <v>1615858</v>
      </c>
      <c r="M2118">
        <v>918817</v>
      </c>
      <c r="N2118">
        <v>7347</v>
      </c>
      <c r="O2118">
        <v>181881</v>
      </c>
      <c r="P2118">
        <v>1410</v>
      </c>
      <c r="Q2118">
        <v>65932</v>
      </c>
    </row>
    <row r="2119" spans="1:17" hidden="1" x14ac:dyDescent="0.2">
      <c r="A2119" t="s">
        <v>359</v>
      </c>
      <c r="B2119" s="2">
        <v>41091</v>
      </c>
      <c r="C2119" t="s">
        <v>341</v>
      </c>
      <c r="D2119" t="s">
        <v>342</v>
      </c>
      <c r="E2119" t="s">
        <v>349</v>
      </c>
      <c r="F2119" t="s">
        <v>350</v>
      </c>
      <c r="G2119" t="s">
        <v>386</v>
      </c>
      <c r="H2119">
        <v>24</v>
      </c>
      <c r="I2119" t="s">
        <v>214</v>
      </c>
      <c r="J2119" t="s">
        <v>213</v>
      </c>
      <c r="K2119">
        <v>3035370</v>
      </c>
      <c r="L2119">
        <v>1809108</v>
      </c>
      <c r="M2119">
        <v>946486</v>
      </c>
      <c r="N2119">
        <v>15330</v>
      </c>
      <c r="O2119">
        <v>184929</v>
      </c>
      <c r="P2119">
        <v>2767</v>
      </c>
      <c r="Q2119">
        <v>76750</v>
      </c>
    </row>
    <row r="2120" spans="1:17" hidden="1" x14ac:dyDescent="0.2">
      <c r="A2120" t="s">
        <v>359</v>
      </c>
      <c r="B2120" s="2">
        <v>41091</v>
      </c>
      <c r="C2120" t="s">
        <v>351</v>
      </c>
      <c r="D2120" t="s">
        <v>352</v>
      </c>
      <c r="E2120" t="s">
        <v>343</v>
      </c>
      <c r="F2120" t="s">
        <v>344</v>
      </c>
      <c r="G2120" t="s">
        <v>386</v>
      </c>
      <c r="H2120">
        <v>24</v>
      </c>
      <c r="I2120" t="s">
        <v>214</v>
      </c>
      <c r="J2120" t="s">
        <v>213</v>
      </c>
      <c r="K2120">
        <v>267390</v>
      </c>
      <c r="L2120">
        <v>214927</v>
      </c>
      <c r="M2120">
        <v>27178</v>
      </c>
      <c r="N2120">
        <v>9682</v>
      </c>
      <c r="O2120">
        <v>3070</v>
      </c>
      <c r="P2120">
        <v>1665</v>
      </c>
      <c r="Q2120">
        <v>10868</v>
      </c>
    </row>
    <row r="2121" spans="1:17" hidden="1" x14ac:dyDescent="0.2">
      <c r="A2121" t="s">
        <v>359</v>
      </c>
      <c r="B2121" s="2">
        <v>41091</v>
      </c>
      <c r="C2121" t="s">
        <v>351</v>
      </c>
      <c r="D2121" t="s">
        <v>352</v>
      </c>
      <c r="E2121" t="s">
        <v>347</v>
      </c>
      <c r="F2121" t="s">
        <v>348</v>
      </c>
      <c r="G2121" t="s">
        <v>386</v>
      </c>
      <c r="H2121">
        <v>24</v>
      </c>
      <c r="I2121" t="s">
        <v>214</v>
      </c>
      <c r="J2121" t="s">
        <v>213</v>
      </c>
      <c r="K2121">
        <v>2584312</v>
      </c>
      <c r="L2121">
        <v>1549471</v>
      </c>
      <c r="M2121">
        <v>801403</v>
      </c>
      <c r="N2121">
        <v>6858</v>
      </c>
      <c r="O2121">
        <v>164076</v>
      </c>
      <c r="P2121">
        <v>1263</v>
      </c>
      <c r="Q2121">
        <v>61241</v>
      </c>
    </row>
    <row r="2122" spans="1:17" hidden="1" x14ac:dyDescent="0.2">
      <c r="A2122" t="s">
        <v>359</v>
      </c>
      <c r="B2122" s="2">
        <v>41091</v>
      </c>
      <c r="C2122" t="s">
        <v>351</v>
      </c>
      <c r="D2122" t="s">
        <v>352</v>
      </c>
      <c r="E2122" t="s">
        <v>349</v>
      </c>
      <c r="F2122" t="s">
        <v>350</v>
      </c>
      <c r="G2122" t="s">
        <v>386</v>
      </c>
      <c r="H2122">
        <v>24</v>
      </c>
      <c r="I2122" t="s">
        <v>214</v>
      </c>
      <c r="J2122" t="s">
        <v>213</v>
      </c>
      <c r="K2122">
        <v>2851702</v>
      </c>
      <c r="L2122">
        <v>1764398</v>
      </c>
      <c r="M2122">
        <v>828581</v>
      </c>
      <c r="N2122">
        <v>16540</v>
      </c>
      <c r="O2122">
        <v>167146</v>
      </c>
      <c r="P2122">
        <v>2928</v>
      </c>
      <c r="Q2122">
        <v>72109</v>
      </c>
    </row>
    <row r="2123" spans="1:17" hidden="1" x14ac:dyDescent="0.2">
      <c r="A2123" t="s">
        <v>359</v>
      </c>
      <c r="B2123" s="2">
        <v>41091</v>
      </c>
      <c r="C2123" t="s">
        <v>353</v>
      </c>
      <c r="D2123" t="s">
        <v>354</v>
      </c>
      <c r="E2123" t="s">
        <v>343</v>
      </c>
      <c r="F2123" t="s">
        <v>344</v>
      </c>
      <c r="G2123" t="s">
        <v>386</v>
      </c>
      <c r="H2123">
        <v>24</v>
      </c>
      <c r="I2123" t="s">
        <v>214</v>
      </c>
      <c r="J2123" t="s">
        <v>213</v>
      </c>
      <c r="K2123">
        <v>511515</v>
      </c>
      <c r="L2123">
        <v>408177</v>
      </c>
      <c r="M2123">
        <v>54847</v>
      </c>
      <c r="N2123">
        <v>17665</v>
      </c>
      <c r="O2123">
        <v>6118</v>
      </c>
      <c r="P2123">
        <v>3022</v>
      </c>
      <c r="Q2123">
        <v>21686</v>
      </c>
    </row>
    <row r="2124" spans="1:17" hidden="1" x14ac:dyDescent="0.2">
      <c r="A2124" t="s">
        <v>359</v>
      </c>
      <c r="B2124" s="2">
        <v>41091</v>
      </c>
      <c r="C2124" t="s">
        <v>353</v>
      </c>
      <c r="D2124" t="s">
        <v>354</v>
      </c>
      <c r="E2124" t="s">
        <v>347</v>
      </c>
      <c r="F2124" t="s">
        <v>348</v>
      </c>
      <c r="G2124" t="s">
        <v>386</v>
      </c>
      <c r="H2124">
        <v>24</v>
      </c>
      <c r="I2124" t="s">
        <v>214</v>
      </c>
      <c r="J2124" t="s">
        <v>213</v>
      </c>
      <c r="K2124">
        <v>5375557</v>
      </c>
      <c r="L2124">
        <v>3165329</v>
      </c>
      <c r="M2124">
        <v>1720220</v>
      </c>
      <c r="N2124">
        <v>14205</v>
      </c>
      <c r="O2124">
        <v>345957</v>
      </c>
      <c r="P2124">
        <v>2673</v>
      </c>
      <c r="Q2124">
        <v>127173</v>
      </c>
    </row>
    <row r="2125" spans="1:17" hidden="1" x14ac:dyDescent="0.2">
      <c r="A2125" t="s">
        <v>359</v>
      </c>
      <c r="B2125" s="2">
        <v>41091</v>
      </c>
      <c r="C2125" t="s">
        <v>353</v>
      </c>
      <c r="D2125" t="s">
        <v>354</v>
      </c>
      <c r="E2125" t="s">
        <v>349</v>
      </c>
      <c r="F2125" t="s">
        <v>350</v>
      </c>
      <c r="G2125" t="s">
        <v>386</v>
      </c>
      <c r="H2125">
        <v>24</v>
      </c>
      <c r="I2125" t="s">
        <v>214</v>
      </c>
      <c r="J2125" t="s">
        <v>213</v>
      </c>
      <c r="K2125">
        <v>5887072</v>
      </c>
      <c r="L2125">
        <v>3573506</v>
      </c>
      <c r="M2125">
        <v>1775067</v>
      </c>
      <c r="N2125">
        <v>31870</v>
      </c>
      <c r="O2125">
        <v>352075</v>
      </c>
      <c r="P2125">
        <v>5695</v>
      </c>
      <c r="Q2125">
        <v>148859</v>
      </c>
    </row>
    <row r="2126" spans="1:17" hidden="1" x14ac:dyDescent="0.2">
      <c r="A2126" t="s">
        <v>360</v>
      </c>
      <c r="B2126" s="2">
        <v>41456</v>
      </c>
      <c r="C2126" t="s">
        <v>341</v>
      </c>
      <c r="D2126" t="s">
        <v>342</v>
      </c>
      <c r="E2126" t="s">
        <v>343</v>
      </c>
      <c r="F2126" t="s">
        <v>344</v>
      </c>
      <c r="G2126" t="s">
        <v>386</v>
      </c>
      <c r="H2126">
        <v>24</v>
      </c>
      <c r="I2126" t="s">
        <v>214</v>
      </c>
      <c r="J2126" t="s">
        <v>213</v>
      </c>
      <c r="K2126">
        <v>253007</v>
      </c>
      <c r="L2126">
        <v>200411</v>
      </c>
      <c r="M2126">
        <v>28538</v>
      </c>
      <c r="N2126">
        <v>8174</v>
      </c>
      <c r="O2126">
        <v>3166</v>
      </c>
      <c r="P2126">
        <v>1419</v>
      </c>
      <c r="Q2126">
        <v>11299</v>
      </c>
    </row>
    <row r="2127" spans="1:17" hidden="1" x14ac:dyDescent="0.2">
      <c r="A2127" t="s">
        <v>360</v>
      </c>
      <c r="B2127" s="2">
        <v>41456</v>
      </c>
      <c r="C2127" t="s">
        <v>341</v>
      </c>
      <c r="D2127" t="s">
        <v>342</v>
      </c>
      <c r="E2127" t="s">
        <v>347</v>
      </c>
      <c r="F2127" t="s">
        <v>348</v>
      </c>
      <c r="G2127" t="s">
        <v>386</v>
      </c>
      <c r="H2127">
        <v>24</v>
      </c>
      <c r="I2127" t="s">
        <v>214</v>
      </c>
      <c r="J2127" t="s">
        <v>213</v>
      </c>
      <c r="K2127">
        <v>2800508</v>
      </c>
      <c r="L2127">
        <v>1610263</v>
      </c>
      <c r="M2127">
        <v>927016</v>
      </c>
      <c r="N2127">
        <v>7346</v>
      </c>
      <c r="O2127">
        <v>186665</v>
      </c>
      <c r="P2127">
        <v>1463</v>
      </c>
      <c r="Q2127">
        <v>67755</v>
      </c>
    </row>
    <row r="2128" spans="1:17" hidden="1" x14ac:dyDescent="0.2">
      <c r="A2128" t="s">
        <v>360</v>
      </c>
      <c r="B2128" s="2">
        <v>41456</v>
      </c>
      <c r="C2128" t="s">
        <v>341</v>
      </c>
      <c r="D2128" t="s">
        <v>342</v>
      </c>
      <c r="E2128" t="s">
        <v>349</v>
      </c>
      <c r="F2128" t="s">
        <v>350</v>
      </c>
      <c r="G2128" t="s">
        <v>386</v>
      </c>
      <c r="H2128">
        <v>24</v>
      </c>
      <c r="I2128" t="s">
        <v>214</v>
      </c>
      <c r="J2128" t="s">
        <v>213</v>
      </c>
      <c r="K2128">
        <v>3053515</v>
      </c>
      <c r="L2128">
        <v>1810674</v>
      </c>
      <c r="M2128">
        <v>955554</v>
      </c>
      <c r="N2128">
        <v>15520</v>
      </c>
      <c r="O2128">
        <v>189831</v>
      </c>
      <c r="P2128">
        <v>2882</v>
      </c>
      <c r="Q2128">
        <v>79054</v>
      </c>
    </row>
    <row r="2129" spans="1:17" hidden="1" x14ac:dyDescent="0.2">
      <c r="A2129" t="s">
        <v>360</v>
      </c>
      <c r="B2129" s="2">
        <v>41456</v>
      </c>
      <c r="C2129" t="s">
        <v>351</v>
      </c>
      <c r="D2129" t="s">
        <v>352</v>
      </c>
      <c r="E2129" t="s">
        <v>343</v>
      </c>
      <c r="F2129" t="s">
        <v>344</v>
      </c>
      <c r="G2129" t="s">
        <v>386</v>
      </c>
      <c r="H2129">
        <v>24</v>
      </c>
      <c r="I2129" t="s">
        <v>214</v>
      </c>
      <c r="J2129" t="s">
        <v>213</v>
      </c>
      <c r="K2129">
        <v>275779</v>
      </c>
      <c r="L2129">
        <v>221614</v>
      </c>
      <c r="M2129">
        <v>27857</v>
      </c>
      <c r="N2129">
        <v>9942</v>
      </c>
      <c r="O2129">
        <v>3220</v>
      </c>
      <c r="P2129">
        <v>1751</v>
      </c>
      <c r="Q2129">
        <v>11395</v>
      </c>
    </row>
    <row r="2130" spans="1:17" hidden="1" x14ac:dyDescent="0.2">
      <c r="A2130" t="s">
        <v>360</v>
      </c>
      <c r="B2130" s="2">
        <v>41456</v>
      </c>
      <c r="C2130" t="s">
        <v>351</v>
      </c>
      <c r="D2130" t="s">
        <v>352</v>
      </c>
      <c r="E2130" t="s">
        <v>347</v>
      </c>
      <c r="F2130" t="s">
        <v>348</v>
      </c>
      <c r="G2130" t="s">
        <v>386</v>
      </c>
      <c r="H2130">
        <v>24</v>
      </c>
      <c r="I2130" t="s">
        <v>214</v>
      </c>
      <c r="J2130" t="s">
        <v>213</v>
      </c>
      <c r="K2130">
        <v>2594410</v>
      </c>
      <c r="L2130">
        <v>1545710</v>
      </c>
      <c r="M2130">
        <v>809013</v>
      </c>
      <c r="N2130">
        <v>6915</v>
      </c>
      <c r="O2130">
        <v>168584</v>
      </c>
      <c r="P2130">
        <v>1317</v>
      </c>
      <c r="Q2130">
        <v>62871</v>
      </c>
    </row>
    <row r="2131" spans="1:17" hidden="1" x14ac:dyDescent="0.2">
      <c r="A2131" t="s">
        <v>360</v>
      </c>
      <c r="B2131" s="2">
        <v>41456</v>
      </c>
      <c r="C2131" t="s">
        <v>351</v>
      </c>
      <c r="D2131" t="s">
        <v>352</v>
      </c>
      <c r="E2131" t="s">
        <v>349</v>
      </c>
      <c r="F2131" t="s">
        <v>350</v>
      </c>
      <c r="G2131" t="s">
        <v>386</v>
      </c>
      <c r="H2131">
        <v>24</v>
      </c>
      <c r="I2131" t="s">
        <v>214</v>
      </c>
      <c r="J2131" t="s">
        <v>213</v>
      </c>
      <c r="K2131">
        <v>2870189</v>
      </c>
      <c r="L2131">
        <v>1767324</v>
      </c>
      <c r="M2131">
        <v>836870</v>
      </c>
      <c r="N2131">
        <v>16857</v>
      </c>
      <c r="O2131">
        <v>171804</v>
      </c>
      <c r="P2131">
        <v>3068</v>
      </c>
      <c r="Q2131">
        <v>74266</v>
      </c>
    </row>
    <row r="2132" spans="1:17" hidden="1" x14ac:dyDescent="0.2">
      <c r="A2132" t="s">
        <v>360</v>
      </c>
      <c r="B2132" s="2">
        <v>41456</v>
      </c>
      <c r="C2132" t="s">
        <v>353</v>
      </c>
      <c r="D2132" t="s">
        <v>354</v>
      </c>
      <c r="E2132" t="s">
        <v>343</v>
      </c>
      <c r="F2132" t="s">
        <v>344</v>
      </c>
      <c r="G2132" t="s">
        <v>386</v>
      </c>
      <c r="H2132">
        <v>24</v>
      </c>
      <c r="I2132" t="s">
        <v>214</v>
      </c>
      <c r="J2132" t="s">
        <v>213</v>
      </c>
      <c r="K2132">
        <v>528786</v>
      </c>
      <c r="L2132">
        <v>422025</v>
      </c>
      <c r="M2132">
        <v>56395</v>
      </c>
      <c r="N2132">
        <v>18116</v>
      </c>
      <c r="O2132">
        <v>6386</v>
      </c>
      <c r="P2132">
        <v>3170</v>
      </c>
      <c r="Q2132">
        <v>22694</v>
      </c>
    </row>
    <row r="2133" spans="1:17" hidden="1" x14ac:dyDescent="0.2">
      <c r="A2133" t="s">
        <v>360</v>
      </c>
      <c r="B2133" s="2">
        <v>41456</v>
      </c>
      <c r="C2133" t="s">
        <v>353</v>
      </c>
      <c r="D2133" t="s">
        <v>354</v>
      </c>
      <c r="E2133" t="s">
        <v>347</v>
      </c>
      <c r="F2133" t="s">
        <v>348</v>
      </c>
      <c r="G2133" t="s">
        <v>386</v>
      </c>
      <c r="H2133">
        <v>24</v>
      </c>
      <c r="I2133" t="s">
        <v>214</v>
      </c>
      <c r="J2133" t="s">
        <v>213</v>
      </c>
      <c r="K2133">
        <v>5394918</v>
      </c>
      <c r="L2133">
        <v>3155973</v>
      </c>
      <c r="M2133">
        <v>1736029</v>
      </c>
      <c r="N2133">
        <v>14261</v>
      </c>
      <c r="O2133">
        <v>355249</v>
      </c>
      <c r="P2133">
        <v>2780</v>
      </c>
      <c r="Q2133">
        <v>130626</v>
      </c>
    </row>
    <row r="2134" spans="1:17" hidden="1" x14ac:dyDescent="0.2">
      <c r="A2134" t="s">
        <v>360</v>
      </c>
      <c r="B2134" s="2">
        <v>41456</v>
      </c>
      <c r="C2134" t="s">
        <v>353</v>
      </c>
      <c r="D2134" t="s">
        <v>354</v>
      </c>
      <c r="E2134" t="s">
        <v>349</v>
      </c>
      <c r="F2134" t="s">
        <v>350</v>
      </c>
      <c r="G2134" t="s">
        <v>386</v>
      </c>
      <c r="H2134">
        <v>24</v>
      </c>
      <c r="I2134" t="s">
        <v>214</v>
      </c>
      <c r="J2134" t="s">
        <v>213</v>
      </c>
      <c r="K2134">
        <v>5923704</v>
      </c>
      <c r="L2134">
        <v>3577998</v>
      </c>
      <c r="M2134">
        <v>1792424</v>
      </c>
      <c r="N2134">
        <v>32377</v>
      </c>
      <c r="O2134">
        <v>361635</v>
      </c>
      <c r="P2134">
        <v>5950</v>
      </c>
      <c r="Q2134">
        <v>153320</v>
      </c>
    </row>
    <row r="2135" spans="1:17" x14ac:dyDescent="0.2">
      <c r="A2135" t="s">
        <v>361</v>
      </c>
      <c r="B2135" s="2">
        <v>41821</v>
      </c>
      <c r="C2135" t="s">
        <v>341</v>
      </c>
      <c r="D2135" t="s">
        <v>342</v>
      </c>
      <c r="E2135" t="s">
        <v>343</v>
      </c>
      <c r="F2135" t="s">
        <v>344</v>
      </c>
      <c r="G2135" t="s">
        <v>386</v>
      </c>
      <c r="H2135">
        <v>24</v>
      </c>
      <c r="I2135" t="s">
        <v>214</v>
      </c>
      <c r="J2135" t="s">
        <v>213</v>
      </c>
      <c r="K2135">
        <v>263591</v>
      </c>
      <c r="L2135">
        <v>208826</v>
      </c>
      <c r="M2135">
        <v>29548</v>
      </c>
      <c r="N2135">
        <v>8445</v>
      </c>
      <c r="O2135">
        <v>3313</v>
      </c>
      <c r="P2135">
        <v>1469</v>
      </c>
      <c r="Q2135">
        <v>11990</v>
      </c>
    </row>
    <row r="2136" spans="1:17" x14ac:dyDescent="0.2">
      <c r="A2136" t="s">
        <v>361</v>
      </c>
      <c r="B2136" s="2">
        <v>41821</v>
      </c>
      <c r="C2136" t="s">
        <v>341</v>
      </c>
      <c r="D2136" t="s">
        <v>342</v>
      </c>
      <c r="E2136" t="s">
        <v>347</v>
      </c>
      <c r="F2136" t="s">
        <v>348</v>
      </c>
      <c r="G2136" t="s">
        <v>386</v>
      </c>
      <c r="H2136">
        <v>24</v>
      </c>
      <c r="I2136" t="s">
        <v>214</v>
      </c>
      <c r="J2136" t="s">
        <v>213</v>
      </c>
      <c r="K2136">
        <v>2807878</v>
      </c>
      <c r="L2136">
        <v>1602092</v>
      </c>
      <c r="M2136">
        <v>935433</v>
      </c>
      <c r="N2136">
        <v>7422</v>
      </c>
      <c r="O2136">
        <v>191736</v>
      </c>
      <c r="P2136">
        <v>1519</v>
      </c>
      <c r="Q2136">
        <v>69676</v>
      </c>
    </row>
    <row r="2137" spans="1:17" x14ac:dyDescent="0.2">
      <c r="A2137" t="s">
        <v>361</v>
      </c>
      <c r="B2137" s="2">
        <v>41821</v>
      </c>
      <c r="C2137" t="s">
        <v>341</v>
      </c>
      <c r="D2137" t="s">
        <v>342</v>
      </c>
      <c r="E2137" t="s">
        <v>349</v>
      </c>
      <c r="F2137" t="s">
        <v>350</v>
      </c>
      <c r="G2137" t="s">
        <v>386</v>
      </c>
      <c r="H2137">
        <v>24</v>
      </c>
      <c r="I2137" t="s">
        <v>214</v>
      </c>
      <c r="J2137" t="s">
        <v>213</v>
      </c>
      <c r="K2137">
        <v>3071469</v>
      </c>
      <c r="L2137">
        <v>1810918</v>
      </c>
      <c r="M2137">
        <v>964981</v>
      </c>
      <c r="N2137">
        <v>15867</v>
      </c>
      <c r="O2137">
        <v>195049</v>
      </c>
      <c r="P2137">
        <v>2988</v>
      </c>
      <c r="Q2137">
        <v>81666</v>
      </c>
    </row>
    <row r="2138" spans="1:17" x14ac:dyDescent="0.2">
      <c r="A2138" t="s">
        <v>361</v>
      </c>
      <c r="B2138" s="2">
        <v>41821</v>
      </c>
      <c r="C2138" t="s">
        <v>351</v>
      </c>
      <c r="D2138" t="s">
        <v>352</v>
      </c>
      <c r="E2138" t="s">
        <v>343</v>
      </c>
      <c r="F2138" t="s">
        <v>344</v>
      </c>
      <c r="G2138" t="s">
        <v>386</v>
      </c>
      <c r="H2138">
        <v>24</v>
      </c>
      <c r="I2138" t="s">
        <v>214</v>
      </c>
      <c r="J2138" t="s">
        <v>213</v>
      </c>
      <c r="K2138">
        <v>286814</v>
      </c>
      <c r="L2138">
        <v>230598</v>
      </c>
      <c r="M2138">
        <v>28741</v>
      </c>
      <c r="N2138">
        <v>10228</v>
      </c>
      <c r="O2138">
        <v>3365</v>
      </c>
      <c r="P2138">
        <v>1843</v>
      </c>
      <c r="Q2138">
        <v>12039</v>
      </c>
    </row>
    <row r="2139" spans="1:17" x14ac:dyDescent="0.2">
      <c r="A2139" t="s">
        <v>361</v>
      </c>
      <c r="B2139" s="2">
        <v>41821</v>
      </c>
      <c r="C2139" t="s">
        <v>351</v>
      </c>
      <c r="D2139" t="s">
        <v>352</v>
      </c>
      <c r="E2139" t="s">
        <v>347</v>
      </c>
      <c r="F2139" t="s">
        <v>348</v>
      </c>
      <c r="G2139" t="s">
        <v>386</v>
      </c>
      <c r="H2139">
        <v>24</v>
      </c>
      <c r="I2139" t="s">
        <v>214</v>
      </c>
      <c r="J2139" t="s">
        <v>213</v>
      </c>
      <c r="K2139">
        <v>2599882</v>
      </c>
      <c r="L2139">
        <v>1537236</v>
      </c>
      <c r="M2139">
        <v>816869</v>
      </c>
      <c r="N2139">
        <v>6912</v>
      </c>
      <c r="O2139">
        <v>172919</v>
      </c>
      <c r="P2139">
        <v>1367</v>
      </c>
      <c r="Q2139">
        <v>64579</v>
      </c>
    </row>
    <row r="2140" spans="1:17" x14ac:dyDescent="0.2">
      <c r="A2140" t="s">
        <v>361</v>
      </c>
      <c r="B2140" s="2">
        <v>41821</v>
      </c>
      <c r="C2140" t="s">
        <v>351</v>
      </c>
      <c r="D2140" t="s">
        <v>352</v>
      </c>
      <c r="E2140" t="s">
        <v>349</v>
      </c>
      <c r="F2140" t="s">
        <v>350</v>
      </c>
      <c r="G2140" t="s">
        <v>386</v>
      </c>
      <c r="H2140">
        <v>24</v>
      </c>
      <c r="I2140" t="s">
        <v>214</v>
      </c>
      <c r="J2140" t="s">
        <v>213</v>
      </c>
      <c r="K2140">
        <v>2886696</v>
      </c>
      <c r="L2140">
        <v>1767834</v>
      </c>
      <c r="M2140">
        <v>845610</v>
      </c>
      <c r="N2140">
        <v>17140</v>
      </c>
      <c r="O2140">
        <v>176284</v>
      </c>
      <c r="P2140">
        <v>3210</v>
      </c>
      <c r="Q2140">
        <v>76618</v>
      </c>
    </row>
    <row r="2141" spans="1:17" x14ac:dyDescent="0.2">
      <c r="A2141" t="s">
        <v>361</v>
      </c>
      <c r="B2141" s="2">
        <v>41821</v>
      </c>
      <c r="C2141" t="s">
        <v>353</v>
      </c>
      <c r="D2141" t="s">
        <v>354</v>
      </c>
      <c r="E2141" t="s">
        <v>343</v>
      </c>
      <c r="F2141" t="s">
        <v>344</v>
      </c>
      <c r="G2141" t="s">
        <v>386</v>
      </c>
      <c r="H2141">
        <v>24</v>
      </c>
      <c r="I2141" t="s">
        <v>214</v>
      </c>
      <c r="J2141" t="s">
        <v>213</v>
      </c>
      <c r="K2141">
        <v>550405</v>
      </c>
      <c r="L2141">
        <v>439424</v>
      </c>
      <c r="M2141">
        <v>58289</v>
      </c>
      <c r="N2141">
        <v>18673</v>
      </c>
      <c r="O2141">
        <v>6678</v>
      </c>
      <c r="P2141">
        <v>3312</v>
      </c>
      <c r="Q2141">
        <v>24029</v>
      </c>
    </row>
    <row r="2142" spans="1:17" x14ac:dyDescent="0.2">
      <c r="A2142" t="s">
        <v>361</v>
      </c>
      <c r="B2142" s="2">
        <v>41821</v>
      </c>
      <c r="C2142" t="s">
        <v>353</v>
      </c>
      <c r="D2142" t="s">
        <v>354</v>
      </c>
      <c r="E2142" t="s">
        <v>347</v>
      </c>
      <c r="F2142" t="s">
        <v>348</v>
      </c>
      <c r="G2142" t="s">
        <v>386</v>
      </c>
      <c r="H2142">
        <v>24</v>
      </c>
      <c r="I2142" t="s">
        <v>214</v>
      </c>
      <c r="J2142" t="s">
        <v>213</v>
      </c>
      <c r="K2142">
        <v>5407760</v>
      </c>
      <c r="L2142">
        <v>3139328</v>
      </c>
      <c r="M2142">
        <v>1752302</v>
      </c>
      <c r="N2142">
        <v>14334</v>
      </c>
      <c r="O2142">
        <v>364655</v>
      </c>
      <c r="P2142">
        <v>2886</v>
      </c>
      <c r="Q2142">
        <v>134255</v>
      </c>
    </row>
    <row r="2143" spans="1:17" x14ac:dyDescent="0.2">
      <c r="A2143" t="s">
        <v>361</v>
      </c>
      <c r="B2143" s="2">
        <v>41821</v>
      </c>
      <c r="C2143" t="s">
        <v>353</v>
      </c>
      <c r="D2143" t="s">
        <v>354</v>
      </c>
      <c r="E2143" t="s">
        <v>349</v>
      </c>
      <c r="F2143" t="s">
        <v>350</v>
      </c>
      <c r="G2143" t="s">
        <v>386</v>
      </c>
      <c r="H2143">
        <v>24</v>
      </c>
      <c r="I2143" t="s">
        <v>214</v>
      </c>
      <c r="J2143" t="s">
        <v>213</v>
      </c>
      <c r="K2143">
        <v>5958165</v>
      </c>
      <c r="L2143">
        <v>3578752</v>
      </c>
      <c r="M2143">
        <v>1810591</v>
      </c>
      <c r="N2143">
        <v>33007</v>
      </c>
      <c r="O2143">
        <v>371333</v>
      </c>
      <c r="P2143">
        <v>6198</v>
      </c>
      <c r="Q2143">
        <v>158284</v>
      </c>
    </row>
    <row r="2144" spans="1:17" hidden="1" x14ac:dyDescent="0.2">
      <c r="A2144" t="s">
        <v>362</v>
      </c>
      <c r="B2144" s="2">
        <v>42186</v>
      </c>
      <c r="C2144" t="s">
        <v>341</v>
      </c>
      <c r="D2144" t="s">
        <v>342</v>
      </c>
      <c r="E2144" t="s">
        <v>343</v>
      </c>
      <c r="F2144" t="s">
        <v>344</v>
      </c>
      <c r="G2144" t="s">
        <v>386</v>
      </c>
      <c r="H2144">
        <v>24</v>
      </c>
      <c r="I2144" t="s">
        <v>214</v>
      </c>
      <c r="J2144" t="s">
        <v>213</v>
      </c>
      <c r="K2144">
        <v>273443</v>
      </c>
      <c r="L2144">
        <v>216535</v>
      </c>
      <c r="M2144">
        <v>30616</v>
      </c>
      <c r="N2144">
        <v>8886</v>
      </c>
      <c r="O2144">
        <v>3484</v>
      </c>
      <c r="P2144">
        <v>1541</v>
      </c>
      <c r="Q2144">
        <v>12381</v>
      </c>
    </row>
    <row r="2145" spans="1:17" hidden="1" x14ac:dyDescent="0.2">
      <c r="A2145" t="s">
        <v>362</v>
      </c>
      <c r="B2145" s="2">
        <v>42186</v>
      </c>
      <c r="C2145" t="s">
        <v>341</v>
      </c>
      <c r="D2145" t="s">
        <v>342</v>
      </c>
      <c r="E2145" t="s">
        <v>347</v>
      </c>
      <c r="F2145" t="s">
        <v>348</v>
      </c>
      <c r="G2145" t="s">
        <v>386</v>
      </c>
      <c r="H2145">
        <v>24</v>
      </c>
      <c r="I2145" t="s">
        <v>214</v>
      </c>
      <c r="J2145" t="s">
        <v>213</v>
      </c>
      <c r="K2145">
        <v>2812211</v>
      </c>
      <c r="L2145">
        <v>1591391</v>
      </c>
      <c r="M2145">
        <v>943376</v>
      </c>
      <c r="N2145">
        <v>7495</v>
      </c>
      <c r="O2145">
        <v>196935</v>
      </c>
      <c r="P2145">
        <v>1540</v>
      </c>
      <c r="Q2145">
        <v>71474</v>
      </c>
    </row>
    <row r="2146" spans="1:17" hidden="1" x14ac:dyDescent="0.2">
      <c r="A2146" t="s">
        <v>362</v>
      </c>
      <c r="B2146" s="2">
        <v>42186</v>
      </c>
      <c r="C2146" t="s">
        <v>341</v>
      </c>
      <c r="D2146" t="s">
        <v>342</v>
      </c>
      <c r="E2146" t="s">
        <v>349</v>
      </c>
      <c r="F2146" t="s">
        <v>350</v>
      </c>
      <c r="G2146" t="s">
        <v>386</v>
      </c>
      <c r="H2146">
        <v>24</v>
      </c>
      <c r="I2146" t="s">
        <v>214</v>
      </c>
      <c r="J2146" t="s">
        <v>213</v>
      </c>
      <c r="K2146">
        <v>3085654</v>
      </c>
      <c r="L2146">
        <v>1807926</v>
      </c>
      <c r="M2146">
        <v>973992</v>
      </c>
      <c r="N2146">
        <v>16381</v>
      </c>
      <c r="O2146">
        <v>200419</v>
      </c>
      <c r="P2146">
        <v>3081</v>
      </c>
      <c r="Q2146">
        <v>83855</v>
      </c>
    </row>
    <row r="2147" spans="1:17" hidden="1" x14ac:dyDescent="0.2">
      <c r="A2147" t="s">
        <v>362</v>
      </c>
      <c r="B2147" s="2">
        <v>42186</v>
      </c>
      <c r="C2147" t="s">
        <v>351</v>
      </c>
      <c r="D2147" t="s">
        <v>352</v>
      </c>
      <c r="E2147" t="s">
        <v>343</v>
      </c>
      <c r="F2147" t="s">
        <v>344</v>
      </c>
      <c r="G2147" t="s">
        <v>386</v>
      </c>
      <c r="H2147">
        <v>24</v>
      </c>
      <c r="I2147" t="s">
        <v>214</v>
      </c>
      <c r="J2147" t="s">
        <v>213</v>
      </c>
      <c r="K2147">
        <v>296151</v>
      </c>
      <c r="L2147">
        <v>237820</v>
      </c>
      <c r="M2147">
        <v>29726</v>
      </c>
      <c r="N2147">
        <v>10668</v>
      </c>
      <c r="O2147">
        <v>3545</v>
      </c>
      <c r="P2147">
        <v>1911</v>
      </c>
      <c r="Q2147">
        <v>12481</v>
      </c>
    </row>
    <row r="2148" spans="1:17" hidden="1" x14ac:dyDescent="0.2">
      <c r="A2148" t="s">
        <v>362</v>
      </c>
      <c r="B2148" s="2">
        <v>42186</v>
      </c>
      <c r="C2148" t="s">
        <v>351</v>
      </c>
      <c r="D2148" t="s">
        <v>352</v>
      </c>
      <c r="E2148" t="s">
        <v>347</v>
      </c>
      <c r="F2148" t="s">
        <v>348</v>
      </c>
      <c r="G2148" t="s">
        <v>386</v>
      </c>
      <c r="H2148">
        <v>24</v>
      </c>
      <c r="I2148" t="s">
        <v>214</v>
      </c>
      <c r="J2148" t="s">
        <v>213</v>
      </c>
      <c r="K2148">
        <v>2604912</v>
      </c>
      <c r="L2148">
        <v>1527606</v>
      </c>
      <c r="M2148">
        <v>824879</v>
      </c>
      <c r="N2148">
        <v>6988</v>
      </c>
      <c r="O2148">
        <v>177805</v>
      </c>
      <c r="P2148">
        <v>1396</v>
      </c>
      <c r="Q2148">
        <v>66238</v>
      </c>
    </row>
    <row r="2149" spans="1:17" hidden="1" x14ac:dyDescent="0.2">
      <c r="A2149" t="s">
        <v>362</v>
      </c>
      <c r="B2149" s="2">
        <v>42186</v>
      </c>
      <c r="C2149" t="s">
        <v>351</v>
      </c>
      <c r="D2149" t="s">
        <v>352</v>
      </c>
      <c r="E2149" t="s">
        <v>349</v>
      </c>
      <c r="F2149" t="s">
        <v>350</v>
      </c>
      <c r="G2149" t="s">
        <v>386</v>
      </c>
      <c r="H2149">
        <v>24</v>
      </c>
      <c r="I2149" t="s">
        <v>214</v>
      </c>
      <c r="J2149" t="s">
        <v>213</v>
      </c>
      <c r="K2149">
        <v>2901063</v>
      </c>
      <c r="L2149">
        <v>1765426</v>
      </c>
      <c r="M2149">
        <v>854605</v>
      </c>
      <c r="N2149">
        <v>17656</v>
      </c>
      <c r="O2149">
        <v>181350</v>
      </c>
      <c r="P2149">
        <v>3307</v>
      </c>
      <c r="Q2149">
        <v>78719</v>
      </c>
    </row>
    <row r="2150" spans="1:17" hidden="1" x14ac:dyDescent="0.2">
      <c r="A2150" t="s">
        <v>362</v>
      </c>
      <c r="B2150" s="2">
        <v>42186</v>
      </c>
      <c r="C2150" t="s">
        <v>353</v>
      </c>
      <c r="D2150" t="s">
        <v>354</v>
      </c>
      <c r="E2150" t="s">
        <v>343</v>
      </c>
      <c r="F2150" t="s">
        <v>344</v>
      </c>
      <c r="G2150" t="s">
        <v>386</v>
      </c>
      <c r="H2150">
        <v>24</v>
      </c>
      <c r="I2150" t="s">
        <v>214</v>
      </c>
      <c r="J2150" t="s">
        <v>213</v>
      </c>
      <c r="K2150">
        <v>569594</v>
      </c>
      <c r="L2150">
        <v>454355</v>
      </c>
      <c r="M2150">
        <v>60342</v>
      </c>
      <c r="N2150">
        <v>19554</v>
      </c>
      <c r="O2150">
        <v>7029</v>
      </c>
      <c r="P2150">
        <v>3452</v>
      </c>
      <c r="Q2150">
        <v>24862</v>
      </c>
    </row>
    <row r="2151" spans="1:17" hidden="1" x14ac:dyDescent="0.2">
      <c r="A2151" t="s">
        <v>362</v>
      </c>
      <c r="B2151" s="2">
        <v>42186</v>
      </c>
      <c r="C2151" t="s">
        <v>353</v>
      </c>
      <c r="D2151" t="s">
        <v>354</v>
      </c>
      <c r="E2151" t="s">
        <v>347</v>
      </c>
      <c r="F2151" t="s">
        <v>348</v>
      </c>
      <c r="G2151" t="s">
        <v>386</v>
      </c>
      <c r="H2151">
        <v>24</v>
      </c>
      <c r="I2151" t="s">
        <v>214</v>
      </c>
      <c r="J2151" t="s">
        <v>213</v>
      </c>
      <c r="K2151">
        <v>5417123</v>
      </c>
      <c r="L2151">
        <v>3118997</v>
      </c>
      <c r="M2151">
        <v>1768255</v>
      </c>
      <c r="N2151">
        <v>14483</v>
      </c>
      <c r="O2151">
        <v>374740</v>
      </c>
      <c r="P2151">
        <v>2936</v>
      </c>
      <c r="Q2151">
        <v>137712</v>
      </c>
    </row>
    <row r="2152" spans="1:17" hidden="1" x14ac:dyDescent="0.2">
      <c r="A2152" t="s">
        <v>362</v>
      </c>
      <c r="B2152" s="2">
        <v>42186</v>
      </c>
      <c r="C2152" t="s">
        <v>353</v>
      </c>
      <c r="D2152" t="s">
        <v>354</v>
      </c>
      <c r="E2152" t="s">
        <v>349</v>
      </c>
      <c r="F2152" t="s">
        <v>350</v>
      </c>
      <c r="G2152" t="s">
        <v>386</v>
      </c>
      <c r="H2152">
        <v>24</v>
      </c>
      <c r="I2152" t="s">
        <v>214</v>
      </c>
      <c r="J2152" t="s">
        <v>213</v>
      </c>
      <c r="K2152">
        <v>5986717</v>
      </c>
      <c r="L2152">
        <v>3573352</v>
      </c>
      <c r="M2152">
        <v>1828597</v>
      </c>
      <c r="N2152">
        <v>34037</v>
      </c>
      <c r="O2152">
        <v>381769</v>
      </c>
      <c r="P2152">
        <v>6388</v>
      </c>
      <c r="Q2152">
        <v>162574</v>
      </c>
    </row>
    <row r="2153" spans="1:17" hidden="1" x14ac:dyDescent="0.2">
      <c r="A2153" t="s">
        <v>363</v>
      </c>
      <c r="B2153" s="2">
        <v>42552</v>
      </c>
      <c r="C2153" t="s">
        <v>341</v>
      </c>
      <c r="D2153" t="s">
        <v>342</v>
      </c>
      <c r="E2153" t="s">
        <v>343</v>
      </c>
      <c r="F2153" t="s">
        <v>344</v>
      </c>
      <c r="G2153" t="s">
        <v>386</v>
      </c>
      <c r="H2153">
        <v>24</v>
      </c>
      <c r="I2153" t="s">
        <v>214</v>
      </c>
      <c r="J2153" t="s">
        <v>213</v>
      </c>
      <c r="K2153">
        <v>282746</v>
      </c>
      <c r="L2153">
        <v>224036</v>
      </c>
      <c r="M2153">
        <v>31489</v>
      </c>
      <c r="N2153">
        <v>9227</v>
      </c>
      <c r="O2153">
        <v>3588</v>
      </c>
      <c r="P2153">
        <v>1593</v>
      </c>
      <c r="Q2153">
        <v>12813</v>
      </c>
    </row>
    <row r="2154" spans="1:17" hidden="1" x14ac:dyDescent="0.2">
      <c r="A2154" t="s">
        <v>363</v>
      </c>
      <c r="B2154" s="2">
        <v>42552</v>
      </c>
      <c r="C2154" t="s">
        <v>341</v>
      </c>
      <c r="D2154" t="s">
        <v>342</v>
      </c>
      <c r="E2154" t="s">
        <v>347</v>
      </c>
      <c r="F2154" t="s">
        <v>348</v>
      </c>
      <c r="G2154" t="s">
        <v>386</v>
      </c>
      <c r="H2154">
        <v>24</v>
      </c>
      <c r="I2154" t="s">
        <v>214</v>
      </c>
      <c r="J2154" t="s">
        <v>213</v>
      </c>
      <c r="K2154">
        <v>2811128</v>
      </c>
      <c r="L2154">
        <v>1578939</v>
      </c>
      <c r="M2154">
        <v>949129</v>
      </c>
      <c r="N2154">
        <v>7556</v>
      </c>
      <c r="O2154">
        <v>200830</v>
      </c>
      <c r="P2154">
        <v>1572</v>
      </c>
      <c r="Q2154">
        <v>73102</v>
      </c>
    </row>
    <row r="2155" spans="1:17" hidden="1" x14ac:dyDescent="0.2">
      <c r="A2155" t="s">
        <v>363</v>
      </c>
      <c r="B2155" s="2">
        <v>42552</v>
      </c>
      <c r="C2155" t="s">
        <v>341</v>
      </c>
      <c r="D2155" t="s">
        <v>342</v>
      </c>
      <c r="E2155" t="s">
        <v>349</v>
      </c>
      <c r="F2155" t="s">
        <v>350</v>
      </c>
      <c r="G2155" t="s">
        <v>386</v>
      </c>
      <c r="H2155">
        <v>24</v>
      </c>
      <c r="I2155" t="s">
        <v>214</v>
      </c>
      <c r="J2155" t="s">
        <v>213</v>
      </c>
      <c r="K2155">
        <v>3093874</v>
      </c>
      <c r="L2155">
        <v>1802975</v>
      </c>
      <c r="M2155">
        <v>980618</v>
      </c>
      <c r="N2155">
        <v>16783</v>
      </c>
      <c r="O2155">
        <v>204418</v>
      </c>
      <c r="P2155">
        <v>3165</v>
      </c>
      <c r="Q2155">
        <v>85915</v>
      </c>
    </row>
    <row r="2156" spans="1:17" hidden="1" x14ac:dyDescent="0.2">
      <c r="A2156" t="s">
        <v>363</v>
      </c>
      <c r="B2156" s="2">
        <v>42552</v>
      </c>
      <c r="C2156" t="s">
        <v>351</v>
      </c>
      <c r="D2156" t="s">
        <v>352</v>
      </c>
      <c r="E2156" t="s">
        <v>343</v>
      </c>
      <c r="F2156" t="s">
        <v>344</v>
      </c>
      <c r="G2156" t="s">
        <v>386</v>
      </c>
      <c r="H2156">
        <v>24</v>
      </c>
      <c r="I2156" t="s">
        <v>214</v>
      </c>
      <c r="J2156" t="s">
        <v>213</v>
      </c>
      <c r="K2156">
        <v>305579</v>
      </c>
      <c r="L2156">
        <v>245407</v>
      </c>
      <c r="M2156">
        <v>30673</v>
      </c>
      <c r="N2156">
        <v>10930</v>
      </c>
      <c r="O2156">
        <v>3717</v>
      </c>
      <c r="P2156">
        <v>1982</v>
      </c>
      <c r="Q2156">
        <v>12870</v>
      </c>
    </row>
    <row r="2157" spans="1:17" hidden="1" x14ac:dyDescent="0.2">
      <c r="A2157" t="s">
        <v>363</v>
      </c>
      <c r="B2157" s="2">
        <v>42552</v>
      </c>
      <c r="C2157" t="s">
        <v>351</v>
      </c>
      <c r="D2157" t="s">
        <v>352</v>
      </c>
      <c r="E2157" t="s">
        <v>347</v>
      </c>
      <c r="F2157" t="s">
        <v>348</v>
      </c>
      <c r="G2157" t="s">
        <v>386</v>
      </c>
      <c r="H2157">
        <v>24</v>
      </c>
      <c r="I2157" t="s">
        <v>214</v>
      </c>
      <c r="J2157" t="s">
        <v>213</v>
      </c>
      <c r="K2157">
        <v>2605239</v>
      </c>
      <c r="L2157">
        <v>1516604</v>
      </c>
      <c r="M2157">
        <v>830905</v>
      </c>
      <c r="N2157">
        <v>7040</v>
      </c>
      <c r="O2157">
        <v>181492</v>
      </c>
      <c r="P2157">
        <v>1408</v>
      </c>
      <c r="Q2157">
        <v>67790</v>
      </c>
    </row>
    <row r="2158" spans="1:17" hidden="1" x14ac:dyDescent="0.2">
      <c r="A2158" t="s">
        <v>363</v>
      </c>
      <c r="B2158" s="2">
        <v>42552</v>
      </c>
      <c r="C2158" t="s">
        <v>351</v>
      </c>
      <c r="D2158" t="s">
        <v>352</v>
      </c>
      <c r="E2158" t="s">
        <v>349</v>
      </c>
      <c r="F2158" t="s">
        <v>350</v>
      </c>
      <c r="G2158" t="s">
        <v>386</v>
      </c>
      <c r="H2158">
        <v>24</v>
      </c>
      <c r="I2158" t="s">
        <v>214</v>
      </c>
      <c r="J2158" t="s">
        <v>213</v>
      </c>
      <c r="K2158">
        <v>2910818</v>
      </c>
      <c r="L2158">
        <v>1762011</v>
      </c>
      <c r="M2158">
        <v>861578</v>
      </c>
      <c r="N2158">
        <v>17970</v>
      </c>
      <c r="O2158">
        <v>185209</v>
      </c>
      <c r="P2158">
        <v>3390</v>
      </c>
      <c r="Q2158">
        <v>80660</v>
      </c>
    </row>
    <row r="2159" spans="1:17" hidden="1" x14ac:dyDescent="0.2">
      <c r="A2159" t="s">
        <v>363</v>
      </c>
      <c r="B2159" s="2">
        <v>42552</v>
      </c>
      <c r="C2159" t="s">
        <v>353</v>
      </c>
      <c r="D2159" t="s">
        <v>354</v>
      </c>
      <c r="E2159" t="s">
        <v>343</v>
      </c>
      <c r="F2159" t="s">
        <v>344</v>
      </c>
      <c r="G2159" t="s">
        <v>386</v>
      </c>
      <c r="H2159">
        <v>24</v>
      </c>
      <c r="I2159" t="s">
        <v>214</v>
      </c>
      <c r="J2159" t="s">
        <v>213</v>
      </c>
      <c r="K2159">
        <v>588325</v>
      </c>
      <c r="L2159">
        <v>469443</v>
      </c>
      <c r="M2159">
        <v>62162</v>
      </c>
      <c r="N2159">
        <v>20157</v>
      </c>
      <c r="O2159">
        <v>7305</v>
      </c>
      <c r="P2159">
        <v>3575</v>
      </c>
      <c r="Q2159">
        <v>25683</v>
      </c>
    </row>
    <row r="2160" spans="1:17" hidden="1" x14ac:dyDescent="0.2">
      <c r="A2160" t="s">
        <v>363</v>
      </c>
      <c r="B2160" s="2">
        <v>42552</v>
      </c>
      <c r="C2160" t="s">
        <v>353</v>
      </c>
      <c r="D2160" t="s">
        <v>354</v>
      </c>
      <c r="E2160" t="s">
        <v>347</v>
      </c>
      <c r="F2160" t="s">
        <v>348</v>
      </c>
      <c r="G2160" t="s">
        <v>386</v>
      </c>
      <c r="H2160">
        <v>24</v>
      </c>
      <c r="I2160" t="s">
        <v>214</v>
      </c>
      <c r="J2160" t="s">
        <v>213</v>
      </c>
      <c r="K2160">
        <v>5416367</v>
      </c>
      <c r="L2160">
        <v>3095543</v>
      </c>
      <c r="M2160">
        <v>1780034</v>
      </c>
      <c r="N2160">
        <v>14596</v>
      </c>
      <c r="O2160">
        <v>382322</v>
      </c>
      <c r="P2160">
        <v>2980</v>
      </c>
      <c r="Q2160">
        <v>140892</v>
      </c>
    </row>
    <row r="2161" spans="1:17" hidden="1" x14ac:dyDescent="0.2">
      <c r="A2161" t="s">
        <v>363</v>
      </c>
      <c r="B2161" s="2">
        <v>42552</v>
      </c>
      <c r="C2161" t="s">
        <v>353</v>
      </c>
      <c r="D2161" t="s">
        <v>354</v>
      </c>
      <c r="E2161" t="s">
        <v>349</v>
      </c>
      <c r="F2161" t="s">
        <v>350</v>
      </c>
      <c r="G2161" t="s">
        <v>386</v>
      </c>
      <c r="H2161">
        <v>24</v>
      </c>
      <c r="I2161" t="s">
        <v>214</v>
      </c>
      <c r="J2161" t="s">
        <v>213</v>
      </c>
      <c r="K2161">
        <v>6004692</v>
      </c>
      <c r="L2161">
        <v>3564986</v>
      </c>
      <c r="M2161">
        <v>1842196</v>
      </c>
      <c r="N2161">
        <v>34753</v>
      </c>
      <c r="O2161">
        <v>389627</v>
      </c>
      <c r="P2161">
        <v>6555</v>
      </c>
      <c r="Q2161">
        <v>166575</v>
      </c>
    </row>
    <row r="2162" spans="1:17" hidden="1" x14ac:dyDescent="0.2">
      <c r="A2162" t="s">
        <v>364</v>
      </c>
      <c r="B2162" s="2">
        <v>42917</v>
      </c>
      <c r="C2162" t="s">
        <v>341</v>
      </c>
      <c r="D2162" t="s">
        <v>342</v>
      </c>
      <c r="E2162" t="s">
        <v>343</v>
      </c>
      <c r="F2162" t="s">
        <v>344</v>
      </c>
      <c r="G2162" t="s">
        <v>386</v>
      </c>
      <c r="H2162">
        <v>24</v>
      </c>
      <c r="I2162" t="s">
        <v>214</v>
      </c>
      <c r="J2162" t="s">
        <v>213</v>
      </c>
      <c r="K2162">
        <v>292278</v>
      </c>
      <c r="L2162">
        <v>231542</v>
      </c>
      <c r="M2162">
        <v>32523</v>
      </c>
      <c r="N2162">
        <v>9559</v>
      </c>
      <c r="O2162">
        <v>3719</v>
      </c>
      <c r="P2162">
        <v>1601</v>
      </c>
      <c r="Q2162">
        <v>13334</v>
      </c>
    </row>
    <row r="2163" spans="1:17" hidden="1" x14ac:dyDescent="0.2">
      <c r="A2163" t="s">
        <v>364</v>
      </c>
      <c r="B2163" s="2">
        <v>42917</v>
      </c>
      <c r="C2163" t="s">
        <v>341</v>
      </c>
      <c r="D2163" t="s">
        <v>342</v>
      </c>
      <c r="E2163" t="s">
        <v>347</v>
      </c>
      <c r="F2163" t="s">
        <v>348</v>
      </c>
      <c r="G2163" t="s">
        <v>386</v>
      </c>
      <c r="H2163">
        <v>24</v>
      </c>
      <c r="I2163" t="s">
        <v>214</v>
      </c>
      <c r="J2163" t="s">
        <v>213</v>
      </c>
      <c r="K2163">
        <v>2811860</v>
      </c>
      <c r="L2163">
        <v>1567284</v>
      </c>
      <c r="M2163">
        <v>955584</v>
      </c>
      <c r="N2163">
        <v>7547</v>
      </c>
      <c r="O2163">
        <v>205215</v>
      </c>
      <c r="P2163">
        <v>1593</v>
      </c>
      <c r="Q2163">
        <v>74637</v>
      </c>
    </row>
    <row r="2164" spans="1:17" hidden="1" x14ac:dyDescent="0.2">
      <c r="A2164" t="s">
        <v>364</v>
      </c>
      <c r="B2164" s="2">
        <v>42917</v>
      </c>
      <c r="C2164" t="s">
        <v>341</v>
      </c>
      <c r="D2164" t="s">
        <v>342</v>
      </c>
      <c r="E2164" t="s">
        <v>349</v>
      </c>
      <c r="F2164" t="s">
        <v>350</v>
      </c>
      <c r="G2164" t="s">
        <v>386</v>
      </c>
      <c r="H2164">
        <v>24</v>
      </c>
      <c r="I2164" t="s">
        <v>214</v>
      </c>
      <c r="J2164" t="s">
        <v>213</v>
      </c>
      <c r="K2164">
        <v>3104138</v>
      </c>
      <c r="L2164">
        <v>1798826</v>
      </c>
      <c r="M2164">
        <v>988107</v>
      </c>
      <c r="N2164">
        <v>17106</v>
      </c>
      <c r="O2164">
        <v>208934</v>
      </c>
      <c r="P2164">
        <v>3194</v>
      </c>
      <c r="Q2164">
        <v>87971</v>
      </c>
    </row>
    <row r="2165" spans="1:17" hidden="1" x14ac:dyDescent="0.2">
      <c r="A2165" t="s">
        <v>364</v>
      </c>
      <c r="B2165" s="2">
        <v>42917</v>
      </c>
      <c r="C2165" t="s">
        <v>351</v>
      </c>
      <c r="D2165" t="s">
        <v>352</v>
      </c>
      <c r="E2165" t="s">
        <v>343</v>
      </c>
      <c r="F2165" t="s">
        <v>344</v>
      </c>
      <c r="G2165" t="s">
        <v>386</v>
      </c>
      <c r="H2165">
        <v>24</v>
      </c>
      <c r="I2165" t="s">
        <v>214</v>
      </c>
      <c r="J2165" t="s">
        <v>213</v>
      </c>
      <c r="K2165">
        <v>315520</v>
      </c>
      <c r="L2165">
        <v>253357</v>
      </c>
      <c r="M2165">
        <v>31651</v>
      </c>
      <c r="N2165">
        <v>11291</v>
      </c>
      <c r="O2165">
        <v>3809</v>
      </c>
      <c r="P2165">
        <v>2002</v>
      </c>
      <c r="Q2165">
        <v>13410</v>
      </c>
    </row>
    <row r="2166" spans="1:17" hidden="1" x14ac:dyDescent="0.2">
      <c r="A2166" t="s">
        <v>364</v>
      </c>
      <c r="B2166" s="2">
        <v>42917</v>
      </c>
      <c r="C2166" t="s">
        <v>351</v>
      </c>
      <c r="D2166" t="s">
        <v>352</v>
      </c>
      <c r="E2166" t="s">
        <v>347</v>
      </c>
      <c r="F2166" t="s">
        <v>348</v>
      </c>
      <c r="G2166" t="s">
        <v>386</v>
      </c>
      <c r="H2166">
        <v>24</v>
      </c>
      <c r="I2166" t="s">
        <v>214</v>
      </c>
      <c r="J2166" t="s">
        <v>213</v>
      </c>
      <c r="K2166">
        <v>2605233</v>
      </c>
      <c r="L2166">
        <v>1505910</v>
      </c>
      <c r="M2166">
        <v>835909</v>
      </c>
      <c r="N2166">
        <v>7108</v>
      </c>
      <c r="O2166">
        <v>185461</v>
      </c>
      <c r="P2166">
        <v>1404</v>
      </c>
      <c r="Q2166">
        <v>69441</v>
      </c>
    </row>
    <row r="2167" spans="1:17" hidden="1" x14ac:dyDescent="0.2">
      <c r="A2167" t="s">
        <v>364</v>
      </c>
      <c r="B2167" s="2">
        <v>42917</v>
      </c>
      <c r="C2167" t="s">
        <v>351</v>
      </c>
      <c r="D2167" t="s">
        <v>352</v>
      </c>
      <c r="E2167" t="s">
        <v>349</v>
      </c>
      <c r="F2167" t="s">
        <v>350</v>
      </c>
      <c r="G2167" t="s">
        <v>386</v>
      </c>
      <c r="H2167">
        <v>24</v>
      </c>
      <c r="I2167" t="s">
        <v>214</v>
      </c>
      <c r="J2167" t="s">
        <v>213</v>
      </c>
      <c r="K2167">
        <v>2920753</v>
      </c>
      <c r="L2167">
        <v>1759267</v>
      </c>
      <c r="M2167">
        <v>867560</v>
      </c>
      <c r="N2167">
        <v>18399</v>
      </c>
      <c r="O2167">
        <v>189270</v>
      </c>
      <c r="P2167">
        <v>3406</v>
      </c>
      <c r="Q2167">
        <v>82851</v>
      </c>
    </row>
    <row r="2168" spans="1:17" hidden="1" x14ac:dyDescent="0.2">
      <c r="A2168" t="s">
        <v>364</v>
      </c>
      <c r="B2168" s="2">
        <v>42917</v>
      </c>
      <c r="C2168" t="s">
        <v>353</v>
      </c>
      <c r="D2168" t="s">
        <v>354</v>
      </c>
      <c r="E2168" t="s">
        <v>343</v>
      </c>
      <c r="F2168" t="s">
        <v>344</v>
      </c>
      <c r="G2168" t="s">
        <v>386</v>
      </c>
      <c r="H2168">
        <v>24</v>
      </c>
      <c r="I2168" t="s">
        <v>214</v>
      </c>
      <c r="J2168" t="s">
        <v>213</v>
      </c>
      <c r="K2168">
        <v>607798</v>
      </c>
      <c r="L2168">
        <v>484899</v>
      </c>
      <c r="M2168">
        <v>64174</v>
      </c>
      <c r="N2168">
        <v>20850</v>
      </c>
      <c r="O2168">
        <v>7528</v>
      </c>
      <c r="P2168">
        <v>3603</v>
      </c>
      <c r="Q2168">
        <v>26744</v>
      </c>
    </row>
    <row r="2169" spans="1:17" hidden="1" x14ac:dyDescent="0.2">
      <c r="A2169" t="s">
        <v>364</v>
      </c>
      <c r="B2169" s="2">
        <v>42917</v>
      </c>
      <c r="C2169" t="s">
        <v>353</v>
      </c>
      <c r="D2169" t="s">
        <v>354</v>
      </c>
      <c r="E2169" t="s">
        <v>347</v>
      </c>
      <c r="F2169" t="s">
        <v>348</v>
      </c>
      <c r="G2169" t="s">
        <v>386</v>
      </c>
      <c r="H2169">
        <v>24</v>
      </c>
      <c r="I2169" t="s">
        <v>214</v>
      </c>
      <c r="J2169" t="s">
        <v>213</v>
      </c>
      <c r="K2169">
        <v>5417093</v>
      </c>
      <c r="L2169">
        <v>3073194</v>
      </c>
      <c r="M2169">
        <v>1791493</v>
      </c>
      <c r="N2169">
        <v>14655</v>
      </c>
      <c r="O2169">
        <v>390676</v>
      </c>
      <c r="P2169">
        <v>2997</v>
      </c>
      <c r="Q2169">
        <v>144078</v>
      </c>
    </row>
    <row r="2170" spans="1:17" hidden="1" x14ac:dyDescent="0.2">
      <c r="A2170" t="s">
        <v>364</v>
      </c>
      <c r="B2170" s="2">
        <v>42917</v>
      </c>
      <c r="C2170" t="s">
        <v>353</v>
      </c>
      <c r="D2170" t="s">
        <v>354</v>
      </c>
      <c r="E2170" t="s">
        <v>349</v>
      </c>
      <c r="F2170" t="s">
        <v>350</v>
      </c>
      <c r="G2170" t="s">
        <v>386</v>
      </c>
      <c r="H2170">
        <v>24</v>
      </c>
      <c r="I2170" t="s">
        <v>214</v>
      </c>
      <c r="J2170" t="s">
        <v>213</v>
      </c>
      <c r="K2170">
        <v>6024891</v>
      </c>
      <c r="L2170">
        <v>3558093</v>
      </c>
      <c r="M2170">
        <v>1855667</v>
      </c>
      <c r="N2170">
        <v>35505</v>
      </c>
      <c r="O2170">
        <v>398204</v>
      </c>
      <c r="P2170">
        <v>6600</v>
      </c>
      <c r="Q2170">
        <v>170822</v>
      </c>
    </row>
    <row r="2171" spans="1:17" hidden="1" x14ac:dyDescent="0.2">
      <c r="A2171" t="s">
        <v>365</v>
      </c>
      <c r="B2171" s="2">
        <v>43282</v>
      </c>
      <c r="C2171" t="s">
        <v>341</v>
      </c>
      <c r="D2171" t="s">
        <v>342</v>
      </c>
      <c r="E2171" t="s">
        <v>343</v>
      </c>
      <c r="F2171" t="s">
        <v>344</v>
      </c>
      <c r="G2171" t="s">
        <v>386</v>
      </c>
      <c r="H2171">
        <v>24</v>
      </c>
      <c r="I2171" t="s">
        <v>214</v>
      </c>
      <c r="J2171" t="s">
        <v>213</v>
      </c>
      <c r="K2171">
        <v>302766</v>
      </c>
      <c r="L2171">
        <v>239884</v>
      </c>
      <c r="M2171">
        <v>33666</v>
      </c>
      <c r="N2171">
        <v>9891</v>
      </c>
      <c r="O2171">
        <v>3800</v>
      </c>
      <c r="P2171">
        <v>1647</v>
      </c>
      <c r="Q2171">
        <v>13878</v>
      </c>
    </row>
    <row r="2172" spans="1:17" hidden="1" x14ac:dyDescent="0.2">
      <c r="A2172" t="s">
        <v>365</v>
      </c>
      <c r="B2172" s="2">
        <v>43282</v>
      </c>
      <c r="C2172" t="s">
        <v>341</v>
      </c>
      <c r="D2172" t="s">
        <v>342</v>
      </c>
      <c r="E2172" t="s">
        <v>347</v>
      </c>
      <c r="F2172" t="s">
        <v>348</v>
      </c>
      <c r="G2172" t="s">
        <v>386</v>
      </c>
      <c r="H2172">
        <v>24</v>
      </c>
      <c r="I2172" t="s">
        <v>214</v>
      </c>
      <c r="J2172" t="s">
        <v>213</v>
      </c>
      <c r="K2172">
        <v>2811031</v>
      </c>
      <c r="L2172">
        <v>1556024</v>
      </c>
      <c r="M2172">
        <v>960891</v>
      </c>
      <c r="N2172">
        <v>7560</v>
      </c>
      <c r="O2172">
        <v>209135</v>
      </c>
      <c r="P2172">
        <v>1620</v>
      </c>
      <c r="Q2172">
        <v>75801</v>
      </c>
    </row>
    <row r="2173" spans="1:17" hidden="1" x14ac:dyDescent="0.2">
      <c r="A2173" t="s">
        <v>365</v>
      </c>
      <c r="B2173" s="2">
        <v>43282</v>
      </c>
      <c r="C2173" t="s">
        <v>341</v>
      </c>
      <c r="D2173" t="s">
        <v>342</v>
      </c>
      <c r="E2173" t="s">
        <v>349</v>
      </c>
      <c r="F2173" t="s">
        <v>350</v>
      </c>
      <c r="G2173" t="s">
        <v>386</v>
      </c>
      <c r="H2173">
        <v>24</v>
      </c>
      <c r="I2173" t="s">
        <v>214</v>
      </c>
      <c r="J2173" t="s">
        <v>213</v>
      </c>
      <c r="K2173">
        <v>3113797</v>
      </c>
      <c r="L2173">
        <v>1795908</v>
      </c>
      <c r="M2173">
        <v>994557</v>
      </c>
      <c r="N2173">
        <v>17451</v>
      </c>
      <c r="O2173">
        <v>212935</v>
      </c>
      <c r="P2173">
        <v>3267</v>
      </c>
      <c r="Q2173">
        <v>89679</v>
      </c>
    </row>
    <row r="2174" spans="1:17" hidden="1" x14ac:dyDescent="0.2">
      <c r="A2174" t="s">
        <v>365</v>
      </c>
      <c r="B2174" s="2">
        <v>43282</v>
      </c>
      <c r="C2174" t="s">
        <v>351</v>
      </c>
      <c r="D2174" t="s">
        <v>352</v>
      </c>
      <c r="E2174" t="s">
        <v>343</v>
      </c>
      <c r="F2174" t="s">
        <v>344</v>
      </c>
      <c r="G2174" t="s">
        <v>386</v>
      </c>
      <c r="H2174">
        <v>24</v>
      </c>
      <c r="I2174" t="s">
        <v>214</v>
      </c>
      <c r="J2174" t="s">
        <v>213</v>
      </c>
      <c r="K2174">
        <v>325667</v>
      </c>
      <c r="L2174">
        <v>261659</v>
      </c>
      <c r="M2174">
        <v>32599</v>
      </c>
      <c r="N2174">
        <v>11616</v>
      </c>
      <c r="O2174">
        <v>3884</v>
      </c>
      <c r="P2174">
        <v>2027</v>
      </c>
      <c r="Q2174">
        <v>13882</v>
      </c>
    </row>
    <row r="2175" spans="1:17" hidden="1" x14ac:dyDescent="0.2">
      <c r="A2175" t="s">
        <v>365</v>
      </c>
      <c r="B2175" s="2">
        <v>43282</v>
      </c>
      <c r="C2175" t="s">
        <v>351</v>
      </c>
      <c r="D2175" t="s">
        <v>352</v>
      </c>
      <c r="E2175" t="s">
        <v>347</v>
      </c>
      <c r="F2175" t="s">
        <v>348</v>
      </c>
      <c r="G2175" t="s">
        <v>386</v>
      </c>
      <c r="H2175">
        <v>24</v>
      </c>
      <c r="I2175" t="s">
        <v>214</v>
      </c>
      <c r="J2175" t="s">
        <v>213</v>
      </c>
      <c r="K2175">
        <v>2603254</v>
      </c>
      <c r="L2175">
        <v>1494788</v>
      </c>
      <c r="M2175">
        <v>840436</v>
      </c>
      <c r="N2175">
        <v>7121</v>
      </c>
      <c r="O2175">
        <v>188863</v>
      </c>
      <c r="P2175">
        <v>1452</v>
      </c>
      <c r="Q2175">
        <v>70594</v>
      </c>
    </row>
    <row r="2176" spans="1:17" hidden="1" x14ac:dyDescent="0.2">
      <c r="A2176" t="s">
        <v>365</v>
      </c>
      <c r="B2176" s="2">
        <v>43282</v>
      </c>
      <c r="C2176" t="s">
        <v>351</v>
      </c>
      <c r="D2176" t="s">
        <v>352</v>
      </c>
      <c r="E2176" t="s">
        <v>349</v>
      </c>
      <c r="F2176" t="s">
        <v>350</v>
      </c>
      <c r="G2176" t="s">
        <v>386</v>
      </c>
      <c r="H2176">
        <v>24</v>
      </c>
      <c r="I2176" t="s">
        <v>214</v>
      </c>
      <c r="J2176" t="s">
        <v>213</v>
      </c>
      <c r="K2176">
        <v>2928921</v>
      </c>
      <c r="L2176">
        <v>1756447</v>
      </c>
      <c r="M2176">
        <v>873035</v>
      </c>
      <c r="N2176">
        <v>18737</v>
      </c>
      <c r="O2176">
        <v>192747</v>
      </c>
      <c r="P2176">
        <v>3479</v>
      </c>
      <c r="Q2176">
        <v>84476</v>
      </c>
    </row>
    <row r="2177" spans="1:17" hidden="1" x14ac:dyDescent="0.2">
      <c r="A2177" t="s">
        <v>365</v>
      </c>
      <c r="B2177" s="2">
        <v>43282</v>
      </c>
      <c r="C2177" t="s">
        <v>353</v>
      </c>
      <c r="D2177" t="s">
        <v>354</v>
      </c>
      <c r="E2177" t="s">
        <v>343</v>
      </c>
      <c r="F2177" t="s">
        <v>344</v>
      </c>
      <c r="G2177" t="s">
        <v>386</v>
      </c>
      <c r="H2177">
        <v>24</v>
      </c>
      <c r="I2177" t="s">
        <v>214</v>
      </c>
      <c r="J2177" t="s">
        <v>213</v>
      </c>
      <c r="K2177">
        <v>628433</v>
      </c>
      <c r="L2177">
        <v>501543</v>
      </c>
      <c r="M2177">
        <v>66265</v>
      </c>
      <c r="N2177">
        <v>21507</v>
      </c>
      <c r="O2177">
        <v>7684</v>
      </c>
      <c r="P2177">
        <v>3674</v>
      </c>
      <c r="Q2177">
        <v>27760</v>
      </c>
    </row>
    <row r="2178" spans="1:17" hidden="1" x14ac:dyDescent="0.2">
      <c r="A2178" t="s">
        <v>365</v>
      </c>
      <c r="B2178" s="2">
        <v>43282</v>
      </c>
      <c r="C2178" t="s">
        <v>353</v>
      </c>
      <c r="D2178" t="s">
        <v>354</v>
      </c>
      <c r="E2178" t="s">
        <v>347</v>
      </c>
      <c r="F2178" t="s">
        <v>348</v>
      </c>
      <c r="G2178" t="s">
        <v>386</v>
      </c>
      <c r="H2178">
        <v>24</v>
      </c>
      <c r="I2178" t="s">
        <v>214</v>
      </c>
      <c r="J2178" t="s">
        <v>213</v>
      </c>
      <c r="K2178">
        <v>5414285</v>
      </c>
      <c r="L2178">
        <v>3050812</v>
      </c>
      <c r="M2178">
        <v>1801327</v>
      </c>
      <c r="N2178">
        <v>14681</v>
      </c>
      <c r="O2178">
        <v>397998</v>
      </c>
      <c r="P2178">
        <v>3072</v>
      </c>
      <c r="Q2178">
        <v>146395</v>
      </c>
    </row>
    <row r="2179" spans="1:17" hidden="1" x14ac:dyDescent="0.2">
      <c r="A2179" t="s">
        <v>365</v>
      </c>
      <c r="B2179" s="2">
        <v>43282</v>
      </c>
      <c r="C2179" t="s">
        <v>353</v>
      </c>
      <c r="D2179" t="s">
        <v>354</v>
      </c>
      <c r="E2179" t="s">
        <v>349</v>
      </c>
      <c r="F2179" t="s">
        <v>350</v>
      </c>
      <c r="G2179" t="s">
        <v>386</v>
      </c>
      <c r="H2179">
        <v>24</v>
      </c>
      <c r="I2179" t="s">
        <v>214</v>
      </c>
      <c r="J2179" t="s">
        <v>213</v>
      </c>
      <c r="K2179">
        <v>6042718</v>
      </c>
      <c r="L2179">
        <v>3552355</v>
      </c>
      <c r="M2179">
        <v>1867592</v>
      </c>
      <c r="N2179">
        <v>36188</v>
      </c>
      <c r="O2179">
        <v>405682</v>
      </c>
      <c r="P2179">
        <v>6746</v>
      </c>
      <c r="Q2179">
        <v>174155</v>
      </c>
    </row>
    <row r="2180" spans="1:17" hidden="1" x14ac:dyDescent="0.2">
      <c r="A2180" t="s">
        <v>339</v>
      </c>
      <c r="B2180" t="s">
        <v>340</v>
      </c>
      <c r="C2180" t="s">
        <v>341</v>
      </c>
      <c r="D2180" t="s">
        <v>342</v>
      </c>
      <c r="E2180" t="s">
        <v>343</v>
      </c>
      <c r="F2180" t="s">
        <v>344</v>
      </c>
      <c r="G2180" t="s">
        <v>387</v>
      </c>
      <c r="H2180">
        <v>25</v>
      </c>
      <c r="I2180" t="s">
        <v>216</v>
      </c>
      <c r="J2180" t="s">
        <v>215</v>
      </c>
      <c r="K2180">
        <v>319559</v>
      </c>
      <c r="L2180">
        <v>246672</v>
      </c>
      <c r="M2180">
        <v>45991</v>
      </c>
      <c r="N2180">
        <v>8902</v>
      </c>
      <c r="O2180">
        <v>2826</v>
      </c>
      <c r="P2180">
        <v>1745</v>
      </c>
      <c r="Q2180">
        <v>13423</v>
      </c>
    </row>
    <row r="2181" spans="1:17" hidden="1" x14ac:dyDescent="0.2">
      <c r="A2181" t="s">
        <v>339</v>
      </c>
      <c r="B2181" t="s">
        <v>340</v>
      </c>
      <c r="C2181" t="s">
        <v>341</v>
      </c>
      <c r="D2181" t="s">
        <v>342</v>
      </c>
      <c r="E2181" t="s">
        <v>347</v>
      </c>
      <c r="F2181" t="s">
        <v>348</v>
      </c>
      <c r="G2181" t="s">
        <v>387</v>
      </c>
      <c r="H2181">
        <v>25</v>
      </c>
      <c r="I2181" t="s">
        <v>216</v>
      </c>
      <c r="J2181" t="s">
        <v>215</v>
      </c>
      <c r="K2181">
        <v>3061442</v>
      </c>
      <c r="L2181">
        <v>2603442</v>
      </c>
      <c r="M2181">
        <v>215877</v>
      </c>
      <c r="N2181">
        <v>5814</v>
      </c>
      <c r="O2181">
        <v>184684</v>
      </c>
      <c r="P2181">
        <v>1300</v>
      </c>
      <c r="Q2181">
        <v>50325</v>
      </c>
    </row>
    <row r="2182" spans="1:17" hidden="1" x14ac:dyDescent="0.2">
      <c r="A2182" t="s">
        <v>339</v>
      </c>
      <c r="B2182" t="s">
        <v>340</v>
      </c>
      <c r="C2182" t="s">
        <v>341</v>
      </c>
      <c r="D2182" t="s">
        <v>342</v>
      </c>
      <c r="E2182" t="s">
        <v>349</v>
      </c>
      <c r="F2182" t="s">
        <v>350</v>
      </c>
      <c r="G2182" t="s">
        <v>387</v>
      </c>
      <c r="H2182">
        <v>25</v>
      </c>
      <c r="I2182" t="s">
        <v>216</v>
      </c>
      <c r="J2182" t="s">
        <v>215</v>
      </c>
      <c r="K2182">
        <v>3381001</v>
      </c>
      <c r="L2182">
        <v>2850114</v>
      </c>
      <c r="M2182">
        <v>261868</v>
      </c>
      <c r="N2182">
        <v>14716</v>
      </c>
      <c r="O2182">
        <v>187510</v>
      </c>
      <c r="P2182">
        <v>3045</v>
      </c>
      <c r="Q2182">
        <v>63748</v>
      </c>
    </row>
    <row r="2183" spans="1:17" hidden="1" x14ac:dyDescent="0.2">
      <c r="A2183" t="s">
        <v>339</v>
      </c>
      <c r="B2183" t="s">
        <v>340</v>
      </c>
      <c r="C2183" t="s">
        <v>351</v>
      </c>
      <c r="D2183" t="s">
        <v>352</v>
      </c>
      <c r="E2183" t="s">
        <v>343</v>
      </c>
      <c r="F2183" t="s">
        <v>344</v>
      </c>
      <c r="G2183" t="s">
        <v>387</v>
      </c>
      <c r="H2183">
        <v>25</v>
      </c>
      <c r="I2183" t="s">
        <v>216</v>
      </c>
      <c r="J2183" t="s">
        <v>215</v>
      </c>
      <c r="K2183">
        <v>308095</v>
      </c>
      <c r="L2183">
        <v>240962</v>
      </c>
      <c r="M2183">
        <v>41172</v>
      </c>
      <c r="N2183">
        <v>9336</v>
      </c>
      <c r="O2183">
        <v>2560</v>
      </c>
      <c r="P2183">
        <v>1746</v>
      </c>
      <c r="Q2183">
        <v>12319</v>
      </c>
    </row>
    <row r="2184" spans="1:17" hidden="1" x14ac:dyDescent="0.2">
      <c r="A2184" t="s">
        <v>339</v>
      </c>
      <c r="B2184" t="s">
        <v>340</v>
      </c>
      <c r="C2184" t="s">
        <v>351</v>
      </c>
      <c r="D2184" t="s">
        <v>352</v>
      </c>
      <c r="E2184" t="s">
        <v>347</v>
      </c>
      <c r="F2184" t="s">
        <v>348</v>
      </c>
      <c r="G2184" t="s">
        <v>387</v>
      </c>
      <c r="H2184">
        <v>25</v>
      </c>
      <c r="I2184" t="s">
        <v>216</v>
      </c>
      <c r="J2184" t="s">
        <v>215</v>
      </c>
      <c r="K2184">
        <v>2858533</v>
      </c>
      <c r="L2184">
        <v>2433861</v>
      </c>
      <c r="M2184">
        <v>201325</v>
      </c>
      <c r="N2184">
        <v>5892</v>
      </c>
      <c r="O2184">
        <v>169603</v>
      </c>
      <c r="P2184">
        <v>1180</v>
      </c>
      <c r="Q2184">
        <v>46672</v>
      </c>
    </row>
    <row r="2185" spans="1:17" hidden="1" x14ac:dyDescent="0.2">
      <c r="A2185" t="s">
        <v>339</v>
      </c>
      <c r="B2185" t="s">
        <v>340</v>
      </c>
      <c r="C2185" t="s">
        <v>351</v>
      </c>
      <c r="D2185" t="s">
        <v>352</v>
      </c>
      <c r="E2185" t="s">
        <v>349</v>
      </c>
      <c r="F2185" t="s">
        <v>350</v>
      </c>
      <c r="G2185" t="s">
        <v>387</v>
      </c>
      <c r="H2185">
        <v>25</v>
      </c>
      <c r="I2185" t="s">
        <v>216</v>
      </c>
      <c r="J2185" t="s">
        <v>215</v>
      </c>
      <c r="K2185">
        <v>3166628</v>
      </c>
      <c r="L2185">
        <v>2674823</v>
      </c>
      <c r="M2185">
        <v>242497</v>
      </c>
      <c r="N2185">
        <v>15228</v>
      </c>
      <c r="O2185">
        <v>172163</v>
      </c>
      <c r="P2185">
        <v>2926</v>
      </c>
      <c r="Q2185">
        <v>58991</v>
      </c>
    </row>
    <row r="2186" spans="1:17" hidden="1" x14ac:dyDescent="0.2">
      <c r="A2186" t="s">
        <v>339</v>
      </c>
      <c r="B2186" t="s">
        <v>340</v>
      </c>
      <c r="C2186" t="s">
        <v>353</v>
      </c>
      <c r="D2186" t="s">
        <v>354</v>
      </c>
      <c r="E2186" t="s">
        <v>343</v>
      </c>
      <c r="F2186" t="s">
        <v>344</v>
      </c>
      <c r="G2186" t="s">
        <v>387</v>
      </c>
      <c r="H2186">
        <v>25</v>
      </c>
      <c r="I2186" t="s">
        <v>216</v>
      </c>
      <c r="J2186" t="s">
        <v>215</v>
      </c>
      <c r="K2186">
        <v>627654</v>
      </c>
      <c r="L2186">
        <v>487634</v>
      </c>
      <c r="M2186">
        <v>87163</v>
      </c>
      <c r="N2186">
        <v>18238</v>
      </c>
      <c r="O2186">
        <v>5386</v>
      </c>
      <c r="P2186">
        <v>3491</v>
      </c>
      <c r="Q2186">
        <v>25742</v>
      </c>
    </row>
    <row r="2187" spans="1:17" hidden="1" x14ac:dyDescent="0.2">
      <c r="A2187" t="s">
        <v>339</v>
      </c>
      <c r="B2187" t="s">
        <v>340</v>
      </c>
      <c r="C2187" t="s">
        <v>353</v>
      </c>
      <c r="D2187" t="s">
        <v>354</v>
      </c>
      <c r="E2187" t="s">
        <v>347</v>
      </c>
      <c r="F2187" t="s">
        <v>348</v>
      </c>
      <c r="G2187" t="s">
        <v>387</v>
      </c>
      <c r="H2187">
        <v>25</v>
      </c>
      <c r="I2187" t="s">
        <v>216</v>
      </c>
      <c r="J2187" t="s">
        <v>215</v>
      </c>
      <c r="K2187">
        <v>5919975</v>
      </c>
      <c r="L2187">
        <v>5037303</v>
      </c>
      <c r="M2187">
        <v>417202</v>
      </c>
      <c r="N2187">
        <v>11706</v>
      </c>
      <c r="O2187">
        <v>354287</v>
      </c>
      <c r="P2187">
        <v>2480</v>
      </c>
      <c r="Q2187">
        <v>96997</v>
      </c>
    </row>
    <row r="2188" spans="1:17" hidden="1" x14ac:dyDescent="0.2">
      <c r="A2188" t="s">
        <v>339</v>
      </c>
      <c r="B2188" t="s">
        <v>340</v>
      </c>
      <c r="C2188" t="s">
        <v>353</v>
      </c>
      <c r="D2188" t="s">
        <v>354</v>
      </c>
      <c r="E2188" t="s">
        <v>349</v>
      </c>
      <c r="F2188" t="s">
        <v>350</v>
      </c>
      <c r="G2188" t="s">
        <v>387</v>
      </c>
      <c r="H2188">
        <v>25</v>
      </c>
      <c r="I2188" t="s">
        <v>216</v>
      </c>
      <c r="J2188" t="s">
        <v>215</v>
      </c>
      <c r="K2188">
        <v>6547629</v>
      </c>
      <c r="L2188">
        <v>5524937</v>
      </c>
      <c r="M2188">
        <v>504365</v>
      </c>
      <c r="N2188">
        <v>29944</v>
      </c>
      <c r="O2188">
        <v>359673</v>
      </c>
      <c r="P2188">
        <v>5971</v>
      </c>
      <c r="Q2188">
        <v>122739</v>
      </c>
    </row>
    <row r="2189" spans="1:17" hidden="1" x14ac:dyDescent="0.2">
      <c r="A2189" t="s">
        <v>355</v>
      </c>
      <c r="B2189" t="s">
        <v>356</v>
      </c>
      <c r="C2189" t="s">
        <v>341</v>
      </c>
      <c r="D2189" t="s">
        <v>342</v>
      </c>
      <c r="E2189" t="s">
        <v>343</v>
      </c>
      <c r="F2189" t="s">
        <v>344</v>
      </c>
      <c r="G2189" t="s">
        <v>387</v>
      </c>
      <c r="H2189">
        <v>25</v>
      </c>
      <c r="I2189" t="s">
        <v>216</v>
      </c>
      <c r="J2189" t="s">
        <v>215</v>
      </c>
      <c r="K2189">
        <v>319562</v>
      </c>
      <c r="L2189">
        <v>246673</v>
      </c>
      <c r="M2189">
        <v>45991</v>
      </c>
      <c r="N2189">
        <v>8902</v>
      </c>
      <c r="O2189">
        <v>2826</v>
      </c>
      <c r="P2189">
        <v>1745</v>
      </c>
      <c r="Q2189">
        <v>13425</v>
      </c>
    </row>
    <row r="2190" spans="1:17" hidden="1" x14ac:dyDescent="0.2">
      <c r="A2190" t="s">
        <v>355</v>
      </c>
      <c r="B2190" t="s">
        <v>356</v>
      </c>
      <c r="C2190" t="s">
        <v>341</v>
      </c>
      <c r="D2190" t="s">
        <v>342</v>
      </c>
      <c r="E2190" t="s">
        <v>347</v>
      </c>
      <c r="F2190" t="s">
        <v>348</v>
      </c>
      <c r="G2190" t="s">
        <v>387</v>
      </c>
      <c r="H2190">
        <v>25</v>
      </c>
      <c r="I2190" t="s">
        <v>216</v>
      </c>
      <c r="J2190" t="s">
        <v>215</v>
      </c>
      <c r="K2190">
        <v>3061528</v>
      </c>
      <c r="L2190">
        <v>2603527</v>
      </c>
      <c r="M2190">
        <v>215881</v>
      </c>
      <c r="N2190">
        <v>5814</v>
      </c>
      <c r="O2190">
        <v>184683</v>
      </c>
      <c r="P2190">
        <v>1300</v>
      </c>
      <c r="Q2190">
        <v>50323</v>
      </c>
    </row>
    <row r="2191" spans="1:17" hidden="1" x14ac:dyDescent="0.2">
      <c r="A2191" t="s">
        <v>355</v>
      </c>
      <c r="B2191" t="s">
        <v>356</v>
      </c>
      <c r="C2191" t="s">
        <v>341</v>
      </c>
      <c r="D2191" t="s">
        <v>342</v>
      </c>
      <c r="E2191" t="s">
        <v>349</v>
      </c>
      <c r="F2191" t="s">
        <v>350</v>
      </c>
      <c r="G2191" t="s">
        <v>387</v>
      </c>
      <c r="H2191">
        <v>25</v>
      </c>
      <c r="I2191" t="s">
        <v>216</v>
      </c>
      <c r="J2191" t="s">
        <v>215</v>
      </c>
      <c r="K2191">
        <v>3381090</v>
      </c>
      <c r="L2191">
        <v>2850200</v>
      </c>
      <c r="M2191">
        <v>261872</v>
      </c>
      <c r="N2191">
        <v>14716</v>
      </c>
      <c r="O2191">
        <v>187509</v>
      </c>
      <c r="P2191">
        <v>3045</v>
      </c>
      <c r="Q2191">
        <v>63748</v>
      </c>
    </row>
    <row r="2192" spans="1:17" hidden="1" x14ac:dyDescent="0.2">
      <c r="A2192" t="s">
        <v>355</v>
      </c>
      <c r="B2192" t="s">
        <v>356</v>
      </c>
      <c r="C2192" t="s">
        <v>351</v>
      </c>
      <c r="D2192" t="s">
        <v>352</v>
      </c>
      <c r="E2192" t="s">
        <v>343</v>
      </c>
      <c r="F2192" t="s">
        <v>344</v>
      </c>
      <c r="G2192" t="s">
        <v>387</v>
      </c>
      <c r="H2192">
        <v>25</v>
      </c>
      <c r="I2192" t="s">
        <v>216</v>
      </c>
      <c r="J2192" t="s">
        <v>215</v>
      </c>
      <c r="K2192">
        <v>308098</v>
      </c>
      <c r="L2192">
        <v>240965</v>
      </c>
      <c r="M2192">
        <v>41172</v>
      </c>
      <c r="N2192">
        <v>9336</v>
      </c>
      <c r="O2192">
        <v>2560</v>
      </c>
      <c r="P2192">
        <v>1746</v>
      </c>
      <c r="Q2192">
        <v>12319</v>
      </c>
    </row>
    <row r="2193" spans="1:17" hidden="1" x14ac:dyDescent="0.2">
      <c r="A2193" t="s">
        <v>355</v>
      </c>
      <c r="B2193" t="s">
        <v>356</v>
      </c>
      <c r="C2193" t="s">
        <v>351</v>
      </c>
      <c r="D2193" t="s">
        <v>352</v>
      </c>
      <c r="E2193" t="s">
        <v>347</v>
      </c>
      <c r="F2193" t="s">
        <v>348</v>
      </c>
      <c r="G2193" t="s">
        <v>387</v>
      </c>
      <c r="H2193">
        <v>25</v>
      </c>
      <c r="I2193" t="s">
        <v>216</v>
      </c>
      <c r="J2193" t="s">
        <v>215</v>
      </c>
      <c r="K2193">
        <v>2858602</v>
      </c>
      <c r="L2193">
        <v>2433919</v>
      </c>
      <c r="M2193">
        <v>201333</v>
      </c>
      <c r="N2193">
        <v>5892</v>
      </c>
      <c r="O2193">
        <v>169603</v>
      </c>
      <c r="P2193">
        <v>1180</v>
      </c>
      <c r="Q2193">
        <v>46675</v>
      </c>
    </row>
    <row r="2194" spans="1:17" hidden="1" x14ac:dyDescent="0.2">
      <c r="A2194" t="s">
        <v>355</v>
      </c>
      <c r="B2194" t="s">
        <v>356</v>
      </c>
      <c r="C2194" t="s">
        <v>351</v>
      </c>
      <c r="D2194" t="s">
        <v>352</v>
      </c>
      <c r="E2194" t="s">
        <v>349</v>
      </c>
      <c r="F2194" t="s">
        <v>350</v>
      </c>
      <c r="G2194" t="s">
        <v>387</v>
      </c>
      <c r="H2194">
        <v>25</v>
      </c>
      <c r="I2194" t="s">
        <v>216</v>
      </c>
      <c r="J2194" t="s">
        <v>215</v>
      </c>
      <c r="K2194">
        <v>3166700</v>
      </c>
      <c r="L2194">
        <v>2674884</v>
      </c>
      <c r="M2194">
        <v>242505</v>
      </c>
      <c r="N2194">
        <v>15228</v>
      </c>
      <c r="O2194">
        <v>172163</v>
      </c>
      <c r="P2194">
        <v>2926</v>
      </c>
      <c r="Q2194">
        <v>58994</v>
      </c>
    </row>
    <row r="2195" spans="1:17" hidden="1" x14ac:dyDescent="0.2">
      <c r="A2195" t="s">
        <v>355</v>
      </c>
      <c r="B2195" t="s">
        <v>356</v>
      </c>
      <c r="C2195" t="s">
        <v>353</v>
      </c>
      <c r="D2195" t="s">
        <v>354</v>
      </c>
      <c r="E2195" t="s">
        <v>343</v>
      </c>
      <c r="F2195" t="s">
        <v>344</v>
      </c>
      <c r="G2195" t="s">
        <v>387</v>
      </c>
      <c r="H2195">
        <v>25</v>
      </c>
      <c r="I2195" t="s">
        <v>216</v>
      </c>
      <c r="J2195" t="s">
        <v>215</v>
      </c>
      <c r="K2195">
        <v>627660</v>
      </c>
      <c r="L2195">
        <v>487638</v>
      </c>
      <c r="M2195">
        <v>87163</v>
      </c>
      <c r="N2195">
        <v>18238</v>
      </c>
      <c r="O2195">
        <v>5386</v>
      </c>
      <c r="P2195">
        <v>3491</v>
      </c>
      <c r="Q2195">
        <v>25744</v>
      </c>
    </row>
    <row r="2196" spans="1:17" hidden="1" x14ac:dyDescent="0.2">
      <c r="A2196" t="s">
        <v>355</v>
      </c>
      <c r="B2196" t="s">
        <v>356</v>
      </c>
      <c r="C2196" t="s">
        <v>353</v>
      </c>
      <c r="D2196" t="s">
        <v>354</v>
      </c>
      <c r="E2196" t="s">
        <v>347</v>
      </c>
      <c r="F2196" t="s">
        <v>348</v>
      </c>
      <c r="G2196" t="s">
        <v>387</v>
      </c>
      <c r="H2196">
        <v>25</v>
      </c>
      <c r="I2196" t="s">
        <v>216</v>
      </c>
      <c r="J2196" t="s">
        <v>215</v>
      </c>
      <c r="K2196">
        <v>5920130</v>
      </c>
      <c r="L2196">
        <v>5037446</v>
      </c>
      <c r="M2196">
        <v>417214</v>
      </c>
      <c r="N2196">
        <v>11706</v>
      </c>
      <c r="O2196">
        <v>354286</v>
      </c>
      <c r="P2196">
        <v>2480</v>
      </c>
      <c r="Q2196">
        <v>96998</v>
      </c>
    </row>
    <row r="2197" spans="1:17" hidden="1" x14ac:dyDescent="0.2">
      <c r="A2197" t="s">
        <v>355</v>
      </c>
      <c r="B2197" t="s">
        <v>356</v>
      </c>
      <c r="C2197" t="s">
        <v>353</v>
      </c>
      <c r="D2197" t="s">
        <v>354</v>
      </c>
      <c r="E2197" t="s">
        <v>349</v>
      </c>
      <c r="F2197" t="s">
        <v>350</v>
      </c>
      <c r="G2197" t="s">
        <v>387</v>
      </c>
      <c r="H2197">
        <v>25</v>
      </c>
      <c r="I2197" t="s">
        <v>216</v>
      </c>
      <c r="J2197" t="s">
        <v>215</v>
      </c>
      <c r="K2197">
        <v>6547790</v>
      </c>
      <c r="L2197">
        <v>5525084</v>
      </c>
      <c r="M2197">
        <v>504377</v>
      </c>
      <c r="N2197">
        <v>29944</v>
      </c>
      <c r="O2197">
        <v>359672</v>
      </c>
      <c r="P2197">
        <v>5971</v>
      </c>
      <c r="Q2197">
        <v>122742</v>
      </c>
    </row>
    <row r="2198" spans="1:17" hidden="1" x14ac:dyDescent="0.2">
      <c r="A2198" t="s">
        <v>357</v>
      </c>
      <c r="B2198" s="2">
        <v>40360</v>
      </c>
      <c r="C2198" t="s">
        <v>341</v>
      </c>
      <c r="D2198" t="s">
        <v>342</v>
      </c>
      <c r="E2198" t="s">
        <v>343</v>
      </c>
      <c r="F2198" t="s">
        <v>344</v>
      </c>
      <c r="G2198" t="s">
        <v>387</v>
      </c>
      <c r="H2198">
        <v>25</v>
      </c>
      <c r="I2198" t="s">
        <v>216</v>
      </c>
      <c r="J2198" t="s">
        <v>215</v>
      </c>
      <c r="K2198">
        <v>322597</v>
      </c>
      <c r="L2198">
        <v>248875</v>
      </c>
      <c r="M2198">
        <v>46469</v>
      </c>
      <c r="N2198">
        <v>8938</v>
      </c>
      <c r="O2198">
        <v>2853</v>
      </c>
      <c r="P2198">
        <v>1746</v>
      </c>
      <c r="Q2198">
        <v>13716</v>
      </c>
    </row>
    <row r="2199" spans="1:17" hidden="1" x14ac:dyDescent="0.2">
      <c r="A2199" t="s">
        <v>357</v>
      </c>
      <c r="B2199" s="2">
        <v>40360</v>
      </c>
      <c r="C2199" t="s">
        <v>341</v>
      </c>
      <c r="D2199" t="s">
        <v>342</v>
      </c>
      <c r="E2199" t="s">
        <v>347</v>
      </c>
      <c r="F2199" t="s">
        <v>348</v>
      </c>
      <c r="G2199" t="s">
        <v>387</v>
      </c>
      <c r="H2199">
        <v>25</v>
      </c>
      <c r="I2199" t="s">
        <v>216</v>
      </c>
      <c r="J2199" t="s">
        <v>215</v>
      </c>
      <c r="K2199">
        <v>3067652</v>
      </c>
      <c r="L2199">
        <v>2605722</v>
      </c>
      <c r="M2199">
        <v>217171</v>
      </c>
      <c r="N2199">
        <v>5821</v>
      </c>
      <c r="O2199">
        <v>186782</v>
      </c>
      <c r="P2199">
        <v>1310</v>
      </c>
      <c r="Q2199">
        <v>50846</v>
      </c>
    </row>
    <row r="2200" spans="1:17" hidden="1" x14ac:dyDescent="0.2">
      <c r="A2200" t="s">
        <v>357</v>
      </c>
      <c r="B2200" s="2">
        <v>40360</v>
      </c>
      <c r="C2200" t="s">
        <v>341</v>
      </c>
      <c r="D2200" t="s">
        <v>342</v>
      </c>
      <c r="E2200" t="s">
        <v>349</v>
      </c>
      <c r="F2200" t="s">
        <v>350</v>
      </c>
      <c r="G2200" t="s">
        <v>387</v>
      </c>
      <c r="H2200">
        <v>25</v>
      </c>
      <c r="I2200" t="s">
        <v>216</v>
      </c>
      <c r="J2200" t="s">
        <v>215</v>
      </c>
      <c r="K2200">
        <v>3390249</v>
      </c>
      <c r="L2200">
        <v>2854597</v>
      </c>
      <c r="M2200">
        <v>263640</v>
      </c>
      <c r="N2200">
        <v>14759</v>
      </c>
      <c r="O2200">
        <v>189635</v>
      </c>
      <c r="P2200">
        <v>3056</v>
      </c>
      <c r="Q2200">
        <v>64562</v>
      </c>
    </row>
    <row r="2201" spans="1:17" hidden="1" x14ac:dyDescent="0.2">
      <c r="A2201" t="s">
        <v>357</v>
      </c>
      <c r="B2201" s="2">
        <v>40360</v>
      </c>
      <c r="C2201" t="s">
        <v>351</v>
      </c>
      <c r="D2201" t="s">
        <v>352</v>
      </c>
      <c r="E2201" t="s">
        <v>343</v>
      </c>
      <c r="F2201" t="s">
        <v>344</v>
      </c>
      <c r="G2201" t="s">
        <v>387</v>
      </c>
      <c r="H2201">
        <v>25</v>
      </c>
      <c r="I2201" t="s">
        <v>216</v>
      </c>
      <c r="J2201" t="s">
        <v>215</v>
      </c>
      <c r="K2201">
        <v>311482</v>
      </c>
      <c r="L2201">
        <v>243491</v>
      </c>
      <c r="M2201">
        <v>41620</v>
      </c>
      <c r="N2201">
        <v>9362</v>
      </c>
      <c r="O2201">
        <v>2579</v>
      </c>
      <c r="P2201">
        <v>1752</v>
      </c>
      <c r="Q2201">
        <v>12678</v>
      </c>
    </row>
    <row r="2202" spans="1:17" hidden="1" x14ac:dyDescent="0.2">
      <c r="A2202" t="s">
        <v>357</v>
      </c>
      <c r="B2202" s="2">
        <v>40360</v>
      </c>
      <c r="C2202" t="s">
        <v>351</v>
      </c>
      <c r="D2202" t="s">
        <v>352</v>
      </c>
      <c r="E2202" t="s">
        <v>347</v>
      </c>
      <c r="F2202" t="s">
        <v>348</v>
      </c>
      <c r="G2202" t="s">
        <v>387</v>
      </c>
      <c r="H2202">
        <v>25</v>
      </c>
      <c r="I2202" t="s">
        <v>216</v>
      </c>
      <c r="J2202" t="s">
        <v>215</v>
      </c>
      <c r="K2202">
        <v>2864700</v>
      </c>
      <c r="L2202">
        <v>2436197</v>
      </c>
      <c r="M2202">
        <v>202704</v>
      </c>
      <c r="N2202">
        <v>5899</v>
      </c>
      <c r="O2202">
        <v>171513</v>
      </c>
      <c r="P2202">
        <v>1180</v>
      </c>
      <c r="Q2202">
        <v>47207</v>
      </c>
    </row>
    <row r="2203" spans="1:17" hidden="1" x14ac:dyDescent="0.2">
      <c r="A2203" t="s">
        <v>357</v>
      </c>
      <c r="B2203" s="2">
        <v>40360</v>
      </c>
      <c r="C2203" t="s">
        <v>351</v>
      </c>
      <c r="D2203" t="s">
        <v>352</v>
      </c>
      <c r="E2203" t="s">
        <v>349</v>
      </c>
      <c r="F2203" t="s">
        <v>350</v>
      </c>
      <c r="G2203" t="s">
        <v>387</v>
      </c>
      <c r="H2203">
        <v>25</v>
      </c>
      <c r="I2203" t="s">
        <v>216</v>
      </c>
      <c r="J2203" t="s">
        <v>215</v>
      </c>
      <c r="K2203">
        <v>3176182</v>
      </c>
      <c r="L2203">
        <v>2679688</v>
      </c>
      <c r="M2203">
        <v>244324</v>
      </c>
      <c r="N2203">
        <v>15261</v>
      </c>
      <c r="O2203">
        <v>174092</v>
      </c>
      <c r="P2203">
        <v>2932</v>
      </c>
      <c r="Q2203">
        <v>59885</v>
      </c>
    </row>
    <row r="2204" spans="1:17" hidden="1" x14ac:dyDescent="0.2">
      <c r="A2204" t="s">
        <v>357</v>
      </c>
      <c r="B2204" s="2">
        <v>40360</v>
      </c>
      <c r="C2204" t="s">
        <v>353</v>
      </c>
      <c r="D2204" t="s">
        <v>354</v>
      </c>
      <c r="E2204" t="s">
        <v>343</v>
      </c>
      <c r="F2204" t="s">
        <v>344</v>
      </c>
      <c r="G2204" t="s">
        <v>387</v>
      </c>
      <c r="H2204">
        <v>25</v>
      </c>
      <c r="I2204" t="s">
        <v>216</v>
      </c>
      <c r="J2204" t="s">
        <v>215</v>
      </c>
      <c r="K2204">
        <v>634079</v>
      </c>
      <c r="L2204">
        <v>492366</v>
      </c>
      <c r="M2204">
        <v>88089</v>
      </c>
      <c r="N2204">
        <v>18300</v>
      </c>
      <c r="O2204">
        <v>5432</v>
      </c>
      <c r="P2204">
        <v>3498</v>
      </c>
      <c r="Q2204">
        <v>26394</v>
      </c>
    </row>
    <row r="2205" spans="1:17" hidden="1" x14ac:dyDescent="0.2">
      <c r="A2205" t="s">
        <v>357</v>
      </c>
      <c r="B2205" s="2">
        <v>40360</v>
      </c>
      <c r="C2205" t="s">
        <v>353</v>
      </c>
      <c r="D2205" t="s">
        <v>354</v>
      </c>
      <c r="E2205" t="s">
        <v>347</v>
      </c>
      <c r="F2205" t="s">
        <v>348</v>
      </c>
      <c r="G2205" t="s">
        <v>387</v>
      </c>
      <c r="H2205">
        <v>25</v>
      </c>
      <c r="I2205" t="s">
        <v>216</v>
      </c>
      <c r="J2205" t="s">
        <v>215</v>
      </c>
      <c r="K2205">
        <v>5932352</v>
      </c>
      <c r="L2205">
        <v>5041919</v>
      </c>
      <c r="M2205">
        <v>419875</v>
      </c>
      <c r="N2205">
        <v>11720</v>
      </c>
      <c r="O2205">
        <v>358295</v>
      </c>
      <c r="P2205">
        <v>2490</v>
      </c>
      <c r="Q2205">
        <v>98053</v>
      </c>
    </row>
    <row r="2206" spans="1:17" hidden="1" x14ac:dyDescent="0.2">
      <c r="A2206" t="s">
        <v>357</v>
      </c>
      <c r="B2206" s="2">
        <v>40360</v>
      </c>
      <c r="C2206" t="s">
        <v>353</v>
      </c>
      <c r="D2206" t="s">
        <v>354</v>
      </c>
      <c r="E2206" t="s">
        <v>349</v>
      </c>
      <c r="F2206" t="s">
        <v>350</v>
      </c>
      <c r="G2206" t="s">
        <v>387</v>
      </c>
      <c r="H2206">
        <v>25</v>
      </c>
      <c r="I2206" t="s">
        <v>216</v>
      </c>
      <c r="J2206" t="s">
        <v>215</v>
      </c>
      <c r="K2206">
        <v>6566431</v>
      </c>
      <c r="L2206">
        <v>5534285</v>
      </c>
      <c r="M2206">
        <v>507964</v>
      </c>
      <c r="N2206">
        <v>30020</v>
      </c>
      <c r="O2206">
        <v>363727</v>
      </c>
      <c r="P2206">
        <v>5988</v>
      </c>
      <c r="Q2206">
        <v>124447</v>
      </c>
    </row>
    <row r="2207" spans="1:17" hidden="1" x14ac:dyDescent="0.2">
      <c r="A2207" t="s">
        <v>358</v>
      </c>
      <c r="B2207" s="2">
        <v>40725</v>
      </c>
      <c r="C2207" t="s">
        <v>341</v>
      </c>
      <c r="D2207" t="s">
        <v>342</v>
      </c>
      <c r="E2207" t="s">
        <v>343</v>
      </c>
      <c r="F2207" t="s">
        <v>344</v>
      </c>
      <c r="G2207" t="s">
        <v>387</v>
      </c>
      <c r="H2207">
        <v>25</v>
      </c>
      <c r="I2207" t="s">
        <v>216</v>
      </c>
      <c r="J2207" t="s">
        <v>215</v>
      </c>
      <c r="K2207">
        <v>334403</v>
      </c>
      <c r="L2207">
        <v>257436</v>
      </c>
      <c r="M2207">
        <v>48192</v>
      </c>
      <c r="N2207">
        <v>9162</v>
      </c>
      <c r="O2207">
        <v>2941</v>
      </c>
      <c r="P2207">
        <v>1764</v>
      </c>
      <c r="Q2207">
        <v>14908</v>
      </c>
    </row>
    <row r="2208" spans="1:17" hidden="1" x14ac:dyDescent="0.2">
      <c r="A2208" t="s">
        <v>358</v>
      </c>
      <c r="B2208" s="2">
        <v>40725</v>
      </c>
      <c r="C2208" t="s">
        <v>341</v>
      </c>
      <c r="D2208" t="s">
        <v>342</v>
      </c>
      <c r="E2208" t="s">
        <v>347</v>
      </c>
      <c r="F2208" t="s">
        <v>348</v>
      </c>
      <c r="G2208" t="s">
        <v>387</v>
      </c>
      <c r="H2208">
        <v>25</v>
      </c>
      <c r="I2208" t="s">
        <v>216</v>
      </c>
      <c r="J2208" t="s">
        <v>215</v>
      </c>
      <c r="K2208">
        <v>3077808</v>
      </c>
      <c r="L2208">
        <v>2601476</v>
      </c>
      <c r="M2208">
        <v>221892</v>
      </c>
      <c r="N2208">
        <v>5862</v>
      </c>
      <c r="O2208">
        <v>194448</v>
      </c>
      <c r="P2208">
        <v>1325</v>
      </c>
      <c r="Q2208">
        <v>52805</v>
      </c>
    </row>
    <row r="2209" spans="1:17" hidden="1" x14ac:dyDescent="0.2">
      <c r="A2209" t="s">
        <v>358</v>
      </c>
      <c r="B2209" s="2">
        <v>40725</v>
      </c>
      <c r="C2209" t="s">
        <v>341</v>
      </c>
      <c r="D2209" t="s">
        <v>342</v>
      </c>
      <c r="E2209" t="s">
        <v>349</v>
      </c>
      <c r="F2209" t="s">
        <v>350</v>
      </c>
      <c r="G2209" t="s">
        <v>387</v>
      </c>
      <c r="H2209">
        <v>25</v>
      </c>
      <c r="I2209" t="s">
        <v>216</v>
      </c>
      <c r="J2209" t="s">
        <v>215</v>
      </c>
      <c r="K2209">
        <v>3412211</v>
      </c>
      <c r="L2209">
        <v>2858912</v>
      </c>
      <c r="M2209">
        <v>270084</v>
      </c>
      <c r="N2209">
        <v>15024</v>
      </c>
      <c r="O2209">
        <v>197389</v>
      </c>
      <c r="P2209">
        <v>3089</v>
      </c>
      <c r="Q2209">
        <v>67713</v>
      </c>
    </row>
    <row r="2210" spans="1:17" hidden="1" x14ac:dyDescent="0.2">
      <c r="A2210" t="s">
        <v>358</v>
      </c>
      <c r="B2210" s="2">
        <v>40725</v>
      </c>
      <c r="C2210" t="s">
        <v>351</v>
      </c>
      <c r="D2210" t="s">
        <v>352</v>
      </c>
      <c r="E2210" t="s">
        <v>343</v>
      </c>
      <c r="F2210" t="s">
        <v>344</v>
      </c>
      <c r="G2210" t="s">
        <v>387</v>
      </c>
      <c r="H2210">
        <v>25</v>
      </c>
      <c r="I2210" t="s">
        <v>216</v>
      </c>
      <c r="J2210" t="s">
        <v>215</v>
      </c>
      <c r="K2210">
        <v>324464</v>
      </c>
      <c r="L2210">
        <v>253021</v>
      </c>
      <c r="M2210">
        <v>43386</v>
      </c>
      <c r="N2210">
        <v>9600</v>
      </c>
      <c r="O2210">
        <v>2645</v>
      </c>
      <c r="P2210">
        <v>1807</v>
      </c>
      <c r="Q2210">
        <v>14005</v>
      </c>
    </row>
    <row r="2211" spans="1:17" hidden="1" x14ac:dyDescent="0.2">
      <c r="A2211" t="s">
        <v>358</v>
      </c>
      <c r="B2211" s="2">
        <v>40725</v>
      </c>
      <c r="C2211" t="s">
        <v>351</v>
      </c>
      <c r="D2211" t="s">
        <v>352</v>
      </c>
      <c r="E2211" t="s">
        <v>347</v>
      </c>
      <c r="F2211" t="s">
        <v>348</v>
      </c>
      <c r="G2211" t="s">
        <v>387</v>
      </c>
      <c r="H2211">
        <v>25</v>
      </c>
      <c r="I2211" t="s">
        <v>216</v>
      </c>
      <c r="J2211" t="s">
        <v>215</v>
      </c>
      <c r="K2211">
        <v>2876474</v>
      </c>
      <c r="L2211">
        <v>2434549</v>
      </c>
      <c r="M2211">
        <v>207329</v>
      </c>
      <c r="N2211">
        <v>5915</v>
      </c>
      <c r="O2211">
        <v>178261</v>
      </c>
      <c r="P2211">
        <v>1202</v>
      </c>
      <c r="Q2211">
        <v>49218</v>
      </c>
    </row>
    <row r="2212" spans="1:17" hidden="1" x14ac:dyDescent="0.2">
      <c r="A2212" t="s">
        <v>358</v>
      </c>
      <c r="B2212" s="2">
        <v>40725</v>
      </c>
      <c r="C2212" t="s">
        <v>351</v>
      </c>
      <c r="D2212" t="s">
        <v>352</v>
      </c>
      <c r="E2212" t="s">
        <v>349</v>
      </c>
      <c r="F2212" t="s">
        <v>350</v>
      </c>
      <c r="G2212" t="s">
        <v>387</v>
      </c>
      <c r="H2212">
        <v>25</v>
      </c>
      <c r="I2212" t="s">
        <v>216</v>
      </c>
      <c r="J2212" t="s">
        <v>215</v>
      </c>
      <c r="K2212">
        <v>3200938</v>
      </c>
      <c r="L2212">
        <v>2687570</v>
      </c>
      <c r="M2212">
        <v>250715</v>
      </c>
      <c r="N2212">
        <v>15515</v>
      </c>
      <c r="O2212">
        <v>180906</v>
      </c>
      <c r="P2212">
        <v>3009</v>
      </c>
      <c r="Q2212">
        <v>63223</v>
      </c>
    </row>
    <row r="2213" spans="1:17" hidden="1" x14ac:dyDescent="0.2">
      <c r="A2213" t="s">
        <v>358</v>
      </c>
      <c r="B2213" s="2">
        <v>40725</v>
      </c>
      <c r="C2213" t="s">
        <v>353</v>
      </c>
      <c r="D2213" t="s">
        <v>354</v>
      </c>
      <c r="E2213" t="s">
        <v>343</v>
      </c>
      <c r="F2213" t="s">
        <v>344</v>
      </c>
      <c r="G2213" t="s">
        <v>387</v>
      </c>
      <c r="H2213">
        <v>25</v>
      </c>
      <c r="I2213" t="s">
        <v>216</v>
      </c>
      <c r="J2213" t="s">
        <v>215</v>
      </c>
      <c r="K2213">
        <v>658867</v>
      </c>
      <c r="L2213">
        <v>510457</v>
      </c>
      <c r="M2213">
        <v>91578</v>
      </c>
      <c r="N2213">
        <v>18762</v>
      </c>
      <c r="O2213">
        <v>5586</v>
      </c>
      <c r="P2213">
        <v>3571</v>
      </c>
      <c r="Q2213">
        <v>28913</v>
      </c>
    </row>
    <row r="2214" spans="1:17" hidden="1" x14ac:dyDescent="0.2">
      <c r="A2214" t="s">
        <v>358</v>
      </c>
      <c r="B2214" s="2">
        <v>40725</v>
      </c>
      <c r="C2214" t="s">
        <v>353</v>
      </c>
      <c r="D2214" t="s">
        <v>354</v>
      </c>
      <c r="E2214" t="s">
        <v>347</v>
      </c>
      <c r="F2214" t="s">
        <v>348</v>
      </c>
      <c r="G2214" t="s">
        <v>387</v>
      </c>
      <c r="H2214">
        <v>25</v>
      </c>
      <c r="I2214" t="s">
        <v>216</v>
      </c>
      <c r="J2214" t="s">
        <v>215</v>
      </c>
      <c r="K2214">
        <v>5954282</v>
      </c>
      <c r="L2214">
        <v>5036025</v>
      </c>
      <c r="M2214">
        <v>429221</v>
      </c>
      <c r="N2214">
        <v>11777</v>
      </c>
      <c r="O2214">
        <v>372709</v>
      </c>
      <c r="P2214">
        <v>2527</v>
      </c>
      <c r="Q2214">
        <v>102023</v>
      </c>
    </row>
    <row r="2215" spans="1:17" hidden="1" x14ac:dyDescent="0.2">
      <c r="A2215" t="s">
        <v>358</v>
      </c>
      <c r="B2215" s="2">
        <v>40725</v>
      </c>
      <c r="C2215" t="s">
        <v>353</v>
      </c>
      <c r="D2215" t="s">
        <v>354</v>
      </c>
      <c r="E2215" t="s">
        <v>349</v>
      </c>
      <c r="F2215" t="s">
        <v>350</v>
      </c>
      <c r="G2215" t="s">
        <v>387</v>
      </c>
      <c r="H2215">
        <v>25</v>
      </c>
      <c r="I2215" t="s">
        <v>216</v>
      </c>
      <c r="J2215" t="s">
        <v>215</v>
      </c>
      <c r="K2215">
        <v>6613149</v>
      </c>
      <c r="L2215">
        <v>5546482</v>
      </c>
      <c r="M2215">
        <v>520799</v>
      </c>
      <c r="N2215">
        <v>30539</v>
      </c>
      <c r="O2215">
        <v>378295</v>
      </c>
      <c r="P2215">
        <v>6098</v>
      </c>
      <c r="Q2215">
        <v>130936</v>
      </c>
    </row>
    <row r="2216" spans="1:17" hidden="1" x14ac:dyDescent="0.2">
      <c r="A2216" t="s">
        <v>359</v>
      </c>
      <c r="B2216" s="2">
        <v>41091</v>
      </c>
      <c r="C2216" t="s">
        <v>341</v>
      </c>
      <c r="D2216" t="s">
        <v>342</v>
      </c>
      <c r="E2216" t="s">
        <v>343</v>
      </c>
      <c r="F2216" t="s">
        <v>344</v>
      </c>
      <c r="G2216" t="s">
        <v>387</v>
      </c>
      <c r="H2216">
        <v>25</v>
      </c>
      <c r="I2216" t="s">
        <v>216</v>
      </c>
      <c r="J2216" t="s">
        <v>215</v>
      </c>
      <c r="K2216">
        <v>346525</v>
      </c>
      <c r="L2216">
        <v>266379</v>
      </c>
      <c r="M2216">
        <v>50073</v>
      </c>
      <c r="N2216">
        <v>9324</v>
      </c>
      <c r="O2216">
        <v>3021</v>
      </c>
      <c r="P2216">
        <v>1798</v>
      </c>
      <c r="Q2216">
        <v>15930</v>
      </c>
    </row>
    <row r="2217" spans="1:17" hidden="1" x14ac:dyDescent="0.2">
      <c r="A2217" t="s">
        <v>359</v>
      </c>
      <c r="B2217" s="2">
        <v>41091</v>
      </c>
      <c r="C2217" t="s">
        <v>341</v>
      </c>
      <c r="D2217" t="s">
        <v>342</v>
      </c>
      <c r="E2217" t="s">
        <v>347</v>
      </c>
      <c r="F2217" t="s">
        <v>348</v>
      </c>
      <c r="G2217" t="s">
        <v>387</v>
      </c>
      <c r="H2217">
        <v>25</v>
      </c>
      <c r="I2217" t="s">
        <v>216</v>
      </c>
      <c r="J2217" t="s">
        <v>215</v>
      </c>
      <c r="K2217">
        <v>3088268</v>
      </c>
      <c r="L2217">
        <v>2596654</v>
      </c>
      <c r="M2217">
        <v>226991</v>
      </c>
      <c r="N2217">
        <v>5933</v>
      </c>
      <c r="O2217">
        <v>202826</v>
      </c>
      <c r="P2217">
        <v>1355</v>
      </c>
      <c r="Q2217">
        <v>54509</v>
      </c>
    </row>
    <row r="2218" spans="1:17" hidden="1" x14ac:dyDescent="0.2">
      <c r="A2218" t="s">
        <v>359</v>
      </c>
      <c r="B2218" s="2">
        <v>41091</v>
      </c>
      <c r="C2218" t="s">
        <v>341</v>
      </c>
      <c r="D2218" t="s">
        <v>342</v>
      </c>
      <c r="E2218" t="s">
        <v>349</v>
      </c>
      <c r="F2218" t="s">
        <v>350</v>
      </c>
      <c r="G2218" t="s">
        <v>387</v>
      </c>
      <c r="H2218">
        <v>25</v>
      </c>
      <c r="I2218" t="s">
        <v>216</v>
      </c>
      <c r="J2218" t="s">
        <v>215</v>
      </c>
      <c r="K2218">
        <v>3434793</v>
      </c>
      <c r="L2218">
        <v>2863033</v>
      </c>
      <c r="M2218">
        <v>277064</v>
      </c>
      <c r="N2218">
        <v>15257</v>
      </c>
      <c r="O2218">
        <v>205847</v>
      </c>
      <c r="P2218">
        <v>3153</v>
      </c>
      <c r="Q2218">
        <v>70439</v>
      </c>
    </row>
    <row r="2219" spans="1:17" hidden="1" x14ac:dyDescent="0.2">
      <c r="A2219" t="s">
        <v>359</v>
      </c>
      <c r="B2219" s="2">
        <v>41091</v>
      </c>
      <c r="C2219" t="s">
        <v>351</v>
      </c>
      <c r="D2219" t="s">
        <v>352</v>
      </c>
      <c r="E2219" t="s">
        <v>343</v>
      </c>
      <c r="F2219" t="s">
        <v>344</v>
      </c>
      <c r="G2219" t="s">
        <v>387</v>
      </c>
      <c r="H2219">
        <v>25</v>
      </c>
      <c r="I2219" t="s">
        <v>216</v>
      </c>
      <c r="J2219" t="s">
        <v>215</v>
      </c>
      <c r="K2219">
        <v>338573</v>
      </c>
      <c r="L2219">
        <v>263004</v>
      </c>
      <c r="M2219">
        <v>45586</v>
      </c>
      <c r="N2219">
        <v>9822</v>
      </c>
      <c r="O2219">
        <v>2736</v>
      </c>
      <c r="P2219">
        <v>1892</v>
      </c>
      <c r="Q2219">
        <v>15533</v>
      </c>
    </row>
    <row r="2220" spans="1:17" hidden="1" x14ac:dyDescent="0.2">
      <c r="A2220" t="s">
        <v>359</v>
      </c>
      <c r="B2220" s="2">
        <v>41091</v>
      </c>
      <c r="C2220" t="s">
        <v>351</v>
      </c>
      <c r="D2220" t="s">
        <v>352</v>
      </c>
      <c r="E2220" t="s">
        <v>347</v>
      </c>
      <c r="F2220" t="s">
        <v>348</v>
      </c>
      <c r="G2220" t="s">
        <v>387</v>
      </c>
      <c r="H2220">
        <v>25</v>
      </c>
      <c r="I2220" t="s">
        <v>216</v>
      </c>
      <c r="J2220" t="s">
        <v>215</v>
      </c>
      <c r="K2220">
        <v>2889792</v>
      </c>
      <c r="L2220">
        <v>2432456</v>
      </c>
      <c r="M2220">
        <v>212925</v>
      </c>
      <c r="N2220">
        <v>6015</v>
      </c>
      <c r="O2220">
        <v>186005</v>
      </c>
      <c r="P2220">
        <v>1212</v>
      </c>
      <c r="Q2220">
        <v>51179</v>
      </c>
    </row>
    <row r="2221" spans="1:17" hidden="1" x14ac:dyDescent="0.2">
      <c r="A2221" t="s">
        <v>359</v>
      </c>
      <c r="B2221" s="2">
        <v>41091</v>
      </c>
      <c r="C2221" t="s">
        <v>351</v>
      </c>
      <c r="D2221" t="s">
        <v>352</v>
      </c>
      <c r="E2221" t="s">
        <v>349</v>
      </c>
      <c r="F2221" t="s">
        <v>350</v>
      </c>
      <c r="G2221" t="s">
        <v>387</v>
      </c>
      <c r="H2221">
        <v>25</v>
      </c>
      <c r="I2221" t="s">
        <v>216</v>
      </c>
      <c r="J2221" t="s">
        <v>215</v>
      </c>
      <c r="K2221">
        <v>3228365</v>
      </c>
      <c r="L2221">
        <v>2695460</v>
      </c>
      <c r="M2221">
        <v>258511</v>
      </c>
      <c r="N2221">
        <v>15837</v>
      </c>
      <c r="O2221">
        <v>188741</v>
      </c>
      <c r="P2221">
        <v>3104</v>
      </c>
      <c r="Q2221">
        <v>66712</v>
      </c>
    </row>
    <row r="2222" spans="1:17" hidden="1" x14ac:dyDescent="0.2">
      <c r="A2222" t="s">
        <v>359</v>
      </c>
      <c r="B2222" s="2">
        <v>41091</v>
      </c>
      <c r="C2222" t="s">
        <v>353</v>
      </c>
      <c r="D2222" t="s">
        <v>354</v>
      </c>
      <c r="E2222" t="s">
        <v>343</v>
      </c>
      <c r="F2222" t="s">
        <v>344</v>
      </c>
      <c r="G2222" t="s">
        <v>387</v>
      </c>
      <c r="H2222">
        <v>25</v>
      </c>
      <c r="I2222" t="s">
        <v>216</v>
      </c>
      <c r="J2222" t="s">
        <v>215</v>
      </c>
      <c r="K2222">
        <v>685098</v>
      </c>
      <c r="L2222">
        <v>529383</v>
      </c>
      <c r="M2222">
        <v>95659</v>
      </c>
      <c r="N2222">
        <v>19146</v>
      </c>
      <c r="O2222">
        <v>5757</v>
      </c>
      <c r="P2222">
        <v>3690</v>
      </c>
      <c r="Q2222">
        <v>31463</v>
      </c>
    </row>
    <row r="2223" spans="1:17" hidden="1" x14ac:dyDescent="0.2">
      <c r="A2223" t="s">
        <v>359</v>
      </c>
      <c r="B2223" s="2">
        <v>41091</v>
      </c>
      <c r="C2223" t="s">
        <v>353</v>
      </c>
      <c r="D2223" t="s">
        <v>354</v>
      </c>
      <c r="E2223" t="s">
        <v>347</v>
      </c>
      <c r="F2223" t="s">
        <v>348</v>
      </c>
      <c r="G2223" t="s">
        <v>387</v>
      </c>
      <c r="H2223">
        <v>25</v>
      </c>
      <c r="I2223" t="s">
        <v>216</v>
      </c>
      <c r="J2223" t="s">
        <v>215</v>
      </c>
      <c r="K2223">
        <v>5978060</v>
      </c>
      <c r="L2223">
        <v>5029110</v>
      </c>
      <c r="M2223">
        <v>439916</v>
      </c>
      <c r="N2223">
        <v>11948</v>
      </c>
      <c r="O2223">
        <v>388831</v>
      </c>
      <c r="P2223">
        <v>2567</v>
      </c>
      <c r="Q2223">
        <v>105688</v>
      </c>
    </row>
    <row r="2224" spans="1:17" hidden="1" x14ac:dyDescent="0.2">
      <c r="A2224" t="s">
        <v>359</v>
      </c>
      <c r="B2224" s="2">
        <v>41091</v>
      </c>
      <c r="C2224" t="s">
        <v>353</v>
      </c>
      <c r="D2224" t="s">
        <v>354</v>
      </c>
      <c r="E2224" t="s">
        <v>349</v>
      </c>
      <c r="F2224" t="s">
        <v>350</v>
      </c>
      <c r="G2224" t="s">
        <v>387</v>
      </c>
      <c r="H2224">
        <v>25</v>
      </c>
      <c r="I2224" t="s">
        <v>216</v>
      </c>
      <c r="J2224" t="s">
        <v>215</v>
      </c>
      <c r="K2224">
        <v>6663158</v>
      </c>
      <c r="L2224">
        <v>5558493</v>
      </c>
      <c r="M2224">
        <v>535575</v>
      </c>
      <c r="N2224">
        <v>31094</v>
      </c>
      <c r="O2224">
        <v>394588</v>
      </c>
      <c r="P2224">
        <v>6257</v>
      </c>
      <c r="Q2224">
        <v>137151</v>
      </c>
    </row>
    <row r="2225" spans="1:17" hidden="1" x14ac:dyDescent="0.2">
      <c r="A2225" t="s">
        <v>360</v>
      </c>
      <c r="B2225" s="2">
        <v>41456</v>
      </c>
      <c r="C2225" t="s">
        <v>341</v>
      </c>
      <c r="D2225" t="s">
        <v>342</v>
      </c>
      <c r="E2225" t="s">
        <v>343</v>
      </c>
      <c r="F2225" t="s">
        <v>344</v>
      </c>
      <c r="G2225" t="s">
        <v>387</v>
      </c>
      <c r="H2225">
        <v>25</v>
      </c>
      <c r="I2225" t="s">
        <v>216</v>
      </c>
      <c r="J2225" t="s">
        <v>215</v>
      </c>
      <c r="K2225">
        <v>359096</v>
      </c>
      <c r="L2225">
        <v>275800</v>
      </c>
      <c r="M2225">
        <v>51746</v>
      </c>
      <c r="N2225">
        <v>9490</v>
      </c>
      <c r="O2225">
        <v>3124</v>
      </c>
      <c r="P2225">
        <v>1902</v>
      </c>
      <c r="Q2225">
        <v>17034</v>
      </c>
    </row>
    <row r="2226" spans="1:17" hidden="1" x14ac:dyDescent="0.2">
      <c r="A2226" t="s">
        <v>360</v>
      </c>
      <c r="B2226" s="2">
        <v>41456</v>
      </c>
      <c r="C2226" t="s">
        <v>341</v>
      </c>
      <c r="D2226" t="s">
        <v>342</v>
      </c>
      <c r="E2226" t="s">
        <v>347</v>
      </c>
      <c r="F2226" t="s">
        <v>348</v>
      </c>
      <c r="G2226" t="s">
        <v>387</v>
      </c>
      <c r="H2226">
        <v>25</v>
      </c>
      <c r="I2226" t="s">
        <v>216</v>
      </c>
      <c r="J2226" t="s">
        <v>215</v>
      </c>
      <c r="K2226">
        <v>3101165</v>
      </c>
      <c r="L2226">
        <v>2593699</v>
      </c>
      <c r="M2226">
        <v>232749</v>
      </c>
      <c r="N2226">
        <v>5999</v>
      </c>
      <c r="O2226">
        <v>210962</v>
      </c>
      <c r="P2226">
        <v>1393</v>
      </c>
      <c r="Q2226">
        <v>56363</v>
      </c>
    </row>
    <row r="2227" spans="1:17" hidden="1" x14ac:dyDescent="0.2">
      <c r="A2227" t="s">
        <v>360</v>
      </c>
      <c r="B2227" s="2">
        <v>41456</v>
      </c>
      <c r="C2227" t="s">
        <v>341</v>
      </c>
      <c r="D2227" t="s">
        <v>342</v>
      </c>
      <c r="E2227" t="s">
        <v>349</v>
      </c>
      <c r="F2227" t="s">
        <v>350</v>
      </c>
      <c r="G2227" t="s">
        <v>387</v>
      </c>
      <c r="H2227">
        <v>25</v>
      </c>
      <c r="I2227" t="s">
        <v>216</v>
      </c>
      <c r="J2227" t="s">
        <v>215</v>
      </c>
      <c r="K2227">
        <v>3460261</v>
      </c>
      <c r="L2227">
        <v>2869499</v>
      </c>
      <c r="M2227">
        <v>284495</v>
      </c>
      <c r="N2227">
        <v>15489</v>
      </c>
      <c r="O2227">
        <v>214086</v>
      </c>
      <c r="P2227">
        <v>3295</v>
      </c>
      <c r="Q2227">
        <v>73397</v>
      </c>
    </row>
    <row r="2228" spans="1:17" hidden="1" x14ac:dyDescent="0.2">
      <c r="A2228" t="s">
        <v>360</v>
      </c>
      <c r="B2228" s="2">
        <v>41456</v>
      </c>
      <c r="C2228" t="s">
        <v>351</v>
      </c>
      <c r="D2228" t="s">
        <v>352</v>
      </c>
      <c r="E2228" t="s">
        <v>343</v>
      </c>
      <c r="F2228" t="s">
        <v>344</v>
      </c>
      <c r="G2228" t="s">
        <v>387</v>
      </c>
      <c r="H2228">
        <v>25</v>
      </c>
      <c r="I2228" t="s">
        <v>216</v>
      </c>
      <c r="J2228" t="s">
        <v>215</v>
      </c>
      <c r="K2228">
        <v>351733</v>
      </c>
      <c r="L2228">
        <v>272358</v>
      </c>
      <c r="M2228">
        <v>47684</v>
      </c>
      <c r="N2228">
        <v>9981</v>
      </c>
      <c r="O2228">
        <v>2849</v>
      </c>
      <c r="P2228">
        <v>1991</v>
      </c>
      <c r="Q2228">
        <v>16870</v>
      </c>
    </row>
    <row r="2229" spans="1:17" hidden="1" x14ac:dyDescent="0.2">
      <c r="A2229" t="s">
        <v>360</v>
      </c>
      <c r="B2229" s="2">
        <v>41456</v>
      </c>
      <c r="C2229" t="s">
        <v>351</v>
      </c>
      <c r="D2229" t="s">
        <v>352</v>
      </c>
      <c r="E2229" t="s">
        <v>347</v>
      </c>
      <c r="F2229" t="s">
        <v>348</v>
      </c>
      <c r="G2229" t="s">
        <v>387</v>
      </c>
      <c r="H2229">
        <v>25</v>
      </c>
      <c r="I2229" t="s">
        <v>216</v>
      </c>
      <c r="J2229" t="s">
        <v>215</v>
      </c>
      <c r="K2229">
        <v>2901950</v>
      </c>
      <c r="L2229">
        <v>2429808</v>
      </c>
      <c r="M2229">
        <v>218316</v>
      </c>
      <c r="N2229">
        <v>6044</v>
      </c>
      <c r="O2229">
        <v>193311</v>
      </c>
      <c r="P2229">
        <v>1268</v>
      </c>
      <c r="Q2229">
        <v>53203</v>
      </c>
    </row>
    <row r="2230" spans="1:17" hidden="1" x14ac:dyDescent="0.2">
      <c r="A2230" t="s">
        <v>360</v>
      </c>
      <c r="B2230" s="2">
        <v>41456</v>
      </c>
      <c r="C2230" t="s">
        <v>351</v>
      </c>
      <c r="D2230" t="s">
        <v>352</v>
      </c>
      <c r="E2230" t="s">
        <v>349</v>
      </c>
      <c r="F2230" t="s">
        <v>350</v>
      </c>
      <c r="G2230" t="s">
        <v>387</v>
      </c>
      <c r="H2230">
        <v>25</v>
      </c>
      <c r="I2230" t="s">
        <v>216</v>
      </c>
      <c r="J2230" t="s">
        <v>215</v>
      </c>
      <c r="K2230">
        <v>3253683</v>
      </c>
      <c r="L2230">
        <v>2702166</v>
      </c>
      <c r="M2230">
        <v>266000</v>
      </c>
      <c r="N2230">
        <v>16025</v>
      </c>
      <c r="O2230">
        <v>196160</v>
      </c>
      <c r="P2230">
        <v>3259</v>
      </c>
      <c r="Q2230">
        <v>70073</v>
      </c>
    </row>
    <row r="2231" spans="1:17" hidden="1" x14ac:dyDescent="0.2">
      <c r="A2231" t="s">
        <v>360</v>
      </c>
      <c r="B2231" s="2">
        <v>41456</v>
      </c>
      <c r="C2231" t="s">
        <v>353</v>
      </c>
      <c r="D2231" t="s">
        <v>354</v>
      </c>
      <c r="E2231" t="s">
        <v>343</v>
      </c>
      <c r="F2231" t="s">
        <v>344</v>
      </c>
      <c r="G2231" t="s">
        <v>387</v>
      </c>
      <c r="H2231">
        <v>25</v>
      </c>
      <c r="I2231" t="s">
        <v>216</v>
      </c>
      <c r="J2231" t="s">
        <v>215</v>
      </c>
      <c r="K2231">
        <v>710829</v>
      </c>
      <c r="L2231">
        <v>548158</v>
      </c>
      <c r="M2231">
        <v>99430</v>
      </c>
      <c r="N2231">
        <v>19471</v>
      </c>
      <c r="O2231">
        <v>5973</v>
      </c>
      <c r="P2231">
        <v>3893</v>
      </c>
      <c r="Q2231">
        <v>33904</v>
      </c>
    </row>
    <row r="2232" spans="1:17" hidden="1" x14ac:dyDescent="0.2">
      <c r="A2232" t="s">
        <v>360</v>
      </c>
      <c r="B2232" s="2">
        <v>41456</v>
      </c>
      <c r="C2232" t="s">
        <v>353</v>
      </c>
      <c r="D2232" t="s">
        <v>354</v>
      </c>
      <c r="E2232" t="s">
        <v>347</v>
      </c>
      <c r="F2232" t="s">
        <v>348</v>
      </c>
      <c r="G2232" t="s">
        <v>387</v>
      </c>
      <c r="H2232">
        <v>25</v>
      </c>
      <c r="I2232" t="s">
        <v>216</v>
      </c>
      <c r="J2232" t="s">
        <v>215</v>
      </c>
      <c r="K2232">
        <v>6003115</v>
      </c>
      <c r="L2232">
        <v>5023507</v>
      </c>
      <c r="M2232">
        <v>451065</v>
      </c>
      <c r="N2232">
        <v>12043</v>
      </c>
      <c r="O2232">
        <v>404273</v>
      </c>
      <c r="P2232">
        <v>2661</v>
      </c>
      <c r="Q2232">
        <v>109566</v>
      </c>
    </row>
    <row r="2233" spans="1:17" hidden="1" x14ac:dyDescent="0.2">
      <c r="A2233" t="s">
        <v>360</v>
      </c>
      <c r="B2233" s="2">
        <v>41456</v>
      </c>
      <c r="C2233" t="s">
        <v>353</v>
      </c>
      <c r="D2233" t="s">
        <v>354</v>
      </c>
      <c r="E2233" t="s">
        <v>349</v>
      </c>
      <c r="F2233" t="s">
        <v>350</v>
      </c>
      <c r="G2233" t="s">
        <v>387</v>
      </c>
      <c r="H2233">
        <v>25</v>
      </c>
      <c r="I2233" t="s">
        <v>216</v>
      </c>
      <c r="J2233" t="s">
        <v>215</v>
      </c>
      <c r="K2233">
        <v>6713944</v>
      </c>
      <c r="L2233">
        <v>5571665</v>
      </c>
      <c r="M2233">
        <v>550495</v>
      </c>
      <c r="N2233">
        <v>31514</v>
      </c>
      <c r="O2233">
        <v>410246</v>
      </c>
      <c r="P2233">
        <v>6554</v>
      </c>
      <c r="Q2233">
        <v>143470</v>
      </c>
    </row>
    <row r="2234" spans="1:17" x14ac:dyDescent="0.2">
      <c r="A2234" t="s">
        <v>361</v>
      </c>
      <c r="B2234" s="2">
        <v>41821</v>
      </c>
      <c r="C2234" t="s">
        <v>341</v>
      </c>
      <c r="D2234" t="s">
        <v>342</v>
      </c>
      <c r="E2234" t="s">
        <v>343</v>
      </c>
      <c r="F2234" t="s">
        <v>344</v>
      </c>
      <c r="G2234" t="s">
        <v>387</v>
      </c>
      <c r="H2234">
        <v>25</v>
      </c>
      <c r="I2234" t="s">
        <v>216</v>
      </c>
      <c r="J2234" t="s">
        <v>215</v>
      </c>
      <c r="K2234">
        <v>371966</v>
      </c>
      <c r="L2234">
        <v>285616</v>
      </c>
      <c r="M2234">
        <v>53390</v>
      </c>
      <c r="N2234">
        <v>9644</v>
      </c>
      <c r="O2234">
        <v>3220</v>
      </c>
      <c r="P2234">
        <v>1977</v>
      </c>
      <c r="Q2234">
        <v>18119</v>
      </c>
    </row>
    <row r="2235" spans="1:17" x14ac:dyDescent="0.2">
      <c r="A2235" t="s">
        <v>361</v>
      </c>
      <c r="B2235" s="2">
        <v>41821</v>
      </c>
      <c r="C2235" t="s">
        <v>341</v>
      </c>
      <c r="D2235" t="s">
        <v>342</v>
      </c>
      <c r="E2235" t="s">
        <v>347</v>
      </c>
      <c r="F2235" t="s">
        <v>348</v>
      </c>
      <c r="G2235" t="s">
        <v>387</v>
      </c>
      <c r="H2235">
        <v>25</v>
      </c>
      <c r="I2235" t="s">
        <v>216</v>
      </c>
      <c r="J2235" t="s">
        <v>215</v>
      </c>
      <c r="K2235">
        <v>3112271</v>
      </c>
      <c r="L2235">
        <v>2589132</v>
      </c>
      <c r="M2235">
        <v>237969</v>
      </c>
      <c r="N2235">
        <v>6024</v>
      </c>
      <c r="O2235">
        <v>219743</v>
      </c>
      <c r="P2235">
        <v>1408</v>
      </c>
      <c r="Q2235">
        <v>57995</v>
      </c>
    </row>
    <row r="2236" spans="1:17" x14ac:dyDescent="0.2">
      <c r="A2236" t="s">
        <v>361</v>
      </c>
      <c r="B2236" s="2">
        <v>41821</v>
      </c>
      <c r="C2236" t="s">
        <v>341</v>
      </c>
      <c r="D2236" t="s">
        <v>342</v>
      </c>
      <c r="E2236" t="s">
        <v>349</v>
      </c>
      <c r="F2236" t="s">
        <v>350</v>
      </c>
      <c r="G2236" t="s">
        <v>387</v>
      </c>
      <c r="H2236">
        <v>25</v>
      </c>
      <c r="I2236" t="s">
        <v>216</v>
      </c>
      <c r="J2236" t="s">
        <v>215</v>
      </c>
      <c r="K2236">
        <v>3484237</v>
      </c>
      <c r="L2236">
        <v>2874748</v>
      </c>
      <c r="M2236">
        <v>291359</v>
      </c>
      <c r="N2236">
        <v>15668</v>
      </c>
      <c r="O2236">
        <v>222963</v>
      </c>
      <c r="P2236">
        <v>3385</v>
      </c>
      <c r="Q2236">
        <v>76114</v>
      </c>
    </row>
    <row r="2237" spans="1:17" x14ac:dyDescent="0.2">
      <c r="A2237" t="s">
        <v>361</v>
      </c>
      <c r="B2237" s="2">
        <v>41821</v>
      </c>
      <c r="C2237" t="s">
        <v>351</v>
      </c>
      <c r="D2237" t="s">
        <v>352</v>
      </c>
      <c r="E2237" t="s">
        <v>343</v>
      </c>
      <c r="F2237" t="s">
        <v>344</v>
      </c>
      <c r="G2237" t="s">
        <v>387</v>
      </c>
      <c r="H2237">
        <v>25</v>
      </c>
      <c r="I2237" t="s">
        <v>216</v>
      </c>
      <c r="J2237" t="s">
        <v>215</v>
      </c>
      <c r="K2237">
        <v>365324</v>
      </c>
      <c r="L2237">
        <v>282264</v>
      </c>
      <c r="M2237">
        <v>49657</v>
      </c>
      <c r="N2237">
        <v>10140</v>
      </c>
      <c r="O2237">
        <v>2953</v>
      </c>
      <c r="P2237">
        <v>2040</v>
      </c>
      <c r="Q2237">
        <v>18270</v>
      </c>
    </row>
    <row r="2238" spans="1:17" x14ac:dyDescent="0.2">
      <c r="A2238" t="s">
        <v>361</v>
      </c>
      <c r="B2238" s="2">
        <v>41821</v>
      </c>
      <c r="C2238" t="s">
        <v>351</v>
      </c>
      <c r="D2238" t="s">
        <v>352</v>
      </c>
      <c r="E2238" t="s">
        <v>347</v>
      </c>
      <c r="F2238" t="s">
        <v>348</v>
      </c>
      <c r="G2238" t="s">
        <v>387</v>
      </c>
      <c r="H2238">
        <v>25</v>
      </c>
      <c r="I2238" t="s">
        <v>216</v>
      </c>
      <c r="J2238" t="s">
        <v>215</v>
      </c>
      <c r="K2238">
        <v>2914091</v>
      </c>
      <c r="L2238">
        <v>2426451</v>
      </c>
      <c r="M2238">
        <v>223923</v>
      </c>
      <c r="N2238">
        <v>6072</v>
      </c>
      <c r="O2238">
        <v>201246</v>
      </c>
      <c r="P2238">
        <v>1287</v>
      </c>
      <c r="Q2238">
        <v>55112</v>
      </c>
    </row>
    <row r="2239" spans="1:17" x14ac:dyDescent="0.2">
      <c r="A2239" t="s">
        <v>361</v>
      </c>
      <c r="B2239" s="2">
        <v>41821</v>
      </c>
      <c r="C2239" t="s">
        <v>351</v>
      </c>
      <c r="D2239" t="s">
        <v>352</v>
      </c>
      <c r="E2239" t="s">
        <v>349</v>
      </c>
      <c r="F2239" t="s">
        <v>350</v>
      </c>
      <c r="G2239" t="s">
        <v>387</v>
      </c>
      <c r="H2239">
        <v>25</v>
      </c>
      <c r="I2239" t="s">
        <v>216</v>
      </c>
      <c r="J2239" t="s">
        <v>215</v>
      </c>
      <c r="K2239">
        <v>3279415</v>
      </c>
      <c r="L2239">
        <v>2708715</v>
      </c>
      <c r="M2239">
        <v>273580</v>
      </c>
      <c r="N2239">
        <v>16212</v>
      </c>
      <c r="O2239">
        <v>204199</v>
      </c>
      <c r="P2239">
        <v>3327</v>
      </c>
      <c r="Q2239">
        <v>73382</v>
      </c>
    </row>
    <row r="2240" spans="1:17" x14ac:dyDescent="0.2">
      <c r="A2240" t="s">
        <v>361</v>
      </c>
      <c r="B2240" s="2">
        <v>41821</v>
      </c>
      <c r="C2240" t="s">
        <v>353</v>
      </c>
      <c r="D2240" t="s">
        <v>354</v>
      </c>
      <c r="E2240" t="s">
        <v>343</v>
      </c>
      <c r="F2240" t="s">
        <v>344</v>
      </c>
      <c r="G2240" t="s">
        <v>387</v>
      </c>
      <c r="H2240">
        <v>25</v>
      </c>
      <c r="I2240" t="s">
        <v>216</v>
      </c>
      <c r="J2240" t="s">
        <v>215</v>
      </c>
      <c r="K2240">
        <v>737290</v>
      </c>
      <c r="L2240">
        <v>567880</v>
      </c>
      <c r="M2240">
        <v>103047</v>
      </c>
      <c r="N2240">
        <v>19784</v>
      </c>
      <c r="O2240">
        <v>6173</v>
      </c>
      <c r="P2240">
        <v>4017</v>
      </c>
      <c r="Q2240">
        <v>36389</v>
      </c>
    </row>
    <row r="2241" spans="1:17" x14ac:dyDescent="0.2">
      <c r="A2241" t="s">
        <v>361</v>
      </c>
      <c r="B2241" s="2">
        <v>41821</v>
      </c>
      <c r="C2241" t="s">
        <v>353</v>
      </c>
      <c r="D2241" t="s">
        <v>354</v>
      </c>
      <c r="E2241" t="s">
        <v>347</v>
      </c>
      <c r="F2241" t="s">
        <v>348</v>
      </c>
      <c r="G2241" t="s">
        <v>387</v>
      </c>
      <c r="H2241">
        <v>25</v>
      </c>
      <c r="I2241" t="s">
        <v>216</v>
      </c>
      <c r="J2241" t="s">
        <v>215</v>
      </c>
      <c r="K2241">
        <v>6026362</v>
      </c>
      <c r="L2241">
        <v>5015583</v>
      </c>
      <c r="M2241">
        <v>461892</v>
      </c>
      <c r="N2241">
        <v>12096</v>
      </c>
      <c r="O2241">
        <v>420989</v>
      </c>
      <c r="P2241">
        <v>2695</v>
      </c>
      <c r="Q2241">
        <v>113107</v>
      </c>
    </row>
    <row r="2242" spans="1:17" x14ac:dyDescent="0.2">
      <c r="A2242" t="s">
        <v>361</v>
      </c>
      <c r="B2242" s="2">
        <v>41821</v>
      </c>
      <c r="C2242" t="s">
        <v>353</v>
      </c>
      <c r="D2242" t="s">
        <v>354</v>
      </c>
      <c r="E2242" t="s">
        <v>349</v>
      </c>
      <c r="F2242" t="s">
        <v>350</v>
      </c>
      <c r="G2242" t="s">
        <v>387</v>
      </c>
      <c r="H2242">
        <v>25</v>
      </c>
      <c r="I2242" t="s">
        <v>216</v>
      </c>
      <c r="J2242" t="s">
        <v>215</v>
      </c>
      <c r="K2242">
        <v>6763652</v>
      </c>
      <c r="L2242">
        <v>5583463</v>
      </c>
      <c r="M2242">
        <v>564939</v>
      </c>
      <c r="N2242">
        <v>31880</v>
      </c>
      <c r="O2242">
        <v>427162</v>
      </c>
      <c r="P2242">
        <v>6712</v>
      </c>
      <c r="Q2242">
        <v>149496</v>
      </c>
    </row>
    <row r="2243" spans="1:17" hidden="1" x14ac:dyDescent="0.2">
      <c r="A2243" t="s">
        <v>362</v>
      </c>
      <c r="B2243" s="2">
        <v>42186</v>
      </c>
      <c r="C2243" t="s">
        <v>341</v>
      </c>
      <c r="D2243" t="s">
        <v>342</v>
      </c>
      <c r="E2243" t="s">
        <v>343</v>
      </c>
      <c r="F2243" t="s">
        <v>344</v>
      </c>
      <c r="G2243" t="s">
        <v>387</v>
      </c>
      <c r="H2243">
        <v>25</v>
      </c>
      <c r="I2243" t="s">
        <v>216</v>
      </c>
      <c r="J2243" t="s">
        <v>215</v>
      </c>
      <c r="K2243">
        <v>384371</v>
      </c>
      <c r="L2243">
        <v>294931</v>
      </c>
      <c r="M2243">
        <v>54934</v>
      </c>
      <c r="N2243">
        <v>9760</v>
      </c>
      <c r="O2243">
        <v>3362</v>
      </c>
      <c r="P2243">
        <v>2044</v>
      </c>
      <c r="Q2243">
        <v>19340</v>
      </c>
    </row>
    <row r="2244" spans="1:17" hidden="1" x14ac:dyDescent="0.2">
      <c r="A2244" t="s">
        <v>362</v>
      </c>
      <c r="B2244" s="2">
        <v>42186</v>
      </c>
      <c r="C2244" t="s">
        <v>341</v>
      </c>
      <c r="D2244" t="s">
        <v>342</v>
      </c>
      <c r="E2244" t="s">
        <v>347</v>
      </c>
      <c r="F2244" t="s">
        <v>348</v>
      </c>
      <c r="G2244" t="s">
        <v>387</v>
      </c>
      <c r="H2244">
        <v>25</v>
      </c>
      <c r="I2244" t="s">
        <v>216</v>
      </c>
      <c r="J2244" t="s">
        <v>215</v>
      </c>
      <c r="K2244">
        <v>3115833</v>
      </c>
      <c r="L2244">
        <v>2578541</v>
      </c>
      <c r="M2244">
        <v>243002</v>
      </c>
      <c r="N2244">
        <v>6053</v>
      </c>
      <c r="O2244">
        <v>227219</v>
      </c>
      <c r="P2244">
        <v>1435</v>
      </c>
      <c r="Q2244">
        <v>59583</v>
      </c>
    </row>
    <row r="2245" spans="1:17" hidden="1" x14ac:dyDescent="0.2">
      <c r="A2245" t="s">
        <v>362</v>
      </c>
      <c r="B2245" s="2">
        <v>42186</v>
      </c>
      <c r="C2245" t="s">
        <v>341</v>
      </c>
      <c r="D2245" t="s">
        <v>342</v>
      </c>
      <c r="E2245" t="s">
        <v>349</v>
      </c>
      <c r="F2245" t="s">
        <v>350</v>
      </c>
      <c r="G2245" t="s">
        <v>387</v>
      </c>
      <c r="H2245">
        <v>25</v>
      </c>
      <c r="I2245" t="s">
        <v>216</v>
      </c>
      <c r="J2245" t="s">
        <v>215</v>
      </c>
      <c r="K2245">
        <v>3500204</v>
      </c>
      <c r="L2245">
        <v>2873472</v>
      </c>
      <c r="M2245">
        <v>297936</v>
      </c>
      <c r="N2245">
        <v>15813</v>
      </c>
      <c r="O2245">
        <v>230581</v>
      </c>
      <c r="P2245">
        <v>3479</v>
      </c>
      <c r="Q2245">
        <v>78923</v>
      </c>
    </row>
    <row r="2246" spans="1:17" hidden="1" x14ac:dyDescent="0.2">
      <c r="A2246" t="s">
        <v>362</v>
      </c>
      <c r="B2246" s="2">
        <v>42186</v>
      </c>
      <c r="C2246" t="s">
        <v>351</v>
      </c>
      <c r="D2246" t="s">
        <v>352</v>
      </c>
      <c r="E2246" t="s">
        <v>343</v>
      </c>
      <c r="F2246" t="s">
        <v>344</v>
      </c>
      <c r="G2246" t="s">
        <v>387</v>
      </c>
      <c r="H2246">
        <v>25</v>
      </c>
      <c r="I2246" t="s">
        <v>216</v>
      </c>
      <c r="J2246" t="s">
        <v>215</v>
      </c>
      <c r="K2246">
        <v>378481</v>
      </c>
      <c r="L2246">
        <v>291972</v>
      </c>
      <c r="M2246">
        <v>51278</v>
      </c>
      <c r="N2246">
        <v>10337</v>
      </c>
      <c r="O2246">
        <v>3099</v>
      </c>
      <c r="P2246">
        <v>2099</v>
      </c>
      <c r="Q2246">
        <v>19696</v>
      </c>
    </row>
    <row r="2247" spans="1:17" hidden="1" x14ac:dyDescent="0.2">
      <c r="A2247" t="s">
        <v>362</v>
      </c>
      <c r="B2247" s="2">
        <v>42186</v>
      </c>
      <c r="C2247" t="s">
        <v>351</v>
      </c>
      <c r="D2247" t="s">
        <v>352</v>
      </c>
      <c r="E2247" t="s">
        <v>347</v>
      </c>
      <c r="F2247" t="s">
        <v>348</v>
      </c>
      <c r="G2247" t="s">
        <v>387</v>
      </c>
      <c r="H2247">
        <v>25</v>
      </c>
      <c r="I2247" t="s">
        <v>216</v>
      </c>
      <c r="J2247" t="s">
        <v>215</v>
      </c>
      <c r="K2247">
        <v>2917206</v>
      </c>
      <c r="L2247">
        <v>2416320</v>
      </c>
      <c r="M2247">
        <v>228615</v>
      </c>
      <c r="N2247">
        <v>6106</v>
      </c>
      <c r="O2247">
        <v>208059</v>
      </c>
      <c r="P2247">
        <v>1312</v>
      </c>
      <c r="Q2247">
        <v>56794</v>
      </c>
    </row>
    <row r="2248" spans="1:17" hidden="1" x14ac:dyDescent="0.2">
      <c r="A2248" t="s">
        <v>362</v>
      </c>
      <c r="B2248" s="2">
        <v>42186</v>
      </c>
      <c r="C2248" t="s">
        <v>351</v>
      </c>
      <c r="D2248" t="s">
        <v>352</v>
      </c>
      <c r="E2248" t="s">
        <v>349</v>
      </c>
      <c r="F2248" t="s">
        <v>350</v>
      </c>
      <c r="G2248" t="s">
        <v>387</v>
      </c>
      <c r="H2248">
        <v>25</v>
      </c>
      <c r="I2248" t="s">
        <v>216</v>
      </c>
      <c r="J2248" t="s">
        <v>215</v>
      </c>
      <c r="K2248">
        <v>3295687</v>
      </c>
      <c r="L2248">
        <v>2708292</v>
      </c>
      <c r="M2248">
        <v>279893</v>
      </c>
      <c r="N2248">
        <v>16443</v>
      </c>
      <c r="O2248">
        <v>211158</v>
      </c>
      <c r="P2248">
        <v>3411</v>
      </c>
      <c r="Q2248">
        <v>76490</v>
      </c>
    </row>
    <row r="2249" spans="1:17" hidden="1" x14ac:dyDescent="0.2">
      <c r="A2249" t="s">
        <v>362</v>
      </c>
      <c r="B2249" s="2">
        <v>42186</v>
      </c>
      <c r="C2249" t="s">
        <v>353</v>
      </c>
      <c r="D2249" t="s">
        <v>354</v>
      </c>
      <c r="E2249" t="s">
        <v>343</v>
      </c>
      <c r="F2249" t="s">
        <v>344</v>
      </c>
      <c r="G2249" t="s">
        <v>387</v>
      </c>
      <c r="H2249">
        <v>25</v>
      </c>
      <c r="I2249" t="s">
        <v>216</v>
      </c>
      <c r="J2249" t="s">
        <v>215</v>
      </c>
      <c r="K2249">
        <v>762852</v>
      </c>
      <c r="L2249">
        <v>586903</v>
      </c>
      <c r="M2249">
        <v>106212</v>
      </c>
      <c r="N2249">
        <v>20097</v>
      </c>
      <c r="O2249">
        <v>6461</v>
      </c>
      <c r="P2249">
        <v>4143</v>
      </c>
      <c r="Q2249">
        <v>39036</v>
      </c>
    </row>
    <row r="2250" spans="1:17" hidden="1" x14ac:dyDescent="0.2">
      <c r="A2250" t="s">
        <v>362</v>
      </c>
      <c r="B2250" s="2">
        <v>42186</v>
      </c>
      <c r="C2250" t="s">
        <v>353</v>
      </c>
      <c r="D2250" t="s">
        <v>354</v>
      </c>
      <c r="E2250" t="s">
        <v>347</v>
      </c>
      <c r="F2250" t="s">
        <v>348</v>
      </c>
      <c r="G2250" t="s">
        <v>387</v>
      </c>
      <c r="H2250">
        <v>25</v>
      </c>
      <c r="I2250" t="s">
        <v>216</v>
      </c>
      <c r="J2250" t="s">
        <v>215</v>
      </c>
      <c r="K2250">
        <v>6033039</v>
      </c>
      <c r="L2250">
        <v>4994861</v>
      </c>
      <c r="M2250">
        <v>471617</v>
      </c>
      <c r="N2250">
        <v>12159</v>
      </c>
      <c r="O2250">
        <v>435278</v>
      </c>
      <c r="P2250">
        <v>2747</v>
      </c>
      <c r="Q2250">
        <v>116377</v>
      </c>
    </row>
    <row r="2251" spans="1:17" hidden="1" x14ac:dyDescent="0.2">
      <c r="A2251" t="s">
        <v>362</v>
      </c>
      <c r="B2251" s="2">
        <v>42186</v>
      </c>
      <c r="C2251" t="s">
        <v>353</v>
      </c>
      <c r="D2251" t="s">
        <v>354</v>
      </c>
      <c r="E2251" t="s">
        <v>349</v>
      </c>
      <c r="F2251" t="s">
        <v>350</v>
      </c>
      <c r="G2251" t="s">
        <v>387</v>
      </c>
      <c r="H2251">
        <v>25</v>
      </c>
      <c r="I2251" t="s">
        <v>216</v>
      </c>
      <c r="J2251" t="s">
        <v>215</v>
      </c>
      <c r="K2251">
        <v>6795891</v>
      </c>
      <c r="L2251">
        <v>5581764</v>
      </c>
      <c r="M2251">
        <v>577829</v>
      </c>
      <c r="N2251">
        <v>32256</v>
      </c>
      <c r="O2251">
        <v>441739</v>
      </c>
      <c r="P2251">
        <v>6890</v>
      </c>
      <c r="Q2251">
        <v>155413</v>
      </c>
    </row>
    <row r="2252" spans="1:17" hidden="1" x14ac:dyDescent="0.2">
      <c r="A2252" t="s">
        <v>363</v>
      </c>
      <c r="B2252" s="2">
        <v>42552</v>
      </c>
      <c r="C2252" t="s">
        <v>341</v>
      </c>
      <c r="D2252" t="s">
        <v>342</v>
      </c>
      <c r="E2252" t="s">
        <v>343</v>
      </c>
      <c r="F2252" t="s">
        <v>344</v>
      </c>
      <c r="G2252" t="s">
        <v>387</v>
      </c>
      <c r="H2252">
        <v>25</v>
      </c>
      <c r="I2252" t="s">
        <v>216</v>
      </c>
      <c r="J2252" t="s">
        <v>215</v>
      </c>
      <c r="K2252">
        <v>396718</v>
      </c>
      <c r="L2252">
        <v>304124</v>
      </c>
      <c r="M2252">
        <v>56532</v>
      </c>
      <c r="N2252">
        <v>9921</v>
      </c>
      <c r="O2252">
        <v>3505</v>
      </c>
      <c r="P2252">
        <v>2136</v>
      </c>
      <c r="Q2252">
        <v>20500</v>
      </c>
    </row>
    <row r="2253" spans="1:17" hidden="1" x14ac:dyDescent="0.2">
      <c r="A2253" t="s">
        <v>363</v>
      </c>
      <c r="B2253" s="2">
        <v>42552</v>
      </c>
      <c r="C2253" t="s">
        <v>341</v>
      </c>
      <c r="D2253" t="s">
        <v>342</v>
      </c>
      <c r="E2253" t="s">
        <v>347</v>
      </c>
      <c r="F2253" t="s">
        <v>348</v>
      </c>
      <c r="G2253" t="s">
        <v>387</v>
      </c>
      <c r="H2253">
        <v>25</v>
      </c>
      <c r="I2253" t="s">
        <v>216</v>
      </c>
      <c r="J2253" t="s">
        <v>215</v>
      </c>
      <c r="K2253">
        <v>3117505</v>
      </c>
      <c r="L2253">
        <v>2565391</v>
      </c>
      <c r="M2253">
        <v>247976</v>
      </c>
      <c r="N2253">
        <v>6041</v>
      </c>
      <c r="O2253">
        <v>235367</v>
      </c>
      <c r="P2253">
        <v>1445</v>
      </c>
      <c r="Q2253">
        <v>61285</v>
      </c>
    </row>
    <row r="2254" spans="1:17" hidden="1" x14ac:dyDescent="0.2">
      <c r="A2254" t="s">
        <v>363</v>
      </c>
      <c r="B2254" s="2">
        <v>42552</v>
      </c>
      <c r="C2254" t="s">
        <v>341</v>
      </c>
      <c r="D2254" t="s">
        <v>342</v>
      </c>
      <c r="E2254" t="s">
        <v>349</v>
      </c>
      <c r="F2254" t="s">
        <v>350</v>
      </c>
      <c r="G2254" t="s">
        <v>387</v>
      </c>
      <c r="H2254">
        <v>25</v>
      </c>
      <c r="I2254" t="s">
        <v>216</v>
      </c>
      <c r="J2254" t="s">
        <v>215</v>
      </c>
      <c r="K2254">
        <v>3514223</v>
      </c>
      <c r="L2254">
        <v>2869515</v>
      </c>
      <c r="M2254">
        <v>304508</v>
      </c>
      <c r="N2254">
        <v>15962</v>
      </c>
      <c r="O2254">
        <v>238872</v>
      </c>
      <c r="P2254">
        <v>3581</v>
      </c>
      <c r="Q2254">
        <v>81785</v>
      </c>
    </row>
    <row r="2255" spans="1:17" hidden="1" x14ac:dyDescent="0.2">
      <c r="A2255" t="s">
        <v>363</v>
      </c>
      <c r="B2255" s="2">
        <v>42552</v>
      </c>
      <c r="C2255" t="s">
        <v>351</v>
      </c>
      <c r="D2255" t="s">
        <v>352</v>
      </c>
      <c r="E2255" t="s">
        <v>343</v>
      </c>
      <c r="F2255" t="s">
        <v>344</v>
      </c>
      <c r="G2255" t="s">
        <v>387</v>
      </c>
      <c r="H2255">
        <v>25</v>
      </c>
      <c r="I2255" t="s">
        <v>216</v>
      </c>
      <c r="J2255" t="s">
        <v>215</v>
      </c>
      <c r="K2255">
        <v>390927</v>
      </c>
      <c r="L2255">
        <v>301103</v>
      </c>
      <c r="M2255">
        <v>52807</v>
      </c>
      <c r="N2255">
        <v>10530</v>
      </c>
      <c r="O2255">
        <v>3259</v>
      </c>
      <c r="P2255">
        <v>2152</v>
      </c>
      <c r="Q2255">
        <v>21076</v>
      </c>
    </row>
    <row r="2256" spans="1:17" hidden="1" x14ac:dyDescent="0.2">
      <c r="A2256" t="s">
        <v>363</v>
      </c>
      <c r="B2256" s="2">
        <v>42552</v>
      </c>
      <c r="C2256" t="s">
        <v>351</v>
      </c>
      <c r="D2256" t="s">
        <v>352</v>
      </c>
      <c r="E2256" t="s">
        <v>347</v>
      </c>
      <c r="F2256" t="s">
        <v>348</v>
      </c>
      <c r="G2256" t="s">
        <v>387</v>
      </c>
      <c r="H2256">
        <v>25</v>
      </c>
      <c r="I2256" t="s">
        <v>216</v>
      </c>
      <c r="J2256" t="s">
        <v>215</v>
      </c>
      <c r="K2256">
        <v>2920872</v>
      </c>
      <c r="L2256">
        <v>2405071</v>
      </c>
      <c r="M2256">
        <v>233852</v>
      </c>
      <c r="N2256">
        <v>6097</v>
      </c>
      <c r="O2256">
        <v>215898</v>
      </c>
      <c r="P2256">
        <v>1318</v>
      </c>
      <c r="Q2256">
        <v>58636</v>
      </c>
    </row>
    <row r="2257" spans="1:17" hidden="1" x14ac:dyDescent="0.2">
      <c r="A2257" t="s">
        <v>363</v>
      </c>
      <c r="B2257" s="2">
        <v>42552</v>
      </c>
      <c r="C2257" t="s">
        <v>351</v>
      </c>
      <c r="D2257" t="s">
        <v>352</v>
      </c>
      <c r="E2257" t="s">
        <v>349</v>
      </c>
      <c r="F2257" t="s">
        <v>350</v>
      </c>
      <c r="G2257" t="s">
        <v>387</v>
      </c>
      <c r="H2257">
        <v>25</v>
      </c>
      <c r="I2257" t="s">
        <v>216</v>
      </c>
      <c r="J2257" t="s">
        <v>215</v>
      </c>
      <c r="K2257">
        <v>3311799</v>
      </c>
      <c r="L2257">
        <v>2706174</v>
      </c>
      <c r="M2257">
        <v>286659</v>
      </c>
      <c r="N2257">
        <v>16627</v>
      </c>
      <c r="O2257">
        <v>219157</v>
      </c>
      <c r="P2257">
        <v>3470</v>
      </c>
      <c r="Q2257">
        <v>79712</v>
      </c>
    </row>
    <row r="2258" spans="1:17" hidden="1" x14ac:dyDescent="0.2">
      <c r="A2258" t="s">
        <v>363</v>
      </c>
      <c r="B2258" s="2">
        <v>42552</v>
      </c>
      <c r="C2258" t="s">
        <v>353</v>
      </c>
      <c r="D2258" t="s">
        <v>354</v>
      </c>
      <c r="E2258" t="s">
        <v>343</v>
      </c>
      <c r="F2258" t="s">
        <v>344</v>
      </c>
      <c r="G2258" t="s">
        <v>387</v>
      </c>
      <c r="H2258">
        <v>25</v>
      </c>
      <c r="I2258" t="s">
        <v>216</v>
      </c>
      <c r="J2258" t="s">
        <v>215</v>
      </c>
      <c r="K2258">
        <v>787645</v>
      </c>
      <c r="L2258">
        <v>605227</v>
      </c>
      <c r="M2258">
        <v>109339</v>
      </c>
      <c r="N2258">
        <v>20451</v>
      </c>
      <c r="O2258">
        <v>6764</v>
      </c>
      <c r="P2258">
        <v>4288</v>
      </c>
      <c r="Q2258">
        <v>41576</v>
      </c>
    </row>
    <row r="2259" spans="1:17" hidden="1" x14ac:dyDescent="0.2">
      <c r="A2259" t="s">
        <v>363</v>
      </c>
      <c r="B2259" s="2">
        <v>42552</v>
      </c>
      <c r="C2259" t="s">
        <v>353</v>
      </c>
      <c r="D2259" t="s">
        <v>354</v>
      </c>
      <c r="E2259" t="s">
        <v>347</v>
      </c>
      <c r="F2259" t="s">
        <v>348</v>
      </c>
      <c r="G2259" t="s">
        <v>387</v>
      </c>
      <c r="H2259">
        <v>25</v>
      </c>
      <c r="I2259" t="s">
        <v>216</v>
      </c>
      <c r="J2259" t="s">
        <v>215</v>
      </c>
      <c r="K2259">
        <v>6038377</v>
      </c>
      <c r="L2259">
        <v>4970462</v>
      </c>
      <c r="M2259">
        <v>481828</v>
      </c>
      <c r="N2259">
        <v>12138</v>
      </c>
      <c r="O2259">
        <v>451265</v>
      </c>
      <c r="P2259">
        <v>2763</v>
      </c>
      <c r="Q2259">
        <v>119921</v>
      </c>
    </row>
    <row r="2260" spans="1:17" hidden="1" x14ac:dyDescent="0.2">
      <c r="A2260" t="s">
        <v>363</v>
      </c>
      <c r="B2260" s="2">
        <v>42552</v>
      </c>
      <c r="C2260" t="s">
        <v>353</v>
      </c>
      <c r="D2260" t="s">
        <v>354</v>
      </c>
      <c r="E2260" t="s">
        <v>349</v>
      </c>
      <c r="F2260" t="s">
        <v>350</v>
      </c>
      <c r="G2260" t="s">
        <v>387</v>
      </c>
      <c r="H2260">
        <v>25</v>
      </c>
      <c r="I2260" t="s">
        <v>216</v>
      </c>
      <c r="J2260" t="s">
        <v>215</v>
      </c>
      <c r="K2260">
        <v>6826022</v>
      </c>
      <c r="L2260">
        <v>5575689</v>
      </c>
      <c r="M2260">
        <v>591167</v>
      </c>
      <c r="N2260">
        <v>32589</v>
      </c>
      <c r="O2260">
        <v>458029</v>
      </c>
      <c r="P2260">
        <v>7051</v>
      </c>
      <c r="Q2260">
        <v>161497</v>
      </c>
    </row>
    <row r="2261" spans="1:17" hidden="1" x14ac:dyDescent="0.2">
      <c r="A2261" t="s">
        <v>364</v>
      </c>
      <c r="B2261" s="2">
        <v>42917</v>
      </c>
      <c r="C2261" t="s">
        <v>341</v>
      </c>
      <c r="D2261" t="s">
        <v>342</v>
      </c>
      <c r="E2261" t="s">
        <v>343</v>
      </c>
      <c r="F2261" t="s">
        <v>344</v>
      </c>
      <c r="G2261" t="s">
        <v>387</v>
      </c>
      <c r="H2261">
        <v>25</v>
      </c>
      <c r="I2261" t="s">
        <v>216</v>
      </c>
      <c r="J2261" t="s">
        <v>215</v>
      </c>
      <c r="K2261">
        <v>410624</v>
      </c>
      <c r="L2261">
        <v>314269</v>
      </c>
      <c r="M2261">
        <v>58420</v>
      </c>
      <c r="N2261">
        <v>10227</v>
      </c>
      <c r="O2261">
        <v>3578</v>
      </c>
      <c r="P2261">
        <v>2208</v>
      </c>
      <c r="Q2261">
        <v>21922</v>
      </c>
    </row>
    <row r="2262" spans="1:17" hidden="1" x14ac:dyDescent="0.2">
      <c r="A2262" t="s">
        <v>364</v>
      </c>
      <c r="B2262" s="2">
        <v>42917</v>
      </c>
      <c r="C2262" t="s">
        <v>341</v>
      </c>
      <c r="D2262" t="s">
        <v>342</v>
      </c>
      <c r="E2262" t="s">
        <v>347</v>
      </c>
      <c r="F2262" t="s">
        <v>348</v>
      </c>
      <c r="G2262" t="s">
        <v>387</v>
      </c>
      <c r="H2262">
        <v>25</v>
      </c>
      <c r="I2262" t="s">
        <v>216</v>
      </c>
      <c r="J2262" t="s">
        <v>215</v>
      </c>
      <c r="K2262">
        <v>3121562</v>
      </c>
      <c r="L2262">
        <v>2554009</v>
      </c>
      <c r="M2262">
        <v>252565</v>
      </c>
      <c r="N2262">
        <v>6087</v>
      </c>
      <c r="O2262">
        <v>244567</v>
      </c>
      <c r="P2262">
        <v>1464</v>
      </c>
      <c r="Q2262">
        <v>62870</v>
      </c>
    </row>
    <row r="2263" spans="1:17" hidden="1" x14ac:dyDescent="0.2">
      <c r="A2263" t="s">
        <v>364</v>
      </c>
      <c r="B2263" s="2">
        <v>42917</v>
      </c>
      <c r="C2263" t="s">
        <v>341</v>
      </c>
      <c r="D2263" t="s">
        <v>342</v>
      </c>
      <c r="E2263" t="s">
        <v>349</v>
      </c>
      <c r="F2263" t="s">
        <v>350</v>
      </c>
      <c r="G2263" t="s">
        <v>387</v>
      </c>
      <c r="H2263">
        <v>25</v>
      </c>
      <c r="I2263" t="s">
        <v>216</v>
      </c>
      <c r="J2263" t="s">
        <v>215</v>
      </c>
      <c r="K2263">
        <v>3532186</v>
      </c>
      <c r="L2263">
        <v>2868278</v>
      </c>
      <c r="M2263">
        <v>310985</v>
      </c>
      <c r="N2263">
        <v>16314</v>
      </c>
      <c r="O2263">
        <v>248145</v>
      </c>
      <c r="P2263">
        <v>3672</v>
      </c>
      <c r="Q2263">
        <v>84792</v>
      </c>
    </row>
    <row r="2264" spans="1:17" hidden="1" x14ac:dyDescent="0.2">
      <c r="A2264" t="s">
        <v>364</v>
      </c>
      <c r="B2264" s="2">
        <v>42917</v>
      </c>
      <c r="C2264" t="s">
        <v>351</v>
      </c>
      <c r="D2264" t="s">
        <v>352</v>
      </c>
      <c r="E2264" t="s">
        <v>343</v>
      </c>
      <c r="F2264" t="s">
        <v>344</v>
      </c>
      <c r="G2264" t="s">
        <v>387</v>
      </c>
      <c r="H2264">
        <v>25</v>
      </c>
      <c r="I2264" t="s">
        <v>216</v>
      </c>
      <c r="J2264" t="s">
        <v>215</v>
      </c>
      <c r="K2264">
        <v>405102</v>
      </c>
      <c r="L2264">
        <v>311283</v>
      </c>
      <c r="M2264">
        <v>54570</v>
      </c>
      <c r="N2264">
        <v>10845</v>
      </c>
      <c r="O2264">
        <v>3434</v>
      </c>
      <c r="P2264">
        <v>2175</v>
      </c>
      <c r="Q2264">
        <v>22795</v>
      </c>
    </row>
    <row r="2265" spans="1:17" hidden="1" x14ac:dyDescent="0.2">
      <c r="A2265" t="s">
        <v>364</v>
      </c>
      <c r="B2265" s="2">
        <v>42917</v>
      </c>
      <c r="C2265" t="s">
        <v>351</v>
      </c>
      <c r="D2265" t="s">
        <v>352</v>
      </c>
      <c r="E2265" t="s">
        <v>347</v>
      </c>
      <c r="F2265" t="s">
        <v>348</v>
      </c>
      <c r="G2265" t="s">
        <v>387</v>
      </c>
      <c r="H2265">
        <v>25</v>
      </c>
      <c r="I2265" t="s">
        <v>216</v>
      </c>
      <c r="J2265" t="s">
        <v>215</v>
      </c>
      <c r="K2265">
        <v>2925958</v>
      </c>
      <c r="L2265">
        <v>2395344</v>
      </c>
      <c r="M2265">
        <v>238811</v>
      </c>
      <c r="N2265">
        <v>6116</v>
      </c>
      <c r="O2265">
        <v>224036</v>
      </c>
      <c r="P2265">
        <v>1345</v>
      </c>
      <c r="Q2265">
        <v>60306</v>
      </c>
    </row>
    <row r="2266" spans="1:17" hidden="1" x14ac:dyDescent="0.2">
      <c r="A2266" t="s">
        <v>364</v>
      </c>
      <c r="B2266" s="2">
        <v>42917</v>
      </c>
      <c r="C2266" t="s">
        <v>351</v>
      </c>
      <c r="D2266" t="s">
        <v>352</v>
      </c>
      <c r="E2266" t="s">
        <v>349</v>
      </c>
      <c r="F2266" t="s">
        <v>350</v>
      </c>
      <c r="G2266" t="s">
        <v>387</v>
      </c>
      <c r="H2266">
        <v>25</v>
      </c>
      <c r="I2266" t="s">
        <v>216</v>
      </c>
      <c r="J2266" t="s">
        <v>215</v>
      </c>
      <c r="K2266">
        <v>3331060</v>
      </c>
      <c r="L2266">
        <v>2706627</v>
      </c>
      <c r="M2266">
        <v>293381</v>
      </c>
      <c r="N2266">
        <v>16961</v>
      </c>
      <c r="O2266">
        <v>227470</v>
      </c>
      <c r="P2266">
        <v>3520</v>
      </c>
      <c r="Q2266">
        <v>83101</v>
      </c>
    </row>
    <row r="2267" spans="1:17" hidden="1" x14ac:dyDescent="0.2">
      <c r="A2267" t="s">
        <v>364</v>
      </c>
      <c r="B2267" s="2">
        <v>42917</v>
      </c>
      <c r="C2267" t="s">
        <v>353</v>
      </c>
      <c r="D2267" t="s">
        <v>354</v>
      </c>
      <c r="E2267" t="s">
        <v>343</v>
      </c>
      <c r="F2267" t="s">
        <v>344</v>
      </c>
      <c r="G2267" t="s">
        <v>387</v>
      </c>
      <c r="H2267">
        <v>25</v>
      </c>
      <c r="I2267" t="s">
        <v>216</v>
      </c>
      <c r="J2267" t="s">
        <v>215</v>
      </c>
      <c r="K2267">
        <v>815726</v>
      </c>
      <c r="L2267">
        <v>625552</v>
      </c>
      <c r="M2267">
        <v>112990</v>
      </c>
      <c r="N2267">
        <v>21072</v>
      </c>
      <c r="O2267">
        <v>7012</v>
      </c>
      <c r="P2267">
        <v>4383</v>
      </c>
      <c r="Q2267">
        <v>44717</v>
      </c>
    </row>
    <row r="2268" spans="1:17" hidden="1" x14ac:dyDescent="0.2">
      <c r="A2268" t="s">
        <v>364</v>
      </c>
      <c r="B2268" s="2">
        <v>42917</v>
      </c>
      <c r="C2268" t="s">
        <v>353</v>
      </c>
      <c r="D2268" t="s">
        <v>354</v>
      </c>
      <c r="E2268" t="s">
        <v>347</v>
      </c>
      <c r="F2268" t="s">
        <v>348</v>
      </c>
      <c r="G2268" t="s">
        <v>387</v>
      </c>
      <c r="H2268">
        <v>25</v>
      </c>
      <c r="I2268" t="s">
        <v>216</v>
      </c>
      <c r="J2268" t="s">
        <v>215</v>
      </c>
      <c r="K2268">
        <v>6047520</v>
      </c>
      <c r="L2268">
        <v>4949353</v>
      </c>
      <c r="M2268">
        <v>491376</v>
      </c>
      <c r="N2268">
        <v>12203</v>
      </c>
      <c r="O2268">
        <v>468603</v>
      </c>
      <c r="P2268">
        <v>2809</v>
      </c>
      <c r="Q2268">
        <v>123176</v>
      </c>
    </row>
    <row r="2269" spans="1:17" hidden="1" x14ac:dyDescent="0.2">
      <c r="A2269" t="s">
        <v>364</v>
      </c>
      <c r="B2269" s="2">
        <v>42917</v>
      </c>
      <c r="C2269" t="s">
        <v>353</v>
      </c>
      <c r="D2269" t="s">
        <v>354</v>
      </c>
      <c r="E2269" t="s">
        <v>349</v>
      </c>
      <c r="F2269" t="s">
        <v>350</v>
      </c>
      <c r="G2269" t="s">
        <v>387</v>
      </c>
      <c r="H2269">
        <v>25</v>
      </c>
      <c r="I2269" t="s">
        <v>216</v>
      </c>
      <c r="J2269" t="s">
        <v>215</v>
      </c>
      <c r="K2269">
        <v>6863246</v>
      </c>
      <c r="L2269">
        <v>5574905</v>
      </c>
      <c r="M2269">
        <v>604366</v>
      </c>
      <c r="N2269">
        <v>33275</v>
      </c>
      <c r="O2269">
        <v>475615</v>
      </c>
      <c r="P2269">
        <v>7192</v>
      </c>
      <c r="Q2269">
        <v>167893</v>
      </c>
    </row>
    <row r="2270" spans="1:17" hidden="1" x14ac:dyDescent="0.2">
      <c r="A2270" t="s">
        <v>365</v>
      </c>
      <c r="B2270" s="2">
        <v>43282</v>
      </c>
      <c r="C2270" t="s">
        <v>341</v>
      </c>
      <c r="D2270" t="s">
        <v>342</v>
      </c>
      <c r="E2270" t="s">
        <v>343</v>
      </c>
      <c r="F2270" t="s">
        <v>344</v>
      </c>
      <c r="G2270" t="s">
        <v>387</v>
      </c>
      <c r="H2270">
        <v>25</v>
      </c>
      <c r="I2270" t="s">
        <v>216</v>
      </c>
      <c r="J2270" t="s">
        <v>215</v>
      </c>
      <c r="K2270">
        <v>426199</v>
      </c>
      <c r="L2270">
        <v>325929</v>
      </c>
      <c r="M2270">
        <v>60295</v>
      </c>
      <c r="N2270">
        <v>10613</v>
      </c>
      <c r="O2270">
        <v>3731</v>
      </c>
      <c r="P2270">
        <v>2296</v>
      </c>
      <c r="Q2270">
        <v>23335</v>
      </c>
    </row>
    <row r="2271" spans="1:17" hidden="1" x14ac:dyDescent="0.2">
      <c r="A2271" t="s">
        <v>365</v>
      </c>
      <c r="B2271" s="2">
        <v>43282</v>
      </c>
      <c r="C2271" t="s">
        <v>341</v>
      </c>
      <c r="D2271" t="s">
        <v>342</v>
      </c>
      <c r="E2271" t="s">
        <v>347</v>
      </c>
      <c r="F2271" t="s">
        <v>348</v>
      </c>
      <c r="G2271" t="s">
        <v>387</v>
      </c>
      <c r="H2271">
        <v>25</v>
      </c>
      <c r="I2271" t="s">
        <v>216</v>
      </c>
      <c r="J2271" t="s">
        <v>215</v>
      </c>
      <c r="K2271">
        <v>3125422</v>
      </c>
      <c r="L2271">
        <v>2542817</v>
      </c>
      <c r="M2271">
        <v>257094</v>
      </c>
      <c r="N2271">
        <v>6128</v>
      </c>
      <c r="O2271">
        <v>253488</v>
      </c>
      <c r="P2271">
        <v>1501</v>
      </c>
      <c r="Q2271">
        <v>64394</v>
      </c>
    </row>
    <row r="2272" spans="1:17" hidden="1" x14ac:dyDescent="0.2">
      <c r="A2272" t="s">
        <v>365</v>
      </c>
      <c r="B2272" s="2">
        <v>43282</v>
      </c>
      <c r="C2272" t="s">
        <v>341</v>
      </c>
      <c r="D2272" t="s">
        <v>342</v>
      </c>
      <c r="E2272" t="s">
        <v>349</v>
      </c>
      <c r="F2272" t="s">
        <v>350</v>
      </c>
      <c r="G2272" t="s">
        <v>387</v>
      </c>
      <c r="H2272">
        <v>25</v>
      </c>
      <c r="I2272" t="s">
        <v>216</v>
      </c>
      <c r="J2272" t="s">
        <v>215</v>
      </c>
      <c r="K2272">
        <v>3551621</v>
      </c>
      <c r="L2272">
        <v>2868746</v>
      </c>
      <c r="M2272">
        <v>317389</v>
      </c>
      <c r="N2272">
        <v>16741</v>
      </c>
      <c r="O2272">
        <v>257219</v>
      </c>
      <c r="P2272">
        <v>3797</v>
      </c>
      <c r="Q2272">
        <v>87729</v>
      </c>
    </row>
    <row r="2273" spans="1:17" hidden="1" x14ac:dyDescent="0.2">
      <c r="A2273" t="s">
        <v>365</v>
      </c>
      <c r="B2273" s="2">
        <v>43282</v>
      </c>
      <c r="C2273" t="s">
        <v>351</v>
      </c>
      <c r="D2273" t="s">
        <v>352</v>
      </c>
      <c r="E2273" t="s">
        <v>343</v>
      </c>
      <c r="F2273" t="s">
        <v>344</v>
      </c>
      <c r="G2273" t="s">
        <v>387</v>
      </c>
      <c r="H2273">
        <v>25</v>
      </c>
      <c r="I2273" t="s">
        <v>216</v>
      </c>
      <c r="J2273" t="s">
        <v>215</v>
      </c>
      <c r="K2273">
        <v>421024</v>
      </c>
      <c r="L2273">
        <v>323082</v>
      </c>
      <c r="M2273">
        <v>56526</v>
      </c>
      <c r="N2273">
        <v>11218</v>
      </c>
      <c r="O2273">
        <v>3619</v>
      </c>
      <c r="P2273">
        <v>2254</v>
      </c>
      <c r="Q2273">
        <v>24325</v>
      </c>
    </row>
    <row r="2274" spans="1:17" hidden="1" x14ac:dyDescent="0.2">
      <c r="A2274" t="s">
        <v>365</v>
      </c>
      <c r="B2274" s="2">
        <v>43282</v>
      </c>
      <c r="C2274" t="s">
        <v>351</v>
      </c>
      <c r="D2274" t="s">
        <v>352</v>
      </c>
      <c r="E2274" t="s">
        <v>347</v>
      </c>
      <c r="F2274" t="s">
        <v>348</v>
      </c>
      <c r="G2274" t="s">
        <v>387</v>
      </c>
      <c r="H2274">
        <v>25</v>
      </c>
      <c r="I2274" t="s">
        <v>216</v>
      </c>
      <c r="J2274" t="s">
        <v>215</v>
      </c>
      <c r="K2274">
        <v>2929504</v>
      </c>
      <c r="L2274">
        <v>2385366</v>
      </c>
      <c r="M2274">
        <v>243182</v>
      </c>
      <c r="N2274">
        <v>6153</v>
      </c>
      <c r="O2274">
        <v>231670</v>
      </c>
      <c r="P2274">
        <v>1366</v>
      </c>
      <c r="Q2274">
        <v>61767</v>
      </c>
    </row>
    <row r="2275" spans="1:17" hidden="1" x14ac:dyDescent="0.2">
      <c r="A2275" t="s">
        <v>365</v>
      </c>
      <c r="B2275" s="2">
        <v>43282</v>
      </c>
      <c r="C2275" t="s">
        <v>351</v>
      </c>
      <c r="D2275" t="s">
        <v>352</v>
      </c>
      <c r="E2275" t="s">
        <v>349</v>
      </c>
      <c r="F2275" t="s">
        <v>350</v>
      </c>
      <c r="G2275" t="s">
        <v>387</v>
      </c>
      <c r="H2275">
        <v>25</v>
      </c>
      <c r="I2275" t="s">
        <v>216</v>
      </c>
      <c r="J2275" t="s">
        <v>215</v>
      </c>
      <c r="K2275">
        <v>3350528</v>
      </c>
      <c r="L2275">
        <v>2708448</v>
      </c>
      <c r="M2275">
        <v>299708</v>
      </c>
      <c r="N2275">
        <v>17371</v>
      </c>
      <c r="O2275">
        <v>235289</v>
      </c>
      <c r="P2275">
        <v>3620</v>
      </c>
      <c r="Q2275">
        <v>86092</v>
      </c>
    </row>
    <row r="2276" spans="1:17" hidden="1" x14ac:dyDescent="0.2">
      <c r="A2276" t="s">
        <v>365</v>
      </c>
      <c r="B2276" s="2">
        <v>43282</v>
      </c>
      <c r="C2276" t="s">
        <v>353</v>
      </c>
      <c r="D2276" t="s">
        <v>354</v>
      </c>
      <c r="E2276" t="s">
        <v>343</v>
      </c>
      <c r="F2276" t="s">
        <v>344</v>
      </c>
      <c r="G2276" t="s">
        <v>387</v>
      </c>
      <c r="H2276">
        <v>25</v>
      </c>
      <c r="I2276" t="s">
        <v>216</v>
      </c>
      <c r="J2276" t="s">
        <v>215</v>
      </c>
      <c r="K2276">
        <v>847223</v>
      </c>
      <c r="L2276">
        <v>649011</v>
      </c>
      <c r="M2276">
        <v>116821</v>
      </c>
      <c r="N2276">
        <v>21831</v>
      </c>
      <c r="O2276">
        <v>7350</v>
      </c>
      <c r="P2276">
        <v>4550</v>
      </c>
      <c r="Q2276">
        <v>47660</v>
      </c>
    </row>
    <row r="2277" spans="1:17" hidden="1" x14ac:dyDescent="0.2">
      <c r="A2277" t="s">
        <v>365</v>
      </c>
      <c r="B2277" s="2">
        <v>43282</v>
      </c>
      <c r="C2277" t="s">
        <v>353</v>
      </c>
      <c r="D2277" t="s">
        <v>354</v>
      </c>
      <c r="E2277" t="s">
        <v>347</v>
      </c>
      <c r="F2277" t="s">
        <v>348</v>
      </c>
      <c r="G2277" t="s">
        <v>387</v>
      </c>
      <c r="H2277">
        <v>25</v>
      </c>
      <c r="I2277" t="s">
        <v>216</v>
      </c>
      <c r="J2277" t="s">
        <v>215</v>
      </c>
      <c r="K2277">
        <v>6054926</v>
      </c>
      <c r="L2277">
        <v>4928183</v>
      </c>
      <c r="M2277">
        <v>500276</v>
      </c>
      <c r="N2277">
        <v>12281</v>
      </c>
      <c r="O2277">
        <v>485158</v>
      </c>
      <c r="P2277">
        <v>2867</v>
      </c>
      <c r="Q2277">
        <v>126161</v>
      </c>
    </row>
    <row r="2278" spans="1:17" hidden="1" x14ac:dyDescent="0.2">
      <c r="A2278" t="s">
        <v>365</v>
      </c>
      <c r="B2278" s="2">
        <v>43282</v>
      </c>
      <c r="C2278" t="s">
        <v>353</v>
      </c>
      <c r="D2278" t="s">
        <v>354</v>
      </c>
      <c r="E2278" t="s">
        <v>349</v>
      </c>
      <c r="F2278" t="s">
        <v>350</v>
      </c>
      <c r="G2278" t="s">
        <v>387</v>
      </c>
      <c r="H2278">
        <v>25</v>
      </c>
      <c r="I2278" t="s">
        <v>216</v>
      </c>
      <c r="J2278" t="s">
        <v>215</v>
      </c>
      <c r="K2278">
        <v>6902149</v>
      </c>
      <c r="L2278">
        <v>5577194</v>
      </c>
      <c r="M2278">
        <v>617097</v>
      </c>
      <c r="N2278">
        <v>34112</v>
      </c>
      <c r="O2278">
        <v>492508</v>
      </c>
      <c r="P2278">
        <v>7417</v>
      </c>
      <c r="Q2278">
        <v>173821</v>
      </c>
    </row>
    <row r="2279" spans="1:17" hidden="1" x14ac:dyDescent="0.2">
      <c r="A2279" t="s">
        <v>339</v>
      </c>
      <c r="B2279" t="s">
        <v>340</v>
      </c>
      <c r="C2279" t="s">
        <v>341</v>
      </c>
      <c r="D2279" t="s">
        <v>342</v>
      </c>
      <c r="E2279" t="s">
        <v>343</v>
      </c>
      <c r="F2279" t="s">
        <v>344</v>
      </c>
      <c r="G2279" t="s">
        <v>388</v>
      </c>
      <c r="H2279">
        <v>26</v>
      </c>
      <c r="I2279" t="s">
        <v>218</v>
      </c>
      <c r="J2279" t="s">
        <v>217</v>
      </c>
      <c r="K2279">
        <v>214445</v>
      </c>
      <c r="L2279">
        <v>180666</v>
      </c>
      <c r="M2279">
        <v>14427</v>
      </c>
      <c r="N2279">
        <v>6567</v>
      </c>
      <c r="O2279">
        <v>1691</v>
      </c>
      <c r="P2279">
        <v>580</v>
      </c>
      <c r="Q2279">
        <v>10514</v>
      </c>
    </row>
    <row r="2280" spans="1:17" hidden="1" x14ac:dyDescent="0.2">
      <c r="A2280" t="s">
        <v>339</v>
      </c>
      <c r="B2280" t="s">
        <v>340</v>
      </c>
      <c r="C2280" t="s">
        <v>341</v>
      </c>
      <c r="D2280" t="s">
        <v>342</v>
      </c>
      <c r="E2280" t="s">
        <v>347</v>
      </c>
      <c r="F2280" t="s">
        <v>348</v>
      </c>
      <c r="G2280" t="s">
        <v>388</v>
      </c>
      <c r="H2280">
        <v>26</v>
      </c>
      <c r="I2280" t="s">
        <v>218</v>
      </c>
      <c r="J2280" t="s">
        <v>217</v>
      </c>
      <c r="K2280">
        <v>4821081</v>
      </c>
      <c r="L2280">
        <v>3846182</v>
      </c>
      <c r="M2280">
        <v>728953</v>
      </c>
      <c r="N2280">
        <v>27600</v>
      </c>
      <c r="O2280">
        <v>123684</v>
      </c>
      <c r="P2280">
        <v>1135</v>
      </c>
      <c r="Q2280">
        <v>93527</v>
      </c>
    </row>
    <row r="2281" spans="1:17" hidden="1" x14ac:dyDescent="0.2">
      <c r="A2281" t="s">
        <v>339</v>
      </c>
      <c r="B2281" t="s">
        <v>340</v>
      </c>
      <c r="C2281" t="s">
        <v>341</v>
      </c>
      <c r="D2281" t="s">
        <v>342</v>
      </c>
      <c r="E2281" t="s">
        <v>349</v>
      </c>
      <c r="F2281" t="s">
        <v>350</v>
      </c>
      <c r="G2281" t="s">
        <v>388</v>
      </c>
      <c r="H2281">
        <v>26</v>
      </c>
      <c r="I2281" t="s">
        <v>218</v>
      </c>
      <c r="J2281" t="s">
        <v>217</v>
      </c>
      <c r="K2281">
        <v>5035526</v>
      </c>
      <c r="L2281">
        <v>4026848</v>
      </c>
      <c r="M2281">
        <v>743380</v>
      </c>
      <c r="N2281">
        <v>34167</v>
      </c>
      <c r="O2281">
        <v>125375</v>
      </c>
      <c r="P2281">
        <v>1715</v>
      </c>
      <c r="Q2281">
        <v>104041</v>
      </c>
    </row>
    <row r="2282" spans="1:17" hidden="1" x14ac:dyDescent="0.2">
      <c r="A2282" t="s">
        <v>339</v>
      </c>
      <c r="B2282" t="s">
        <v>340</v>
      </c>
      <c r="C2282" t="s">
        <v>351</v>
      </c>
      <c r="D2282" t="s">
        <v>352</v>
      </c>
      <c r="E2282" t="s">
        <v>343</v>
      </c>
      <c r="F2282" t="s">
        <v>344</v>
      </c>
      <c r="G2282" t="s">
        <v>388</v>
      </c>
      <c r="H2282">
        <v>26</v>
      </c>
      <c r="I2282" t="s">
        <v>218</v>
      </c>
      <c r="J2282" t="s">
        <v>217</v>
      </c>
      <c r="K2282">
        <v>221913</v>
      </c>
      <c r="L2282">
        <v>189286</v>
      </c>
      <c r="M2282">
        <v>13491</v>
      </c>
      <c r="N2282">
        <v>6925</v>
      </c>
      <c r="O2282">
        <v>1647</v>
      </c>
      <c r="P2282">
        <v>602</v>
      </c>
      <c r="Q2282">
        <v>9962</v>
      </c>
    </row>
    <row r="2283" spans="1:17" hidden="1" x14ac:dyDescent="0.2">
      <c r="A2283" t="s">
        <v>339</v>
      </c>
      <c r="B2283" t="s">
        <v>340</v>
      </c>
      <c r="C2283" t="s">
        <v>351</v>
      </c>
      <c r="D2283" t="s">
        <v>352</v>
      </c>
      <c r="E2283" t="s">
        <v>347</v>
      </c>
      <c r="F2283" t="s">
        <v>348</v>
      </c>
      <c r="G2283" t="s">
        <v>388</v>
      </c>
      <c r="H2283">
        <v>26</v>
      </c>
      <c r="I2283" t="s">
        <v>218</v>
      </c>
      <c r="J2283" t="s">
        <v>217</v>
      </c>
      <c r="K2283">
        <v>4626201</v>
      </c>
      <c r="L2283">
        <v>3733363</v>
      </c>
      <c r="M2283">
        <v>659196</v>
      </c>
      <c r="N2283">
        <v>27304</v>
      </c>
      <c r="O2283">
        <v>116040</v>
      </c>
      <c r="P2283">
        <v>1125</v>
      </c>
      <c r="Q2283">
        <v>89173</v>
      </c>
    </row>
    <row r="2284" spans="1:17" hidden="1" x14ac:dyDescent="0.2">
      <c r="A2284" t="s">
        <v>339</v>
      </c>
      <c r="B2284" t="s">
        <v>340</v>
      </c>
      <c r="C2284" t="s">
        <v>351</v>
      </c>
      <c r="D2284" t="s">
        <v>352</v>
      </c>
      <c r="E2284" t="s">
        <v>349</v>
      </c>
      <c r="F2284" t="s">
        <v>350</v>
      </c>
      <c r="G2284" t="s">
        <v>388</v>
      </c>
      <c r="H2284">
        <v>26</v>
      </c>
      <c r="I2284" t="s">
        <v>218</v>
      </c>
      <c r="J2284" t="s">
        <v>217</v>
      </c>
      <c r="K2284">
        <v>4848114</v>
      </c>
      <c r="L2284">
        <v>3922649</v>
      </c>
      <c r="M2284">
        <v>672687</v>
      </c>
      <c r="N2284">
        <v>34229</v>
      </c>
      <c r="O2284">
        <v>117687</v>
      </c>
      <c r="P2284">
        <v>1727</v>
      </c>
      <c r="Q2284">
        <v>99135</v>
      </c>
    </row>
    <row r="2285" spans="1:17" hidden="1" x14ac:dyDescent="0.2">
      <c r="A2285" t="s">
        <v>339</v>
      </c>
      <c r="B2285" t="s">
        <v>340</v>
      </c>
      <c r="C2285" t="s">
        <v>353</v>
      </c>
      <c r="D2285" t="s">
        <v>354</v>
      </c>
      <c r="E2285" t="s">
        <v>343</v>
      </c>
      <c r="F2285" t="s">
        <v>344</v>
      </c>
      <c r="G2285" t="s">
        <v>388</v>
      </c>
      <c r="H2285">
        <v>26</v>
      </c>
      <c r="I2285" t="s">
        <v>218</v>
      </c>
      <c r="J2285" t="s">
        <v>217</v>
      </c>
      <c r="K2285">
        <v>436358</v>
      </c>
      <c r="L2285">
        <v>369952</v>
      </c>
      <c r="M2285">
        <v>27918</v>
      </c>
      <c r="N2285">
        <v>13492</v>
      </c>
      <c r="O2285">
        <v>3338</v>
      </c>
      <c r="P2285">
        <v>1182</v>
      </c>
      <c r="Q2285">
        <v>20476</v>
      </c>
    </row>
    <row r="2286" spans="1:17" hidden="1" x14ac:dyDescent="0.2">
      <c r="A2286" t="s">
        <v>339</v>
      </c>
      <c r="B2286" t="s">
        <v>340</v>
      </c>
      <c r="C2286" t="s">
        <v>353</v>
      </c>
      <c r="D2286" t="s">
        <v>354</v>
      </c>
      <c r="E2286" t="s">
        <v>347</v>
      </c>
      <c r="F2286" t="s">
        <v>348</v>
      </c>
      <c r="G2286" t="s">
        <v>388</v>
      </c>
      <c r="H2286">
        <v>26</v>
      </c>
      <c r="I2286" t="s">
        <v>218</v>
      </c>
      <c r="J2286" t="s">
        <v>217</v>
      </c>
      <c r="K2286">
        <v>9447282</v>
      </c>
      <c r="L2286">
        <v>7579545</v>
      </c>
      <c r="M2286">
        <v>1388149</v>
      </c>
      <c r="N2286">
        <v>54904</v>
      </c>
      <c r="O2286">
        <v>239724</v>
      </c>
      <c r="P2286">
        <v>2260</v>
      </c>
      <c r="Q2286">
        <v>182700</v>
      </c>
    </row>
    <row r="2287" spans="1:17" hidden="1" x14ac:dyDescent="0.2">
      <c r="A2287" t="s">
        <v>339</v>
      </c>
      <c r="B2287" t="s">
        <v>340</v>
      </c>
      <c r="C2287" t="s">
        <v>353</v>
      </c>
      <c r="D2287" t="s">
        <v>354</v>
      </c>
      <c r="E2287" t="s">
        <v>349</v>
      </c>
      <c r="F2287" t="s">
        <v>350</v>
      </c>
      <c r="G2287" t="s">
        <v>388</v>
      </c>
      <c r="H2287">
        <v>26</v>
      </c>
      <c r="I2287" t="s">
        <v>218</v>
      </c>
      <c r="J2287" t="s">
        <v>217</v>
      </c>
      <c r="K2287">
        <v>9883640</v>
      </c>
      <c r="L2287">
        <v>7949497</v>
      </c>
      <c r="M2287">
        <v>1416067</v>
      </c>
      <c r="N2287">
        <v>68396</v>
      </c>
      <c r="O2287">
        <v>243062</v>
      </c>
      <c r="P2287">
        <v>3442</v>
      </c>
      <c r="Q2287">
        <v>203176</v>
      </c>
    </row>
    <row r="2288" spans="1:17" hidden="1" x14ac:dyDescent="0.2">
      <c r="A2288" t="s">
        <v>355</v>
      </c>
      <c r="B2288" t="s">
        <v>356</v>
      </c>
      <c r="C2288" t="s">
        <v>341</v>
      </c>
      <c r="D2288" t="s">
        <v>342</v>
      </c>
      <c r="E2288" t="s">
        <v>343</v>
      </c>
      <c r="F2288" t="s">
        <v>344</v>
      </c>
      <c r="G2288" t="s">
        <v>388</v>
      </c>
      <c r="H2288">
        <v>26</v>
      </c>
      <c r="I2288" t="s">
        <v>218</v>
      </c>
      <c r="J2288" t="s">
        <v>217</v>
      </c>
      <c r="K2288">
        <v>214447</v>
      </c>
      <c r="L2288">
        <v>180668</v>
      </c>
      <c r="M2288">
        <v>14427</v>
      </c>
      <c r="N2288">
        <v>6567</v>
      </c>
      <c r="O2288">
        <v>1691</v>
      </c>
      <c r="P2288">
        <v>580</v>
      </c>
      <c r="Q2288">
        <v>10514</v>
      </c>
    </row>
    <row r="2289" spans="1:17" hidden="1" x14ac:dyDescent="0.2">
      <c r="A2289" t="s">
        <v>355</v>
      </c>
      <c r="B2289" t="s">
        <v>356</v>
      </c>
      <c r="C2289" t="s">
        <v>341</v>
      </c>
      <c r="D2289" t="s">
        <v>342</v>
      </c>
      <c r="E2289" t="s">
        <v>347</v>
      </c>
      <c r="F2289" t="s">
        <v>348</v>
      </c>
      <c r="G2289" t="s">
        <v>388</v>
      </c>
      <c r="H2289">
        <v>26</v>
      </c>
      <c r="I2289" t="s">
        <v>218</v>
      </c>
      <c r="J2289" t="s">
        <v>217</v>
      </c>
      <c r="K2289">
        <v>4821192</v>
      </c>
      <c r="L2289">
        <v>3846248</v>
      </c>
      <c r="M2289">
        <v>728982</v>
      </c>
      <c r="N2289">
        <v>27600</v>
      </c>
      <c r="O2289">
        <v>123690</v>
      </c>
      <c r="P2289">
        <v>1135</v>
      </c>
      <c r="Q2289">
        <v>93537</v>
      </c>
    </row>
    <row r="2290" spans="1:17" hidden="1" x14ac:dyDescent="0.2">
      <c r="A2290" t="s">
        <v>355</v>
      </c>
      <c r="B2290" t="s">
        <v>356</v>
      </c>
      <c r="C2290" t="s">
        <v>341</v>
      </c>
      <c r="D2290" t="s">
        <v>342</v>
      </c>
      <c r="E2290" t="s">
        <v>349</v>
      </c>
      <c r="F2290" t="s">
        <v>350</v>
      </c>
      <c r="G2290" t="s">
        <v>388</v>
      </c>
      <c r="H2290">
        <v>26</v>
      </c>
      <c r="I2290" t="s">
        <v>218</v>
      </c>
      <c r="J2290" t="s">
        <v>217</v>
      </c>
      <c r="K2290">
        <v>5035639</v>
      </c>
      <c r="L2290">
        <v>4026916</v>
      </c>
      <c r="M2290">
        <v>743409</v>
      </c>
      <c r="N2290">
        <v>34167</v>
      </c>
      <c r="O2290">
        <v>125381</v>
      </c>
      <c r="P2290">
        <v>1715</v>
      </c>
      <c r="Q2290">
        <v>104051</v>
      </c>
    </row>
    <row r="2291" spans="1:17" hidden="1" x14ac:dyDescent="0.2">
      <c r="A2291" t="s">
        <v>355</v>
      </c>
      <c r="B2291" t="s">
        <v>356</v>
      </c>
      <c r="C2291" t="s">
        <v>351</v>
      </c>
      <c r="D2291" t="s">
        <v>352</v>
      </c>
      <c r="E2291" t="s">
        <v>343</v>
      </c>
      <c r="F2291" t="s">
        <v>344</v>
      </c>
      <c r="G2291" t="s">
        <v>388</v>
      </c>
      <c r="H2291">
        <v>26</v>
      </c>
      <c r="I2291" t="s">
        <v>218</v>
      </c>
      <c r="J2291" t="s">
        <v>217</v>
      </c>
      <c r="K2291">
        <v>221923</v>
      </c>
      <c r="L2291">
        <v>189296</v>
      </c>
      <c r="M2291">
        <v>13491</v>
      </c>
      <c r="N2291">
        <v>6925</v>
      </c>
      <c r="O2291">
        <v>1647</v>
      </c>
      <c r="P2291">
        <v>602</v>
      </c>
      <c r="Q2291">
        <v>9962</v>
      </c>
    </row>
    <row r="2292" spans="1:17" hidden="1" x14ac:dyDescent="0.2">
      <c r="A2292" t="s">
        <v>355</v>
      </c>
      <c r="B2292" t="s">
        <v>356</v>
      </c>
      <c r="C2292" t="s">
        <v>351</v>
      </c>
      <c r="D2292" t="s">
        <v>352</v>
      </c>
      <c r="E2292" t="s">
        <v>347</v>
      </c>
      <c r="F2292" t="s">
        <v>348</v>
      </c>
      <c r="G2292" t="s">
        <v>388</v>
      </c>
      <c r="H2292">
        <v>26</v>
      </c>
      <c r="I2292" t="s">
        <v>218</v>
      </c>
      <c r="J2292" t="s">
        <v>217</v>
      </c>
      <c r="K2292">
        <v>4626555</v>
      </c>
      <c r="L2292">
        <v>3733521</v>
      </c>
      <c r="M2292">
        <v>659374</v>
      </c>
      <c r="N2292">
        <v>27308</v>
      </c>
      <c r="O2292">
        <v>116047</v>
      </c>
      <c r="P2292">
        <v>1126</v>
      </c>
      <c r="Q2292">
        <v>89179</v>
      </c>
    </row>
    <row r="2293" spans="1:17" hidden="1" x14ac:dyDescent="0.2">
      <c r="A2293" t="s">
        <v>355</v>
      </c>
      <c r="B2293" t="s">
        <v>356</v>
      </c>
      <c r="C2293" t="s">
        <v>351</v>
      </c>
      <c r="D2293" t="s">
        <v>352</v>
      </c>
      <c r="E2293" t="s">
        <v>349</v>
      </c>
      <c r="F2293" t="s">
        <v>350</v>
      </c>
      <c r="G2293" t="s">
        <v>388</v>
      </c>
      <c r="H2293">
        <v>26</v>
      </c>
      <c r="I2293" t="s">
        <v>218</v>
      </c>
      <c r="J2293" t="s">
        <v>217</v>
      </c>
      <c r="K2293">
        <v>4848478</v>
      </c>
      <c r="L2293">
        <v>3922817</v>
      </c>
      <c r="M2293">
        <v>672865</v>
      </c>
      <c r="N2293">
        <v>34233</v>
      </c>
      <c r="O2293">
        <v>117694</v>
      </c>
      <c r="P2293">
        <v>1728</v>
      </c>
      <c r="Q2293">
        <v>99141</v>
      </c>
    </row>
    <row r="2294" spans="1:17" hidden="1" x14ac:dyDescent="0.2">
      <c r="A2294" t="s">
        <v>355</v>
      </c>
      <c r="B2294" t="s">
        <v>356</v>
      </c>
      <c r="C2294" t="s">
        <v>353</v>
      </c>
      <c r="D2294" t="s">
        <v>354</v>
      </c>
      <c r="E2294" t="s">
        <v>343</v>
      </c>
      <c r="F2294" t="s">
        <v>344</v>
      </c>
      <c r="G2294" t="s">
        <v>388</v>
      </c>
      <c r="H2294">
        <v>26</v>
      </c>
      <c r="I2294" t="s">
        <v>218</v>
      </c>
      <c r="J2294" t="s">
        <v>217</v>
      </c>
      <c r="K2294">
        <v>436370</v>
      </c>
      <c r="L2294">
        <v>369964</v>
      </c>
      <c r="M2294">
        <v>27918</v>
      </c>
      <c r="N2294">
        <v>13492</v>
      </c>
      <c r="O2294">
        <v>3338</v>
      </c>
      <c r="P2294">
        <v>1182</v>
      </c>
      <c r="Q2294">
        <v>20476</v>
      </c>
    </row>
    <row r="2295" spans="1:17" hidden="1" x14ac:dyDescent="0.2">
      <c r="A2295" t="s">
        <v>355</v>
      </c>
      <c r="B2295" t="s">
        <v>356</v>
      </c>
      <c r="C2295" t="s">
        <v>353</v>
      </c>
      <c r="D2295" t="s">
        <v>354</v>
      </c>
      <c r="E2295" t="s">
        <v>347</v>
      </c>
      <c r="F2295" t="s">
        <v>348</v>
      </c>
      <c r="G2295" t="s">
        <v>388</v>
      </c>
      <c r="H2295">
        <v>26</v>
      </c>
      <c r="I2295" t="s">
        <v>218</v>
      </c>
      <c r="J2295" t="s">
        <v>217</v>
      </c>
      <c r="K2295">
        <v>9447747</v>
      </c>
      <c r="L2295">
        <v>7579769</v>
      </c>
      <c r="M2295">
        <v>1388356</v>
      </c>
      <c r="N2295">
        <v>54908</v>
      </c>
      <c r="O2295">
        <v>239737</v>
      </c>
      <c r="P2295">
        <v>2261</v>
      </c>
      <c r="Q2295">
        <v>182716</v>
      </c>
    </row>
    <row r="2296" spans="1:17" hidden="1" x14ac:dyDescent="0.2">
      <c r="A2296" t="s">
        <v>355</v>
      </c>
      <c r="B2296" t="s">
        <v>356</v>
      </c>
      <c r="C2296" t="s">
        <v>353</v>
      </c>
      <c r="D2296" t="s">
        <v>354</v>
      </c>
      <c r="E2296" t="s">
        <v>349</v>
      </c>
      <c r="F2296" t="s">
        <v>350</v>
      </c>
      <c r="G2296" t="s">
        <v>388</v>
      </c>
      <c r="H2296">
        <v>26</v>
      </c>
      <c r="I2296" t="s">
        <v>218</v>
      </c>
      <c r="J2296" t="s">
        <v>217</v>
      </c>
      <c r="K2296">
        <v>9884117</v>
      </c>
      <c r="L2296">
        <v>7949733</v>
      </c>
      <c r="M2296">
        <v>1416274</v>
      </c>
      <c r="N2296">
        <v>68400</v>
      </c>
      <c r="O2296">
        <v>243075</v>
      </c>
      <c r="P2296">
        <v>3443</v>
      </c>
      <c r="Q2296">
        <v>203192</v>
      </c>
    </row>
    <row r="2297" spans="1:17" hidden="1" x14ac:dyDescent="0.2">
      <c r="A2297" t="s">
        <v>357</v>
      </c>
      <c r="B2297" s="2">
        <v>40360</v>
      </c>
      <c r="C2297" t="s">
        <v>341</v>
      </c>
      <c r="D2297" t="s">
        <v>342</v>
      </c>
      <c r="E2297" t="s">
        <v>343</v>
      </c>
      <c r="F2297" t="s">
        <v>344</v>
      </c>
      <c r="G2297" t="s">
        <v>388</v>
      </c>
      <c r="H2297">
        <v>26</v>
      </c>
      <c r="I2297" t="s">
        <v>218</v>
      </c>
      <c r="J2297" t="s">
        <v>217</v>
      </c>
      <c r="K2297">
        <v>215303</v>
      </c>
      <c r="L2297">
        <v>181383</v>
      </c>
      <c r="M2297">
        <v>14467</v>
      </c>
      <c r="N2297">
        <v>6595</v>
      </c>
      <c r="O2297">
        <v>1692</v>
      </c>
      <c r="P2297">
        <v>601</v>
      </c>
      <c r="Q2297">
        <v>10565</v>
      </c>
    </row>
    <row r="2298" spans="1:17" hidden="1" x14ac:dyDescent="0.2">
      <c r="A2298" t="s">
        <v>357</v>
      </c>
      <c r="B2298" s="2">
        <v>40360</v>
      </c>
      <c r="C2298" t="s">
        <v>341</v>
      </c>
      <c r="D2298" t="s">
        <v>342</v>
      </c>
      <c r="E2298" t="s">
        <v>347</v>
      </c>
      <c r="F2298" t="s">
        <v>348</v>
      </c>
      <c r="G2298" t="s">
        <v>388</v>
      </c>
      <c r="H2298">
        <v>26</v>
      </c>
      <c r="I2298" t="s">
        <v>218</v>
      </c>
      <c r="J2298" t="s">
        <v>217</v>
      </c>
      <c r="K2298">
        <v>4817036</v>
      </c>
      <c r="L2298">
        <v>3841432</v>
      </c>
      <c r="M2298">
        <v>728348</v>
      </c>
      <c r="N2298">
        <v>27626</v>
      </c>
      <c r="O2298">
        <v>124514</v>
      </c>
      <c r="P2298">
        <v>1140</v>
      </c>
      <c r="Q2298">
        <v>93976</v>
      </c>
    </row>
    <row r="2299" spans="1:17" hidden="1" x14ac:dyDescent="0.2">
      <c r="A2299" t="s">
        <v>357</v>
      </c>
      <c r="B2299" s="2">
        <v>40360</v>
      </c>
      <c r="C2299" t="s">
        <v>341</v>
      </c>
      <c r="D2299" t="s">
        <v>342</v>
      </c>
      <c r="E2299" t="s">
        <v>349</v>
      </c>
      <c r="F2299" t="s">
        <v>350</v>
      </c>
      <c r="G2299" t="s">
        <v>388</v>
      </c>
      <c r="H2299">
        <v>26</v>
      </c>
      <c r="I2299" t="s">
        <v>218</v>
      </c>
      <c r="J2299" t="s">
        <v>217</v>
      </c>
      <c r="K2299">
        <v>5032339</v>
      </c>
      <c r="L2299">
        <v>4022815</v>
      </c>
      <c r="M2299">
        <v>742815</v>
      </c>
      <c r="N2299">
        <v>34221</v>
      </c>
      <c r="O2299">
        <v>126206</v>
      </c>
      <c r="P2299">
        <v>1741</v>
      </c>
      <c r="Q2299">
        <v>104541</v>
      </c>
    </row>
    <row r="2300" spans="1:17" hidden="1" x14ac:dyDescent="0.2">
      <c r="A2300" t="s">
        <v>357</v>
      </c>
      <c r="B2300" s="2">
        <v>40360</v>
      </c>
      <c r="C2300" t="s">
        <v>351</v>
      </c>
      <c r="D2300" t="s">
        <v>352</v>
      </c>
      <c r="E2300" t="s">
        <v>343</v>
      </c>
      <c r="F2300" t="s">
        <v>344</v>
      </c>
      <c r="G2300" t="s">
        <v>388</v>
      </c>
      <c r="H2300">
        <v>26</v>
      </c>
      <c r="I2300" t="s">
        <v>218</v>
      </c>
      <c r="J2300" t="s">
        <v>217</v>
      </c>
      <c r="K2300">
        <v>222603</v>
      </c>
      <c r="L2300">
        <v>189836</v>
      </c>
      <c r="M2300">
        <v>13539</v>
      </c>
      <c r="N2300">
        <v>6954</v>
      </c>
      <c r="O2300">
        <v>1648</v>
      </c>
      <c r="P2300">
        <v>605</v>
      </c>
      <c r="Q2300">
        <v>10021</v>
      </c>
    </row>
    <row r="2301" spans="1:17" hidden="1" x14ac:dyDescent="0.2">
      <c r="A2301" t="s">
        <v>357</v>
      </c>
      <c r="B2301" s="2">
        <v>40360</v>
      </c>
      <c r="C2301" t="s">
        <v>351</v>
      </c>
      <c r="D2301" t="s">
        <v>352</v>
      </c>
      <c r="E2301" t="s">
        <v>347</v>
      </c>
      <c r="F2301" t="s">
        <v>348</v>
      </c>
      <c r="G2301" t="s">
        <v>388</v>
      </c>
      <c r="H2301">
        <v>26</v>
      </c>
      <c r="I2301" t="s">
        <v>218</v>
      </c>
      <c r="J2301" t="s">
        <v>217</v>
      </c>
      <c r="K2301">
        <v>4622593</v>
      </c>
      <c r="L2301">
        <v>3729221</v>
      </c>
      <c r="M2301">
        <v>658444</v>
      </c>
      <c r="N2301">
        <v>27351</v>
      </c>
      <c r="O2301">
        <v>116854</v>
      </c>
      <c r="P2301">
        <v>1117</v>
      </c>
      <c r="Q2301">
        <v>89606</v>
      </c>
    </row>
    <row r="2302" spans="1:17" hidden="1" x14ac:dyDescent="0.2">
      <c r="A2302" t="s">
        <v>357</v>
      </c>
      <c r="B2302" s="2">
        <v>40360</v>
      </c>
      <c r="C2302" t="s">
        <v>351</v>
      </c>
      <c r="D2302" t="s">
        <v>352</v>
      </c>
      <c r="E2302" t="s">
        <v>349</v>
      </c>
      <c r="F2302" t="s">
        <v>350</v>
      </c>
      <c r="G2302" t="s">
        <v>388</v>
      </c>
      <c r="H2302">
        <v>26</v>
      </c>
      <c r="I2302" t="s">
        <v>218</v>
      </c>
      <c r="J2302" t="s">
        <v>217</v>
      </c>
      <c r="K2302">
        <v>4845196</v>
      </c>
      <c r="L2302">
        <v>3919057</v>
      </c>
      <c r="M2302">
        <v>671983</v>
      </c>
      <c r="N2302">
        <v>34305</v>
      </c>
      <c r="O2302">
        <v>118502</v>
      </c>
      <c r="P2302">
        <v>1722</v>
      </c>
      <c r="Q2302">
        <v>99627</v>
      </c>
    </row>
    <row r="2303" spans="1:17" hidden="1" x14ac:dyDescent="0.2">
      <c r="A2303" t="s">
        <v>357</v>
      </c>
      <c r="B2303" s="2">
        <v>40360</v>
      </c>
      <c r="C2303" t="s">
        <v>353</v>
      </c>
      <c r="D2303" t="s">
        <v>354</v>
      </c>
      <c r="E2303" t="s">
        <v>343</v>
      </c>
      <c r="F2303" t="s">
        <v>344</v>
      </c>
      <c r="G2303" t="s">
        <v>388</v>
      </c>
      <c r="H2303">
        <v>26</v>
      </c>
      <c r="I2303" t="s">
        <v>218</v>
      </c>
      <c r="J2303" t="s">
        <v>217</v>
      </c>
      <c r="K2303">
        <v>437906</v>
      </c>
      <c r="L2303">
        <v>371219</v>
      </c>
      <c r="M2303">
        <v>28006</v>
      </c>
      <c r="N2303">
        <v>13549</v>
      </c>
      <c r="O2303">
        <v>3340</v>
      </c>
      <c r="P2303">
        <v>1206</v>
      </c>
      <c r="Q2303">
        <v>20586</v>
      </c>
    </row>
    <row r="2304" spans="1:17" hidden="1" x14ac:dyDescent="0.2">
      <c r="A2304" t="s">
        <v>357</v>
      </c>
      <c r="B2304" s="2">
        <v>40360</v>
      </c>
      <c r="C2304" t="s">
        <v>353</v>
      </c>
      <c r="D2304" t="s">
        <v>354</v>
      </c>
      <c r="E2304" t="s">
        <v>347</v>
      </c>
      <c r="F2304" t="s">
        <v>348</v>
      </c>
      <c r="G2304" t="s">
        <v>388</v>
      </c>
      <c r="H2304">
        <v>26</v>
      </c>
      <c r="I2304" t="s">
        <v>218</v>
      </c>
      <c r="J2304" t="s">
        <v>217</v>
      </c>
      <c r="K2304">
        <v>9439629</v>
      </c>
      <c r="L2304">
        <v>7570653</v>
      </c>
      <c r="M2304">
        <v>1386792</v>
      </c>
      <c r="N2304">
        <v>54977</v>
      </c>
      <c r="O2304">
        <v>241368</v>
      </c>
      <c r="P2304">
        <v>2257</v>
      </c>
      <c r="Q2304">
        <v>183582</v>
      </c>
    </row>
    <row r="2305" spans="1:17" hidden="1" x14ac:dyDescent="0.2">
      <c r="A2305" t="s">
        <v>357</v>
      </c>
      <c r="B2305" s="2">
        <v>40360</v>
      </c>
      <c r="C2305" t="s">
        <v>353</v>
      </c>
      <c r="D2305" t="s">
        <v>354</v>
      </c>
      <c r="E2305" t="s">
        <v>349</v>
      </c>
      <c r="F2305" t="s">
        <v>350</v>
      </c>
      <c r="G2305" t="s">
        <v>388</v>
      </c>
      <c r="H2305">
        <v>26</v>
      </c>
      <c r="I2305" t="s">
        <v>218</v>
      </c>
      <c r="J2305" t="s">
        <v>217</v>
      </c>
      <c r="K2305">
        <v>9877535</v>
      </c>
      <c r="L2305">
        <v>7941872</v>
      </c>
      <c r="M2305">
        <v>1414798</v>
      </c>
      <c r="N2305">
        <v>68526</v>
      </c>
      <c r="O2305">
        <v>244708</v>
      </c>
      <c r="P2305">
        <v>3463</v>
      </c>
      <c r="Q2305">
        <v>204168</v>
      </c>
    </row>
    <row r="2306" spans="1:17" hidden="1" x14ac:dyDescent="0.2">
      <c r="A2306" t="s">
        <v>358</v>
      </c>
      <c r="B2306" s="2">
        <v>40725</v>
      </c>
      <c r="C2306" t="s">
        <v>341</v>
      </c>
      <c r="D2306" t="s">
        <v>342</v>
      </c>
      <c r="E2306" t="s">
        <v>343</v>
      </c>
      <c r="F2306" t="s">
        <v>344</v>
      </c>
      <c r="G2306" t="s">
        <v>388</v>
      </c>
      <c r="H2306">
        <v>26</v>
      </c>
      <c r="I2306" t="s">
        <v>218</v>
      </c>
      <c r="J2306" t="s">
        <v>217</v>
      </c>
      <c r="K2306">
        <v>219969</v>
      </c>
      <c r="L2306">
        <v>185293</v>
      </c>
      <c r="M2306">
        <v>14728</v>
      </c>
      <c r="N2306">
        <v>6736</v>
      </c>
      <c r="O2306">
        <v>1743</v>
      </c>
      <c r="P2306">
        <v>612</v>
      </c>
      <c r="Q2306">
        <v>10857</v>
      </c>
    </row>
    <row r="2307" spans="1:17" hidden="1" x14ac:dyDescent="0.2">
      <c r="A2307" t="s">
        <v>358</v>
      </c>
      <c r="B2307" s="2">
        <v>40725</v>
      </c>
      <c r="C2307" t="s">
        <v>341</v>
      </c>
      <c r="D2307" t="s">
        <v>342</v>
      </c>
      <c r="E2307" t="s">
        <v>347</v>
      </c>
      <c r="F2307" t="s">
        <v>348</v>
      </c>
      <c r="G2307" t="s">
        <v>388</v>
      </c>
      <c r="H2307">
        <v>26</v>
      </c>
      <c r="I2307" t="s">
        <v>218</v>
      </c>
      <c r="J2307" t="s">
        <v>217</v>
      </c>
      <c r="K2307">
        <v>4813663</v>
      </c>
      <c r="L2307">
        <v>3830328</v>
      </c>
      <c r="M2307">
        <v>728566</v>
      </c>
      <c r="N2307">
        <v>27733</v>
      </c>
      <c r="O2307">
        <v>129852</v>
      </c>
      <c r="P2307">
        <v>1168</v>
      </c>
      <c r="Q2307">
        <v>96016</v>
      </c>
    </row>
    <row r="2308" spans="1:17" hidden="1" x14ac:dyDescent="0.2">
      <c r="A2308" t="s">
        <v>358</v>
      </c>
      <c r="B2308" s="2">
        <v>40725</v>
      </c>
      <c r="C2308" t="s">
        <v>341</v>
      </c>
      <c r="D2308" t="s">
        <v>342</v>
      </c>
      <c r="E2308" t="s">
        <v>349</v>
      </c>
      <c r="F2308" t="s">
        <v>350</v>
      </c>
      <c r="G2308" t="s">
        <v>388</v>
      </c>
      <c r="H2308">
        <v>26</v>
      </c>
      <c r="I2308" t="s">
        <v>218</v>
      </c>
      <c r="J2308" t="s">
        <v>217</v>
      </c>
      <c r="K2308">
        <v>5033632</v>
      </c>
      <c r="L2308">
        <v>4015621</v>
      </c>
      <c r="M2308">
        <v>743294</v>
      </c>
      <c r="N2308">
        <v>34469</v>
      </c>
      <c r="O2308">
        <v>131595</v>
      </c>
      <c r="P2308">
        <v>1780</v>
      </c>
      <c r="Q2308">
        <v>106873</v>
      </c>
    </row>
    <row r="2309" spans="1:17" hidden="1" x14ac:dyDescent="0.2">
      <c r="A2309" t="s">
        <v>358</v>
      </c>
      <c r="B2309" s="2">
        <v>40725</v>
      </c>
      <c r="C2309" t="s">
        <v>351</v>
      </c>
      <c r="D2309" t="s">
        <v>352</v>
      </c>
      <c r="E2309" t="s">
        <v>343</v>
      </c>
      <c r="F2309" t="s">
        <v>344</v>
      </c>
      <c r="G2309" t="s">
        <v>388</v>
      </c>
      <c r="H2309">
        <v>26</v>
      </c>
      <c r="I2309" t="s">
        <v>218</v>
      </c>
      <c r="J2309" t="s">
        <v>217</v>
      </c>
      <c r="K2309">
        <v>226874</v>
      </c>
      <c r="L2309">
        <v>193430</v>
      </c>
      <c r="M2309">
        <v>13726</v>
      </c>
      <c r="N2309">
        <v>7092</v>
      </c>
      <c r="O2309">
        <v>1691</v>
      </c>
      <c r="P2309">
        <v>644</v>
      </c>
      <c r="Q2309">
        <v>10291</v>
      </c>
    </row>
    <row r="2310" spans="1:17" hidden="1" x14ac:dyDescent="0.2">
      <c r="A2310" t="s">
        <v>358</v>
      </c>
      <c r="B2310" s="2">
        <v>40725</v>
      </c>
      <c r="C2310" t="s">
        <v>351</v>
      </c>
      <c r="D2310" t="s">
        <v>352</v>
      </c>
      <c r="E2310" t="s">
        <v>347</v>
      </c>
      <c r="F2310" t="s">
        <v>348</v>
      </c>
      <c r="G2310" t="s">
        <v>388</v>
      </c>
      <c r="H2310">
        <v>26</v>
      </c>
      <c r="I2310" t="s">
        <v>218</v>
      </c>
      <c r="J2310" t="s">
        <v>217</v>
      </c>
      <c r="K2310">
        <v>4621015</v>
      </c>
      <c r="L2310">
        <v>3720909</v>
      </c>
      <c r="M2310">
        <v>657734</v>
      </c>
      <c r="N2310">
        <v>27512</v>
      </c>
      <c r="O2310">
        <v>121824</v>
      </c>
      <c r="P2310">
        <v>1156</v>
      </c>
      <c r="Q2310">
        <v>91880</v>
      </c>
    </row>
    <row r="2311" spans="1:17" hidden="1" x14ac:dyDescent="0.2">
      <c r="A2311" t="s">
        <v>358</v>
      </c>
      <c r="B2311" s="2">
        <v>40725</v>
      </c>
      <c r="C2311" t="s">
        <v>351</v>
      </c>
      <c r="D2311" t="s">
        <v>352</v>
      </c>
      <c r="E2311" t="s">
        <v>349</v>
      </c>
      <c r="F2311" t="s">
        <v>350</v>
      </c>
      <c r="G2311" t="s">
        <v>388</v>
      </c>
      <c r="H2311">
        <v>26</v>
      </c>
      <c r="I2311" t="s">
        <v>218</v>
      </c>
      <c r="J2311" t="s">
        <v>217</v>
      </c>
      <c r="K2311">
        <v>4847889</v>
      </c>
      <c r="L2311">
        <v>3914339</v>
      </c>
      <c r="M2311">
        <v>671460</v>
      </c>
      <c r="N2311">
        <v>34604</v>
      </c>
      <c r="O2311">
        <v>123515</v>
      </c>
      <c r="P2311">
        <v>1800</v>
      </c>
      <c r="Q2311">
        <v>102171</v>
      </c>
    </row>
    <row r="2312" spans="1:17" hidden="1" x14ac:dyDescent="0.2">
      <c r="A2312" t="s">
        <v>358</v>
      </c>
      <c r="B2312" s="2">
        <v>40725</v>
      </c>
      <c r="C2312" t="s">
        <v>353</v>
      </c>
      <c r="D2312" t="s">
        <v>354</v>
      </c>
      <c r="E2312" t="s">
        <v>343</v>
      </c>
      <c r="F2312" t="s">
        <v>344</v>
      </c>
      <c r="G2312" t="s">
        <v>388</v>
      </c>
      <c r="H2312">
        <v>26</v>
      </c>
      <c r="I2312" t="s">
        <v>218</v>
      </c>
      <c r="J2312" t="s">
        <v>217</v>
      </c>
      <c r="K2312">
        <v>446843</v>
      </c>
      <c r="L2312">
        <v>378723</v>
      </c>
      <c r="M2312">
        <v>28454</v>
      </c>
      <c r="N2312">
        <v>13828</v>
      </c>
      <c r="O2312">
        <v>3434</v>
      </c>
      <c r="P2312">
        <v>1256</v>
      </c>
      <c r="Q2312">
        <v>21148</v>
      </c>
    </row>
    <row r="2313" spans="1:17" hidden="1" x14ac:dyDescent="0.2">
      <c r="A2313" t="s">
        <v>358</v>
      </c>
      <c r="B2313" s="2">
        <v>40725</v>
      </c>
      <c r="C2313" t="s">
        <v>353</v>
      </c>
      <c r="D2313" t="s">
        <v>354</v>
      </c>
      <c r="E2313" t="s">
        <v>347</v>
      </c>
      <c r="F2313" t="s">
        <v>348</v>
      </c>
      <c r="G2313" t="s">
        <v>388</v>
      </c>
      <c r="H2313">
        <v>26</v>
      </c>
      <c r="I2313" t="s">
        <v>218</v>
      </c>
      <c r="J2313" t="s">
        <v>217</v>
      </c>
      <c r="K2313">
        <v>9434678</v>
      </c>
      <c r="L2313">
        <v>7551237</v>
      </c>
      <c r="M2313">
        <v>1386300</v>
      </c>
      <c r="N2313">
        <v>55245</v>
      </c>
      <c r="O2313">
        <v>251676</v>
      </c>
      <c r="P2313">
        <v>2324</v>
      </c>
      <c r="Q2313">
        <v>187896</v>
      </c>
    </row>
    <row r="2314" spans="1:17" hidden="1" x14ac:dyDescent="0.2">
      <c r="A2314" t="s">
        <v>358</v>
      </c>
      <c r="B2314" s="2">
        <v>40725</v>
      </c>
      <c r="C2314" t="s">
        <v>353</v>
      </c>
      <c r="D2314" t="s">
        <v>354</v>
      </c>
      <c r="E2314" t="s">
        <v>349</v>
      </c>
      <c r="F2314" t="s">
        <v>350</v>
      </c>
      <c r="G2314" t="s">
        <v>388</v>
      </c>
      <c r="H2314">
        <v>26</v>
      </c>
      <c r="I2314" t="s">
        <v>218</v>
      </c>
      <c r="J2314" t="s">
        <v>217</v>
      </c>
      <c r="K2314">
        <v>9881521</v>
      </c>
      <c r="L2314">
        <v>7929960</v>
      </c>
      <c r="M2314">
        <v>1414754</v>
      </c>
      <c r="N2314">
        <v>69073</v>
      </c>
      <c r="O2314">
        <v>255110</v>
      </c>
      <c r="P2314">
        <v>3580</v>
      </c>
      <c r="Q2314">
        <v>209044</v>
      </c>
    </row>
    <row r="2315" spans="1:17" hidden="1" x14ac:dyDescent="0.2">
      <c r="A2315" t="s">
        <v>359</v>
      </c>
      <c r="B2315" s="2">
        <v>41091</v>
      </c>
      <c r="C2315" t="s">
        <v>341</v>
      </c>
      <c r="D2315" t="s">
        <v>342</v>
      </c>
      <c r="E2315" t="s">
        <v>343</v>
      </c>
      <c r="F2315" t="s">
        <v>344</v>
      </c>
      <c r="G2315" t="s">
        <v>388</v>
      </c>
      <c r="H2315">
        <v>26</v>
      </c>
      <c r="I2315" t="s">
        <v>218</v>
      </c>
      <c r="J2315" t="s">
        <v>217</v>
      </c>
      <c r="K2315">
        <v>225708</v>
      </c>
      <c r="L2315">
        <v>190126</v>
      </c>
      <c r="M2315">
        <v>15044</v>
      </c>
      <c r="N2315">
        <v>6977</v>
      </c>
      <c r="O2315">
        <v>1816</v>
      </c>
      <c r="P2315">
        <v>610</v>
      </c>
      <c r="Q2315">
        <v>11135</v>
      </c>
    </row>
    <row r="2316" spans="1:17" hidden="1" x14ac:dyDescent="0.2">
      <c r="A2316" t="s">
        <v>359</v>
      </c>
      <c r="B2316" s="2">
        <v>41091</v>
      </c>
      <c r="C2316" t="s">
        <v>341</v>
      </c>
      <c r="D2316" t="s">
        <v>342</v>
      </c>
      <c r="E2316" t="s">
        <v>347</v>
      </c>
      <c r="F2316" t="s">
        <v>348</v>
      </c>
      <c r="G2316" t="s">
        <v>388</v>
      </c>
      <c r="H2316">
        <v>26</v>
      </c>
      <c r="I2316" t="s">
        <v>218</v>
      </c>
      <c r="J2316" t="s">
        <v>217</v>
      </c>
      <c r="K2316">
        <v>4812357</v>
      </c>
      <c r="L2316">
        <v>3821560</v>
      </c>
      <c r="M2316">
        <v>728106</v>
      </c>
      <c r="N2316">
        <v>27878</v>
      </c>
      <c r="O2316">
        <v>135429</v>
      </c>
      <c r="P2316">
        <v>1205</v>
      </c>
      <c r="Q2316">
        <v>98179</v>
      </c>
    </row>
    <row r="2317" spans="1:17" hidden="1" x14ac:dyDescent="0.2">
      <c r="A2317" t="s">
        <v>359</v>
      </c>
      <c r="B2317" s="2">
        <v>41091</v>
      </c>
      <c r="C2317" t="s">
        <v>341</v>
      </c>
      <c r="D2317" t="s">
        <v>342</v>
      </c>
      <c r="E2317" t="s">
        <v>349</v>
      </c>
      <c r="F2317" t="s">
        <v>350</v>
      </c>
      <c r="G2317" t="s">
        <v>388</v>
      </c>
      <c r="H2317">
        <v>26</v>
      </c>
      <c r="I2317" t="s">
        <v>218</v>
      </c>
      <c r="J2317" t="s">
        <v>217</v>
      </c>
      <c r="K2317">
        <v>5038065</v>
      </c>
      <c r="L2317">
        <v>4011686</v>
      </c>
      <c r="M2317">
        <v>743150</v>
      </c>
      <c r="N2317">
        <v>34855</v>
      </c>
      <c r="O2317">
        <v>137245</v>
      </c>
      <c r="P2317">
        <v>1815</v>
      </c>
      <c r="Q2317">
        <v>109314</v>
      </c>
    </row>
    <row r="2318" spans="1:17" hidden="1" x14ac:dyDescent="0.2">
      <c r="A2318" t="s">
        <v>359</v>
      </c>
      <c r="B2318" s="2">
        <v>41091</v>
      </c>
      <c r="C2318" t="s">
        <v>351</v>
      </c>
      <c r="D2318" t="s">
        <v>352</v>
      </c>
      <c r="E2318" t="s">
        <v>343</v>
      </c>
      <c r="F2318" t="s">
        <v>344</v>
      </c>
      <c r="G2318" t="s">
        <v>388</v>
      </c>
      <c r="H2318">
        <v>26</v>
      </c>
      <c r="I2318" t="s">
        <v>218</v>
      </c>
      <c r="J2318" t="s">
        <v>217</v>
      </c>
      <c r="K2318">
        <v>232867</v>
      </c>
      <c r="L2318">
        <v>198402</v>
      </c>
      <c r="M2318">
        <v>14114</v>
      </c>
      <c r="N2318">
        <v>7380</v>
      </c>
      <c r="O2318">
        <v>1723</v>
      </c>
      <c r="P2318">
        <v>661</v>
      </c>
      <c r="Q2318">
        <v>10587</v>
      </c>
    </row>
    <row r="2319" spans="1:17" hidden="1" x14ac:dyDescent="0.2">
      <c r="A2319" t="s">
        <v>359</v>
      </c>
      <c r="B2319" s="2">
        <v>41091</v>
      </c>
      <c r="C2319" t="s">
        <v>351</v>
      </c>
      <c r="D2319" t="s">
        <v>352</v>
      </c>
      <c r="E2319" t="s">
        <v>347</v>
      </c>
      <c r="F2319" t="s">
        <v>348</v>
      </c>
      <c r="G2319" t="s">
        <v>388</v>
      </c>
      <c r="H2319">
        <v>26</v>
      </c>
      <c r="I2319" t="s">
        <v>218</v>
      </c>
      <c r="J2319" t="s">
        <v>217</v>
      </c>
      <c r="K2319">
        <v>4625998</v>
      </c>
      <c r="L2319">
        <v>3717823</v>
      </c>
      <c r="M2319">
        <v>657796</v>
      </c>
      <c r="N2319">
        <v>27662</v>
      </c>
      <c r="O2319">
        <v>127382</v>
      </c>
      <c r="P2319">
        <v>1163</v>
      </c>
      <c r="Q2319">
        <v>94172</v>
      </c>
    </row>
    <row r="2320" spans="1:17" hidden="1" x14ac:dyDescent="0.2">
      <c r="A2320" t="s">
        <v>359</v>
      </c>
      <c r="B2320" s="2">
        <v>41091</v>
      </c>
      <c r="C2320" t="s">
        <v>351</v>
      </c>
      <c r="D2320" t="s">
        <v>352</v>
      </c>
      <c r="E2320" t="s">
        <v>349</v>
      </c>
      <c r="F2320" t="s">
        <v>350</v>
      </c>
      <c r="G2320" t="s">
        <v>388</v>
      </c>
      <c r="H2320">
        <v>26</v>
      </c>
      <c r="I2320" t="s">
        <v>218</v>
      </c>
      <c r="J2320" t="s">
        <v>217</v>
      </c>
      <c r="K2320">
        <v>4858865</v>
      </c>
      <c r="L2320">
        <v>3916225</v>
      </c>
      <c r="M2320">
        <v>671910</v>
      </c>
      <c r="N2320">
        <v>35042</v>
      </c>
      <c r="O2320">
        <v>129105</v>
      </c>
      <c r="P2320">
        <v>1824</v>
      </c>
      <c r="Q2320">
        <v>104759</v>
      </c>
    </row>
    <row r="2321" spans="1:17" hidden="1" x14ac:dyDescent="0.2">
      <c r="A2321" t="s">
        <v>359</v>
      </c>
      <c r="B2321" s="2">
        <v>41091</v>
      </c>
      <c r="C2321" t="s">
        <v>353</v>
      </c>
      <c r="D2321" t="s">
        <v>354</v>
      </c>
      <c r="E2321" t="s">
        <v>343</v>
      </c>
      <c r="F2321" t="s">
        <v>344</v>
      </c>
      <c r="G2321" t="s">
        <v>388</v>
      </c>
      <c r="H2321">
        <v>26</v>
      </c>
      <c r="I2321" t="s">
        <v>218</v>
      </c>
      <c r="J2321" t="s">
        <v>217</v>
      </c>
      <c r="K2321">
        <v>458575</v>
      </c>
      <c r="L2321">
        <v>388528</v>
      </c>
      <c r="M2321">
        <v>29158</v>
      </c>
      <c r="N2321">
        <v>14357</v>
      </c>
      <c r="O2321">
        <v>3539</v>
      </c>
      <c r="P2321">
        <v>1271</v>
      </c>
      <c r="Q2321">
        <v>21722</v>
      </c>
    </row>
    <row r="2322" spans="1:17" hidden="1" x14ac:dyDescent="0.2">
      <c r="A2322" t="s">
        <v>359</v>
      </c>
      <c r="B2322" s="2">
        <v>41091</v>
      </c>
      <c r="C2322" t="s">
        <v>353</v>
      </c>
      <c r="D2322" t="s">
        <v>354</v>
      </c>
      <c r="E2322" t="s">
        <v>347</v>
      </c>
      <c r="F2322" t="s">
        <v>348</v>
      </c>
      <c r="G2322" t="s">
        <v>388</v>
      </c>
      <c r="H2322">
        <v>26</v>
      </c>
      <c r="I2322" t="s">
        <v>218</v>
      </c>
      <c r="J2322" t="s">
        <v>217</v>
      </c>
      <c r="K2322">
        <v>9438355</v>
      </c>
      <c r="L2322">
        <v>7539383</v>
      </c>
      <c r="M2322">
        <v>1385902</v>
      </c>
      <c r="N2322">
        <v>55540</v>
      </c>
      <c r="O2322">
        <v>262811</v>
      </c>
      <c r="P2322">
        <v>2368</v>
      </c>
      <c r="Q2322">
        <v>192351</v>
      </c>
    </row>
    <row r="2323" spans="1:17" hidden="1" x14ac:dyDescent="0.2">
      <c r="A2323" t="s">
        <v>359</v>
      </c>
      <c r="B2323" s="2">
        <v>41091</v>
      </c>
      <c r="C2323" t="s">
        <v>353</v>
      </c>
      <c r="D2323" t="s">
        <v>354</v>
      </c>
      <c r="E2323" t="s">
        <v>349</v>
      </c>
      <c r="F2323" t="s">
        <v>350</v>
      </c>
      <c r="G2323" t="s">
        <v>388</v>
      </c>
      <c r="H2323">
        <v>26</v>
      </c>
      <c r="I2323" t="s">
        <v>218</v>
      </c>
      <c r="J2323" t="s">
        <v>217</v>
      </c>
      <c r="K2323">
        <v>9896930</v>
      </c>
      <c r="L2323">
        <v>7927911</v>
      </c>
      <c r="M2323">
        <v>1415060</v>
      </c>
      <c r="N2323">
        <v>69897</v>
      </c>
      <c r="O2323">
        <v>266350</v>
      </c>
      <c r="P2323">
        <v>3639</v>
      </c>
      <c r="Q2323">
        <v>214073</v>
      </c>
    </row>
    <row r="2324" spans="1:17" hidden="1" x14ac:dyDescent="0.2">
      <c r="A2324" t="s">
        <v>360</v>
      </c>
      <c r="B2324" s="2">
        <v>41456</v>
      </c>
      <c r="C2324" t="s">
        <v>341</v>
      </c>
      <c r="D2324" t="s">
        <v>342</v>
      </c>
      <c r="E2324" t="s">
        <v>343</v>
      </c>
      <c r="F2324" t="s">
        <v>344</v>
      </c>
      <c r="G2324" t="s">
        <v>388</v>
      </c>
      <c r="H2324">
        <v>26</v>
      </c>
      <c r="I2324" t="s">
        <v>218</v>
      </c>
      <c r="J2324" t="s">
        <v>217</v>
      </c>
      <c r="K2324">
        <v>230509</v>
      </c>
      <c r="L2324">
        <v>194171</v>
      </c>
      <c r="M2324">
        <v>15281</v>
      </c>
      <c r="N2324">
        <v>7172</v>
      </c>
      <c r="O2324">
        <v>1876</v>
      </c>
      <c r="P2324">
        <v>605</v>
      </c>
      <c r="Q2324">
        <v>11404</v>
      </c>
    </row>
    <row r="2325" spans="1:17" hidden="1" x14ac:dyDescent="0.2">
      <c r="A2325" t="s">
        <v>360</v>
      </c>
      <c r="B2325" s="2">
        <v>41456</v>
      </c>
      <c r="C2325" t="s">
        <v>341</v>
      </c>
      <c r="D2325" t="s">
        <v>342</v>
      </c>
      <c r="E2325" t="s">
        <v>347</v>
      </c>
      <c r="F2325" t="s">
        <v>348</v>
      </c>
      <c r="G2325" t="s">
        <v>388</v>
      </c>
      <c r="H2325">
        <v>26</v>
      </c>
      <c r="I2325" t="s">
        <v>218</v>
      </c>
      <c r="J2325" t="s">
        <v>217</v>
      </c>
      <c r="K2325">
        <v>4813726</v>
      </c>
      <c r="L2325">
        <v>3816247</v>
      </c>
      <c r="M2325">
        <v>726317</v>
      </c>
      <c r="N2325">
        <v>27979</v>
      </c>
      <c r="O2325">
        <v>141556</v>
      </c>
      <c r="P2325">
        <v>1266</v>
      </c>
      <c r="Q2325">
        <v>100361</v>
      </c>
    </row>
    <row r="2326" spans="1:17" hidden="1" x14ac:dyDescent="0.2">
      <c r="A2326" t="s">
        <v>360</v>
      </c>
      <c r="B2326" s="2">
        <v>41456</v>
      </c>
      <c r="C2326" t="s">
        <v>341</v>
      </c>
      <c r="D2326" t="s">
        <v>342</v>
      </c>
      <c r="E2326" t="s">
        <v>349</v>
      </c>
      <c r="F2326" t="s">
        <v>350</v>
      </c>
      <c r="G2326" t="s">
        <v>388</v>
      </c>
      <c r="H2326">
        <v>26</v>
      </c>
      <c r="I2326" t="s">
        <v>218</v>
      </c>
      <c r="J2326" t="s">
        <v>217</v>
      </c>
      <c r="K2326">
        <v>5044235</v>
      </c>
      <c r="L2326">
        <v>4010418</v>
      </c>
      <c r="M2326">
        <v>741598</v>
      </c>
      <c r="N2326">
        <v>35151</v>
      </c>
      <c r="O2326">
        <v>143432</v>
      </c>
      <c r="P2326">
        <v>1871</v>
      </c>
      <c r="Q2326">
        <v>111765</v>
      </c>
    </row>
    <row r="2327" spans="1:17" hidden="1" x14ac:dyDescent="0.2">
      <c r="A2327" t="s">
        <v>360</v>
      </c>
      <c r="B2327" s="2">
        <v>41456</v>
      </c>
      <c r="C2327" t="s">
        <v>351</v>
      </c>
      <c r="D2327" t="s">
        <v>352</v>
      </c>
      <c r="E2327" t="s">
        <v>343</v>
      </c>
      <c r="F2327" t="s">
        <v>344</v>
      </c>
      <c r="G2327" t="s">
        <v>388</v>
      </c>
      <c r="H2327">
        <v>26</v>
      </c>
      <c r="I2327" t="s">
        <v>218</v>
      </c>
      <c r="J2327" t="s">
        <v>217</v>
      </c>
      <c r="K2327">
        <v>237639</v>
      </c>
      <c r="L2327">
        <v>202407</v>
      </c>
      <c r="M2327">
        <v>14430</v>
      </c>
      <c r="N2327">
        <v>7526</v>
      </c>
      <c r="O2327">
        <v>1745</v>
      </c>
      <c r="P2327">
        <v>667</v>
      </c>
      <c r="Q2327">
        <v>10864</v>
      </c>
    </row>
    <row r="2328" spans="1:17" hidden="1" x14ac:dyDescent="0.2">
      <c r="A2328" t="s">
        <v>360</v>
      </c>
      <c r="B2328" s="2">
        <v>41456</v>
      </c>
      <c r="C2328" t="s">
        <v>351</v>
      </c>
      <c r="D2328" t="s">
        <v>352</v>
      </c>
      <c r="E2328" t="s">
        <v>347</v>
      </c>
      <c r="F2328" t="s">
        <v>348</v>
      </c>
      <c r="G2328" t="s">
        <v>388</v>
      </c>
      <c r="H2328">
        <v>26</v>
      </c>
      <c r="I2328" t="s">
        <v>218</v>
      </c>
      <c r="J2328" t="s">
        <v>217</v>
      </c>
      <c r="K2328">
        <v>4631475</v>
      </c>
      <c r="L2328">
        <v>3716307</v>
      </c>
      <c r="M2328">
        <v>656225</v>
      </c>
      <c r="N2328">
        <v>27723</v>
      </c>
      <c r="O2328">
        <v>133282</v>
      </c>
      <c r="P2328">
        <v>1213</v>
      </c>
      <c r="Q2328">
        <v>96725</v>
      </c>
    </row>
    <row r="2329" spans="1:17" hidden="1" x14ac:dyDescent="0.2">
      <c r="A2329" t="s">
        <v>360</v>
      </c>
      <c r="B2329" s="2">
        <v>41456</v>
      </c>
      <c r="C2329" t="s">
        <v>351</v>
      </c>
      <c r="D2329" t="s">
        <v>352</v>
      </c>
      <c r="E2329" t="s">
        <v>349</v>
      </c>
      <c r="F2329" t="s">
        <v>350</v>
      </c>
      <c r="G2329" t="s">
        <v>388</v>
      </c>
      <c r="H2329">
        <v>26</v>
      </c>
      <c r="I2329" t="s">
        <v>218</v>
      </c>
      <c r="J2329" t="s">
        <v>217</v>
      </c>
      <c r="K2329">
        <v>4869114</v>
      </c>
      <c r="L2329">
        <v>3918714</v>
      </c>
      <c r="M2329">
        <v>670655</v>
      </c>
      <c r="N2329">
        <v>35249</v>
      </c>
      <c r="O2329">
        <v>135027</v>
      </c>
      <c r="P2329">
        <v>1880</v>
      </c>
      <c r="Q2329">
        <v>107589</v>
      </c>
    </row>
    <row r="2330" spans="1:17" hidden="1" x14ac:dyDescent="0.2">
      <c r="A2330" t="s">
        <v>360</v>
      </c>
      <c r="B2330" s="2">
        <v>41456</v>
      </c>
      <c r="C2330" t="s">
        <v>353</v>
      </c>
      <c r="D2330" t="s">
        <v>354</v>
      </c>
      <c r="E2330" t="s">
        <v>343</v>
      </c>
      <c r="F2330" t="s">
        <v>344</v>
      </c>
      <c r="G2330" t="s">
        <v>388</v>
      </c>
      <c r="H2330">
        <v>26</v>
      </c>
      <c r="I2330" t="s">
        <v>218</v>
      </c>
      <c r="J2330" t="s">
        <v>217</v>
      </c>
      <c r="K2330">
        <v>468148</v>
      </c>
      <c r="L2330">
        <v>396578</v>
      </c>
      <c r="M2330">
        <v>29711</v>
      </c>
      <c r="N2330">
        <v>14698</v>
      </c>
      <c r="O2330">
        <v>3621</v>
      </c>
      <c r="P2330">
        <v>1272</v>
      </c>
      <c r="Q2330">
        <v>22268</v>
      </c>
    </row>
    <row r="2331" spans="1:17" hidden="1" x14ac:dyDescent="0.2">
      <c r="A2331" t="s">
        <v>360</v>
      </c>
      <c r="B2331" s="2">
        <v>41456</v>
      </c>
      <c r="C2331" t="s">
        <v>353</v>
      </c>
      <c r="D2331" t="s">
        <v>354</v>
      </c>
      <c r="E2331" t="s">
        <v>347</v>
      </c>
      <c r="F2331" t="s">
        <v>348</v>
      </c>
      <c r="G2331" t="s">
        <v>388</v>
      </c>
      <c r="H2331">
        <v>26</v>
      </c>
      <c r="I2331" t="s">
        <v>218</v>
      </c>
      <c r="J2331" t="s">
        <v>217</v>
      </c>
      <c r="K2331">
        <v>9445201</v>
      </c>
      <c r="L2331">
        <v>7532554</v>
      </c>
      <c r="M2331">
        <v>1382542</v>
      </c>
      <c r="N2331">
        <v>55702</v>
      </c>
      <c r="O2331">
        <v>274838</v>
      </c>
      <c r="P2331">
        <v>2479</v>
      </c>
      <c r="Q2331">
        <v>197086</v>
      </c>
    </row>
    <row r="2332" spans="1:17" hidden="1" x14ac:dyDescent="0.2">
      <c r="A2332" t="s">
        <v>360</v>
      </c>
      <c r="B2332" s="2">
        <v>41456</v>
      </c>
      <c r="C2332" t="s">
        <v>353</v>
      </c>
      <c r="D2332" t="s">
        <v>354</v>
      </c>
      <c r="E2332" t="s">
        <v>349</v>
      </c>
      <c r="F2332" t="s">
        <v>350</v>
      </c>
      <c r="G2332" t="s">
        <v>388</v>
      </c>
      <c r="H2332">
        <v>26</v>
      </c>
      <c r="I2332" t="s">
        <v>218</v>
      </c>
      <c r="J2332" t="s">
        <v>217</v>
      </c>
      <c r="K2332">
        <v>9913349</v>
      </c>
      <c r="L2332">
        <v>7929132</v>
      </c>
      <c r="M2332">
        <v>1412253</v>
      </c>
      <c r="N2332">
        <v>70400</v>
      </c>
      <c r="O2332">
        <v>278459</v>
      </c>
      <c r="P2332">
        <v>3751</v>
      </c>
      <c r="Q2332">
        <v>219354</v>
      </c>
    </row>
    <row r="2333" spans="1:17" x14ac:dyDescent="0.2">
      <c r="A2333" t="s">
        <v>361</v>
      </c>
      <c r="B2333" s="2">
        <v>41821</v>
      </c>
      <c r="C2333" t="s">
        <v>341</v>
      </c>
      <c r="D2333" t="s">
        <v>342</v>
      </c>
      <c r="E2333" t="s">
        <v>343</v>
      </c>
      <c r="F2333" t="s">
        <v>344</v>
      </c>
      <c r="G2333" t="s">
        <v>388</v>
      </c>
      <c r="H2333">
        <v>26</v>
      </c>
      <c r="I2333" t="s">
        <v>218</v>
      </c>
      <c r="J2333" t="s">
        <v>217</v>
      </c>
      <c r="K2333">
        <v>235027</v>
      </c>
      <c r="L2333">
        <v>197826</v>
      </c>
      <c r="M2333">
        <v>15549</v>
      </c>
      <c r="N2333">
        <v>7397</v>
      </c>
      <c r="O2333">
        <v>1913</v>
      </c>
      <c r="P2333">
        <v>612</v>
      </c>
      <c r="Q2333">
        <v>11730</v>
      </c>
    </row>
    <row r="2334" spans="1:17" x14ac:dyDescent="0.2">
      <c r="A2334" t="s">
        <v>361</v>
      </c>
      <c r="B2334" s="2">
        <v>41821</v>
      </c>
      <c r="C2334" t="s">
        <v>341</v>
      </c>
      <c r="D2334" t="s">
        <v>342</v>
      </c>
      <c r="E2334" t="s">
        <v>347</v>
      </c>
      <c r="F2334" t="s">
        <v>348</v>
      </c>
      <c r="G2334" t="s">
        <v>388</v>
      </c>
      <c r="H2334">
        <v>26</v>
      </c>
      <c r="I2334" t="s">
        <v>218</v>
      </c>
      <c r="J2334" t="s">
        <v>217</v>
      </c>
      <c r="K2334">
        <v>4815107</v>
      </c>
      <c r="L2334">
        <v>3810300</v>
      </c>
      <c r="M2334">
        <v>725430</v>
      </c>
      <c r="N2334">
        <v>28104</v>
      </c>
      <c r="O2334">
        <v>147290</v>
      </c>
      <c r="P2334">
        <v>1271</v>
      </c>
      <c r="Q2334">
        <v>102712</v>
      </c>
    </row>
    <row r="2335" spans="1:17" x14ac:dyDescent="0.2">
      <c r="A2335" t="s">
        <v>361</v>
      </c>
      <c r="B2335" s="2">
        <v>41821</v>
      </c>
      <c r="C2335" t="s">
        <v>341</v>
      </c>
      <c r="D2335" t="s">
        <v>342</v>
      </c>
      <c r="E2335" t="s">
        <v>349</v>
      </c>
      <c r="F2335" t="s">
        <v>350</v>
      </c>
      <c r="G2335" t="s">
        <v>388</v>
      </c>
      <c r="H2335">
        <v>26</v>
      </c>
      <c r="I2335" t="s">
        <v>218</v>
      </c>
      <c r="J2335" t="s">
        <v>217</v>
      </c>
      <c r="K2335">
        <v>5050134</v>
      </c>
      <c r="L2335">
        <v>4008126</v>
      </c>
      <c r="M2335">
        <v>740979</v>
      </c>
      <c r="N2335">
        <v>35501</v>
      </c>
      <c r="O2335">
        <v>149203</v>
      </c>
      <c r="P2335">
        <v>1883</v>
      </c>
      <c r="Q2335">
        <v>114442</v>
      </c>
    </row>
    <row r="2336" spans="1:17" x14ac:dyDescent="0.2">
      <c r="A2336" t="s">
        <v>361</v>
      </c>
      <c r="B2336" s="2">
        <v>41821</v>
      </c>
      <c r="C2336" t="s">
        <v>351</v>
      </c>
      <c r="D2336" t="s">
        <v>352</v>
      </c>
      <c r="E2336" t="s">
        <v>343</v>
      </c>
      <c r="F2336" t="s">
        <v>344</v>
      </c>
      <c r="G2336" t="s">
        <v>388</v>
      </c>
      <c r="H2336">
        <v>26</v>
      </c>
      <c r="I2336" t="s">
        <v>218</v>
      </c>
      <c r="J2336" t="s">
        <v>217</v>
      </c>
      <c r="K2336">
        <v>242452</v>
      </c>
      <c r="L2336">
        <v>206376</v>
      </c>
      <c r="M2336">
        <v>14793</v>
      </c>
      <c r="N2336">
        <v>7677</v>
      </c>
      <c r="O2336">
        <v>1763</v>
      </c>
      <c r="P2336">
        <v>671</v>
      </c>
      <c r="Q2336">
        <v>11172</v>
      </c>
    </row>
    <row r="2337" spans="1:17" x14ac:dyDescent="0.2">
      <c r="A2337" t="s">
        <v>361</v>
      </c>
      <c r="B2337" s="2">
        <v>41821</v>
      </c>
      <c r="C2337" t="s">
        <v>351</v>
      </c>
      <c r="D2337" t="s">
        <v>352</v>
      </c>
      <c r="E2337" t="s">
        <v>347</v>
      </c>
      <c r="F2337" t="s">
        <v>348</v>
      </c>
      <c r="G2337" t="s">
        <v>388</v>
      </c>
      <c r="H2337">
        <v>26</v>
      </c>
      <c r="I2337" t="s">
        <v>218</v>
      </c>
      <c r="J2337" t="s">
        <v>217</v>
      </c>
      <c r="K2337">
        <v>4638003</v>
      </c>
      <c r="L2337">
        <v>3714650</v>
      </c>
      <c r="M2337">
        <v>655759</v>
      </c>
      <c r="N2337">
        <v>27835</v>
      </c>
      <c r="O2337">
        <v>139438</v>
      </c>
      <c r="P2337">
        <v>1222</v>
      </c>
      <c r="Q2337">
        <v>99099</v>
      </c>
    </row>
    <row r="2338" spans="1:17" x14ac:dyDescent="0.2">
      <c r="A2338" t="s">
        <v>361</v>
      </c>
      <c r="B2338" s="2">
        <v>41821</v>
      </c>
      <c r="C2338" t="s">
        <v>351</v>
      </c>
      <c r="D2338" t="s">
        <v>352</v>
      </c>
      <c r="E2338" t="s">
        <v>349</v>
      </c>
      <c r="F2338" t="s">
        <v>350</v>
      </c>
      <c r="G2338" t="s">
        <v>388</v>
      </c>
      <c r="H2338">
        <v>26</v>
      </c>
      <c r="I2338" t="s">
        <v>218</v>
      </c>
      <c r="J2338" t="s">
        <v>217</v>
      </c>
      <c r="K2338">
        <v>4880455</v>
      </c>
      <c r="L2338">
        <v>3921026</v>
      </c>
      <c r="M2338">
        <v>670552</v>
      </c>
      <c r="N2338">
        <v>35512</v>
      </c>
      <c r="O2338">
        <v>141201</v>
      </c>
      <c r="P2338">
        <v>1893</v>
      </c>
      <c r="Q2338">
        <v>110271</v>
      </c>
    </row>
    <row r="2339" spans="1:17" x14ac:dyDescent="0.2">
      <c r="A2339" t="s">
        <v>361</v>
      </c>
      <c r="B2339" s="2">
        <v>41821</v>
      </c>
      <c r="C2339" t="s">
        <v>353</v>
      </c>
      <c r="D2339" t="s">
        <v>354</v>
      </c>
      <c r="E2339" t="s">
        <v>343</v>
      </c>
      <c r="F2339" t="s">
        <v>344</v>
      </c>
      <c r="G2339" t="s">
        <v>388</v>
      </c>
      <c r="H2339">
        <v>26</v>
      </c>
      <c r="I2339" t="s">
        <v>218</v>
      </c>
      <c r="J2339" t="s">
        <v>217</v>
      </c>
      <c r="K2339">
        <v>477479</v>
      </c>
      <c r="L2339">
        <v>404202</v>
      </c>
      <c r="M2339">
        <v>30342</v>
      </c>
      <c r="N2339">
        <v>15074</v>
      </c>
      <c r="O2339">
        <v>3676</v>
      </c>
      <c r="P2339">
        <v>1283</v>
      </c>
      <c r="Q2339">
        <v>22902</v>
      </c>
    </row>
    <row r="2340" spans="1:17" x14ac:dyDescent="0.2">
      <c r="A2340" t="s">
        <v>361</v>
      </c>
      <c r="B2340" s="2">
        <v>41821</v>
      </c>
      <c r="C2340" t="s">
        <v>353</v>
      </c>
      <c r="D2340" t="s">
        <v>354</v>
      </c>
      <c r="E2340" t="s">
        <v>347</v>
      </c>
      <c r="F2340" t="s">
        <v>348</v>
      </c>
      <c r="G2340" t="s">
        <v>388</v>
      </c>
      <c r="H2340">
        <v>26</v>
      </c>
      <c r="I2340" t="s">
        <v>218</v>
      </c>
      <c r="J2340" t="s">
        <v>217</v>
      </c>
      <c r="K2340">
        <v>9453110</v>
      </c>
      <c r="L2340">
        <v>7524950</v>
      </c>
      <c r="M2340">
        <v>1381189</v>
      </c>
      <c r="N2340">
        <v>55939</v>
      </c>
      <c r="O2340">
        <v>286728</v>
      </c>
      <c r="P2340">
        <v>2493</v>
      </c>
      <c r="Q2340">
        <v>201811</v>
      </c>
    </row>
    <row r="2341" spans="1:17" x14ac:dyDescent="0.2">
      <c r="A2341" t="s">
        <v>361</v>
      </c>
      <c r="B2341" s="2">
        <v>41821</v>
      </c>
      <c r="C2341" t="s">
        <v>353</v>
      </c>
      <c r="D2341" t="s">
        <v>354</v>
      </c>
      <c r="E2341" t="s">
        <v>349</v>
      </c>
      <c r="F2341" t="s">
        <v>350</v>
      </c>
      <c r="G2341" t="s">
        <v>388</v>
      </c>
      <c r="H2341">
        <v>26</v>
      </c>
      <c r="I2341" t="s">
        <v>218</v>
      </c>
      <c r="J2341" t="s">
        <v>217</v>
      </c>
      <c r="K2341">
        <v>9930589</v>
      </c>
      <c r="L2341">
        <v>7929152</v>
      </c>
      <c r="M2341">
        <v>1411531</v>
      </c>
      <c r="N2341">
        <v>71013</v>
      </c>
      <c r="O2341">
        <v>290404</v>
      </c>
      <c r="P2341">
        <v>3776</v>
      </c>
      <c r="Q2341">
        <v>224713</v>
      </c>
    </row>
    <row r="2342" spans="1:17" hidden="1" x14ac:dyDescent="0.2">
      <c r="A2342" t="s">
        <v>362</v>
      </c>
      <c r="B2342" s="2">
        <v>42186</v>
      </c>
      <c r="C2342" t="s">
        <v>341</v>
      </c>
      <c r="D2342" t="s">
        <v>342</v>
      </c>
      <c r="E2342" t="s">
        <v>343</v>
      </c>
      <c r="F2342" t="s">
        <v>344</v>
      </c>
      <c r="G2342" t="s">
        <v>388</v>
      </c>
      <c r="H2342">
        <v>26</v>
      </c>
      <c r="I2342" t="s">
        <v>218</v>
      </c>
      <c r="J2342" t="s">
        <v>217</v>
      </c>
      <c r="K2342">
        <v>239257</v>
      </c>
      <c r="L2342">
        <v>201284</v>
      </c>
      <c r="M2342">
        <v>15784</v>
      </c>
      <c r="N2342">
        <v>7593</v>
      </c>
      <c r="O2342">
        <v>1934</v>
      </c>
      <c r="P2342">
        <v>608</v>
      </c>
      <c r="Q2342">
        <v>12054</v>
      </c>
    </row>
    <row r="2343" spans="1:17" hidden="1" x14ac:dyDescent="0.2">
      <c r="A2343" t="s">
        <v>362</v>
      </c>
      <c r="B2343" s="2">
        <v>42186</v>
      </c>
      <c r="C2343" t="s">
        <v>341</v>
      </c>
      <c r="D2343" t="s">
        <v>342</v>
      </c>
      <c r="E2343" t="s">
        <v>347</v>
      </c>
      <c r="F2343" t="s">
        <v>348</v>
      </c>
      <c r="G2343" t="s">
        <v>388</v>
      </c>
      <c r="H2343">
        <v>26</v>
      </c>
      <c r="I2343" t="s">
        <v>218</v>
      </c>
      <c r="J2343" t="s">
        <v>217</v>
      </c>
      <c r="K2343">
        <v>4808472</v>
      </c>
      <c r="L2343">
        <v>3798229</v>
      </c>
      <c r="M2343">
        <v>723824</v>
      </c>
      <c r="N2343">
        <v>28175</v>
      </c>
      <c r="O2343">
        <v>152242</v>
      </c>
      <c r="P2343">
        <v>1286</v>
      </c>
      <c r="Q2343">
        <v>104716</v>
      </c>
    </row>
    <row r="2344" spans="1:17" hidden="1" x14ac:dyDescent="0.2">
      <c r="A2344" t="s">
        <v>362</v>
      </c>
      <c r="B2344" s="2">
        <v>42186</v>
      </c>
      <c r="C2344" t="s">
        <v>341</v>
      </c>
      <c r="D2344" t="s">
        <v>342</v>
      </c>
      <c r="E2344" t="s">
        <v>349</v>
      </c>
      <c r="F2344" t="s">
        <v>350</v>
      </c>
      <c r="G2344" t="s">
        <v>388</v>
      </c>
      <c r="H2344">
        <v>26</v>
      </c>
      <c r="I2344" t="s">
        <v>218</v>
      </c>
      <c r="J2344" t="s">
        <v>217</v>
      </c>
      <c r="K2344">
        <v>5047729</v>
      </c>
      <c r="L2344">
        <v>3999513</v>
      </c>
      <c r="M2344">
        <v>739608</v>
      </c>
      <c r="N2344">
        <v>35768</v>
      </c>
      <c r="O2344">
        <v>154176</v>
      </c>
      <c r="P2344">
        <v>1894</v>
      </c>
      <c r="Q2344">
        <v>116770</v>
      </c>
    </row>
    <row r="2345" spans="1:17" hidden="1" x14ac:dyDescent="0.2">
      <c r="A2345" t="s">
        <v>362</v>
      </c>
      <c r="B2345" s="2">
        <v>42186</v>
      </c>
      <c r="C2345" t="s">
        <v>351</v>
      </c>
      <c r="D2345" t="s">
        <v>352</v>
      </c>
      <c r="E2345" t="s">
        <v>343</v>
      </c>
      <c r="F2345" t="s">
        <v>344</v>
      </c>
      <c r="G2345" t="s">
        <v>388</v>
      </c>
      <c r="H2345">
        <v>26</v>
      </c>
      <c r="I2345" t="s">
        <v>218</v>
      </c>
      <c r="J2345" t="s">
        <v>217</v>
      </c>
      <c r="K2345">
        <v>246870</v>
      </c>
      <c r="L2345">
        <v>209987</v>
      </c>
      <c r="M2345">
        <v>15059</v>
      </c>
      <c r="N2345">
        <v>7815</v>
      </c>
      <c r="O2345">
        <v>1814</v>
      </c>
      <c r="P2345">
        <v>693</v>
      </c>
      <c r="Q2345">
        <v>11502</v>
      </c>
    </row>
    <row r="2346" spans="1:17" hidden="1" x14ac:dyDescent="0.2">
      <c r="A2346" t="s">
        <v>362</v>
      </c>
      <c r="B2346" s="2">
        <v>42186</v>
      </c>
      <c r="C2346" t="s">
        <v>351</v>
      </c>
      <c r="D2346" t="s">
        <v>352</v>
      </c>
      <c r="E2346" t="s">
        <v>347</v>
      </c>
      <c r="F2346" t="s">
        <v>348</v>
      </c>
      <c r="G2346" t="s">
        <v>388</v>
      </c>
      <c r="H2346">
        <v>26</v>
      </c>
      <c r="I2346" t="s">
        <v>218</v>
      </c>
      <c r="J2346" t="s">
        <v>217</v>
      </c>
      <c r="K2346">
        <v>4637974</v>
      </c>
      <c r="L2346">
        <v>3707737</v>
      </c>
      <c r="M2346">
        <v>654728</v>
      </c>
      <c r="N2346">
        <v>27861</v>
      </c>
      <c r="O2346">
        <v>144851</v>
      </c>
      <c r="P2346">
        <v>1250</v>
      </c>
      <c r="Q2346">
        <v>101547</v>
      </c>
    </row>
    <row r="2347" spans="1:17" hidden="1" x14ac:dyDescent="0.2">
      <c r="A2347" t="s">
        <v>362</v>
      </c>
      <c r="B2347" s="2">
        <v>42186</v>
      </c>
      <c r="C2347" t="s">
        <v>351</v>
      </c>
      <c r="D2347" t="s">
        <v>352</v>
      </c>
      <c r="E2347" t="s">
        <v>349</v>
      </c>
      <c r="F2347" t="s">
        <v>350</v>
      </c>
      <c r="G2347" t="s">
        <v>388</v>
      </c>
      <c r="H2347">
        <v>26</v>
      </c>
      <c r="I2347" t="s">
        <v>218</v>
      </c>
      <c r="J2347" t="s">
        <v>217</v>
      </c>
      <c r="K2347">
        <v>4884844</v>
      </c>
      <c r="L2347">
        <v>3917724</v>
      </c>
      <c r="M2347">
        <v>669787</v>
      </c>
      <c r="N2347">
        <v>35676</v>
      </c>
      <c r="O2347">
        <v>146665</v>
      </c>
      <c r="P2347">
        <v>1943</v>
      </c>
      <c r="Q2347">
        <v>113049</v>
      </c>
    </row>
    <row r="2348" spans="1:17" hidden="1" x14ac:dyDescent="0.2">
      <c r="A2348" t="s">
        <v>362</v>
      </c>
      <c r="B2348" s="2">
        <v>42186</v>
      </c>
      <c r="C2348" t="s">
        <v>353</v>
      </c>
      <c r="D2348" t="s">
        <v>354</v>
      </c>
      <c r="E2348" t="s">
        <v>343</v>
      </c>
      <c r="F2348" t="s">
        <v>344</v>
      </c>
      <c r="G2348" t="s">
        <v>388</v>
      </c>
      <c r="H2348">
        <v>26</v>
      </c>
      <c r="I2348" t="s">
        <v>218</v>
      </c>
      <c r="J2348" t="s">
        <v>217</v>
      </c>
      <c r="K2348">
        <v>486127</v>
      </c>
      <c r="L2348">
        <v>411271</v>
      </c>
      <c r="M2348">
        <v>30843</v>
      </c>
      <c r="N2348">
        <v>15408</v>
      </c>
      <c r="O2348">
        <v>3748</v>
      </c>
      <c r="P2348">
        <v>1301</v>
      </c>
      <c r="Q2348">
        <v>23556</v>
      </c>
    </row>
    <row r="2349" spans="1:17" hidden="1" x14ac:dyDescent="0.2">
      <c r="A2349" t="s">
        <v>362</v>
      </c>
      <c r="B2349" s="2">
        <v>42186</v>
      </c>
      <c r="C2349" t="s">
        <v>353</v>
      </c>
      <c r="D2349" t="s">
        <v>354</v>
      </c>
      <c r="E2349" t="s">
        <v>347</v>
      </c>
      <c r="F2349" t="s">
        <v>348</v>
      </c>
      <c r="G2349" t="s">
        <v>388</v>
      </c>
      <c r="H2349">
        <v>26</v>
      </c>
      <c r="I2349" t="s">
        <v>218</v>
      </c>
      <c r="J2349" t="s">
        <v>217</v>
      </c>
      <c r="K2349">
        <v>9446446</v>
      </c>
      <c r="L2349">
        <v>7505966</v>
      </c>
      <c r="M2349">
        <v>1378552</v>
      </c>
      <c r="N2349">
        <v>56036</v>
      </c>
      <c r="O2349">
        <v>297093</v>
      </c>
      <c r="P2349">
        <v>2536</v>
      </c>
      <c r="Q2349">
        <v>206263</v>
      </c>
    </row>
    <row r="2350" spans="1:17" hidden="1" x14ac:dyDescent="0.2">
      <c r="A2350" t="s">
        <v>362</v>
      </c>
      <c r="B2350" s="2">
        <v>42186</v>
      </c>
      <c r="C2350" t="s">
        <v>353</v>
      </c>
      <c r="D2350" t="s">
        <v>354</v>
      </c>
      <c r="E2350" t="s">
        <v>349</v>
      </c>
      <c r="F2350" t="s">
        <v>350</v>
      </c>
      <c r="G2350" t="s">
        <v>388</v>
      </c>
      <c r="H2350">
        <v>26</v>
      </c>
      <c r="I2350" t="s">
        <v>218</v>
      </c>
      <c r="J2350" t="s">
        <v>217</v>
      </c>
      <c r="K2350">
        <v>9932573</v>
      </c>
      <c r="L2350">
        <v>7917237</v>
      </c>
      <c r="M2350">
        <v>1409395</v>
      </c>
      <c r="N2350">
        <v>71444</v>
      </c>
      <c r="O2350">
        <v>300841</v>
      </c>
      <c r="P2350">
        <v>3837</v>
      </c>
      <c r="Q2350">
        <v>229819</v>
      </c>
    </row>
    <row r="2351" spans="1:17" hidden="1" x14ac:dyDescent="0.2">
      <c r="A2351" t="s">
        <v>363</v>
      </c>
      <c r="B2351" s="2">
        <v>42552</v>
      </c>
      <c r="C2351" t="s">
        <v>341</v>
      </c>
      <c r="D2351" t="s">
        <v>342</v>
      </c>
      <c r="E2351" t="s">
        <v>343</v>
      </c>
      <c r="F2351" t="s">
        <v>344</v>
      </c>
      <c r="G2351" t="s">
        <v>388</v>
      </c>
      <c r="H2351">
        <v>26</v>
      </c>
      <c r="I2351" t="s">
        <v>218</v>
      </c>
      <c r="J2351" t="s">
        <v>217</v>
      </c>
      <c r="K2351">
        <v>244763</v>
      </c>
      <c r="L2351">
        <v>205902</v>
      </c>
      <c r="M2351">
        <v>16010</v>
      </c>
      <c r="N2351">
        <v>7837</v>
      </c>
      <c r="O2351">
        <v>1994</v>
      </c>
      <c r="P2351">
        <v>638</v>
      </c>
      <c r="Q2351">
        <v>12382</v>
      </c>
    </row>
    <row r="2352" spans="1:17" hidden="1" x14ac:dyDescent="0.2">
      <c r="A2352" t="s">
        <v>363</v>
      </c>
      <c r="B2352" s="2">
        <v>42552</v>
      </c>
      <c r="C2352" t="s">
        <v>341</v>
      </c>
      <c r="D2352" t="s">
        <v>342</v>
      </c>
      <c r="E2352" t="s">
        <v>347</v>
      </c>
      <c r="F2352" t="s">
        <v>348</v>
      </c>
      <c r="G2352" t="s">
        <v>388</v>
      </c>
      <c r="H2352">
        <v>26</v>
      </c>
      <c r="I2352" t="s">
        <v>218</v>
      </c>
      <c r="J2352" t="s">
        <v>217</v>
      </c>
      <c r="K2352">
        <v>4809912</v>
      </c>
      <c r="L2352">
        <v>3791896</v>
      </c>
      <c r="M2352">
        <v>722999</v>
      </c>
      <c r="N2352">
        <v>28320</v>
      </c>
      <c r="O2352">
        <v>158256</v>
      </c>
      <c r="P2352">
        <v>1349</v>
      </c>
      <c r="Q2352">
        <v>107092</v>
      </c>
    </row>
    <row r="2353" spans="1:17" hidden="1" x14ac:dyDescent="0.2">
      <c r="A2353" t="s">
        <v>363</v>
      </c>
      <c r="B2353" s="2">
        <v>42552</v>
      </c>
      <c r="C2353" t="s">
        <v>341</v>
      </c>
      <c r="D2353" t="s">
        <v>342</v>
      </c>
      <c r="E2353" t="s">
        <v>349</v>
      </c>
      <c r="F2353" t="s">
        <v>350</v>
      </c>
      <c r="G2353" t="s">
        <v>388</v>
      </c>
      <c r="H2353">
        <v>26</v>
      </c>
      <c r="I2353" t="s">
        <v>218</v>
      </c>
      <c r="J2353" t="s">
        <v>217</v>
      </c>
      <c r="K2353">
        <v>5054675</v>
      </c>
      <c r="L2353">
        <v>3997798</v>
      </c>
      <c r="M2353">
        <v>739009</v>
      </c>
      <c r="N2353">
        <v>36157</v>
      </c>
      <c r="O2353">
        <v>160250</v>
      </c>
      <c r="P2353">
        <v>1987</v>
      </c>
      <c r="Q2353">
        <v>119474</v>
      </c>
    </row>
    <row r="2354" spans="1:17" hidden="1" x14ac:dyDescent="0.2">
      <c r="A2354" t="s">
        <v>363</v>
      </c>
      <c r="B2354" s="2">
        <v>42552</v>
      </c>
      <c r="C2354" t="s">
        <v>351</v>
      </c>
      <c r="D2354" t="s">
        <v>352</v>
      </c>
      <c r="E2354" t="s">
        <v>343</v>
      </c>
      <c r="F2354" t="s">
        <v>344</v>
      </c>
      <c r="G2354" t="s">
        <v>388</v>
      </c>
      <c r="H2354">
        <v>26</v>
      </c>
      <c r="I2354" t="s">
        <v>218</v>
      </c>
      <c r="J2354" t="s">
        <v>217</v>
      </c>
      <c r="K2354">
        <v>253078</v>
      </c>
      <c r="L2354">
        <v>215298</v>
      </c>
      <c r="M2354">
        <v>15385</v>
      </c>
      <c r="N2354">
        <v>7973</v>
      </c>
      <c r="O2354">
        <v>1883</v>
      </c>
      <c r="P2354">
        <v>714</v>
      </c>
      <c r="Q2354">
        <v>11825</v>
      </c>
    </row>
    <row r="2355" spans="1:17" hidden="1" x14ac:dyDescent="0.2">
      <c r="A2355" t="s">
        <v>363</v>
      </c>
      <c r="B2355" s="2">
        <v>42552</v>
      </c>
      <c r="C2355" t="s">
        <v>351</v>
      </c>
      <c r="D2355" t="s">
        <v>352</v>
      </c>
      <c r="E2355" t="s">
        <v>347</v>
      </c>
      <c r="F2355" t="s">
        <v>348</v>
      </c>
      <c r="G2355" t="s">
        <v>388</v>
      </c>
      <c r="H2355">
        <v>26</v>
      </c>
      <c r="I2355" t="s">
        <v>218</v>
      </c>
      <c r="J2355" t="s">
        <v>217</v>
      </c>
      <c r="K2355">
        <v>4644137</v>
      </c>
      <c r="L2355">
        <v>3704204</v>
      </c>
      <c r="M2355">
        <v>654554</v>
      </c>
      <c r="N2355">
        <v>27995</v>
      </c>
      <c r="O2355">
        <v>151960</v>
      </c>
      <c r="P2355">
        <v>1283</v>
      </c>
      <c r="Q2355">
        <v>104141</v>
      </c>
    </row>
    <row r="2356" spans="1:17" hidden="1" x14ac:dyDescent="0.2">
      <c r="A2356" t="s">
        <v>363</v>
      </c>
      <c r="B2356" s="2">
        <v>42552</v>
      </c>
      <c r="C2356" t="s">
        <v>351</v>
      </c>
      <c r="D2356" t="s">
        <v>352</v>
      </c>
      <c r="E2356" t="s">
        <v>349</v>
      </c>
      <c r="F2356" t="s">
        <v>350</v>
      </c>
      <c r="G2356" t="s">
        <v>388</v>
      </c>
      <c r="H2356">
        <v>26</v>
      </c>
      <c r="I2356" t="s">
        <v>218</v>
      </c>
      <c r="J2356" t="s">
        <v>217</v>
      </c>
      <c r="K2356">
        <v>4897215</v>
      </c>
      <c r="L2356">
        <v>3919502</v>
      </c>
      <c r="M2356">
        <v>669939</v>
      </c>
      <c r="N2356">
        <v>35968</v>
      </c>
      <c r="O2356">
        <v>153843</v>
      </c>
      <c r="P2356">
        <v>1997</v>
      </c>
      <c r="Q2356">
        <v>115966</v>
      </c>
    </row>
    <row r="2357" spans="1:17" hidden="1" x14ac:dyDescent="0.2">
      <c r="A2357" t="s">
        <v>363</v>
      </c>
      <c r="B2357" s="2">
        <v>42552</v>
      </c>
      <c r="C2357" t="s">
        <v>353</v>
      </c>
      <c r="D2357" t="s">
        <v>354</v>
      </c>
      <c r="E2357" t="s">
        <v>343</v>
      </c>
      <c r="F2357" t="s">
        <v>344</v>
      </c>
      <c r="G2357" t="s">
        <v>388</v>
      </c>
      <c r="H2357">
        <v>26</v>
      </c>
      <c r="I2357" t="s">
        <v>218</v>
      </c>
      <c r="J2357" t="s">
        <v>217</v>
      </c>
      <c r="K2357">
        <v>497841</v>
      </c>
      <c r="L2357">
        <v>421200</v>
      </c>
      <c r="M2357">
        <v>31395</v>
      </c>
      <c r="N2357">
        <v>15810</v>
      </c>
      <c r="O2357">
        <v>3877</v>
      </c>
      <c r="P2357">
        <v>1352</v>
      </c>
      <c r="Q2357">
        <v>24207</v>
      </c>
    </row>
    <row r="2358" spans="1:17" hidden="1" x14ac:dyDescent="0.2">
      <c r="A2358" t="s">
        <v>363</v>
      </c>
      <c r="B2358" s="2">
        <v>42552</v>
      </c>
      <c r="C2358" t="s">
        <v>353</v>
      </c>
      <c r="D2358" t="s">
        <v>354</v>
      </c>
      <c r="E2358" t="s">
        <v>347</v>
      </c>
      <c r="F2358" t="s">
        <v>348</v>
      </c>
      <c r="G2358" t="s">
        <v>388</v>
      </c>
      <c r="H2358">
        <v>26</v>
      </c>
      <c r="I2358" t="s">
        <v>218</v>
      </c>
      <c r="J2358" t="s">
        <v>217</v>
      </c>
      <c r="K2358">
        <v>9454049</v>
      </c>
      <c r="L2358">
        <v>7496100</v>
      </c>
      <c r="M2358">
        <v>1377553</v>
      </c>
      <c r="N2358">
        <v>56315</v>
      </c>
      <c r="O2358">
        <v>310216</v>
      </c>
      <c r="P2358">
        <v>2632</v>
      </c>
      <c r="Q2358">
        <v>211233</v>
      </c>
    </row>
    <row r="2359" spans="1:17" hidden="1" x14ac:dyDescent="0.2">
      <c r="A2359" t="s">
        <v>363</v>
      </c>
      <c r="B2359" s="2">
        <v>42552</v>
      </c>
      <c r="C2359" t="s">
        <v>353</v>
      </c>
      <c r="D2359" t="s">
        <v>354</v>
      </c>
      <c r="E2359" t="s">
        <v>349</v>
      </c>
      <c r="F2359" t="s">
        <v>350</v>
      </c>
      <c r="G2359" t="s">
        <v>388</v>
      </c>
      <c r="H2359">
        <v>26</v>
      </c>
      <c r="I2359" t="s">
        <v>218</v>
      </c>
      <c r="J2359" t="s">
        <v>217</v>
      </c>
      <c r="K2359">
        <v>9951890</v>
      </c>
      <c r="L2359">
        <v>7917300</v>
      </c>
      <c r="M2359">
        <v>1408948</v>
      </c>
      <c r="N2359">
        <v>72125</v>
      </c>
      <c r="O2359">
        <v>314093</v>
      </c>
      <c r="P2359">
        <v>3984</v>
      </c>
      <c r="Q2359">
        <v>235440</v>
      </c>
    </row>
    <row r="2360" spans="1:17" hidden="1" x14ac:dyDescent="0.2">
      <c r="A2360" t="s">
        <v>364</v>
      </c>
      <c r="B2360" s="2">
        <v>42917</v>
      </c>
      <c r="C2360" t="s">
        <v>341</v>
      </c>
      <c r="D2360" t="s">
        <v>342</v>
      </c>
      <c r="E2360" t="s">
        <v>343</v>
      </c>
      <c r="F2360" t="s">
        <v>344</v>
      </c>
      <c r="G2360" t="s">
        <v>388</v>
      </c>
      <c r="H2360">
        <v>26</v>
      </c>
      <c r="I2360" t="s">
        <v>218</v>
      </c>
      <c r="J2360" t="s">
        <v>217</v>
      </c>
      <c r="K2360">
        <v>249891</v>
      </c>
      <c r="L2360">
        <v>210007</v>
      </c>
      <c r="M2360">
        <v>16355</v>
      </c>
      <c r="N2360">
        <v>8079</v>
      </c>
      <c r="O2360">
        <v>2027</v>
      </c>
      <c r="P2360">
        <v>658</v>
      </c>
      <c r="Q2360">
        <v>12765</v>
      </c>
    </row>
    <row r="2361" spans="1:17" hidden="1" x14ac:dyDescent="0.2">
      <c r="A2361" t="s">
        <v>364</v>
      </c>
      <c r="B2361" s="2">
        <v>42917</v>
      </c>
      <c r="C2361" t="s">
        <v>341</v>
      </c>
      <c r="D2361" t="s">
        <v>342</v>
      </c>
      <c r="E2361" t="s">
        <v>347</v>
      </c>
      <c r="F2361" t="s">
        <v>348</v>
      </c>
      <c r="G2361" t="s">
        <v>388</v>
      </c>
      <c r="H2361">
        <v>26</v>
      </c>
      <c r="I2361" t="s">
        <v>218</v>
      </c>
      <c r="J2361" t="s">
        <v>217</v>
      </c>
      <c r="K2361">
        <v>4815264</v>
      </c>
      <c r="L2361">
        <v>3788833</v>
      </c>
      <c r="M2361">
        <v>723148</v>
      </c>
      <c r="N2361">
        <v>28536</v>
      </c>
      <c r="O2361">
        <v>163702</v>
      </c>
      <c r="P2361">
        <v>1376</v>
      </c>
      <c r="Q2361">
        <v>109669</v>
      </c>
    </row>
    <row r="2362" spans="1:17" hidden="1" x14ac:dyDescent="0.2">
      <c r="A2362" t="s">
        <v>364</v>
      </c>
      <c r="B2362" s="2">
        <v>42917</v>
      </c>
      <c r="C2362" t="s">
        <v>341</v>
      </c>
      <c r="D2362" t="s">
        <v>342</v>
      </c>
      <c r="E2362" t="s">
        <v>349</v>
      </c>
      <c r="F2362" t="s">
        <v>350</v>
      </c>
      <c r="G2362" t="s">
        <v>388</v>
      </c>
      <c r="H2362">
        <v>26</v>
      </c>
      <c r="I2362" t="s">
        <v>218</v>
      </c>
      <c r="J2362" t="s">
        <v>217</v>
      </c>
      <c r="K2362">
        <v>5065155</v>
      </c>
      <c r="L2362">
        <v>3998840</v>
      </c>
      <c r="M2362">
        <v>739503</v>
      </c>
      <c r="N2362">
        <v>36615</v>
      </c>
      <c r="O2362">
        <v>165729</v>
      </c>
      <c r="P2362">
        <v>2034</v>
      </c>
      <c r="Q2362">
        <v>122434</v>
      </c>
    </row>
    <row r="2363" spans="1:17" hidden="1" x14ac:dyDescent="0.2">
      <c r="A2363" t="s">
        <v>364</v>
      </c>
      <c r="B2363" s="2">
        <v>42917</v>
      </c>
      <c r="C2363" t="s">
        <v>351</v>
      </c>
      <c r="D2363" t="s">
        <v>352</v>
      </c>
      <c r="E2363" t="s">
        <v>343</v>
      </c>
      <c r="F2363" t="s">
        <v>344</v>
      </c>
      <c r="G2363" t="s">
        <v>388</v>
      </c>
      <c r="H2363">
        <v>26</v>
      </c>
      <c r="I2363" t="s">
        <v>218</v>
      </c>
      <c r="J2363" t="s">
        <v>217</v>
      </c>
      <c r="K2363">
        <v>258635</v>
      </c>
      <c r="L2363">
        <v>219777</v>
      </c>
      <c r="M2363">
        <v>15769</v>
      </c>
      <c r="N2363">
        <v>8184</v>
      </c>
      <c r="O2363">
        <v>1928</v>
      </c>
      <c r="P2363">
        <v>720</v>
      </c>
      <c r="Q2363">
        <v>12257</v>
      </c>
    </row>
    <row r="2364" spans="1:17" hidden="1" x14ac:dyDescent="0.2">
      <c r="A2364" t="s">
        <v>364</v>
      </c>
      <c r="B2364" s="2">
        <v>42917</v>
      </c>
      <c r="C2364" t="s">
        <v>351</v>
      </c>
      <c r="D2364" t="s">
        <v>352</v>
      </c>
      <c r="E2364" t="s">
        <v>347</v>
      </c>
      <c r="F2364" t="s">
        <v>348</v>
      </c>
      <c r="G2364" t="s">
        <v>388</v>
      </c>
      <c r="H2364">
        <v>26</v>
      </c>
      <c r="I2364" t="s">
        <v>218</v>
      </c>
      <c r="J2364" t="s">
        <v>217</v>
      </c>
      <c r="K2364">
        <v>4652657</v>
      </c>
      <c r="L2364">
        <v>3704371</v>
      </c>
      <c r="M2364">
        <v>653777</v>
      </c>
      <c r="N2364">
        <v>28140</v>
      </c>
      <c r="O2364">
        <v>158123</v>
      </c>
      <c r="P2364">
        <v>1335</v>
      </c>
      <c r="Q2364">
        <v>106911</v>
      </c>
    </row>
    <row r="2365" spans="1:17" hidden="1" x14ac:dyDescent="0.2">
      <c r="A2365" t="s">
        <v>364</v>
      </c>
      <c r="B2365" s="2">
        <v>42917</v>
      </c>
      <c r="C2365" t="s">
        <v>351</v>
      </c>
      <c r="D2365" t="s">
        <v>352</v>
      </c>
      <c r="E2365" t="s">
        <v>349</v>
      </c>
      <c r="F2365" t="s">
        <v>350</v>
      </c>
      <c r="G2365" t="s">
        <v>388</v>
      </c>
      <c r="H2365">
        <v>26</v>
      </c>
      <c r="I2365" t="s">
        <v>218</v>
      </c>
      <c r="J2365" t="s">
        <v>217</v>
      </c>
      <c r="K2365">
        <v>4911292</v>
      </c>
      <c r="L2365">
        <v>3924148</v>
      </c>
      <c r="M2365">
        <v>669546</v>
      </c>
      <c r="N2365">
        <v>36324</v>
      </c>
      <c r="O2365">
        <v>160051</v>
      </c>
      <c r="P2365">
        <v>2055</v>
      </c>
      <c r="Q2365">
        <v>119168</v>
      </c>
    </row>
    <row r="2366" spans="1:17" hidden="1" x14ac:dyDescent="0.2">
      <c r="A2366" t="s">
        <v>364</v>
      </c>
      <c r="B2366" s="2">
        <v>42917</v>
      </c>
      <c r="C2366" t="s">
        <v>353</v>
      </c>
      <c r="D2366" t="s">
        <v>354</v>
      </c>
      <c r="E2366" t="s">
        <v>343</v>
      </c>
      <c r="F2366" t="s">
        <v>344</v>
      </c>
      <c r="G2366" t="s">
        <v>388</v>
      </c>
      <c r="H2366">
        <v>26</v>
      </c>
      <c r="I2366" t="s">
        <v>218</v>
      </c>
      <c r="J2366" t="s">
        <v>217</v>
      </c>
      <c r="K2366">
        <v>508526</v>
      </c>
      <c r="L2366">
        <v>429784</v>
      </c>
      <c r="M2366">
        <v>32124</v>
      </c>
      <c r="N2366">
        <v>16263</v>
      </c>
      <c r="O2366">
        <v>3955</v>
      </c>
      <c r="P2366">
        <v>1378</v>
      </c>
      <c r="Q2366">
        <v>25022</v>
      </c>
    </row>
    <row r="2367" spans="1:17" hidden="1" x14ac:dyDescent="0.2">
      <c r="A2367" t="s">
        <v>364</v>
      </c>
      <c r="B2367" s="2">
        <v>42917</v>
      </c>
      <c r="C2367" t="s">
        <v>353</v>
      </c>
      <c r="D2367" t="s">
        <v>354</v>
      </c>
      <c r="E2367" t="s">
        <v>347</v>
      </c>
      <c r="F2367" t="s">
        <v>348</v>
      </c>
      <c r="G2367" t="s">
        <v>388</v>
      </c>
      <c r="H2367">
        <v>26</v>
      </c>
      <c r="I2367" t="s">
        <v>218</v>
      </c>
      <c r="J2367" t="s">
        <v>217</v>
      </c>
      <c r="K2367">
        <v>9467921</v>
      </c>
      <c r="L2367">
        <v>7493204</v>
      </c>
      <c r="M2367">
        <v>1376925</v>
      </c>
      <c r="N2367">
        <v>56676</v>
      </c>
      <c r="O2367">
        <v>321825</v>
      </c>
      <c r="P2367">
        <v>2711</v>
      </c>
      <c r="Q2367">
        <v>216580</v>
      </c>
    </row>
    <row r="2368" spans="1:17" hidden="1" x14ac:dyDescent="0.2">
      <c r="A2368" t="s">
        <v>364</v>
      </c>
      <c r="B2368" s="2">
        <v>42917</v>
      </c>
      <c r="C2368" t="s">
        <v>353</v>
      </c>
      <c r="D2368" t="s">
        <v>354</v>
      </c>
      <c r="E2368" t="s">
        <v>349</v>
      </c>
      <c r="F2368" t="s">
        <v>350</v>
      </c>
      <c r="G2368" t="s">
        <v>388</v>
      </c>
      <c r="H2368">
        <v>26</v>
      </c>
      <c r="I2368" t="s">
        <v>218</v>
      </c>
      <c r="J2368" t="s">
        <v>217</v>
      </c>
      <c r="K2368">
        <v>9976447</v>
      </c>
      <c r="L2368">
        <v>7922988</v>
      </c>
      <c r="M2368">
        <v>1409049</v>
      </c>
      <c r="N2368">
        <v>72939</v>
      </c>
      <c r="O2368">
        <v>325780</v>
      </c>
      <c r="P2368">
        <v>4089</v>
      </c>
      <c r="Q2368">
        <v>241602</v>
      </c>
    </row>
    <row r="2369" spans="1:17" hidden="1" x14ac:dyDescent="0.2">
      <c r="A2369" t="s">
        <v>365</v>
      </c>
      <c r="B2369" s="2">
        <v>43282</v>
      </c>
      <c r="C2369" t="s">
        <v>341</v>
      </c>
      <c r="D2369" t="s">
        <v>342</v>
      </c>
      <c r="E2369" t="s">
        <v>343</v>
      </c>
      <c r="F2369" t="s">
        <v>344</v>
      </c>
      <c r="G2369" t="s">
        <v>388</v>
      </c>
      <c r="H2369">
        <v>26</v>
      </c>
      <c r="I2369" t="s">
        <v>218</v>
      </c>
      <c r="J2369" t="s">
        <v>217</v>
      </c>
      <c r="K2369">
        <v>254972</v>
      </c>
      <c r="L2369">
        <v>214217</v>
      </c>
      <c r="M2369">
        <v>16653</v>
      </c>
      <c r="N2369">
        <v>8195</v>
      </c>
      <c r="O2369">
        <v>2065</v>
      </c>
      <c r="P2369">
        <v>664</v>
      </c>
      <c r="Q2369">
        <v>13178</v>
      </c>
    </row>
    <row r="2370" spans="1:17" hidden="1" x14ac:dyDescent="0.2">
      <c r="A2370" t="s">
        <v>365</v>
      </c>
      <c r="B2370" s="2">
        <v>43282</v>
      </c>
      <c r="C2370" t="s">
        <v>341</v>
      </c>
      <c r="D2370" t="s">
        <v>342</v>
      </c>
      <c r="E2370" t="s">
        <v>347</v>
      </c>
      <c r="F2370" t="s">
        <v>348</v>
      </c>
      <c r="G2370" t="s">
        <v>388</v>
      </c>
      <c r="H2370">
        <v>26</v>
      </c>
      <c r="I2370" t="s">
        <v>218</v>
      </c>
      <c r="J2370" t="s">
        <v>217</v>
      </c>
      <c r="K2370">
        <v>4818800</v>
      </c>
      <c r="L2370">
        <v>3784188</v>
      </c>
      <c r="M2370">
        <v>722666</v>
      </c>
      <c r="N2370">
        <v>28702</v>
      </c>
      <c r="O2370">
        <v>169140</v>
      </c>
      <c r="P2370">
        <v>1392</v>
      </c>
      <c r="Q2370">
        <v>112712</v>
      </c>
    </row>
    <row r="2371" spans="1:17" hidden="1" x14ac:dyDescent="0.2">
      <c r="A2371" t="s">
        <v>365</v>
      </c>
      <c r="B2371" s="2">
        <v>43282</v>
      </c>
      <c r="C2371" t="s">
        <v>341</v>
      </c>
      <c r="D2371" t="s">
        <v>342</v>
      </c>
      <c r="E2371" t="s">
        <v>349</v>
      </c>
      <c r="F2371" t="s">
        <v>350</v>
      </c>
      <c r="G2371" t="s">
        <v>388</v>
      </c>
      <c r="H2371">
        <v>26</v>
      </c>
      <c r="I2371" t="s">
        <v>218</v>
      </c>
      <c r="J2371" t="s">
        <v>217</v>
      </c>
      <c r="K2371">
        <v>5073772</v>
      </c>
      <c r="L2371">
        <v>3998405</v>
      </c>
      <c r="M2371">
        <v>739319</v>
      </c>
      <c r="N2371">
        <v>36897</v>
      </c>
      <c r="O2371">
        <v>171205</v>
      </c>
      <c r="P2371">
        <v>2056</v>
      </c>
      <c r="Q2371">
        <v>125890</v>
      </c>
    </row>
    <row r="2372" spans="1:17" hidden="1" x14ac:dyDescent="0.2">
      <c r="A2372" t="s">
        <v>365</v>
      </c>
      <c r="B2372" s="2">
        <v>43282</v>
      </c>
      <c r="C2372" t="s">
        <v>351</v>
      </c>
      <c r="D2372" t="s">
        <v>352</v>
      </c>
      <c r="E2372" t="s">
        <v>343</v>
      </c>
      <c r="F2372" t="s">
        <v>344</v>
      </c>
      <c r="G2372" t="s">
        <v>388</v>
      </c>
      <c r="H2372">
        <v>26</v>
      </c>
      <c r="I2372" t="s">
        <v>218</v>
      </c>
      <c r="J2372" t="s">
        <v>217</v>
      </c>
      <c r="K2372">
        <v>264050</v>
      </c>
      <c r="L2372">
        <v>224269</v>
      </c>
      <c r="M2372">
        <v>16117</v>
      </c>
      <c r="N2372">
        <v>8293</v>
      </c>
      <c r="O2372">
        <v>1991</v>
      </c>
      <c r="P2372">
        <v>741</v>
      </c>
      <c r="Q2372">
        <v>12639</v>
      </c>
    </row>
    <row r="2373" spans="1:17" hidden="1" x14ac:dyDescent="0.2">
      <c r="A2373" t="s">
        <v>365</v>
      </c>
      <c r="B2373" s="2">
        <v>43282</v>
      </c>
      <c r="C2373" t="s">
        <v>351</v>
      </c>
      <c r="D2373" t="s">
        <v>352</v>
      </c>
      <c r="E2373" t="s">
        <v>347</v>
      </c>
      <c r="F2373" t="s">
        <v>348</v>
      </c>
      <c r="G2373" t="s">
        <v>388</v>
      </c>
      <c r="H2373">
        <v>26</v>
      </c>
      <c r="I2373" t="s">
        <v>218</v>
      </c>
      <c r="J2373" t="s">
        <v>217</v>
      </c>
      <c r="K2373">
        <v>4658093</v>
      </c>
      <c r="L2373">
        <v>3701253</v>
      </c>
      <c r="M2373">
        <v>652956</v>
      </c>
      <c r="N2373">
        <v>28309</v>
      </c>
      <c r="O2373">
        <v>164140</v>
      </c>
      <c r="P2373">
        <v>1345</v>
      </c>
      <c r="Q2373">
        <v>110090</v>
      </c>
    </row>
    <row r="2374" spans="1:17" hidden="1" x14ac:dyDescent="0.2">
      <c r="A2374" t="s">
        <v>365</v>
      </c>
      <c r="B2374" s="2">
        <v>43282</v>
      </c>
      <c r="C2374" t="s">
        <v>351</v>
      </c>
      <c r="D2374" t="s">
        <v>352</v>
      </c>
      <c r="E2374" t="s">
        <v>349</v>
      </c>
      <c r="F2374" t="s">
        <v>350</v>
      </c>
      <c r="G2374" t="s">
        <v>388</v>
      </c>
      <c r="H2374">
        <v>26</v>
      </c>
      <c r="I2374" t="s">
        <v>218</v>
      </c>
      <c r="J2374" t="s">
        <v>217</v>
      </c>
      <c r="K2374">
        <v>4922143</v>
      </c>
      <c r="L2374">
        <v>3925522</v>
      </c>
      <c r="M2374">
        <v>669073</v>
      </c>
      <c r="N2374">
        <v>36602</v>
      </c>
      <c r="O2374">
        <v>166131</v>
      </c>
      <c r="P2374">
        <v>2086</v>
      </c>
      <c r="Q2374">
        <v>122729</v>
      </c>
    </row>
    <row r="2375" spans="1:17" hidden="1" x14ac:dyDescent="0.2">
      <c r="A2375" t="s">
        <v>365</v>
      </c>
      <c r="B2375" s="2">
        <v>43282</v>
      </c>
      <c r="C2375" t="s">
        <v>353</v>
      </c>
      <c r="D2375" t="s">
        <v>354</v>
      </c>
      <c r="E2375" t="s">
        <v>343</v>
      </c>
      <c r="F2375" t="s">
        <v>344</v>
      </c>
      <c r="G2375" t="s">
        <v>388</v>
      </c>
      <c r="H2375">
        <v>26</v>
      </c>
      <c r="I2375" t="s">
        <v>218</v>
      </c>
      <c r="J2375" t="s">
        <v>217</v>
      </c>
      <c r="K2375">
        <v>519022</v>
      </c>
      <c r="L2375">
        <v>438486</v>
      </c>
      <c r="M2375">
        <v>32770</v>
      </c>
      <c r="N2375">
        <v>16488</v>
      </c>
      <c r="O2375">
        <v>4056</v>
      </c>
      <c r="P2375">
        <v>1405</v>
      </c>
      <c r="Q2375">
        <v>25817</v>
      </c>
    </row>
    <row r="2376" spans="1:17" hidden="1" x14ac:dyDescent="0.2">
      <c r="A2376" t="s">
        <v>365</v>
      </c>
      <c r="B2376" s="2">
        <v>43282</v>
      </c>
      <c r="C2376" t="s">
        <v>353</v>
      </c>
      <c r="D2376" t="s">
        <v>354</v>
      </c>
      <c r="E2376" t="s">
        <v>347</v>
      </c>
      <c r="F2376" t="s">
        <v>348</v>
      </c>
      <c r="G2376" t="s">
        <v>388</v>
      </c>
      <c r="H2376">
        <v>26</v>
      </c>
      <c r="I2376" t="s">
        <v>218</v>
      </c>
      <c r="J2376" t="s">
        <v>217</v>
      </c>
      <c r="K2376">
        <v>9476893</v>
      </c>
      <c r="L2376">
        <v>7485441</v>
      </c>
      <c r="M2376">
        <v>1375622</v>
      </c>
      <c r="N2376">
        <v>57011</v>
      </c>
      <c r="O2376">
        <v>333280</v>
      </c>
      <c r="P2376">
        <v>2737</v>
      </c>
      <c r="Q2376">
        <v>222802</v>
      </c>
    </row>
    <row r="2377" spans="1:17" hidden="1" x14ac:dyDescent="0.2">
      <c r="A2377" t="s">
        <v>365</v>
      </c>
      <c r="B2377" s="2">
        <v>43282</v>
      </c>
      <c r="C2377" t="s">
        <v>353</v>
      </c>
      <c r="D2377" t="s">
        <v>354</v>
      </c>
      <c r="E2377" t="s">
        <v>349</v>
      </c>
      <c r="F2377" t="s">
        <v>350</v>
      </c>
      <c r="G2377" t="s">
        <v>388</v>
      </c>
      <c r="H2377">
        <v>26</v>
      </c>
      <c r="I2377" t="s">
        <v>218</v>
      </c>
      <c r="J2377" t="s">
        <v>217</v>
      </c>
      <c r="K2377">
        <v>9995915</v>
      </c>
      <c r="L2377">
        <v>7923927</v>
      </c>
      <c r="M2377">
        <v>1408392</v>
      </c>
      <c r="N2377">
        <v>73499</v>
      </c>
      <c r="O2377">
        <v>337336</v>
      </c>
      <c r="P2377">
        <v>4142</v>
      </c>
      <c r="Q2377">
        <v>248619</v>
      </c>
    </row>
    <row r="2378" spans="1:17" hidden="1" x14ac:dyDescent="0.2">
      <c r="A2378" t="s">
        <v>339</v>
      </c>
      <c r="B2378" t="s">
        <v>340</v>
      </c>
      <c r="C2378" t="s">
        <v>341</v>
      </c>
      <c r="D2378" t="s">
        <v>342</v>
      </c>
      <c r="E2378" t="s">
        <v>343</v>
      </c>
      <c r="F2378" t="s">
        <v>344</v>
      </c>
      <c r="G2378" t="s">
        <v>389</v>
      </c>
      <c r="H2378">
        <v>27</v>
      </c>
      <c r="I2378" t="s">
        <v>220</v>
      </c>
      <c r="J2378" t="s">
        <v>219</v>
      </c>
      <c r="K2378">
        <v>118388</v>
      </c>
      <c r="L2378">
        <v>100348</v>
      </c>
      <c r="M2378">
        <v>4809</v>
      </c>
      <c r="N2378">
        <v>5482</v>
      </c>
      <c r="O2378">
        <v>1277</v>
      </c>
      <c r="P2378">
        <v>457</v>
      </c>
      <c r="Q2378">
        <v>6015</v>
      </c>
    </row>
    <row r="2379" spans="1:17" hidden="1" x14ac:dyDescent="0.2">
      <c r="A2379" t="s">
        <v>339</v>
      </c>
      <c r="B2379" t="s">
        <v>340</v>
      </c>
      <c r="C2379" t="s">
        <v>341</v>
      </c>
      <c r="D2379" t="s">
        <v>342</v>
      </c>
      <c r="E2379" t="s">
        <v>347</v>
      </c>
      <c r="F2379" t="s">
        <v>348</v>
      </c>
      <c r="G2379" t="s">
        <v>389</v>
      </c>
      <c r="H2379">
        <v>27</v>
      </c>
      <c r="I2379" t="s">
        <v>220</v>
      </c>
      <c r="J2379" t="s">
        <v>219</v>
      </c>
      <c r="K2379">
        <v>2553405</v>
      </c>
      <c r="L2379">
        <v>2230025</v>
      </c>
      <c r="M2379">
        <v>133043</v>
      </c>
      <c r="N2379">
        <v>28085</v>
      </c>
      <c r="O2379">
        <v>110723</v>
      </c>
      <c r="P2379">
        <v>998</v>
      </c>
      <c r="Q2379">
        <v>50531</v>
      </c>
    </row>
    <row r="2380" spans="1:17" hidden="1" x14ac:dyDescent="0.2">
      <c r="A2380" t="s">
        <v>339</v>
      </c>
      <c r="B2380" t="s">
        <v>340</v>
      </c>
      <c r="C2380" t="s">
        <v>341</v>
      </c>
      <c r="D2380" t="s">
        <v>342</v>
      </c>
      <c r="E2380" t="s">
        <v>349</v>
      </c>
      <c r="F2380" t="s">
        <v>350</v>
      </c>
      <c r="G2380" t="s">
        <v>389</v>
      </c>
      <c r="H2380">
        <v>27</v>
      </c>
      <c r="I2380" t="s">
        <v>220</v>
      </c>
      <c r="J2380" t="s">
        <v>219</v>
      </c>
      <c r="K2380">
        <v>2671793</v>
      </c>
      <c r="L2380">
        <v>2330373</v>
      </c>
      <c r="M2380">
        <v>137852</v>
      </c>
      <c r="N2380">
        <v>33567</v>
      </c>
      <c r="O2380">
        <v>112000</v>
      </c>
      <c r="P2380">
        <v>1455</v>
      </c>
      <c r="Q2380">
        <v>56546</v>
      </c>
    </row>
    <row r="2381" spans="1:17" hidden="1" x14ac:dyDescent="0.2">
      <c r="A2381" t="s">
        <v>339</v>
      </c>
      <c r="B2381" t="s">
        <v>340</v>
      </c>
      <c r="C2381" t="s">
        <v>351</v>
      </c>
      <c r="D2381" t="s">
        <v>352</v>
      </c>
      <c r="E2381" t="s">
        <v>343</v>
      </c>
      <c r="F2381" t="s">
        <v>344</v>
      </c>
      <c r="G2381" t="s">
        <v>389</v>
      </c>
      <c r="H2381">
        <v>27</v>
      </c>
      <c r="I2381" t="s">
        <v>220</v>
      </c>
      <c r="J2381" t="s">
        <v>219</v>
      </c>
      <c r="K2381">
        <v>131870</v>
      </c>
      <c r="L2381">
        <v>112391</v>
      </c>
      <c r="M2381">
        <v>5123</v>
      </c>
      <c r="N2381">
        <v>6232</v>
      </c>
      <c r="O2381">
        <v>1378</v>
      </c>
      <c r="P2381">
        <v>515</v>
      </c>
      <c r="Q2381">
        <v>6231</v>
      </c>
    </row>
    <row r="2382" spans="1:17" hidden="1" x14ac:dyDescent="0.2">
      <c r="A2382" t="s">
        <v>339</v>
      </c>
      <c r="B2382" t="s">
        <v>340</v>
      </c>
      <c r="C2382" t="s">
        <v>351</v>
      </c>
      <c r="D2382" t="s">
        <v>352</v>
      </c>
      <c r="E2382" t="s">
        <v>347</v>
      </c>
      <c r="F2382" t="s">
        <v>348</v>
      </c>
      <c r="G2382" t="s">
        <v>389</v>
      </c>
      <c r="H2382">
        <v>27</v>
      </c>
      <c r="I2382" t="s">
        <v>220</v>
      </c>
      <c r="J2382" t="s">
        <v>219</v>
      </c>
      <c r="K2382">
        <v>2500262</v>
      </c>
      <c r="L2382">
        <v>2180697</v>
      </c>
      <c r="M2382">
        <v>137974</v>
      </c>
      <c r="N2382">
        <v>27526</v>
      </c>
      <c r="O2382">
        <v>104414</v>
      </c>
      <c r="P2382">
        <v>988</v>
      </c>
      <c r="Q2382">
        <v>48663</v>
      </c>
    </row>
    <row r="2383" spans="1:17" hidden="1" x14ac:dyDescent="0.2">
      <c r="A2383" t="s">
        <v>339</v>
      </c>
      <c r="B2383" t="s">
        <v>340</v>
      </c>
      <c r="C2383" t="s">
        <v>351</v>
      </c>
      <c r="D2383" t="s">
        <v>352</v>
      </c>
      <c r="E2383" t="s">
        <v>349</v>
      </c>
      <c r="F2383" t="s">
        <v>350</v>
      </c>
      <c r="G2383" t="s">
        <v>389</v>
      </c>
      <c r="H2383">
        <v>27</v>
      </c>
      <c r="I2383" t="s">
        <v>220</v>
      </c>
      <c r="J2383" t="s">
        <v>219</v>
      </c>
      <c r="K2383">
        <v>2632132</v>
      </c>
      <c r="L2383">
        <v>2293088</v>
      </c>
      <c r="M2383">
        <v>143097</v>
      </c>
      <c r="N2383">
        <v>33758</v>
      </c>
      <c r="O2383">
        <v>105792</v>
      </c>
      <c r="P2383">
        <v>1503</v>
      </c>
      <c r="Q2383">
        <v>54894</v>
      </c>
    </row>
    <row r="2384" spans="1:17" hidden="1" x14ac:dyDescent="0.2">
      <c r="A2384" t="s">
        <v>339</v>
      </c>
      <c r="B2384" t="s">
        <v>340</v>
      </c>
      <c r="C2384" t="s">
        <v>353</v>
      </c>
      <c r="D2384" t="s">
        <v>354</v>
      </c>
      <c r="E2384" t="s">
        <v>343</v>
      </c>
      <c r="F2384" t="s">
        <v>344</v>
      </c>
      <c r="G2384" t="s">
        <v>389</v>
      </c>
      <c r="H2384">
        <v>27</v>
      </c>
      <c r="I2384" t="s">
        <v>220</v>
      </c>
      <c r="J2384" t="s">
        <v>219</v>
      </c>
      <c r="K2384">
        <v>250258</v>
      </c>
      <c r="L2384">
        <v>212739</v>
      </c>
      <c r="M2384">
        <v>9932</v>
      </c>
      <c r="N2384">
        <v>11714</v>
      </c>
      <c r="O2384">
        <v>2655</v>
      </c>
      <c r="P2384">
        <v>972</v>
      </c>
      <c r="Q2384">
        <v>12246</v>
      </c>
    </row>
    <row r="2385" spans="1:17" hidden="1" x14ac:dyDescent="0.2">
      <c r="A2385" t="s">
        <v>339</v>
      </c>
      <c r="B2385" t="s">
        <v>340</v>
      </c>
      <c r="C2385" t="s">
        <v>353</v>
      </c>
      <c r="D2385" t="s">
        <v>354</v>
      </c>
      <c r="E2385" t="s">
        <v>347</v>
      </c>
      <c r="F2385" t="s">
        <v>348</v>
      </c>
      <c r="G2385" t="s">
        <v>389</v>
      </c>
      <c r="H2385">
        <v>27</v>
      </c>
      <c r="I2385" t="s">
        <v>220</v>
      </c>
      <c r="J2385" t="s">
        <v>219</v>
      </c>
      <c r="K2385">
        <v>5053667</v>
      </c>
      <c r="L2385">
        <v>4410722</v>
      </c>
      <c r="M2385">
        <v>271017</v>
      </c>
      <c r="N2385">
        <v>55611</v>
      </c>
      <c r="O2385">
        <v>215137</v>
      </c>
      <c r="P2385">
        <v>1986</v>
      </c>
      <c r="Q2385">
        <v>99194</v>
      </c>
    </row>
    <row r="2386" spans="1:17" hidden="1" x14ac:dyDescent="0.2">
      <c r="A2386" t="s">
        <v>339</v>
      </c>
      <c r="B2386" t="s">
        <v>340</v>
      </c>
      <c r="C2386" t="s">
        <v>353</v>
      </c>
      <c r="D2386" t="s">
        <v>354</v>
      </c>
      <c r="E2386" t="s">
        <v>349</v>
      </c>
      <c r="F2386" t="s">
        <v>350</v>
      </c>
      <c r="G2386" t="s">
        <v>389</v>
      </c>
      <c r="H2386">
        <v>27</v>
      </c>
      <c r="I2386" t="s">
        <v>220</v>
      </c>
      <c r="J2386" t="s">
        <v>219</v>
      </c>
      <c r="K2386">
        <v>5303925</v>
      </c>
      <c r="L2386">
        <v>4623461</v>
      </c>
      <c r="M2386">
        <v>280949</v>
      </c>
      <c r="N2386">
        <v>67325</v>
      </c>
      <c r="O2386">
        <v>217792</v>
      </c>
      <c r="P2386">
        <v>2958</v>
      </c>
      <c r="Q2386">
        <v>111440</v>
      </c>
    </row>
    <row r="2387" spans="1:17" hidden="1" x14ac:dyDescent="0.2">
      <c r="A2387" t="s">
        <v>355</v>
      </c>
      <c r="B2387" t="s">
        <v>356</v>
      </c>
      <c r="C2387" t="s">
        <v>341</v>
      </c>
      <c r="D2387" t="s">
        <v>342</v>
      </c>
      <c r="E2387" t="s">
        <v>343</v>
      </c>
      <c r="F2387" t="s">
        <v>344</v>
      </c>
      <c r="G2387" t="s">
        <v>389</v>
      </c>
      <c r="H2387">
        <v>27</v>
      </c>
      <c r="I2387" t="s">
        <v>220</v>
      </c>
      <c r="J2387" t="s">
        <v>219</v>
      </c>
      <c r="K2387">
        <v>118388</v>
      </c>
      <c r="L2387">
        <v>100348</v>
      </c>
      <c r="M2387">
        <v>4809</v>
      </c>
      <c r="N2387">
        <v>5482</v>
      </c>
      <c r="O2387">
        <v>1277</v>
      </c>
      <c r="P2387">
        <v>457</v>
      </c>
      <c r="Q2387">
        <v>6015</v>
      </c>
    </row>
    <row r="2388" spans="1:17" hidden="1" x14ac:dyDescent="0.2">
      <c r="A2388" t="s">
        <v>355</v>
      </c>
      <c r="B2388" t="s">
        <v>356</v>
      </c>
      <c r="C2388" t="s">
        <v>341</v>
      </c>
      <c r="D2388" t="s">
        <v>342</v>
      </c>
      <c r="E2388" t="s">
        <v>347</v>
      </c>
      <c r="F2388" t="s">
        <v>348</v>
      </c>
      <c r="G2388" t="s">
        <v>389</v>
      </c>
      <c r="H2388">
        <v>27</v>
      </c>
      <c r="I2388" t="s">
        <v>220</v>
      </c>
      <c r="J2388" t="s">
        <v>219</v>
      </c>
      <c r="K2388">
        <v>2553405</v>
      </c>
      <c r="L2388">
        <v>2230025</v>
      </c>
      <c r="M2388">
        <v>133043</v>
      </c>
      <c r="N2388">
        <v>28085</v>
      </c>
      <c r="O2388">
        <v>110723</v>
      </c>
      <c r="P2388">
        <v>998</v>
      </c>
      <c r="Q2388">
        <v>50531</v>
      </c>
    </row>
    <row r="2389" spans="1:17" hidden="1" x14ac:dyDescent="0.2">
      <c r="A2389" t="s">
        <v>355</v>
      </c>
      <c r="B2389" t="s">
        <v>356</v>
      </c>
      <c r="C2389" t="s">
        <v>341</v>
      </c>
      <c r="D2389" t="s">
        <v>342</v>
      </c>
      <c r="E2389" t="s">
        <v>349</v>
      </c>
      <c r="F2389" t="s">
        <v>350</v>
      </c>
      <c r="G2389" t="s">
        <v>389</v>
      </c>
      <c r="H2389">
        <v>27</v>
      </c>
      <c r="I2389" t="s">
        <v>220</v>
      </c>
      <c r="J2389" t="s">
        <v>219</v>
      </c>
      <c r="K2389">
        <v>2671793</v>
      </c>
      <c r="L2389">
        <v>2330373</v>
      </c>
      <c r="M2389">
        <v>137852</v>
      </c>
      <c r="N2389">
        <v>33567</v>
      </c>
      <c r="O2389">
        <v>112000</v>
      </c>
      <c r="P2389">
        <v>1455</v>
      </c>
      <c r="Q2389">
        <v>56546</v>
      </c>
    </row>
    <row r="2390" spans="1:17" hidden="1" x14ac:dyDescent="0.2">
      <c r="A2390" t="s">
        <v>355</v>
      </c>
      <c r="B2390" t="s">
        <v>356</v>
      </c>
      <c r="C2390" t="s">
        <v>351</v>
      </c>
      <c r="D2390" t="s">
        <v>352</v>
      </c>
      <c r="E2390" t="s">
        <v>343</v>
      </c>
      <c r="F2390" t="s">
        <v>344</v>
      </c>
      <c r="G2390" t="s">
        <v>389</v>
      </c>
      <c r="H2390">
        <v>27</v>
      </c>
      <c r="I2390" t="s">
        <v>220</v>
      </c>
      <c r="J2390" t="s">
        <v>219</v>
      </c>
      <c r="K2390">
        <v>131870</v>
      </c>
      <c r="L2390">
        <v>112391</v>
      </c>
      <c r="M2390">
        <v>5123</v>
      </c>
      <c r="N2390">
        <v>6232</v>
      </c>
      <c r="O2390">
        <v>1378</v>
      </c>
      <c r="P2390">
        <v>515</v>
      </c>
      <c r="Q2390">
        <v>6231</v>
      </c>
    </row>
    <row r="2391" spans="1:17" hidden="1" x14ac:dyDescent="0.2">
      <c r="A2391" t="s">
        <v>355</v>
      </c>
      <c r="B2391" t="s">
        <v>356</v>
      </c>
      <c r="C2391" t="s">
        <v>351</v>
      </c>
      <c r="D2391" t="s">
        <v>352</v>
      </c>
      <c r="E2391" t="s">
        <v>347</v>
      </c>
      <c r="F2391" t="s">
        <v>348</v>
      </c>
      <c r="G2391" t="s">
        <v>389</v>
      </c>
      <c r="H2391">
        <v>27</v>
      </c>
      <c r="I2391" t="s">
        <v>220</v>
      </c>
      <c r="J2391" t="s">
        <v>219</v>
      </c>
      <c r="K2391">
        <v>2500262</v>
      </c>
      <c r="L2391">
        <v>2180697</v>
      </c>
      <c r="M2391">
        <v>137974</v>
      </c>
      <c r="N2391">
        <v>27526</v>
      </c>
      <c r="O2391">
        <v>104414</v>
      </c>
      <c r="P2391">
        <v>988</v>
      </c>
      <c r="Q2391">
        <v>48663</v>
      </c>
    </row>
    <row r="2392" spans="1:17" hidden="1" x14ac:dyDescent="0.2">
      <c r="A2392" t="s">
        <v>355</v>
      </c>
      <c r="B2392" t="s">
        <v>356</v>
      </c>
      <c r="C2392" t="s">
        <v>351</v>
      </c>
      <c r="D2392" t="s">
        <v>352</v>
      </c>
      <c r="E2392" t="s">
        <v>349</v>
      </c>
      <c r="F2392" t="s">
        <v>350</v>
      </c>
      <c r="G2392" t="s">
        <v>389</v>
      </c>
      <c r="H2392">
        <v>27</v>
      </c>
      <c r="I2392" t="s">
        <v>220</v>
      </c>
      <c r="J2392" t="s">
        <v>219</v>
      </c>
      <c r="K2392">
        <v>2632132</v>
      </c>
      <c r="L2392">
        <v>2293088</v>
      </c>
      <c r="M2392">
        <v>143097</v>
      </c>
      <c r="N2392">
        <v>33758</v>
      </c>
      <c r="O2392">
        <v>105792</v>
      </c>
      <c r="P2392">
        <v>1503</v>
      </c>
      <c r="Q2392">
        <v>54894</v>
      </c>
    </row>
    <row r="2393" spans="1:17" hidden="1" x14ac:dyDescent="0.2">
      <c r="A2393" t="s">
        <v>355</v>
      </c>
      <c r="B2393" t="s">
        <v>356</v>
      </c>
      <c r="C2393" t="s">
        <v>353</v>
      </c>
      <c r="D2393" t="s">
        <v>354</v>
      </c>
      <c r="E2393" t="s">
        <v>343</v>
      </c>
      <c r="F2393" t="s">
        <v>344</v>
      </c>
      <c r="G2393" t="s">
        <v>389</v>
      </c>
      <c r="H2393">
        <v>27</v>
      </c>
      <c r="I2393" t="s">
        <v>220</v>
      </c>
      <c r="J2393" t="s">
        <v>219</v>
      </c>
      <c r="K2393">
        <v>250258</v>
      </c>
      <c r="L2393">
        <v>212739</v>
      </c>
      <c r="M2393">
        <v>9932</v>
      </c>
      <c r="N2393">
        <v>11714</v>
      </c>
      <c r="O2393">
        <v>2655</v>
      </c>
      <c r="P2393">
        <v>972</v>
      </c>
      <c r="Q2393">
        <v>12246</v>
      </c>
    </row>
    <row r="2394" spans="1:17" hidden="1" x14ac:dyDescent="0.2">
      <c r="A2394" t="s">
        <v>355</v>
      </c>
      <c r="B2394" t="s">
        <v>356</v>
      </c>
      <c r="C2394" t="s">
        <v>353</v>
      </c>
      <c r="D2394" t="s">
        <v>354</v>
      </c>
      <c r="E2394" t="s">
        <v>347</v>
      </c>
      <c r="F2394" t="s">
        <v>348</v>
      </c>
      <c r="G2394" t="s">
        <v>389</v>
      </c>
      <c r="H2394">
        <v>27</v>
      </c>
      <c r="I2394" t="s">
        <v>220</v>
      </c>
      <c r="J2394" t="s">
        <v>219</v>
      </c>
      <c r="K2394">
        <v>5053667</v>
      </c>
      <c r="L2394">
        <v>4410722</v>
      </c>
      <c r="M2394">
        <v>271017</v>
      </c>
      <c r="N2394">
        <v>55611</v>
      </c>
      <c r="O2394">
        <v>215137</v>
      </c>
      <c r="P2394">
        <v>1986</v>
      </c>
      <c r="Q2394">
        <v>99194</v>
      </c>
    </row>
    <row r="2395" spans="1:17" hidden="1" x14ac:dyDescent="0.2">
      <c r="A2395" t="s">
        <v>355</v>
      </c>
      <c r="B2395" t="s">
        <v>356</v>
      </c>
      <c r="C2395" t="s">
        <v>353</v>
      </c>
      <c r="D2395" t="s">
        <v>354</v>
      </c>
      <c r="E2395" t="s">
        <v>349</v>
      </c>
      <c r="F2395" t="s">
        <v>350</v>
      </c>
      <c r="G2395" t="s">
        <v>389</v>
      </c>
      <c r="H2395">
        <v>27</v>
      </c>
      <c r="I2395" t="s">
        <v>220</v>
      </c>
      <c r="J2395" t="s">
        <v>219</v>
      </c>
      <c r="K2395">
        <v>5303925</v>
      </c>
      <c r="L2395">
        <v>4623461</v>
      </c>
      <c r="M2395">
        <v>280949</v>
      </c>
      <c r="N2395">
        <v>67325</v>
      </c>
      <c r="O2395">
        <v>217792</v>
      </c>
      <c r="P2395">
        <v>2958</v>
      </c>
      <c r="Q2395">
        <v>111440</v>
      </c>
    </row>
    <row r="2396" spans="1:17" hidden="1" x14ac:dyDescent="0.2">
      <c r="A2396" t="s">
        <v>357</v>
      </c>
      <c r="B2396" s="2">
        <v>40360</v>
      </c>
      <c r="C2396" t="s">
        <v>341</v>
      </c>
      <c r="D2396" t="s">
        <v>342</v>
      </c>
      <c r="E2396" t="s">
        <v>343</v>
      </c>
      <c r="F2396" t="s">
        <v>344</v>
      </c>
      <c r="G2396" t="s">
        <v>389</v>
      </c>
      <c r="H2396">
        <v>27</v>
      </c>
      <c r="I2396" t="s">
        <v>220</v>
      </c>
      <c r="J2396" t="s">
        <v>219</v>
      </c>
      <c r="K2396">
        <v>119172</v>
      </c>
      <c r="L2396">
        <v>100863</v>
      </c>
      <c r="M2396">
        <v>4858</v>
      </c>
      <c r="N2396">
        <v>5618</v>
      </c>
      <c r="O2396">
        <v>1304</v>
      </c>
      <c r="P2396">
        <v>466</v>
      </c>
      <c r="Q2396">
        <v>6063</v>
      </c>
    </row>
    <row r="2397" spans="1:17" hidden="1" x14ac:dyDescent="0.2">
      <c r="A2397" t="s">
        <v>357</v>
      </c>
      <c r="B2397" s="2">
        <v>40360</v>
      </c>
      <c r="C2397" t="s">
        <v>341</v>
      </c>
      <c r="D2397" t="s">
        <v>342</v>
      </c>
      <c r="E2397" t="s">
        <v>347</v>
      </c>
      <c r="F2397" t="s">
        <v>348</v>
      </c>
      <c r="G2397" t="s">
        <v>389</v>
      </c>
      <c r="H2397">
        <v>27</v>
      </c>
      <c r="I2397" t="s">
        <v>220</v>
      </c>
      <c r="J2397" t="s">
        <v>219</v>
      </c>
      <c r="K2397">
        <v>2556080</v>
      </c>
      <c r="L2397">
        <v>2230486</v>
      </c>
      <c r="M2397">
        <v>133919</v>
      </c>
      <c r="N2397">
        <v>28170</v>
      </c>
      <c r="O2397">
        <v>111635</v>
      </c>
      <c r="P2397">
        <v>1007</v>
      </c>
      <c r="Q2397">
        <v>50863</v>
      </c>
    </row>
    <row r="2398" spans="1:17" hidden="1" x14ac:dyDescent="0.2">
      <c r="A2398" t="s">
        <v>357</v>
      </c>
      <c r="B2398" s="2">
        <v>40360</v>
      </c>
      <c r="C2398" t="s">
        <v>341</v>
      </c>
      <c r="D2398" t="s">
        <v>342</v>
      </c>
      <c r="E2398" t="s">
        <v>349</v>
      </c>
      <c r="F2398" t="s">
        <v>350</v>
      </c>
      <c r="G2398" t="s">
        <v>389</v>
      </c>
      <c r="H2398">
        <v>27</v>
      </c>
      <c r="I2398" t="s">
        <v>220</v>
      </c>
      <c r="J2398" t="s">
        <v>219</v>
      </c>
      <c r="K2398">
        <v>2675252</v>
      </c>
      <c r="L2398">
        <v>2331349</v>
      </c>
      <c r="M2398">
        <v>138777</v>
      </c>
      <c r="N2398">
        <v>33788</v>
      </c>
      <c r="O2398">
        <v>112939</v>
      </c>
      <c r="P2398">
        <v>1473</v>
      </c>
      <c r="Q2398">
        <v>56926</v>
      </c>
    </row>
    <row r="2399" spans="1:17" hidden="1" x14ac:dyDescent="0.2">
      <c r="A2399" t="s">
        <v>357</v>
      </c>
      <c r="B2399" s="2">
        <v>40360</v>
      </c>
      <c r="C2399" t="s">
        <v>351</v>
      </c>
      <c r="D2399" t="s">
        <v>352</v>
      </c>
      <c r="E2399" t="s">
        <v>343</v>
      </c>
      <c r="F2399" t="s">
        <v>344</v>
      </c>
      <c r="G2399" t="s">
        <v>389</v>
      </c>
      <c r="H2399">
        <v>27</v>
      </c>
      <c r="I2399" t="s">
        <v>220</v>
      </c>
      <c r="J2399" t="s">
        <v>219</v>
      </c>
      <c r="K2399">
        <v>132465</v>
      </c>
      <c r="L2399">
        <v>112718</v>
      </c>
      <c r="M2399">
        <v>5161</v>
      </c>
      <c r="N2399">
        <v>6367</v>
      </c>
      <c r="O2399">
        <v>1414</v>
      </c>
      <c r="P2399">
        <v>520</v>
      </c>
      <c r="Q2399">
        <v>6285</v>
      </c>
    </row>
    <row r="2400" spans="1:17" hidden="1" x14ac:dyDescent="0.2">
      <c r="A2400" t="s">
        <v>357</v>
      </c>
      <c r="B2400" s="2">
        <v>40360</v>
      </c>
      <c r="C2400" t="s">
        <v>351</v>
      </c>
      <c r="D2400" t="s">
        <v>352</v>
      </c>
      <c r="E2400" t="s">
        <v>347</v>
      </c>
      <c r="F2400" t="s">
        <v>348</v>
      </c>
      <c r="G2400" t="s">
        <v>389</v>
      </c>
      <c r="H2400">
        <v>27</v>
      </c>
      <c r="I2400" t="s">
        <v>220</v>
      </c>
      <c r="J2400" t="s">
        <v>219</v>
      </c>
      <c r="K2400">
        <v>2503126</v>
      </c>
      <c r="L2400">
        <v>2181238</v>
      </c>
      <c r="M2400">
        <v>138868</v>
      </c>
      <c r="N2400">
        <v>27601</v>
      </c>
      <c r="O2400">
        <v>105349</v>
      </c>
      <c r="P2400">
        <v>998</v>
      </c>
      <c r="Q2400">
        <v>49072</v>
      </c>
    </row>
    <row r="2401" spans="1:17" hidden="1" x14ac:dyDescent="0.2">
      <c r="A2401" t="s">
        <v>357</v>
      </c>
      <c r="B2401" s="2">
        <v>40360</v>
      </c>
      <c r="C2401" t="s">
        <v>351</v>
      </c>
      <c r="D2401" t="s">
        <v>352</v>
      </c>
      <c r="E2401" t="s">
        <v>349</v>
      </c>
      <c r="F2401" t="s">
        <v>350</v>
      </c>
      <c r="G2401" t="s">
        <v>389</v>
      </c>
      <c r="H2401">
        <v>27</v>
      </c>
      <c r="I2401" t="s">
        <v>220</v>
      </c>
      <c r="J2401" t="s">
        <v>219</v>
      </c>
      <c r="K2401">
        <v>2635591</v>
      </c>
      <c r="L2401">
        <v>2293956</v>
      </c>
      <c r="M2401">
        <v>144029</v>
      </c>
      <c r="N2401">
        <v>33968</v>
      </c>
      <c r="O2401">
        <v>106763</v>
      </c>
      <c r="P2401">
        <v>1518</v>
      </c>
      <c r="Q2401">
        <v>55357</v>
      </c>
    </row>
    <row r="2402" spans="1:17" hidden="1" x14ac:dyDescent="0.2">
      <c r="A2402" t="s">
        <v>357</v>
      </c>
      <c r="B2402" s="2">
        <v>40360</v>
      </c>
      <c r="C2402" t="s">
        <v>353</v>
      </c>
      <c r="D2402" t="s">
        <v>354</v>
      </c>
      <c r="E2402" t="s">
        <v>343</v>
      </c>
      <c r="F2402" t="s">
        <v>344</v>
      </c>
      <c r="G2402" t="s">
        <v>389</v>
      </c>
      <c r="H2402">
        <v>27</v>
      </c>
      <c r="I2402" t="s">
        <v>220</v>
      </c>
      <c r="J2402" t="s">
        <v>219</v>
      </c>
      <c r="K2402">
        <v>251637</v>
      </c>
      <c r="L2402">
        <v>213581</v>
      </c>
      <c r="M2402">
        <v>10019</v>
      </c>
      <c r="N2402">
        <v>11985</v>
      </c>
      <c r="O2402">
        <v>2718</v>
      </c>
      <c r="P2402">
        <v>986</v>
      </c>
      <c r="Q2402">
        <v>12348</v>
      </c>
    </row>
    <row r="2403" spans="1:17" hidden="1" x14ac:dyDescent="0.2">
      <c r="A2403" t="s">
        <v>357</v>
      </c>
      <c r="B2403" s="2">
        <v>40360</v>
      </c>
      <c r="C2403" t="s">
        <v>353</v>
      </c>
      <c r="D2403" t="s">
        <v>354</v>
      </c>
      <c r="E2403" t="s">
        <v>347</v>
      </c>
      <c r="F2403" t="s">
        <v>348</v>
      </c>
      <c r="G2403" t="s">
        <v>389</v>
      </c>
      <c r="H2403">
        <v>27</v>
      </c>
      <c r="I2403" t="s">
        <v>220</v>
      </c>
      <c r="J2403" t="s">
        <v>219</v>
      </c>
      <c r="K2403">
        <v>5059206</v>
      </c>
      <c r="L2403">
        <v>4411724</v>
      </c>
      <c r="M2403">
        <v>272787</v>
      </c>
      <c r="N2403">
        <v>55771</v>
      </c>
      <c r="O2403">
        <v>216984</v>
      </c>
      <c r="P2403">
        <v>2005</v>
      </c>
      <c r="Q2403">
        <v>99935</v>
      </c>
    </row>
    <row r="2404" spans="1:17" hidden="1" x14ac:dyDescent="0.2">
      <c r="A2404" t="s">
        <v>357</v>
      </c>
      <c r="B2404" s="2">
        <v>40360</v>
      </c>
      <c r="C2404" t="s">
        <v>353</v>
      </c>
      <c r="D2404" t="s">
        <v>354</v>
      </c>
      <c r="E2404" t="s">
        <v>349</v>
      </c>
      <c r="F2404" t="s">
        <v>350</v>
      </c>
      <c r="G2404" t="s">
        <v>389</v>
      </c>
      <c r="H2404">
        <v>27</v>
      </c>
      <c r="I2404" t="s">
        <v>220</v>
      </c>
      <c r="J2404" t="s">
        <v>219</v>
      </c>
      <c r="K2404">
        <v>5310843</v>
      </c>
      <c r="L2404">
        <v>4625305</v>
      </c>
      <c r="M2404">
        <v>282806</v>
      </c>
      <c r="N2404">
        <v>67756</v>
      </c>
      <c r="O2404">
        <v>219702</v>
      </c>
      <c r="P2404">
        <v>2991</v>
      </c>
      <c r="Q2404">
        <v>112283</v>
      </c>
    </row>
    <row r="2405" spans="1:17" hidden="1" x14ac:dyDescent="0.2">
      <c r="A2405" t="s">
        <v>358</v>
      </c>
      <c r="B2405" s="2">
        <v>40725</v>
      </c>
      <c r="C2405" t="s">
        <v>341</v>
      </c>
      <c r="D2405" t="s">
        <v>342</v>
      </c>
      <c r="E2405" t="s">
        <v>343</v>
      </c>
      <c r="F2405" t="s">
        <v>344</v>
      </c>
      <c r="G2405" t="s">
        <v>389</v>
      </c>
      <c r="H2405">
        <v>27</v>
      </c>
      <c r="I2405" t="s">
        <v>220</v>
      </c>
      <c r="J2405" t="s">
        <v>219</v>
      </c>
      <c r="K2405">
        <v>122330</v>
      </c>
      <c r="L2405">
        <v>103080</v>
      </c>
      <c r="M2405">
        <v>5014</v>
      </c>
      <c r="N2405">
        <v>6073</v>
      </c>
      <c r="O2405">
        <v>1421</v>
      </c>
      <c r="P2405">
        <v>493</v>
      </c>
      <c r="Q2405">
        <v>6249</v>
      </c>
    </row>
    <row r="2406" spans="1:17" hidden="1" x14ac:dyDescent="0.2">
      <c r="A2406" t="s">
        <v>358</v>
      </c>
      <c r="B2406" s="2">
        <v>40725</v>
      </c>
      <c r="C2406" t="s">
        <v>341</v>
      </c>
      <c r="D2406" t="s">
        <v>342</v>
      </c>
      <c r="E2406" t="s">
        <v>347</v>
      </c>
      <c r="F2406" t="s">
        <v>348</v>
      </c>
      <c r="G2406" t="s">
        <v>389</v>
      </c>
      <c r="H2406">
        <v>27</v>
      </c>
      <c r="I2406" t="s">
        <v>220</v>
      </c>
      <c r="J2406" t="s">
        <v>219</v>
      </c>
      <c r="K2406">
        <v>2569304</v>
      </c>
      <c r="L2406">
        <v>2232749</v>
      </c>
      <c r="M2406">
        <v>138331</v>
      </c>
      <c r="N2406">
        <v>28531</v>
      </c>
      <c r="O2406">
        <v>116086</v>
      </c>
      <c r="P2406">
        <v>1052</v>
      </c>
      <c r="Q2406">
        <v>52555</v>
      </c>
    </row>
    <row r="2407" spans="1:17" hidden="1" x14ac:dyDescent="0.2">
      <c r="A2407" t="s">
        <v>358</v>
      </c>
      <c r="B2407" s="2">
        <v>40725</v>
      </c>
      <c r="C2407" t="s">
        <v>341</v>
      </c>
      <c r="D2407" t="s">
        <v>342</v>
      </c>
      <c r="E2407" t="s">
        <v>349</v>
      </c>
      <c r="F2407" t="s">
        <v>350</v>
      </c>
      <c r="G2407" t="s">
        <v>389</v>
      </c>
      <c r="H2407">
        <v>27</v>
      </c>
      <c r="I2407" t="s">
        <v>220</v>
      </c>
      <c r="J2407" t="s">
        <v>219</v>
      </c>
      <c r="K2407">
        <v>2691634</v>
      </c>
      <c r="L2407">
        <v>2335829</v>
      </c>
      <c r="M2407">
        <v>143345</v>
      </c>
      <c r="N2407">
        <v>34604</v>
      </c>
      <c r="O2407">
        <v>117507</v>
      </c>
      <c r="P2407">
        <v>1545</v>
      </c>
      <c r="Q2407">
        <v>58804</v>
      </c>
    </row>
    <row r="2408" spans="1:17" hidden="1" x14ac:dyDescent="0.2">
      <c r="A2408" t="s">
        <v>358</v>
      </c>
      <c r="B2408" s="2">
        <v>40725</v>
      </c>
      <c r="C2408" t="s">
        <v>351</v>
      </c>
      <c r="D2408" t="s">
        <v>352</v>
      </c>
      <c r="E2408" t="s">
        <v>343</v>
      </c>
      <c r="F2408" t="s">
        <v>344</v>
      </c>
      <c r="G2408" t="s">
        <v>389</v>
      </c>
      <c r="H2408">
        <v>27</v>
      </c>
      <c r="I2408" t="s">
        <v>220</v>
      </c>
      <c r="J2408" t="s">
        <v>219</v>
      </c>
      <c r="K2408">
        <v>134947</v>
      </c>
      <c r="L2408">
        <v>114381</v>
      </c>
      <c r="M2408">
        <v>5251</v>
      </c>
      <c r="N2408">
        <v>6815</v>
      </c>
      <c r="O2408">
        <v>1533</v>
      </c>
      <c r="P2408">
        <v>533</v>
      </c>
      <c r="Q2408">
        <v>6434</v>
      </c>
    </row>
    <row r="2409" spans="1:17" hidden="1" x14ac:dyDescent="0.2">
      <c r="A2409" t="s">
        <v>358</v>
      </c>
      <c r="B2409" s="2">
        <v>40725</v>
      </c>
      <c r="C2409" t="s">
        <v>351</v>
      </c>
      <c r="D2409" t="s">
        <v>352</v>
      </c>
      <c r="E2409" t="s">
        <v>347</v>
      </c>
      <c r="F2409" t="s">
        <v>348</v>
      </c>
      <c r="G2409" t="s">
        <v>389</v>
      </c>
      <c r="H2409">
        <v>27</v>
      </c>
      <c r="I2409" t="s">
        <v>220</v>
      </c>
      <c r="J2409" t="s">
        <v>219</v>
      </c>
      <c r="K2409">
        <v>2519087</v>
      </c>
      <c r="L2409">
        <v>2186022</v>
      </c>
      <c r="M2409">
        <v>143574</v>
      </c>
      <c r="N2409">
        <v>27905</v>
      </c>
      <c r="O2409">
        <v>109850</v>
      </c>
      <c r="P2409">
        <v>1066</v>
      </c>
      <c r="Q2409">
        <v>50670</v>
      </c>
    </row>
    <row r="2410" spans="1:17" hidden="1" x14ac:dyDescent="0.2">
      <c r="A2410" t="s">
        <v>358</v>
      </c>
      <c r="B2410" s="2">
        <v>40725</v>
      </c>
      <c r="C2410" t="s">
        <v>351</v>
      </c>
      <c r="D2410" t="s">
        <v>352</v>
      </c>
      <c r="E2410" t="s">
        <v>349</v>
      </c>
      <c r="F2410" t="s">
        <v>350</v>
      </c>
      <c r="G2410" t="s">
        <v>389</v>
      </c>
      <c r="H2410">
        <v>27</v>
      </c>
      <c r="I2410" t="s">
        <v>220</v>
      </c>
      <c r="J2410" t="s">
        <v>219</v>
      </c>
      <c r="K2410">
        <v>2654034</v>
      </c>
      <c r="L2410">
        <v>2300403</v>
      </c>
      <c r="M2410">
        <v>148825</v>
      </c>
      <c r="N2410">
        <v>34720</v>
      </c>
      <c r="O2410">
        <v>111383</v>
      </c>
      <c r="P2410">
        <v>1599</v>
      </c>
      <c r="Q2410">
        <v>57104</v>
      </c>
    </row>
    <row r="2411" spans="1:17" hidden="1" x14ac:dyDescent="0.2">
      <c r="A2411" t="s">
        <v>358</v>
      </c>
      <c r="B2411" s="2">
        <v>40725</v>
      </c>
      <c r="C2411" t="s">
        <v>353</v>
      </c>
      <c r="D2411" t="s">
        <v>354</v>
      </c>
      <c r="E2411" t="s">
        <v>343</v>
      </c>
      <c r="F2411" t="s">
        <v>344</v>
      </c>
      <c r="G2411" t="s">
        <v>389</v>
      </c>
      <c r="H2411">
        <v>27</v>
      </c>
      <c r="I2411" t="s">
        <v>220</v>
      </c>
      <c r="J2411" t="s">
        <v>219</v>
      </c>
      <c r="K2411">
        <v>257277</v>
      </c>
      <c r="L2411">
        <v>217461</v>
      </c>
      <c r="M2411">
        <v>10265</v>
      </c>
      <c r="N2411">
        <v>12888</v>
      </c>
      <c r="O2411">
        <v>2954</v>
      </c>
      <c r="P2411">
        <v>1026</v>
      </c>
      <c r="Q2411">
        <v>12683</v>
      </c>
    </row>
    <row r="2412" spans="1:17" hidden="1" x14ac:dyDescent="0.2">
      <c r="A2412" t="s">
        <v>358</v>
      </c>
      <c r="B2412" s="2">
        <v>40725</v>
      </c>
      <c r="C2412" t="s">
        <v>353</v>
      </c>
      <c r="D2412" t="s">
        <v>354</v>
      </c>
      <c r="E2412" t="s">
        <v>347</v>
      </c>
      <c r="F2412" t="s">
        <v>348</v>
      </c>
      <c r="G2412" t="s">
        <v>389</v>
      </c>
      <c r="H2412">
        <v>27</v>
      </c>
      <c r="I2412" t="s">
        <v>220</v>
      </c>
      <c r="J2412" t="s">
        <v>219</v>
      </c>
      <c r="K2412">
        <v>5088391</v>
      </c>
      <c r="L2412">
        <v>4418771</v>
      </c>
      <c r="M2412">
        <v>281905</v>
      </c>
      <c r="N2412">
        <v>56436</v>
      </c>
      <c r="O2412">
        <v>225936</v>
      </c>
      <c r="P2412">
        <v>2118</v>
      </c>
      <c r="Q2412">
        <v>103225</v>
      </c>
    </row>
    <row r="2413" spans="1:17" hidden="1" x14ac:dyDescent="0.2">
      <c r="A2413" t="s">
        <v>358</v>
      </c>
      <c r="B2413" s="2">
        <v>40725</v>
      </c>
      <c r="C2413" t="s">
        <v>353</v>
      </c>
      <c r="D2413" t="s">
        <v>354</v>
      </c>
      <c r="E2413" t="s">
        <v>349</v>
      </c>
      <c r="F2413" t="s">
        <v>350</v>
      </c>
      <c r="G2413" t="s">
        <v>389</v>
      </c>
      <c r="H2413">
        <v>27</v>
      </c>
      <c r="I2413" t="s">
        <v>220</v>
      </c>
      <c r="J2413" t="s">
        <v>219</v>
      </c>
      <c r="K2413">
        <v>5345668</v>
      </c>
      <c r="L2413">
        <v>4636232</v>
      </c>
      <c r="M2413">
        <v>292170</v>
      </c>
      <c r="N2413">
        <v>69324</v>
      </c>
      <c r="O2413">
        <v>228890</v>
      </c>
      <c r="P2413">
        <v>3144</v>
      </c>
      <c r="Q2413">
        <v>115908</v>
      </c>
    </row>
    <row r="2414" spans="1:17" hidden="1" x14ac:dyDescent="0.2">
      <c r="A2414" t="s">
        <v>359</v>
      </c>
      <c r="B2414" s="2">
        <v>41091</v>
      </c>
      <c r="C2414" t="s">
        <v>341</v>
      </c>
      <c r="D2414" t="s">
        <v>342</v>
      </c>
      <c r="E2414" t="s">
        <v>343</v>
      </c>
      <c r="F2414" t="s">
        <v>344</v>
      </c>
      <c r="G2414" t="s">
        <v>389</v>
      </c>
      <c r="H2414">
        <v>27</v>
      </c>
      <c r="I2414" t="s">
        <v>220</v>
      </c>
      <c r="J2414" t="s">
        <v>219</v>
      </c>
      <c r="K2414">
        <v>125598</v>
      </c>
      <c r="L2414">
        <v>105690</v>
      </c>
      <c r="M2414">
        <v>5156</v>
      </c>
      <c r="N2414">
        <v>6358</v>
      </c>
      <c r="O2414">
        <v>1447</v>
      </c>
      <c r="P2414">
        <v>512</v>
      </c>
      <c r="Q2414">
        <v>6435</v>
      </c>
    </row>
    <row r="2415" spans="1:17" hidden="1" x14ac:dyDescent="0.2">
      <c r="A2415" t="s">
        <v>359</v>
      </c>
      <c r="B2415" s="2">
        <v>41091</v>
      </c>
      <c r="C2415" t="s">
        <v>341</v>
      </c>
      <c r="D2415" t="s">
        <v>342</v>
      </c>
      <c r="E2415" t="s">
        <v>347</v>
      </c>
      <c r="F2415" t="s">
        <v>348</v>
      </c>
      <c r="G2415" t="s">
        <v>389</v>
      </c>
      <c r="H2415">
        <v>27</v>
      </c>
      <c r="I2415" t="s">
        <v>220</v>
      </c>
      <c r="J2415" t="s">
        <v>219</v>
      </c>
      <c r="K2415">
        <v>2580107</v>
      </c>
      <c r="L2415">
        <v>2233923</v>
      </c>
      <c r="M2415">
        <v>142249</v>
      </c>
      <c r="N2415">
        <v>28784</v>
      </c>
      <c r="O2415">
        <v>120227</v>
      </c>
      <c r="P2415">
        <v>1041</v>
      </c>
      <c r="Q2415">
        <v>53883</v>
      </c>
    </row>
    <row r="2416" spans="1:17" hidden="1" x14ac:dyDescent="0.2">
      <c r="A2416" t="s">
        <v>359</v>
      </c>
      <c r="B2416" s="2">
        <v>41091</v>
      </c>
      <c r="C2416" t="s">
        <v>341</v>
      </c>
      <c r="D2416" t="s">
        <v>342</v>
      </c>
      <c r="E2416" t="s">
        <v>349</v>
      </c>
      <c r="F2416" t="s">
        <v>350</v>
      </c>
      <c r="G2416" t="s">
        <v>389</v>
      </c>
      <c r="H2416">
        <v>27</v>
      </c>
      <c r="I2416" t="s">
        <v>220</v>
      </c>
      <c r="J2416" t="s">
        <v>219</v>
      </c>
      <c r="K2416">
        <v>2705705</v>
      </c>
      <c r="L2416">
        <v>2339613</v>
      </c>
      <c r="M2416">
        <v>147405</v>
      </c>
      <c r="N2416">
        <v>35142</v>
      </c>
      <c r="O2416">
        <v>121674</v>
      </c>
      <c r="P2416">
        <v>1553</v>
      </c>
      <c r="Q2416">
        <v>60318</v>
      </c>
    </row>
    <row r="2417" spans="1:17" hidden="1" x14ac:dyDescent="0.2">
      <c r="A2417" t="s">
        <v>359</v>
      </c>
      <c r="B2417" s="2">
        <v>41091</v>
      </c>
      <c r="C2417" t="s">
        <v>351</v>
      </c>
      <c r="D2417" t="s">
        <v>352</v>
      </c>
      <c r="E2417" t="s">
        <v>343</v>
      </c>
      <c r="F2417" t="s">
        <v>344</v>
      </c>
      <c r="G2417" t="s">
        <v>389</v>
      </c>
      <c r="H2417">
        <v>27</v>
      </c>
      <c r="I2417" t="s">
        <v>220</v>
      </c>
      <c r="J2417" t="s">
        <v>219</v>
      </c>
      <c r="K2417">
        <v>137682</v>
      </c>
      <c r="L2417">
        <v>116412</v>
      </c>
      <c r="M2417">
        <v>5406</v>
      </c>
      <c r="N2417">
        <v>7168</v>
      </c>
      <c r="O2417">
        <v>1561</v>
      </c>
      <c r="P2417">
        <v>539</v>
      </c>
      <c r="Q2417">
        <v>6596</v>
      </c>
    </row>
    <row r="2418" spans="1:17" hidden="1" x14ac:dyDescent="0.2">
      <c r="A2418" t="s">
        <v>359</v>
      </c>
      <c r="B2418" s="2">
        <v>41091</v>
      </c>
      <c r="C2418" t="s">
        <v>351</v>
      </c>
      <c r="D2418" t="s">
        <v>352</v>
      </c>
      <c r="E2418" t="s">
        <v>347</v>
      </c>
      <c r="F2418" t="s">
        <v>348</v>
      </c>
      <c r="G2418" t="s">
        <v>389</v>
      </c>
      <c r="H2418">
        <v>27</v>
      </c>
      <c r="I2418" t="s">
        <v>220</v>
      </c>
      <c r="J2418" t="s">
        <v>219</v>
      </c>
      <c r="K2418">
        <v>2533163</v>
      </c>
      <c r="L2418">
        <v>2189582</v>
      </c>
      <c r="M2418">
        <v>147987</v>
      </c>
      <c r="N2418">
        <v>28191</v>
      </c>
      <c r="O2418">
        <v>114159</v>
      </c>
      <c r="P2418">
        <v>1046</v>
      </c>
      <c r="Q2418">
        <v>52198</v>
      </c>
    </row>
    <row r="2419" spans="1:17" hidden="1" x14ac:dyDescent="0.2">
      <c r="A2419" t="s">
        <v>359</v>
      </c>
      <c r="B2419" s="2">
        <v>41091</v>
      </c>
      <c r="C2419" t="s">
        <v>351</v>
      </c>
      <c r="D2419" t="s">
        <v>352</v>
      </c>
      <c r="E2419" t="s">
        <v>349</v>
      </c>
      <c r="F2419" t="s">
        <v>350</v>
      </c>
      <c r="G2419" t="s">
        <v>389</v>
      </c>
      <c r="H2419">
        <v>27</v>
      </c>
      <c r="I2419" t="s">
        <v>220</v>
      </c>
      <c r="J2419" t="s">
        <v>219</v>
      </c>
      <c r="K2419">
        <v>2670845</v>
      </c>
      <c r="L2419">
        <v>2305994</v>
      </c>
      <c r="M2419">
        <v>153393</v>
      </c>
      <c r="N2419">
        <v>35359</v>
      </c>
      <c r="O2419">
        <v>115720</v>
      </c>
      <c r="P2419">
        <v>1585</v>
      </c>
      <c r="Q2419">
        <v>58794</v>
      </c>
    </row>
    <row r="2420" spans="1:17" hidden="1" x14ac:dyDescent="0.2">
      <c r="A2420" t="s">
        <v>359</v>
      </c>
      <c r="B2420" s="2">
        <v>41091</v>
      </c>
      <c r="C2420" t="s">
        <v>353</v>
      </c>
      <c r="D2420" t="s">
        <v>354</v>
      </c>
      <c r="E2420" t="s">
        <v>343</v>
      </c>
      <c r="F2420" t="s">
        <v>344</v>
      </c>
      <c r="G2420" t="s">
        <v>389</v>
      </c>
      <c r="H2420">
        <v>27</v>
      </c>
      <c r="I2420" t="s">
        <v>220</v>
      </c>
      <c r="J2420" t="s">
        <v>219</v>
      </c>
      <c r="K2420">
        <v>263280</v>
      </c>
      <c r="L2420">
        <v>222102</v>
      </c>
      <c r="M2420">
        <v>10562</v>
      </c>
      <c r="N2420">
        <v>13526</v>
      </c>
      <c r="O2420">
        <v>3008</v>
      </c>
      <c r="P2420">
        <v>1051</v>
      </c>
      <c r="Q2420">
        <v>13031</v>
      </c>
    </row>
    <row r="2421" spans="1:17" hidden="1" x14ac:dyDescent="0.2">
      <c r="A2421" t="s">
        <v>359</v>
      </c>
      <c r="B2421" s="2">
        <v>41091</v>
      </c>
      <c r="C2421" t="s">
        <v>353</v>
      </c>
      <c r="D2421" t="s">
        <v>354</v>
      </c>
      <c r="E2421" t="s">
        <v>347</v>
      </c>
      <c r="F2421" t="s">
        <v>348</v>
      </c>
      <c r="G2421" t="s">
        <v>389</v>
      </c>
      <c r="H2421">
        <v>27</v>
      </c>
      <c r="I2421" t="s">
        <v>220</v>
      </c>
      <c r="J2421" t="s">
        <v>219</v>
      </c>
      <c r="K2421">
        <v>5113270</v>
      </c>
      <c r="L2421">
        <v>4423505</v>
      </c>
      <c r="M2421">
        <v>290236</v>
      </c>
      <c r="N2421">
        <v>56975</v>
      </c>
      <c r="O2421">
        <v>234386</v>
      </c>
      <c r="P2421">
        <v>2087</v>
      </c>
      <c r="Q2421">
        <v>106081</v>
      </c>
    </row>
    <row r="2422" spans="1:17" hidden="1" x14ac:dyDescent="0.2">
      <c r="A2422" t="s">
        <v>359</v>
      </c>
      <c r="B2422" s="2">
        <v>41091</v>
      </c>
      <c r="C2422" t="s">
        <v>353</v>
      </c>
      <c r="D2422" t="s">
        <v>354</v>
      </c>
      <c r="E2422" t="s">
        <v>349</v>
      </c>
      <c r="F2422" t="s">
        <v>350</v>
      </c>
      <c r="G2422" t="s">
        <v>389</v>
      </c>
      <c r="H2422">
        <v>27</v>
      </c>
      <c r="I2422" t="s">
        <v>220</v>
      </c>
      <c r="J2422" t="s">
        <v>219</v>
      </c>
      <c r="K2422">
        <v>5376550</v>
      </c>
      <c r="L2422">
        <v>4645607</v>
      </c>
      <c r="M2422">
        <v>300798</v>
      </c>
      <c r="N2422">
        <v>70501</v>
      </c>
      <c r="O2422">
        <v>237394</v>
      </c>
      <c r="P2422">
        <v>3138</v>
      </c>
      <c r="Q2422">
        <v>119112</v>
      </c>
    </row>
    <row r="2423" spans="1:17" hidden="1" x14ac:dyDescent="0.2">
      <c r="A2423" t="s">
        <v>360</v>
      </c>
      <c r="B2423" s="2">
        <v>41456</v>
      </c>
      <c r="C2423" t="s">
        <v>341</v>
      </c>
      <c r="D2423" t="s">
        <v>342</v>
      </c>
      <c r="E2423" t="s">
        <v>343</v>
      </c>
      <c r="F2423" t="s">
        <v>344</v>
      </c>
      <c r="G2423" t="s">
        <v>389</v>
      </c>
      <c r="H2423">
        <v>27</v>
      </c>
      <c r="I2423" t="s">
        <v>220</v>
      </c>
      <c r="J2423" t="s">
        <v>219</v>
      </c>
      <c r="K2423">
        <v>129605</v>
      </c>
      <c r="L2423">
        <v>108955</v>
      </c>
      <c r="M2423">
        <v>5312</v>
      </c>
      <c r="N2423">
        <v>6641</v>
      </c>
      <c r="O2423">
        <v>1537</v>
      </c>
      <c r="P2423">
        <v>522</v>
      </c>
      <c r="Q2423">
        <v>6638</v>
      </c>
    </row>
    <row r="2424" spans="1:17" hidden="1" x14ac:dyDescent="0.2">
      <c r="A2424" t="s">
        <v>360</v>
      </c>
      <c r="B2424" s="2">
        <v>41456</v>
      </c>
      <c r="C2424" t="s">
        <v>341</v>
      </c>
      <c r="D2424" t="s">
        <v>342</v>
      </c>
      <c r="E2424" t="s">
        <v>347</v>
      </c>
      <c r="F2424" t="s">
        <v>348</v>
      </c>
      <c r="G2424" t="s">
        <v>389</v>
      </c>
      <c r="H2424">
        <v>27</v>
      </c>
      <c r="I2424" t="s">
        <v>220</v>
      </c>
      <c r="J2424" t="s">
        <v>219</v>
      </c>
      <c r="K2424">
        <v>2594131</v>
      </c>
      <c r="L2424">
        <v>2236989</v>
      </c>
      <c r="M2424">
        <v>147131</v>
      </c>
      <c r="N2424">
        <v>29244</v>
      </c>
      <c r="O2424">
        <v>124228</v>
      </c>
      <c r="P2424">
        <v>1093</v>
      </c>
      <c r="Q2424">
        <v>55446</v>
      </c>
    </row>
    <row r="2425" spans="1:17" hidden="1" x14ac:dyDescent="0.2">
      <c r="A2425" t="s">
        <v>360</v>
      </c>
      <c r="B2425" s="2">
        <v>41456</v>
      </c>
      <c r="C2425" t="s">
        <v>341</v>
      </c>
      <c r="D2425" t="s">
        <v>342</v>
      </c>
      <c r="E2425" t="s">
        <v>349</v>
      </c>
      <c r="F2425" t="s">
        <v>350</v>
      </c>
      <c r="G2425" t="s">
        <v>389</v>
      </c>
      <c r="H2425">
        <v>27</v>
      </c>
      <c r="I2425" t="s">
        <v>220</v>
      </c>
      <c r="J2425" t="s">
        <v>219</v>
      </c>
      <c r="K2425">
        <v>2723736</v>
      </c>
      <c r="L2425">
        <v>2345944</v>
      </c>
      <c r="M2425">
        <v>152443</v>
      </c>
      <c r="N2425">
        <v>35885</v>
      </c>
      <c r="O2425">
        <v>125765</v>
      </c>
      <c r="P2425">
        <v>1615</v>
      </c>
      <c r="Q2425">
        <v>62084</v>
      </c>
    </row>
    <row r="2426" spans="1:17" hidden="1" x14ac:dyDescent="0.2">
      <c r="A2426" t="s">
        <v>360</v>
      </c>
      <c r="B2426" s="2">
        <v>41456</v>
      </c>
      <c r="C2426" t="s">
        <v>351</v>
      </c>
      <c r="D2426" t="s">
        <v>352</v>
      </c>
      <c r="E2426" t="s">
        <v>343</v>
      </c>
      <c r="F2426" t="s">
        <v>344</v>
      </c>
      <c r="G2426" t="s">
        <v>389</v>
      </c>
      <c r="H2426">
        <v>27</v>
      </c>
      <c r="I2426" t="s">
        <v>220</v>
      </c>
      <c r="J2426" t="s">
        <v>219</v>
      </c>
      <c r="K2426">
        <v>141149</v>
      </c>
      <c r="L2426">
        <v>119019</v>
      </c>
      <c r="M2426">
        <v>5581</v>
      </c>
      <c r="N2426">
        <v>7510</v>
      </c>
      <c r="O2426">
        <v>1647</v>
      </c>
      <c r="P2426">
        <v>561</v>
      </c>
      <c r="Q2426">
        <v>6831</v>
      </c>
    </row>
    <row r="2427" spans="1:17" hidden="1" x14ac:dyDescent="0.2">
      <c r="A2427" t="s">
        <v>360</v>
      </c>
      <c r="B2427" s="2">
        <v>41456</v>
      </c>
      <c r="C2427" t="s">
        <v>351</v>
      </c>
      <c r="D2427" t="s">
        <v>352</v>
      </c>
      <c r="E2427" t="s">
        <v>347</v>
      </c>
      <c r="F2427" t="s">
        <v>348</v>
      </c>
      <c r="G2427" t="s">
        <v>389</v>
      </c>
      <c r="H2427">
        <v>27</v>
      </c>
      <c r="I2427" t="s">
        <v>220</v>
      </c>
      <c r="J2427" t="s">
        <v>219</v>
      </c>
      <c r="K2427">
        <v>2548808</v>
      </c>
      <c r="L2427">
        <v>2194197</v>
      </c>
      <c r="M2427">
        <v>153161</v>
      </c>
      <c r="N2427">
        <v>28460</v>
      </c>
      <c r="O2427">
        <v>117987</v>
      </c>
      <c r="P2427">
        <v>1078</v>
      </c>
      <c r="Q2427">
        <v>53925</v>
      </c>
    </row>
    <row r="2428" spans="1:17" hidden="1" x14ac:dyDescent="0.2">
      <c r="A2428" t="s">
        <v>360</v>
      </c>
      <c r="B2428" s="2">
        <v>41456</v>
      </c>
      <c r="C2428" t="s">
        <v>351</v>
      </c>
      <c r="D2428" t="s">
        <v>352</v>
      </c>
      <c r="E2428" t="s">
        <v>349</v>
      </c>
      <c r="F2428" t="s">
        <v>350</v>
      </c>
      <c r="G2428" t="s">
        <v>389</v>
      </c>
      <c r="H2428">
        <v>27</v>
      </c>
      <c r="I2428" t="s">
        <v>220</v>
      </c>
      <c r="J2428" t="s">
        <v>219</v>
      </c>
      <c r="K2428">
        <v>2689957</v>
      </c>
      <c r="L2428">
        <v>2313216</v>
      </c>
      <c r="M2428">
        <v>158742</v>
      </c>
      <c r="N2428">
        <v>35970</v>
      </c>
      <c r="O2428">
        <v>119634</v>
      </c>
      <c r="P2428">
        <v>1639</v>
      </c>
      <c r="Q2428">
        <v>60756</v>
      </c>
    </row>
    <row r="2429" spans="1:17" hidden="1" x14ac:dyDescent="0.2">
      <c r="A2429" t="s">
        <v>360</v>
      </c>
      <c r="B2429" s="2">
        <v>41456</v>
      </c>
      <c r="C2429" t="s">
        <v>353</v>
      </c>
      <c r="D2429" t="s">
        <v>354</v>
      </c>
      <c r="E2429" t="s">
        <v>343</v>
      </c>
      <c r="F2429" t="s">
        <v>344</v>
      </c>
      <c r="G2429" t="s">
        <v>389</v>
      </c>
      <c r="H2429">
        <v>27</v>
      </c>
      <c r="I2429" t="s">
        <v>220</v>
      </c>
      <c r="J2429" t="s">
        <v>219</v>
      </c>
      <c r="K2429">
        <v>270754</v>
      </c>
      <c r="L2429">
        <v>227974</v>
      </c>
      <c r="M2429">
        <v>10893</v>
      </c>
      <c r="N2429">
        <v>14151</v>
      </c>
      <c r="O2429">
        <v>3184</v>
      </c>
      <c r="P2429">
        <v>1083</v>
      </c>
      <c r="Q2429">
        <v>13469</v>
      </c>
    </row>
    <row r="2430" spans="1:17" hidden="1" x14ac:dyDescent="0.2">
      <c r="A2430" t="s">
        <v>360</v>
      </c>
      <c r="B2430" s="2">
        <v>41456</v>
      </c>
      <c r="C2430" t="s">
        <v>353</v>
      </c>
      <c r="D2430" t="s">
        <v>354</v>
      </c>
      <c r="E2430" t="s">
        <v>347</v>
      </c>
      <c r="F2430" t="s">
        <v>348</v>
      </c>
      <c r="G2430" t="s">
        <v>389</v>
      </c>
      <c r="H2430">
        <v>27</v>
      </c>
      <c r="I2430" t="s">
        <v>220</v>
      </c>
      <c r="J2430" t="s">
        <v>219</v>
      </c>
      <c r="K2430">
        <v>5142939</v>
      </c>
      <c r="L2430">
        <v>4431186</v>
      </c>
      <c r="M2430">
        <v>300292</v>
      </c>
      <c r="N2430">
        <v>57704</v>
      </c>
      <c r="O2430">
        <v>242215</v>
      </c>
      <c r="P2430">
        <v>2171</v>
      </c>
      <c r="Q2430">
        <v>109371</v>
      </c>
    </row>
    <row r="2431" spans="1:17" hidden="1" x14ac:dyDescent="0.2">
      <c r="A2431" t="s">
        <v>360</v>
      </c>
      <c r="B2431" s="2">
        <v>41456</v>
      </c>
      <c r="C2431" t="s">
        <v>353</v>
      </c>
      <c r="D2431" t="s">
        <v>354</v>
      </c>
      <c r="E2431" t="s">
        <v>349</v>
      </c>
      <c r="F2431" t="s">
        <v>350</v>
      </c>
      <c r="G2431" t="s">
        <v>389</v>
      </c>
      <c r="H2431">
        <v>27</v>
      </c>
      <c r="I2431" t="s">
        <v>220</v>
      </c>
      <c r="J2431" t="s">
        <v>219</v>
      </c>
      <c r="K2431">
        <v>5413693</v>
      </c>
      <c r="L2431">
        <v>4659160</v>
      </c>
      <c r="M2431">
        <v>311185</v>
      </c>
      <c r="N2431">
        <v>71855</v>
      </c>
      <c r="O2431">
        <v>245399</v>
      </c>
      <c r="P2431">
        <v>3254</v>
      </c>
      <c r="Q2431">
        <v>122840</v>
      </c>
    </row>
    <row r="2432" spans="1:17" x14ac:dyDescent="0.2">
      <c r="A2432" t="s">
        <v>361</v>
      </c>
      <c r="B2432" s="2">
        <v>41821</v>
      </c>
      <c r="C2432" t="s">
        <v>341</v>
      </c>
      <c r="D2432" t="s">
        <v>342</v>
      </c>
      <c r="E2432" t="s">
        <v>343</v>
      </c>
      <c r="F2432" t="s">
        <v>344</v>
      </c>
      <c r="G2432" t="s">
        <v>389</v>
      </c>
      <c r="H2432">
        <v>27</v>
      </c>
      <c r="I2432" t="s">
        <v>220</v>
      </c>
      <c r="J2432" t="s">
        <v>219</v>
      </c>
      <c r="K2432">
        <v>133232</v>
      </c>
      <c r="L2432">
        <v>111814</v>
      </c>
      <c r="M2432">
        <v>5468</v>
      </c>
      <c r="N2432">
        <v>6901</v>
      </c>
      <c r="O2432">
        <v>1637</v>
      </c>
      <c r="P2432">
        <v>544</v>
      </c>
      <c r="Q2432">
        <v>6868</v>
      </c>
    </row>
    <row r="2433" spans="1:17" x14ac:dyDescent="0.2">
      <c r="A2433" t="s">
        <v>361</v>
      </c>
      <c r="B2433" s="2">
        <v>41821</v>
      </c>
      <c r="C2433" t="s">
        <v>341</v>
      </c>
      <c r="D2433" t="s">
        <v>342</v>
      </c>
      <c r="E2433" t="s">
        <v>347</v>
      </c>
      <c r="F2433" t="s">
        <v>348</v>
      </c>
      <c r="G2433" t="s">
        <v>389</v>
      </c>
      <c r="H2433">
        <v>27</v>
      </c>
      <c r="I2433" t="s">
        <v>220</v>
      </c>
      <c r="J2433" t="s">
        <v>219</v>
      </c>
      <c r="K2433">
        <v>2608306</v>
      </c>
      <c r="L2433">
        <v>2238592</v>
      </c>
      <c r="M2433">
        <v>153131</v>
      </c>
      <c r="N2433">
        <v>29451</v>
      </c>
      <c r="O2433">
        <v>128839</v>
      </c>
      <c r="P2433">
        <v>1151</v>
      </c>
      <c r="Q2433">
        <v>57142</v>
      </c>
    </row>
    <row r="2434" spans="1:17" x14ac:dyDescent="0.2">
      <c r="A2434" t="s">
        <v>361</v>
      </c>
      <c r="B2434" s="2">
        <v>41821</v>
      </c>
      <c r="C2434" t="s">
        <v>341</v>
      </c>
      <c r="D2434" t="s">
        <v>342</v>
      </c>
      <c r="E2434" t="s">
        <v>349</v>
      </c>
      <c r="F2434" t="s">
        <v>350</v>
      </c>
      <c r="G2434" t="s">
        <v>389</v>
      </c>
      <c r="H2434">
        <v>27</v>
      </c>
      <c r="I2434" t="s">
        <v>220</v>
      </c>
      <c r="J2434" t="s">
        <v>219</v>
      </c>
      <c r="K2434">
        <v>2741538</v>
      </c>
      <c r="L2434">
        <v>2350406</v>
      </c>
      <c r="M2434">
        <v>158599</v>
      </c>
      <c r="N2434">
        <v>36352</v>
      </c>
      <c r="O2434">
        <v>130476</v>
      </c>
      <c r="P2434">
        <v>1695</v>
      </c>
      <c r="Q2434">
        <v>64010</v>
      </c>
    </row>
    <row r="2435" spans="1:17" x14ac:dyDescent="0.2">
      <c r="A2435" t="s">
        <v>361</v>
      </c>
      <c r="B2435" s="2">
        <v>41821</v>
      </c>
      <c r="C2435" t="s">
        <v>351</v>
      </c>
      <c r="D2435" t="s">
        <v>352</v>
      </c>
      <c r="E2435" t="s">
        <v>343</v>
      </c>
      <c r="F2435" t="s">
        <v>344</v>
      </c>
      <c r="G2435" t="s">
        <v>389</v>
      </c>
      <c r="H2435">
        <v>27</v>
      </c>
      <c r="I2435" t="s">
        <v>220</v>
      </c>
      <c r="J2435" t="s">
        <v>219</v>
      </c>
      <c r="K2435">
        <v>144198</v>
      </c>
      <c r="L2435">
        <v>121374</v>
      </c>
      <c r="M2435">
        <v>5768</v>
      </c>
      <c r="N2435">
        <v>7756</v>
      </c>
      <c r="O2435">
        <v>1705</v>
      </c>
      <c r="P2435">
        <v>575</v>
      </c>
      <c r="Q2435">
        <v>7020</v>
      </c>
    </row>
    <row r="2436" spans="1:17" x14ac:dyDescent="0.2">
      <c r="A2436" t="s">
        <v>361</v>
      </c>
      <c r="B2436" s="2">
        <v>41821</v>
      </c>
      <c r="C2436" t="s">
        <v>351</v>
      </c>
      <c r="D2436" t="s">
        <v>352</v>
      </c>
      <c r="E2436" t="s">
        <v>347</v>
      </c>
      <c r="F2436" t="s">
        <v>348</v>
      </c>
      <c r="G2436" t="s">
        <v>389</v>
      </c>
      <c r="H2436">
        <v>27</v>
      </c>
      <c r="I2436" t="s">
        <v>220</v>
      </c>
      <c r="J2436" t="s">
        <v>219</v>
      </c>
      <c r="K2436">
        <v>2565786</v>
      </c>
      <c r="L2436">
        <v>2198383</v>
      </c>
      <c r="M2436">
        <v>159545</v>
      </c>
      <c r="N2436">
        <v>28666</v>
      </c>
      <c r="O2436">
        <v>122408</v>
      </c>
      <c r="P2436">
        <v>1144</v>
      </c>
      <c r="Q2436">
        <v>55640</v>
      </c>
    </row>
    <row r="2437" spans="1:17" x14ac:dyDescent="0.2">
      <c r="A2437" t="s">
        <v>361</v>
      </c>
      <c r="B2437" s="2">
        <v>41821</v>
      </c>
      <c r="C2437" t="s">
        <v>351</v>
      </c>
      <c r="D2437" t="s">
        <v>352</v>
      </c>
      <c r="E2437" t="s">
        <v>349</v>
      </c>
      <c r="F2437" t="s">
        <v>350</v>
      </c>
      <c r="G2437" t="s">
        <v>389</v>
      </c>
      <c r="H2437">
        <v>27</v>
      </c>
      <c r="I2437" t="s">
        <v>220</v>
      </c>
      <c r="J2437" t="s">
        <v>219</v>
      </c>
      <c r="K2437">
        <v>2709984</v>
      </c>
      <c r="L2437">
        <v>2319757</v>
      </c>
      <c r="M2437">
        <v>165313</v>
      </c>
      <c r="N2437">
        <v>36422</v>
      </c>
      <c r="O2437">
        <v>124113</v>
      </c>
      <c r="P2437">
        <v>1719</v>
      </c>
      <c r="Q2437">
        <v>62660</v>
      </c>
    </row>
    <row r="2438" spans="1:17" x14ac:dyDescent="0.2">
      <c r="A2438" t="s">
        <v>361</v>
      </c>
      <c r="B2438" s="2">
        <v>41821</v>
      </c>
      <c r="C2438" t="s">
        <v>353</v>
      </c>
      <c r="D2438" t="s">
        <v>354</v>
      </c>
      <c r="E2438" t="s">
        <v>343</v>
      </c>
      <c r="F2438" t="s">
        <v>344</v>
      </c>
      <c r="G2438" t="s">
        <v>389</v>
      </c>
      <c r="H2438">
        <v>27</v>
      </c>
      <c r="I2438" t="s">
        <v>220</v>
      </c>
      <c r="J2438" t="s">
        <v>219</v>
      </c>
      <c r="K2438">
        <v>277430</v>
      </c>
      <c r="L2438">
        <v>233188</v>
      </c>
      <c r="M2438">
        <v>11236</v>
      </c>
      <c r="N2438">
        <v>14657</v>
      </c>
      <c r="O2438">
        <v>3342</v>
      </c>
      <c r="P2438">
        <v>1119</v>
      </c>
      <c r="Q2438">
        <v>13888</v>
      </c>
    </row>
    <row r="2439" spans="1:17" x14ac:dyDescent="0.2">
      <c r="A2439" t="s">
        <v>361</v>
      </c>
      <c r="B2439" s="2">
        <v>41821</v>
      </c>
      <c r="C2439" t="s">
        <v>353</v>
      </c>
      <c r="D2439" t="s">
        <v>354</v>
      </c>
      <c r="E2439" t="s">
        <v>347</v>
      </c>
      <c r="F2439" t="s">
        <v>348</v>
      </c>
      <c r="G2439" t="s">
        <v>389</v>
      </c>
      <c r="H2439">
        <v>27</v>
      </c>
      <c r="I2439" t="s">
        <v>220</v>
      </c>
      <c r="J2439" t="s">
        <v>219</v>
      </c>
      <c r="K2439">
        <v>5174092</v>
      </c>
      <c r="L2439">
        <v>4436975</v>
      </c>
      <c r="M2439">
        <v>312676</v>
      </c>
      <c r="N2439">
        <v>58117</v>
      </c>
      <c r="O2439">
        <v>251247</v>
      </c>
      <c r="P2439">
        <v>2295</v>
      </c>
      <c r="Q2439">
        <v>112782</v>
      </c>
    </row>
    <row r="2440" spans="1:17" x14ac:dyDescent="0.2">
      <c r="A2440" t="s">
        <v>361</v>
      </c>
      <c r="B2440" s="2">
        <v>41821</v>
      </c>
      <c r="C2440" t="s">
        <v>353</v>
      </c>
      <c r="D2440" t="s">
        <v>354</v>
      </c>
      <c r="E2440" t="s">
        <v>349</v>
      </c>
      <c r="F2440" t="s">
        <v>350</v>
      </c>
      <c r="G2440" t="s">
        <v>389</v>
      </c>
      <c r="H2440">
        <v>27</v>
      </c>
      <c r="I2440" t="s">
        <v>220</v>
      </c>
      <c r="J2440" t="s">
        <v>219</v>
      </c>
      <c r="K2440">
        <v>5451522</v>
      </c>
      <c r="L2440">
        <v>4670163</v>
      </c>
      <c r="M2440">
        <v>323912</v>
      </c>
      <c r="N2440">
        <v>72774</v>
      </c>
      <c r="O2440">
        <v>254589</v>
      </c>
      <c r="P2440">
        <v>3414</v>
      </c>
      <c r="Q2440">
        <v>126670</v>
      </c>
    </row>
    <row r="2441" spans="1:17" hidden="1" x14ac:dyDescent="0.2">
      <c r="A2441" t="s">
        <v>362</v>
      </c>
      <c r="B2441" s="2">
        <v>42186</v>
      </c>
      <c r="C2441" t="s">
        <v>341</v>
      </c>
      <c r="D2441" t="s">
        <v>342</v>
      </c>
      <c r="E2441" t="s">
        <v>343</v>
      </c>
      <c r="F2441" t="s">
        <v>344</v>
      </c>
      <c r="G2441" t="s">
        <v>389</v>
      </c>
      <c r="H2441">
        <v>27</v>
      </c>
      <c r="I2441" t="s">
        <v>220</v>
      </c>
      <c r="J2441" t="s">
        <v>219</v>
      </c>
      <c r="K2441">
        <v>136823</v>
      </c>
      <c r="L2441">
        <v>114604</v>
      </c>
      <c r="M2441">
        <v>5640</v>
      </c>
      <c r="N2441">
        <v>7308</v>
      </c>
      <c r="O2441">
        <v>1724</v>
      </c>
      <c r="P2441">
        <v>584</v>
      </c>
      <c r="Q2441">
        <v>6963</v>
      </c>
    </row>
    <row r="2442" spans="1:17" hidden="1" x14ac:dyDescent="0.2">
      <c r="A2442" t="s">
        <v>362</v>
      </c>
      <c r="B2442" s="2">
        <v>42186</v>
      </c>
      <c r="C2442" t="s">
        <v>341</v>
      </c>
      <c r="D2442" t="s">
        <v>342</v>
      </c>
      <c r="E2442" t="s">
        <v>347</v>
      </c>
      <c r="F2442" t="s">
        <v>348</v>
      </c>
      <c r="G2442" t="s">
        <v>389</v>
      </c>
      <c r="H2442">
        <v>27</v>
      </c>
      <c r="I2442" t="s">
        <v>220</v>
      </c>
      <c r="J2442" t="s">
        <v>219</v>
      </c>
      <c r="K2442">
        <v>2618322</v>
      </c>
      <c r="L2442">
        <v>2236352</v>
      </c>
      <c r="M2442">
        <v>159330</v>
      </c>
      <c r="N2442">
        <v>29615</v>
      </c>
      <c r="O2442">
        <v>133004</v>
      </c>
      <c r="P2442">
        <v>1201</v>
      </c>
      <c r="Q2442">
        <v>58820</v>
      </c>
    </row>
    <row r="2443" spans="1:17" hidden="1" x14ac:dyDescent="0.2">
      <c r="A2443" t="s">
        <v>362</v>
      </c>
      <c r="B2443" s="2">
        <v>42186</v>
      </c>
      <c r="C2443" t="s">
        <v>341</v>
      </c>
      <c r="D2443" t="s">
        <v>342</v>
      </c>
      <c r="E2443" t="s">
        <v>349</v>
      </c>
      <c r="F2443" t="s">
        <v>350</v>
      </c>
      <c r="G2443" t="s">
        <v>389</v>
      </c>
      <c r="H2443">
        <v>27</v>
      </c>
      <c r="I2443" t="s">
        <v>220</v>
      </c>
      <c r="J2443" t="s">
        <v>219</v>
      </c>
      <c r="K2443">
        <v>2755145</v>
      </c>
      <c r="L2443">
        <v>2350956</v>
      </c>
      <c r="M2443">
        <v>164970</v>
      </c>
      <c r="N2443">
        <v>36923</v>
      </c>
      <c r="O2443">
        <v>134728</v>
      </c>
      <c r="P2443">
        <v>1785</v>
      </c>
      <c r="Q2443">
        <v>65783</v>
      </c>
    </row>
    <row r="2444" spans="1:17" hidden="1" x14ac:dyDescent="0.2">
      <c r="A2444" t="s">
        <v>362</v>
      </c>
      <c r="B2444" s="2">
        <v>42186</v>
      </c>
      <c r="C2444" t="s">
        <v>351</v>
      </c>
      <c r="D2444" t="s">
        <v>352</v>
      </c>
      <c r="E2444" t="s">
        <v>343</v>
      </c>
      <c r="F2444" t="s">
        <v>344</v>
      </c>
      <c r="G2444" t="s">
        <v>389</v>
      </c>
      <c r="H2444">
        <v>27</v>
      </c>
      <c r="I2444" t="s">
        <v>220</v>
      </c>
      <c r="J2444" t="s">
        <v>219</v>
      </c>
      <c r="K2444">
        <v>147968</v>
      </c>
      <c r="L2444">
        <v>124250</v>
      </c>
      <c r="M2444">
        <v>5992</v>
      </c>
      <c r="N2444">
        <v>8137</v>
      </c>
      <c r="O2444">
        <v>1810</v>
      </c>
      <c r="P2444">
        <v>591</v>
      </c>
      <c r="Q2444">
        <v>7188</v>
      </c>
    </row>
    <row r="2445" spans="1:17" hidden="1" x14ac:dyDescent="0.2">
      <c r="A2445" t="s">
        <v>362</v>
      </c>
      <c r="B2445" s="2">
        <v>42186</v>
      </c>
      <c r="C2445" t="s">
        <v>351</v>
      </c>
      <c r="D2445" t="s">
        <v>352</v>
      </c>
      <c r="E2445" t="s">
        <v>347</v>
      </c>
      <c r="F2445" t="s">
        <v>348</v>
      </c>
      <c r="G2445" t="s">
        <v>389</v>
      </c>
      <c r="H2445">
        <v>27</v>
      </c>
      <c r="I2445" t="s">
        <v>220</v>
      </c>
      <c r="J2445" t="s">
        <v>219</v>
      </c>
      <c r="K2445">
        <v>2579390</v>
      </c>
      <c r="L2445">
        <v>2199030</v>
      </c>
      <c r="M2445">
        <v>166228</v>
      </c>
      <c r="N2445">
        <v>28890</v>
      </c>
      <c r="O2445">
        <v>126673</v>
      </c>
      <c r="P2445">
        <v>1233</v>
      </c>
      <c r="Q2445">
        <v>57336</v>
      </c>
    </row>
    <row r="2446" spans="1:17" hidden="1" x14ac:dyDescent="0.2">
      <c r="A2446" t="s">
        <v>362</v>
      </c>
      <c r="B2446" s="2">
        <v>42186</v>
      </c>
      <c r="C2446" t="s">
        <v>351</v>
      </c>
      <c r="D2446" t="s">
        <v>352</v>
      </c>
      <c r="E2446" t="s">
        <v>349</v>
      </c>
      <c r="F2446" t="s">
        <v>350</v>
      </c>
      <c r="G2446" t="s">
        <v>389</v>
      </c>
      <c r="H2446">
        <v>27</v>
      </c>
      <c r="I2446" t="s">
        <v>220</v>
      </c>
      <c r="J2446" t="s">
        <v>219</v>
      </c>
      <c r="K2446">
        <v>2727358</v>
      </c>
      <c r="L2446">
        <v>2323280</v>
      </c>
      <c r="M2446">
        <v>172220</v>
      </c>
      <c r="N2446">
        <v>37027</v>
      </c>
      <c r="O2446">
        <v>128483</v>
      </c>
      <c r="P2446">
        <v>1824</v>
      </c>
      <c r="Q2446">
        <v>64524</v>
      </c>
    </row>
    <row r="2447" spans="1:17" hidden="1" x14ac:dyDescent="0.2">
      <c r="A2447" t="s">
        <v>362</v>
      </c>
      <c r="B2447" s="2">
        <v>42186</v>
      </c>
      <c r="C2447" t="s">
        <v>353</v>
      </c>
      <c r="D2447" t="s">
        <v>354</v>
      </c>
      <c r="E2447" t="s">
        <v>343</v>
      </c>
      <c r="F2447" t="s">
        <v>344</v>
      </c>
      <c r="G2447" t="s">
        <v>389</v>
      </c>
      <c r="H2447">
        <v>27</v>
      </c>
      <c r="I2447" t="s">
        <v>220</v>
      </c>
      <c r="J2447" t="s">
        <v>219</v>
      </c>
      <c r="K2447">
        <v>284791</v>
      </c>
      <c r="L2447">
        <v>238854</v>
      </c>
      <c r="M2447">
        <v>11632</v>
      </c>
      <c r="N2447">
        <v>15445</v>
      </c>
      <c r="O2447">
        <v>3534</v>
      </c>
      <c r="P2447">
        <v>1175</v>
      </c>
      <c r="Q2447">
        <v>14151</v>
      </c>
    </row>
    <row r="2448" spans="1:17" hidden="1" x14ac:dyDescent="0.2">
      <c r="A2448" t="s">
        <v>362</v>
      </c>
      <c r="B2448" s="2">
        <v>42186</v>
      </c>
      <c r="C2448" t="s">
        <v>353</v>
      </c>
      <c r="D2448" t="s">
        <v>354</v>
      </c>
      <c r="E2448" t="s">
        <v>347</v>
      </c>
      <c r="F2448" t="s">
        <v>348</v>
      </c>
      <c r="G2448" t="s">
        <v>389</v>
      </c>
      <c r="H2448">
        <v>27</v>
      </c>
      <c r="I2448" t="s">
        <v>220</v>
      </c>
      <c r="J2448" t="s">
        <v>219</v>
      </c>
      <c r="K2448">
        <v>5197712</v>
      </c>
      <c r="L2448">
        <v>4435382</v>
      </c>
      <c r="M2448">
        <v>325558</v>
      </c>
      <c r="N2448">
        <v>58505</v>
      </c>
      <c r="O2448">
        <v>259677</v>
      </c>
      <c r="P2448">
        <v>2434</v>
      </c>
      <c r="Q2448">
        <v>116156</v>
      </c>
    </row>
    <row r="2449" spans="1:17" hidden="1" x14ac:dyDescent="0.2">
      <c r="A2449" t="s">
        <v>362</v>
      </c>
      <c r="B2449" s="2">
        <v>42186</v>
      </c>
      <c r="C2449" t="s">
        <v>353</v>
      </c>
      <c r="D2449" t="s">
        <v>354</v>
      </c>
      <c r="E2449" t="s">
        <v>349</v>
      </c>
      <c r="F2449" t="s">
        <v>350</v>
      </c>
      <c r="G2449" t="s">
        <v>389</v>
      </c>
      <c r="H2449">
        <v>27</v>
      </c>
      <c r="I2449" t="s">
        <v>220</v>
      </c>
      <c r="J2449" t="s">
        <v>219</v>
      </c>
      <c r="K2449">
        <v>5482503</v>
      </c>
      <c r="L2449">
        <v>4674236</v>
      </c>
      <c r="M2449">
        <v>337190</v>
      </c>
      <c r="N2449">
        <v>73950</v>
      </c>
      <c r="O2449">
        <v>263211</v>
      </c>
      <c r="P2449">
        <v>3609</v>
      </c>
      <c r="Q2449">
        <v>130307</v>
      </c>
    </row>
    <row r="2450" spans="1:17" hidden="1" x14ac:dyDescent="0.2">
      <c r="A2450" t="s">
        <v>363</v>
      </c>
      <c r="B2450" s="2">
        <v>42552</v>
      </c>
      <c r="C2450" t="s">
        <v>341</v>
      </c>
      <c r="D2450" t="s">
        <v>342</v>
      </c>
      <c r="E2450" t="s">
        <v>343</v>
      </c>
      <c r="F2450" t="s">
        <v>344</v>
      </c>
      <c r="G2450" t="s">
        <v>389</v>
      </c>
      <c r="H2450">
        <v>27</v>
      </c>
      <c r="I2450" t="s">
        <v>220</v>
      </c>
      <c r="J2450" t="s">
        <v>219</v>
      </c>
      <c r="K2450">
        <v>140681</v>
      </c>
      <c r="L2450">
        <v>117757</v>
      </c>
      <c r="M2450">
        <v>5803</v>
      </c>
      <c r="N2450">
        <v>7561</v>
      </c>
      <c r="O2450">
        <v>1815</v>
      </c>
      <c r="P2450">
        <v>588</v>
      </c>
      <c r="Q2450">
        <v>7157</v>
      </c>
    </row>
    <row r="2451" spans="1:17" hidden="1" x14ac:dyDescent="0.2">
      <c r="A2451" t="s">
        <v>363</v>
      </c>
      <c r="B2451" s="2">
        <v>42552</v>
      </c>
      <c r="C2451" t="s">
        <v>341</v>
      </c>
      <c r="D2451" t="s">
        <v>342</v>
      </c>
      <c r="E2451" t="s">
        <v>347</v>
      </c>
      <c r="F2451" t="s">
        <v>348</v>
      </c>
      <c r="G2451" t="s">
        <v>389</v>
      </c>
      <c r="H2451">
        <v>27</v>
      </c>
      <c r="I2451" t="s">
        <v>220</v>
      </c>
      <c r="J2451" t="s">
        <v>219</v>
      </c>
      <c r="K2451">
        <v>2633595</v>
      </c>
      <c r="L2451">
        <v>2237437</v>
      </c>
      <c r="M2451">
        <v>166943</v>
      </c>
      <c r="N2451">
        <v>29800</v>
      </c>
      <c r="O2451">
        <v>137688</v>
      </c>
      <c r="P2451">
        <v>1258</v>
      </c>
      <c r="Q2451">
        <v>60469</v>
      </c>
    </row>
    <row r="2452" spans="1:17" hidden="1" x14ac:dyDescent="0.2">
      <c r="A2452" t="s">
        <v>363</v>
      </c>
      <c r="B2452" s="2">
        <v>42552</v>
      </c>
      <c r="C2452" t="s">
        <v>341</v>
      </c>
      <c r="D2452" t="s">
        <v>342</v>
      </c>
      <c r="E2452" t="s">
        <v>349</v>
      </c>
      <c r="F2452" t="s">
        <v>350</v>
      </c>
      <c r="G2452" t="s">
        <v>389</v>
      </c>
      <c r="H2452">
        <v>27</v>
      </c>
      <c r="I2452" t="s">
        <v>220</v>
      </c>
      <c r="J2452" t="s">
        <v>219</v>
      </c>
      <c r="K2452">
        <v>2774276</v>
      </c>
      <c r="L2452">
        <v>2355194</v>
      </c>
      <c r="M2452">
        <v>172746</v>
      </c>
      <c r="N2452">
        <v>37361</v>
      </c>
      <c r="O2452">
        <v>139503</v>
      </c>
      <c r="P2452">
        <v>1846</v>
      </c>
      <c r="Q2452">
        <v>67626</v>
      </c>
    </row>
    <row r="2453" spans="1:17" hidden="1" x14ac:dyDescent="0.2">
      <c r="A2453" t="s">
        <v>363</v>
      </c>
      <c r="B2453" s="2">
        <v>42552</v>
      </c>
      <c r="C2453" t="s">
        <v>351</v>
      </c>
      <c r="D2453" t="s">
        <v>352</v>
      </c>
      <c r="E2453" t="s">
        <v>343</v>
      </c>
      <c r="F2453" t="s">
        <v>344</v>
      </c>
      <c r="G2453" t="s">
        <v>389</v>
      </c>
      <c r="H2453">
        <v>27</v>
      </c>
      <c r="I2453" t="s">
        <v>220</v>
      </c>
      <c r="J2453" t="s">
        <v>219</v>
      </c>
      <c r="K2453">
        <v>151827</v>
      </c>
      <c r="L2453">
        <v>127317</v>
      </c>
      <c r="M2453">
        <v>6197</v>
      </c>
      <c r="N2453">
        <v>8434</v>
      </c>
      <c r="O2453">
        <v>1887</v>
      </c>
      <c r="P2453">
        <v>622</v>
      </c>
      <c r="Q2453">
        <v>7370</v>
      </c>
    </row>
    <row r="2454" spans="1:17" hidden="1" x14ac:dyDescent="0.2">
      <c r="A2454" t="s">
        <v>363</v>
      </c>
      <c r="B2454" s="2">
        <v>42552</v>
      </c>
      <c r="C2454" t="s">
        <v>351</v>
      </c>
      <c r="D2454" t="s">
        <v>352</v>
      </c>
      <c r="E2454" t="s">
        <v>347</v>
      </c>
      <c r="F2454" t="s">
        <v>348</v>
      </c>
      <c r="G2454" t="s">
        <v>389</v>
      </c>
      <c r="H2454">
        <v>27</v>
      </c>
      <c r="I2454" t="s">
        <v>220</v>
      </c>
      <c r="J2454" t="s">
        <v>219</v>
      </c>
      <c r="K2454">
        <v>2597306</v>
      </c>
      <c r="L2454">
        <v>2202417</v>
      </c>
      <c r="M2454">
        <v>174107</v>
      </c>
      <c r="N2454">
        <v>29088</v>
      </c>
      <c r="O2454">
        <v>131200</v>
      </c>
      <c r="P2454">
        <v>1302</v>
      </c>
      <c r="Q2454">
        <v>59192</v>
      </c>
    </row>
    <row r="2455" spans="1:17" hidden="1" x14ac:dyDescent="0.2">
      <c r="A2455" t="s">
        <v>363</v>
      </c>
      <c r="B2455" s="2">
        <v>42552</v>
      </c>
      <c r="C2455" t="s">
        <v>351</v>
      </c>
      <c r="D2455" t="s">
        <v>352</v>
      </c>
      <c r="E2455" t="s">
        <v>349</v>
      </c>
      <c r="F2455" t="s">
        <v>350</v>
      </c>
      <c r="G2455" t="s">
        <v>389</v>
      </c>
      <c r="H2455">
        <v>27</v>
      </c>
      <c r="I2455" t="s">
        <v>220</v>
      </c>
      <c r="J2455" t="s">
        <v>219</v>
      </c>
      <c r="K2455">
        <v>2749133</v>
      </c>
      <c r="L2455">
        <v>2329734</v>
      </c>
      <c r="M2455">
        <v>180304</v>
      </c>
      <c r="N2455">
        <v>37522</v>
      </c>
      <c r="O2455">
        <v>133087</v>
      </c>
      <c r="P2455">
        <v>1924</v>
      </c>
      <c r="Q2455">
        <v>66562</v>
      </c>
    </row>
    <row r="2456" spans="1:17" hidden="1" x14ac:dyDescent="0.2">
      <c r="A2456" t="s">
        <v>363</v>
      </c>
      <c r="B2456" s="2">
        <v>42552</v>
      </c>
      <c r="C2456" t="s">
        <v>353</v>
      </c>
      <c r="D2456" t="s">
        <v>354</v>
      </c>
      <c r="E2456" t="s">
        <v>343</v>
      </c>
      <c r="F2456" t="s">
        <v>344</v>
      </c>
      <c r="G2456" t="s">
        <v>389</v>
      </c>
      <c r="H2456">
        <v>27</v>
      </c>
      <c r="I2456" t="s">
        <v>220</v>
      </c>
      <c r="J2456" t="s">
        <v>219</v>
      </c>
      <c r="K2456">
        <v>292508</v>
      </c>
      <c r="L2456">
        <v>245074</v>
      </c>
      <c r="M2456">
        <v>12000</v>
      </c>
      <c r="N2456">
        <v>15995</v>
      </c>
      <c r="O2456">
        <v>3702</v>
      </c>
      <c r="P2456">
        <v>1210</v>
      </c>
      <c r="Q2456">
        <v>14527</v>
      </c>
    </row>
    <row r="2457" spans="1:17" hidden="1" x14ac:dyDescent="0.2">
      <c r="A2457" t="s">
        <v>363</v>
      </c>
      <c r="B2457" s="2">
        <v>42552</v>
      </c>
      <c r="C2457" t="s">
        <v>353</v>
      </c>
      <c r="D2457" t="s">
        <v>354</v>
      </c>
      <c r="E2457" t="s">
        <v>347</v>
      </c>
      <c r="F2457" t="s">
        <v>348</v>
      </c>
      <c r="G2457" t="s">
        <v>389</v>
      </c>
      <c r="H2457">
        <v>27</v>
      </c>
      <c r="I2457" t="s">
        <v>220</v>
      </c>
      <c r="J2457" t="s">
        <v>219</v>
      </c>
      <c r="K2457">
        <v>5230901</v>
      </c>
      <c r="L2457">
        <v>4439854</v>
      </c>
      <c r="M2457">
        <v>341050</v>
      </c>
      <c r="N2457">
        <v>58888</v>
      </c>
      <c r="O2457">
        <v>268888</v>
      </c>
      <c r="P2457">
        <v>2560</v>
      </c>
      <c r="Q2457">
        <v>119661</v>
      </c>
    </row>
    <row r="2458" spans="1:17" hidden="1" x14ac:dyDescent="0.2">
      <c r="A2458" t="s">
        <v>363</v>
      </c>
      <c r="B2458" s="2">
        <v>42552</v>
      </c>
      <c r="C2458" t="s">
        <v>353</v>
      </c>
      <c r="D2458" t="s">
        <v>354</v>
      </c>
      <c r="E2458" t="s">
        <v>349</v>
      </c>
      <c r="F2458" t="s">
        <v>350</v>
      </c>
      <c r="G2458" t="s">
        <v>389</v>
      </c>
      <c r="H2458">
        <v>27</v>
      </c>
      <c r="I2458" t="s">
        <v>220</v>
      </c>
      <c r="J2458" t="s">
        <v>219</v>
      </c>
      <c r="K2458">
        <v>5523409</v>
      </c>
      <c r="L2458">
        <v>4684928</v>
      </c>
      <c r="M2458">
        <v>353050</v>
      </c>
      <c r="N2458">
        <v>74883</v>
      </c>
      <c r="O2458">
        <v>272590</v>
      </c>
      <c r="P2458">
        <v>3770</v>
      </c>
      <c r="Q2458">
        <v>134188</v>
      </c>
    </row>
    <row r="2459" spans="1:17" hidden="1" x14ac:dyDescent="0.2">
      <c r="A2459" t="s">
        <v>364</v>
      </c>
      <c r="B2459" s="2">
        <v>42917</v>
      </c>
      <c r="C2459" t="s">
        <v>341</v>
      </c>
      <c r="D2459" t="s">
        <v>342</v>
      </c>
      <c r="E2459" t="s">
        <v>343</v>
      </c>
      <c r="F2459" t="s">
        <v>344</v>
      </c>
      <c r="G2459" t="s">
        <v>389</v>
      </c>
      <c r="H2459">
        <v>27</v>
      </c>
      <c r="I2459" t="s">
        <v>220</v>
      </c>
      <c r="J2459" t="s">
        <v>219</v>
      </c>
      <c r="K2459">
        <v>144743</v>
      </c>
      <c r="L2459">
        <v>121102</v>
      </c>
      <c r="M2459">
        <v>5991</v>
      </c>
      <c r="N2459">
        <v>7763</v>
      </c>
      <c r="O2459">
        <v>1881</v>
      </c>
      <c r="P2459">
        <v>606</v>
      </c>
      <c r="Q2459">
        <v>7400</v>
      </c>
    </row>
    <row r="2460" spans="1:17" hidden="1" x14ac:dyDescent="0.2">
      <c r="A2460" t="s">
        <v>364</v>
      </c>
      <c r="B2460" s="2">
        <v>42917</v>
      </c>
      <c r="C2460" t="s">
        <v>341</v>
      </c>
      <c r="D2460" t="s">
        <v>342</v>
      </c>
      <c r="E2460" t="s">
        <v>347</v>
      </c>
      <c r="F2460" t="s">
        <v>348</v>
      </c>
      <c r="G2460" t="s">
        <v>389</v>
      </c>
      <c r="H2460">
        <v>27</v>
      </c>
      <c r="I2460" t="s">
        <v>220</v>
      </c>
      <c r="J2460" t="s">
        <v>219</v>
      </c>
      <c r="K2460">
        <v>2650887</v>
      </c>
      <c r="L2460">
        <v>2241921</v>
      </c>
      <c r="M2460">
        <v>173628</v>
      </c>
      <c r="N2460">
        <v>30003</v>
      </c>
      <c r="O2460">
        <v>141719</v>
      </c>
      <c r="P2460">
        <v>1343</v>
      </c>
      <c r="Q2460">
        <v>62273</v>
      </c>
    </row>
    <row r="2461" spans="1:17" hidden="1" x14ac:dyDescent="0.2">
      <c r="A2461" t="s">
        <v>364</v>
      </c>
      <c r="B2461" s="2">
        <v>42917</v>
      </c>
      <c r="C2461" t="s">
        <v>341</v>
      </c>
      <c r="D2461" t="s">
        <v>342</v>
      </c>
      <c r="E2461" t="s">
        <v>349</v>
      </c>
      <c r="F2461" t="s">
        <v>350</v>
      </c>
      <c r="G2461" t="s">
        <v>389</v>
      </c>
      <c r="H2461">
        <v>27</v>
      </c>
      <c r="I2461" t="s">
        <v>220</v>
      </c>
      <c r="J2461" t="s">
        <v>219</v>
      </c>
      <c r="K2461">
        <v>2795630</v>
      </c>
      <c r="L2461">
        <v>2363023</v>
      </c>
      <c r="M2461">
        <v>179619</v>
      </c>
      <c r="N2461">
        <v>37766</v>
      </c>
      <c r="O2461">
        <v>143600</v>
      </c>
      <c r="P2461">
        <v>1949</v>
      </c>
      <c r="Q2461">
        <v>69673</v>
      </c>
    </row>
    <row r="2462" spans="1:17" hidden="1" x14ac:dyDescent="0.2">
      <c r="A2462" t="s">
        <v>364</v>
      </c>
      <c r="B2462" s="2">
        <v>42917</v>
      </c>
      <c r="C2462" t="s">
        <v>351</v>
      </c>
      <c r="D2462" t="s">
        <v>352</v>
      </c>
      <c r="E2462" t="s">
        <v>343</v>
      </c>
      <c r="F2462" t="s">
        <v>344</v>
      </c>
      <c r="G2462" t="s">
        <v>389</v>
      </c>
      <c r="H2462">
        <v>27</v>
      </c>
      <c r="I2462" t="s">
        <v>220</v>
      </c>
      <c r="J2462" t="s">
        <v>219</v>
      </c>
      <c r="K2462">
        <v>156263</v>
      </c>
      <c r="L2462">
        <v>130864</v>
      </c>
      <c r="M2462">
        <v>6479</v>
      </c>
      <c r="N2462">
        <v>8623</v>
      </c>
      <c r="O2462">
        <v>1964</v>
      </c>
      <c r="P2462">
        <v>658</v>
      </c>
      <c r="Q2462">
        <v>7675</v>
      </c>
    </row>
    <row r="2463" spans="1:17" hidden="1" x14ac:dyDescent="0.2">
      <c r="A2463" t="s">
        <v>364</v>
      </c>
      <c r="B2463" s="2">
        <v>42917</v>
      </c>
      <c r="C2463" t="s">
        <v>351</v>
      </c>
      <c r="D2463" t="s">
        <v>352</v>
      </c>
      <c r="E2463" t="s">
        <v>347</v>
      </c>
      <c r="F2463" t="s">
        <v>348</v>
      </c>
      <c r="G2463" t="s">
        <v>389</v>
      </c>
      <c r="H2463">
        <v>27</v>
      </c>
      <c r="I2463" t="s">
        <v>220</v>
      </c>
      <c r="J2463" t="s">
        <v>219</v>
      </c>
      <c r="K2463">
        <v>2616262</v>
      </c>
      <c r="L2463">
        <v>2208099</v>
      </c>
      <c r="M2463">
        <v>181266</v>
      </c>
      <c r="N2463">
        <v>29350</v>
      </c>
      <c r="O2463">
        <v>135083</v>
      </c>
      <c r="P2463">
        <v>1385</v>
      </c>
      <c r="Q2463">
        <v>61079</v>
      </c>
    </row>
    <row r="2464" spans="1:17" hidden="1" x14ac:dyDescent="0.2">
      <c r="A2464" t="s">
        <v>364</v>
      </c>
      <c r="B2464" s="2">
        <v>42917</v>
      </c>
      <c r="C2464" t="s">
        <v>351</v>
      </c>
      <c r="D2464" t="s">
        <v>352</v>
      </c>
      <c r="E2464" t="s">
        <v>349</v>
      </c>
      <c r="F2464" t="s">
        <v>350</v>
      </c>
      <c r="G2464" t="s">
        <v>389</v>
      </c>
      <c r="H2464">
        <v>27</v>
      </c>
      <c r="I2464" t="s">
        <v>220</v>
      </c>
      <c r="J2464" t="s">
        <v>219</v>
      </c>
      <c r="K2464">
        <v>2772525</v>
      </c>
      <c r="L2464">
        <v>2338963</v>
      </c>
      <c r="M2464">
        <v>187745</v>
      </c>
      <c r="N2464">
        <v>37973</v>
      </c>
      <c r="O2464">
        <v>137047</v>
      </c>
      <c r="P2464">
        <v>2043</v>
      </c>
      <c r="Q2464">
        <v>68754</v>
      </c>
    </row>
    <row r="2465" spans="1:17" hidden="1" x14ac:dyDescent="0.2">
      <c r="A2465" t="s">
        <v>364</v>
      </c>
      <c r="B2465" s="2">
        <v>42917</v>
      </c>
      <c r="C2465" t="s">
        <v>353</v>
      </c>
      <c r="D2465" t="s">
        <v>354</v>
      </c>
      <c r="E2465" t="s">
        <v>343</v>
      </c>
      <c r="F2465" t="s">
        <v>344</v>
      </c>
      <c r="G2465" t="s">
        <v>389</v>
      </c>
      <c r="H2465">
        <v>27</v>
      </c>
      <c r="I2465" t="s">
        <v>220</v>
      </c>
      <c r="J2465" t="s">
        <v>219</v>
      </c>
      <c r="K2465">
        <v>301006</v>
      </c>
      <c r="L2465">
        <v>251966</v>
      </c>
      <c r="M2465">
        <v>12470</v>
      </c>
      <c r="N2465">
        <v>16386</v>
      </c>
      <c r="O2465">
        <v>3845</v>
      </c>
      <c r="P2465">
        <v>1264</v>
      </c>
      <c r="Q2465">
        <v>15075</v>
      </c>
    </row>
    <row r="2466" spans="1:17" hidden="1" x14ac:dyDescent="0.2">
      <c r="A2466" t="s">
        <v>364</v>
      </c>
      <c r="B2466" s="2">
        <v>42917</v>
      </c>
      <c r="C2466" t="s">
        <v>353</v>
      </c>
      <c r="D2466" t="s">
        <v>354</v>
      </c>
      <c r="E2466" t="s">
        <v>347</v>
      </c>
      <c r="F2466" t="s">
        <v>348</v>
      </c>
      <c r="G2466" t="s">
        <v>389</v>
      </c>
      <c r="H2466">
        <v>27</v>
      </c>
      <c r="I2466" t="s">
        <v>220</v>
      </c>
      <c r="J2466" t="s">
        <v>219</v>
      </c>
      <c r="K2466">
        <v>5267149</v>
      </c>
      <c r="L2466">
        <v>4450020</v>
      </c>
      <c r="M2466">
        <v>354894</v>
      </c>
      <c r="N2466">
        <v>59353</v>
      </c>
      <c r="O2466">
        <v>276802</v>
      </c>
      <c r="P2466">
        <v>2728</v>
      </c>
      <c r="Q2466">
        <v>123352</v>
      </c>
    </row>
    <row r="2467" spans="1:17" hidden="1" x14ac:dyDescent="0.2">
      <c r="A2467" t="s">
        <v>364</v>
      </c>
      <c r="B2467" s="2">
        <v>42917</v>
      </c>
      <c r="C2467" t="s">
        <v>353</v>
      </c>
      <c r="D2467" t="s">
        <v>354</v>
      </c>
      <c r="E2467" t="s">
        <v>349</v>
      </c>
      <c r="F2467" t="s">
        <v>350</v>
      </c>
      <c r="G2467" t="s">
        <v>389</v>
      </c>
      <c r="H2467">
        <v>27</v>
      </c>
      <c r="I2467" t="s">
        <v>220</v>
      </c>
      <c r="J2467" t="s">
        <v>219</v>
      </c>
      <c r="K2467">
        <v>5568155</v>
      </c>
      <c r="L2467">
        <v>4701986</v>
      </c>
      <c r="M2467">
        <v>367364</v>
      </c>
      <c r="N2467">
        <v>75739</v>
      </c>
      <c r="O2467">
        <v>280647</v>
      </c>
      <c r="P2467">
        <v>3992</v>
      </c>
      <c r="Q2467">
        <v>138427</v>
      </c>
    </row>
    <row r="2468" spans="1:17" hidden="1" x14ac:dyDescent="0.2">
      <c r="A2468" t="s">
        <v>365</v>
      </c>
      <c r="B2468" s="2">
        <v>43282</v>
      </c>
      <c r="C2468" t="s">
        <v>341</v>
      </c>
      <c r="D2468" t="s">
        <v>342</v>
      </c>
      <c r="E2468" t="s">
        <v>343</v>
      </c>
      <c r="F2468" t="s">
        <v>344</v>
      </c>
      <c r="G2468" t="s">
        <v>389</v>
      </c>
      <c r="H2468">
        <v>27</v>
      </c>
      <c r="I2468" t="s">
        <v>220</v>
      </c>
      <c r="J2468" t="s">
        <v>219</v>
      </c>
      <c r="K2468">
        <v>148854</v>
      </c>
      <c r="L2468">
        <v>124530</v>
      </c>
      <c r="M2468">
        <v>6153</v>
      </c>
      <c r="N2468">
        <v>7919</v>
      </c>
      <c r="O2468">
        <v>1973</v>
      </c>
      <c r="P2468">
        <v>627</v>
      </c>
      <c r="Q2468">
        <v>7652</v>
      </c>
    </row>
    <row r="2469" spans="1:17" hidden="1" x14ac:dyDescent="0.2">
      <c r="A2469" t="s">
        <v>365</v>
      </c>
      <c r="B2469" s="2">
        <v>43282</v>
      </c>
      <c r="C2469" t="s">
        <v>341</v>
      </c>
      <c r="D2469" t="s">
        <v>342</v>
      </c>
      <c r="E2469" t="s">
        <v>347</v>
      </c>
      <c r="F2469" t="s">
        <v>348</v>
      </c>
      <c r="G2469" t="s">
        <v>389</v>
      </c>
      <c r="H2469">
        <v>27</v>
      </c>
      <c r="I2469" t="s">
        <v>220</v>
      </c>
      <c r="J2469" t="s">
        <v>219</v>
      </c>
      <c r="K2469">
        <v>2667524</v>
      </c>
      <c r="L2469">
        <v>2246067</v>
      </c>
      <c r="M2469">
        <v>179782</v>
      </c>
      <c r="N2469">
        <v>30262</v>
      </c>
      <c r="O2469">
        <v>145779</v>
      </c>
      <c r="P2469">
        <v>1408</v>
      </c>
      <c r="Q2469">
        <v>64226</v>
      </c>
    </row>
    <row r="2470" spans="1:17" hidden="1" x14ac:dyDescent="0.2">
      <c r="A2470" t="s">
        <v>365</v>
      </c>
      <c r="B2470" s="2">
        <v>43282</v>
      </c>
      <c r="C2470" t="s">
        <v>341</v>
      </c>
      <c r="D2470" t="s">
        <v>342</v>
      </c>
      <c r="E2470" t="s">
        <v>349</v>
      </c>
      <c r="F2470" t="s">
        <v>350</v>
      </c>
      <c r="G2470" t="s">
        <v>389</v>
      </c>
      <c r="H2470">
        <v>27</v>
      </c>
      <c r="I2470" t="s">
        <v>220</v>
      </c>
      <c r="J2470" t="s">
        <v>219</v>
      </c>
      <c r="K2470">
        <v>2816378</v>
      </c>
      <c r="L2470">
        <v>2370597</v>
      </c>
      <c r="M2470">
        <v>185935</v>
      </c>
      <c r="N2470">
        <v>38181</v>
      </c>
      <c r="O2470">
        <v>147752</v>
      </c>
      <c r="P2470">
        <v>2035</v>
      </c>
      <c r="Q2470">
        <v>71878</v>
      </c>
    </row>
    <row r="2471" spans="1:17" hidden="1" x14ac:dyDescent="0.2">
      <c r="A2471" t="s">
        <v>365</v>
      </c>
      <c r="B2471" s="2">
        <v>43282</v>
      </c>
      <c r="C2471" t="s">
        <v>351</v>
      </c>
      <c r="D2471" t="s">
        <v>352</v>
      </c>
      <c r="E2471" t="s">
        <v>343</v>
      </c>
      <c r="F2471" t="s">
        <v>344</v>
      </c>
      <c r="G2471" t="s">
        <v>389</v>
      </c>
      <c r="H2471">
        <v>27</v>
      </c>
      <c r="I2471" t="s">
        <v>220</v>
      </c>
      <c r="J2471" t="s">
        <v>219</v>
      </c>
      <c r="K2471">
        <v>160429</v>
      </c>
      <c r="L2471">
        <v>134378</v>
      </c>
      <c r="M2471">
        <v>6679</v>
      </c>
      <c r="N2471">
        <v>8764</v>
      </c>
      <c r="O2471">
        <v>2026</v>
      </c>
      <c r="P2471">
        <v>660</v>
      </c>
      <c r="Q2471">
        <v>7922</v>
      </c>
    </row>
    <row r="2472" spans="1:17" hidden="1" x14ac:dyDescent="0.2">
      <c r="A2472" t="s">
        <v>365</v>
      </c>
      <c r="B2472" s="2">
        <v>43282</v>
      </c>
      <c r="C2472" t="s">
        <v>351</v>
      </c>
      <c r="D2472" t="s">
        <v>352</v>
      </c>
      <c r="E2472" t="s">
        <v>347</v>
      </c>
      <c r="F2472" t="s">
        <v>348</v>
      </c>
      <c r="G2472" t="s">
        <v>389</v>
      </c>
      <c r="H2472">
        <v>27</v>
      </c>
      <c r="I2472" t="s">
        <v>220</v>
      </c>
      <c r="J2472" t="s">
        <v>219</v>
      </c>
      <c r="K2472">
        <v>2634372</v>
      </c>
      <c r="L2472">
        <v>2213201</v>
      </c>
      <c r="M2472">
        <v>187800</v>
      </c>
      <c r="N2472">
        <v>29671</v>
      </c>
      <c r="O2472">
        <v>139197</v>
      </c>
      <c r="P2472">
        <v>1450</v>
      </c>
      <c r="Q2472">
        <v>63053</v>
      </c>
    </row>
    <row r="2473" spans="1:17" hidden="1" x14ac:dyDescent="0.2">
      <c r="A2473" t="s">
        <v>365</v>
      </c>
      <c r="B2473" s="2">
        <v>43282</v>
      </c>
      <c r="C2473" t="s">
        <v>351</v>
      </c>
      <c r="D2473" t="s">
        <v>352</v>
      </c>
      <c r="E2473" t="s">
        <v>349</v>
      </c>
      <c r="F2473" t="s">
        <v>350</v>
      </c>
      <c r="G2473" t="s">
        <v>389</v>
      </c>
      <c r="H2473">
        <v>27</v>
      </c>
      <c r="I2473" t="s">
        <v>220</v>
      </c>
      <c r="J2473" t="s">
        <v>219</v>
      </c>
      <c r="K2473">
        <v>2794801</v>
      </c>
      <c r="L2473">
        <v>2347579</v>
      </c>
      <c r="M2473">
        <v>194479</v>
      </c>
      <c r="N2473">
        <v>38435</v>
      </c>
      <c r="O2473">
        <v>141223</v>
      </c>
      <c r="P2473">
        <v>2110</v>
      </c>
      <c r="Q2473">
        <v>70975</v>
      </c>
    </row>
    <row r="2474" spans="1:17" hidden="1" x14ac:dyDescent="0.2">
      <c r="A2474" t="s">
        <v>365</v>
      </c>
      <c r="B2474" s="2">
        <v>43282</v>
      </c>
      <c r="C2474" t="s">
        <v>353</v>
      </c>
      <c r="D2474" t="s">
        <v>354</v>
      </c>
      <c r="E2474" t="s">
        <v>343</v>
      </c>
      <c r="F2474" t="s">
        <v>344</v>
      </c>
      <c r="G2474" t="s">
        <v>389</v>
      </c>
      <c r="H2474">
        <v>27</v>
      </c>
      <c r="I2474" t="s">
        <v>220</v>
      </c>
      <c r="J2474" t="s">
        <v>219</v>
      </c>
      <c r="K2474">
        <v>309283</v>
      </c>
      <c r="L2474">
        <v>258908</v>
      </c>
      <c r="M2474">
        <v>12832</v>
      </c>
      <c r="N2474">
        <v>16683</v>
      </c>
      <c r="O2474">
        <v>3999</v>
      </c>
      <c r="P2474">
        <v>1287</v>
      </c>
      <c r="Q2474">
        <v>15574</v>
      </c>
    </row>
    <row r="2475" spans="1:17" hidden="1" x14ac:dyDescent="0.2">
      <c r="A2475" t="s">
        <v>365</v>
      </c>
      <c r="B2475" s="2">
        <v>43282</v>
      </c>
      <c r="C2475" t="s">
        <v>353</v>
      </c>
      <c r="D2475" t="s">
        <v>354</v>
      </c>
      <c r="E2475" t="s">
        <v>347</v>
      </c>
      <c r="F2475" t="s">
        <v>348</v>
      </c>
      <c r="G2475" t="s">
        <v>389</v>
      </c>
      <c r="H2475">
        <v>27</v>
      </c>
      <c r="I2475" t="s">
        <v>220</v>
      </c>
      <c r="J2475" t="s">
        <v>219</v>
      </c>
      <c r="K2475">
        <v>5301896</v>
      </c>
      <c r="L2475">
        <v>4459268</v>
      </c>
      <c r="M2475">
        <v>367582</v>
      </c>
      <c r="N2475">
        <v>59933</v>
      </c>
      <c r="O2475">
        <v>284976</v>
      </c>
      <c r="P2475">
        <v>2858</v>
      </c>
      <c r="Q2475">
        <v>127279</v>
      </c>
    </row>
    <row r="2476" spans="1:17" hidden="1" x14ac:dyDescent="0.2">
      <c r="A2476" t="s">
        <v>365</v>
      </c>
      <c r="B2476" s="2">
        <v>43282</v>
      </c>
      <c r="C2476" t="s">
        <v>353</v>
      </c>
      <c r="D2476" t="s">
        <v>354</v>
      </c>
      <c r="E2476" t="s">
        <v>349</v>
      </c>
      <c r="F2476" t="s">
        <v>350</v>
      </c>
      <c r="G2476" t="s">
        <v>389</v>
      </c>
      <c r="H2476">
        <v>27</v>
      </c>
      <c r="I2476" t="s">
        <v>220</v>
      </c>
      <c r="J2476" t="s">
        <v>219</v>
      </c>
      <c r="K2476">
        <v>5611179</v>
      </c>
      <c r="L2476">
        <v>4718176</v>
      </c>
      <c r="M2476">
        <v>380414</v>
      </c>
      <c r="N2476">
        <v>76616</v>
      </c>
      <c r="O2476">
        <v>288975</v>
      </c>
      <c r="P2476">
        <v>4145</v>
      </c>
      <c r="Q2476">
        <v>142853</v>
      </c>
    </row>
    <row r="2477" spans="1:17" hidden="1" x14ac:dyDescent="0.2">
      <c r="A2477" t="s">
        <v>339</v>
      </c>
      <c r="B2477" t="s">
        <v>340</v>
      </c>
      <c r="C2477" t="s">
        <v>341</v>
      </c>
      <c r="D2477" t="s">
        <v>342</v>
      </c>
      <c r="E2477" t="s">
        <v>343</v>
      </c>
      <c r="F2477" t="s">
        <v>344</v>
      </c>
      <c r="G2477" t="s">
        <v>390</v>
      </c>
      <c r="H2477">
        <v>28</v>
      </c>
      <c r="I2477" t="s">
        <v>222</v>
      </c>
      <c r="J2477" t="s">
        <v>221</v>
      </c>
      <c r="K2477">
        <v>33798</v>
      </c>
      <c r="L2477">
        <v>26661</v>
      </c>
      <c r="M2477">
        <v>3960</v>
      </c>
      <c r="N2477">
        <v>1155</v>
      </c>
      <c r="O2477">
        <v>301</v>
      </c>
      <c r="P2477">
        <v>286</v>
      </c>
      <c r="Q2477">
        <v>1435</v>
      </c>
    </row>
    <row r="2478" spans="1:17" hidden="1" x14ac:dyDescent="0.2">
      <c r="A2478" t="s">
        <v>339</v>
      </c>
      <c r="B2478" t="s">
        <v>340</v>
      </c>
      <c r="C2478" t="s">
        <v>341</v>
      </c>
      <c r="D2478" t="s">
        <v>342</v>
      </c>
      <c r="E2478" t="s">
        <v>347</v>
      </c>
      <c r="F2478" t="s">
        <v>348</v>
      </c>
      <c r="G2478" t="s">
        <v>390</v>
      </c>
      <c r="H2478">
        <v>28</v>
      </c>
      <c r="I2478" t="s">
        <v>222</v>
      </c>
      <c r="J2478" t="s">
        <v>221</v>
      </c>
      <c r="K2478">
        <v>1492259</v>
      </c>
      <c r="L2478">
        <v>877791</v>
      </c>
      <c r="M2478">
        <v>579393</v>
      </c>
      <c r="N2478">
        <v>7153</v>
      </c>
      <c r="O2478">
        <v>13662</v>
      </c>
      <c r="P2478">
        <v>484</v>
      </c>
      <c r="Q2478">
        <v>13776</v>
      </c>
    </row>
    <row r="2479" spans="1:17" hidden="1" x14ac:dyDescent="0.2">
      <c r="A2479" t="s">
        <v>339</v>
      </c>
      <c r="B2479" t="s">
        <v>340</v>
      </c>
      <c r="C2479" t="s">
        <v>341</v>
      </c>
      <c r="D2479" t="s">
        <v>342</v>
      </c>
      <c r="E2479" t="s">
        <v>349</v>
      </c>
      <c r="F2479" t="s">
        <v>350</v>
      </c>
      <c r="G2479" t="s">
        <v>390</v>
      </c>
      <c r="H2479">
        <v>28</v>
      </c>
      <c r="I2479" t="s">
        <v>222</v>
      </c>
      <c r="J2479" t="s">
        <v>221</v>
      </c>
      <c r="K2479">
        <v>1526057</v>
      </c>
      <c r="L2479">
        <v>904452</v>
      </c>
      <c r="M2479">
        <v>583353</v>
      </c>
      <c r="N2479">
        <v>8308</v>
      </c>
      <c r="O2479">
        <v>13963</v>
      </c>
      <c r="P2479">
        <v>770</v>
      </c>
      <c r="Q2479">
        <v>15211</v>
      </c>
    </row>
    <row r="2480" spans="1:17" hidden="1" x14ac:dyDescent="0.2">
      <c r="A2480" t="s">
        <v>339</v>
      </c>
      <c r="B2480" t="s">
        <v>340</v>
      </c>
      <c r="C2480" t="s">
        <v>351</v>
      </c>
      <c r="D2480" t="s">
        <v>352</v>
      </c>
      <c r="E2480" t="s">
        <v>343</v>
      </c>
      <c r="F2480" t="s">
        <v>344</v>
      </c>
      <c r="G2480" t="s">
        <v>390</v>
      </c>
      <c r="H2480">
        <v>28</v>
      </c>
      <c r="I2480" t="s">
        <v>222</v>
      </c>
      <c r="J2480" t="s">
        <v>221</v>
      </c>
      <c r="K2480">
        <v>47683</v>
      </c>
      <c r="L2480">
        <v>38845</v>
      </c>
      <c r="M2480">
        <v>4604</v>
      </c>
      <c r="N2480">
        <v>1775</v>
      </c>
      <c r="O2480">
        <v>390</v>
      </c>
      <c r="P2480">
        <v>447</v>
      </c>
      <c r="Q2480">
        <v>1622</v>
      </c>
    </row>
    <row r="2481" spans="1:17" hidden="1" x14ac:dyDescent="0.2">
      <c r="A2481" t="s">
        <v>339</v>
      </c>
      <c r="B2481" t="s">
        <v>340</v>
      </c>
      <c r="C2481" t="s">
        <v>351</v>
      </c>
      <c r="D2481" t="s">
        <v>352</v>
      </c>
      <c r="E2481" t="s">
        <v>347</v>
      </c>
      <c r="F2481" t="s">
        <v>348</v>
      </c>
      <c r="G2481" t="s">
        <v>390</v>
      </c>
      <c r="H2481">
        <v>28</v>
      </c>
      <c r="I2481" t="s">
        <v>222</v>
      </c>
      <c r="J2481" t="s">
        <v>221</v>
      </c>
      <c r="K2481">
        <v>1393557</v>
      </c>
      <c r="L2481">
        <v>846094</v>
      </c>
      <c r="M2481">
        <v>515144</v>
      </c>
      <c r="N2481">
        <v>6754</v>
      </c>
      <c r="O2481">
        <v>12124</v>
      </c>
      <c r="P2481">
        <v>483</v>
      </c>
      <c r="Q2481">
        <v>12958</v>
      </c>
    </row>
    <row r="2482" spans="1:17" hidden="1" x14ac:dyDescent="0.2">
      <c r="A2482" t="s">
        <v>339</v>
      </c>
      <c r="B2482" t="s">
        <v>340</v>
      </c>
      <c r="C2482" t="s">
        <v>351</v>
      </c>
      <c r="D2482" t="s">
        <v>352</v>
      </c>
      <c r="E2482" t="s">
        <v>349</v>
      </c>
      <c r="F2482" t="s">
        <v>350</v>
      </c>
      <c r="G2482" t="s">
        <v>390</v>
      </c>
      <c r="H2482">
        <v>28</v>
      </c>
      <c r="I2482" t="s">
        <v>222</v>
      </c>
      <c r="J2482" t="s">
        <v>221</v>
      </c>
      <c r="K2482">
        <v>1441240</v>
      </c>
      <c r="L2482">
        <v>884939</v>
      </c>
      <c r="M2482">
        <v>519748</v>
      </c>
      <c r="N2482">
        <v>8529</v>
      </c>
      <c r="O2482">
        <v>12514</v>
      </c>
      <c r="P2482">
        <v>930</v>
      </c>
      <c r="Q2482">
        <v>14580</v>
      </c>
    </row>
    <row r="2483" spans="1:17" hidden="1" x14ac:dyDescent="0.2">
      <c r="A2483" t="s">
        <v>339</v>
      </c>
      <c r="B2483" t="s">
        <v>340</v>
      </c>
      <c r="C2483" t="s">
        <v>353</v>
      </c>
      <c r="D2483" t="s">
        <v>354</v>
      </c>
      <c r="E2483" t="s">
        <v>343</v>
      </c>
      <c r="F2483" t="s">
        <v>344</v>
      </c>
      <c r="G2483" t="s">
        <v>390</v>
      </c>
      <c r="H2483">
        <v>28</v>
      </c>
      <c r="I2483" t="s">
        <v>222</v>
      </c>
      <c r="J2483" t="s">
        <v>221</v>
      </c>
      <c r="K2483">
        <v>81481</v>
      </c>
      <c r="L2483">
        <v>65506</v>
      </c>
      <c r="M2483">
        <v>8564</v>
      </c>
      <c r="N2483">
        <v>2930</v>
      </c>
      <c r="O2483">
        <v>691</v>
      </c>
      <c r="P2483">
        <v>733</v>
      </c>
      <c r="Q2483">
        <v>3057</v>
      </c>
    </row>
    <row r="2484" spans="1:17" hidden="1" x14ac:dyDescent="0.2">
      <c r="A2484" t="s">
        <v>339</v>
      </c>
      <c r="B2484" t="s">
        <v>340</v>
      </c>
      <c r="C2484" t="s">
        <v>353</v>
      </c>
      <c r="D2484" t="s">
        <v>354</v>
      </c>
      <c r="E2484" t="s">
        <v>347</v>
      </c>
      <c r="F2484" t="s">
        <v>348</v>
      </c>
      <c r="G2484" t="s">
        <v>390</v>
      </c>
      <c r="H2484">
        <v>28</v>
      </c>
      <c r="I2484" t="s">
        <v>222</v>
      </c>
      <c r="J2484" t="s">
        <v>221</v>
      </c>
      <c r="K2484">
        <v>2885816</v>
      </c>
      <c r="L2484">
        <v>1723885</v>
      </c>
      <c r="M2484">
        <v>1094537</v>
      </c>
      <c r="N2484">
        <v>13907</v>
      </c>
      <c r="O2484">
        <v>25786</v>
      </c>
      <c r="P2484">
        <v>967</v>
      </c>
      <c r="Q2484">
        <v>26734</v>
      </c>
    </row>
    <row r="2485" spans="1:17" hidden="1" x14ac:dyDescent="0.2">
      <c r="A2485" t="s">
        <v>339</v>
      </c>
      <c r="B2485" t="s">
        <v>340</v>
      </c>
      <c r="C2485" t="s">
        <v>353</v>
      </c>
      <c r="D2485" t="s">
        <v>354</v>
      </c>
      <c r="E2485" t="s">
        <v>349</v>
      </c>
      <c r="F2485" t="s">
        <v>350</v>
      </c>
      <c r="G2485" t="s">
        <v>390</v>
      </c>
      <c r="H2485">
        <v>28</v>
      </c>
      <c r="I2485" t="s">
        <v>222</v>
      </c>
      <c r="J2485" t="s">
        <v>221</v>
      </c>
      <c r="K2485">
        <v>2967297</v>
      </c>
      <c r="L2485">
        <v>1789391</v>
      </c>
      <c r="M2485">
        <v>1103101</v>
      </c>
      <c r="N2485">
        <v>16837</v>
      </c>
      <c r="O2485">
        <v>26477</v>
      </c>
      <c r="P2485">
        <v>1700</v>
      </c>
      <c r="Q2485">
        <v>29791</v>
      </c>
    </row>
    <row r="2486" spans="1:17" hidden="1" x14ac:dyDescent="0.2">
      <c r="A2486" t="s">
        <v>355</v>
      </c>
      <c r="B2486" t="s">
        <v>356</v>
      </c>
      <c r="C2486" t="s">
        <v>341</v>
      </c>
      <c r="D2486" t="s">
        <v>342</v>
      </c>
      <c r="E2486" t="s">
        <v>343</v>
      </c>
      <c r="F2486" t="s">
        <v>344</v>
      </c>
      <c r="G2486" t="s">
        <v>390</v>
      </c>
      <c r="H2486">
        <v>28</v>
      </c>
      <c r="I2486" t="s">
        <v>222</v>
      </c>
      <c r="J2486" t="s">
        <v>221</v>
      </c>
      <c r="K2486">
        <v>33801</v>
      </c>
      <c r="L2486">
        <v>26664</v>
      </c>
      <c r="M2486">
        <v>3960</v>
      </c>
      <c r="N2486">
        <v>1155</v>
      </c>
      <c r="O2486">
        <v>301</v>
      </c>
      <c r="P2486">
        <v>286</v>
      </c>
      <c r="Q2486">
        <v>1435</v>
      </c>
    </row>
    <row r="2487" spans="1:17" hidden="1" x14ac:dyDescent="0.2">
      <c r="A2487" t="s">
        <v>355</v>
      </c>
      <c r="B2487" t="s">
        <v>356</v>
      </c>
      <c r="C2487" t="s">
        <v>341</v>
      </c>
      <c r="D2487" t="s">
        <v>342</v>
      </c>
      <c r="E2487" t="s">
        <v>347</v>
      </c>
      <c r="F2487" t="s">
        <v>348</v>
      </c>
      <c r="G2487" t="s">
        <v>390</v>
      </c>
      <c r="H2487">
        <v>28</v>
      </c>
      <c r="I2487" t="s">
        <v>222</v>
      </c>
      <c r="J2487" t="s">
        <v>221</v>
      </c>
      <c r="K2487">
        <v>1492373</v>
      </c>
      <c r="L2487">
        <v>877874</v>
      </c>
      <c r="M2487">
        <v>579428</v>
      </c>
      <c r="N2487">
        <v>7153</v>
      </c>
      <c r="O2487">
        <v>13657</v>
      </c>
      <c r="P2487">
        <v>484</v>
      </c>
      <c r="Q2487">
        <v>13777</v>
      </c>
    </row>
    <row r="2488" spans="1:17" hidden="1" x14ac:dyDescent="0.2">
      <c r="A2488" t="s">
        <v>355</v>
      </c>
      <c r="B2488" t="s">
        <v>356</v>
      </c>
      <c r="C2488" t="s">
        <v>341</v>
      </c>
      <c r="D2488" t="s">
        <v>342</v>
      </c>
      <c r="E2488" t="s">
        <v>349</v>
      </c>
      <c r="F2488" t="s">
        <v>350</v>
      </c>
      <c r="G2488" t="s">
        <v>390</v>
      </c>
      <c r="H2488">
        <v>28</v>
      </c>
      <c r="I2488" t="s">
        <v>222</v>
      </c>
      <c r="J2488" t="s">
        <v>221</v>
      </c>
      <c r="K2488">
        <v>1526174</v>
      </c>
      <c r="L2488">
        <v>904538</v>
      </c>
      <c r="M2488">
        <v>583388</v>
      </c>
      <c r="N2488">
        <v>8308</v>
      </c>
      <c r="O2488">
        <v>13958</v>
      </c>
      <c r="P2488">
        <v>770</v>
      </c>
      <c r="Q2488">
        <v>15212</v>
      </c>
    </row>
    <row r="2489" spans="1:17" hidden="1" x14ac:dyDescent="0.2">
      <c r="A2489" t="s">
        <v>355</v>
      </c>
      <c r="B2489" t="s">
        <v>356</v>
      </c>
      <c r="C2489" t="s">
        <v>351</v>
      </c>
      <c r="D2489" t="s">
        <v>352</v>
      </c>
      <c r="E2489" t="s">
        <v>343</v>
      </c>
      <c r="F2489" t="s">
        <v>344</v>
      </c>
      <c r="G2489" t="s">
        <v>390</v>
      </c>
      <c r="H2489">
        <v>28</v>
      </c>
      <c r="I2489" t="s">
        <v>222</v>
      </c>
      <c r="J2489" t="s">
        <v>221</v>
      </c>
      <c r="K2489">
        <v>47686</v>
      </c>
      <c r="L2489">
        <v>38848</v>
      </c>
      <c r="M2489">
        <v>4604</v>
      </c>
      <c r="N2489">
        <v>1775</v>
      </c>
      <c r="O2489">
        <v>390</v>
      </c>
      <c r="P2489">
        <v>447</v>
      </c>
      <c r="Q2489">
        <v>1622</v>
      </c>
    </row>
    <row r="2490" spans="1:17" hidden="1" x14ac:dyDescent="0.2">
      <c r="A2490" t="s">
        <v>355</v>
      </c>
      <c r="B2490" t="s">
        <v>356</v>
      </c>
      <c r="C2490" t="s">
        <v>351</v>
      </c>
      <c r="D2490" t="s">
        <v>352</v>
      </c>
      <c r="E2490" t="s">
        <v>347</v>
      </c>
      <c r="F2490" t="s">
        <v>348</v>
      </c>
      <c r="G2490" t="s">
        <v>390</v>
      </c>
      <c r="H2490">
        <v>28</v>
      </c>
      <c r="I2490" t="s">
        <v>222</v>
      </c>
      <c r="J2490" t="s">
        <v>221</v>
      </c>
      <c r="K2490">
        <v>1394258</v>
      </c>
      <c r="L2490">
        <v>846303</v>
      </c>
      <c r="M2490">
        <v>515637</v>
      </c>
      <c r="N2490">
        <v>6754</v>
      </c>
      <c r="O2490">
        <v>12121</v>
      </c>
      <c r="P2490">
        <v>483</v>
      </c>
      <c r="Q2490">
        <v>12960</v>
      </c>
    </row>
    <row r="2491" spans="1:17" hidden="1" x14ac:dyDescent="0.2">
      <c r="A2491" t="s">
        <v>355</v>
      </c>
      <c r="B2491" t="s">
        <v>356</v>
      </c>
      <c r="C2491" t="s">
        <v>351</v>
      </c>
      <c r="D2491" t="s">
        <v>352</v>
      </c>
      <c r="E2491" t="s">
        <v>349</v>
      </c>
      <c r="F2491" t="s">
        <v>350</v>
      </c>
      <c r="G2491" t="s">
        <v>390</v>
      </c>
      <c r="H2491">
        <v>28</v>
      </c>
      <c r="I2491" t="s">
        <v>222</v>
      </c>
      <c r="J2491" t="s">
        <v>221</v>
      </c>
      <c r="K2491">
        <v>1441944</v>
      </c>
      <c r="L2491">
        <v>885151</v>
      </c>
      <c r="M2491">
        <v>520241</v>
      </c>
      <c r="N2491">
        <v>8529</v>
      </c>
      <c r="O2491">
        <v>12511</v>
      </c>
      <c r="P2491">
        <v>930</v>
      </c>
      <c r="Q2491">
        <v>14582</v>
      </c>
    </row>
    <row r="2492" spans="1:17" hidden="1" x14ac:dyDescent="0.2">
      <c r="A2492" t="s">
        <v>355</v>
      </c>
      <c r="B2492" t="s">
        <v>356</v>
      </c>
      <c r="C2492" t="s">
        <v>353</v>
      </c>
      <c r="D2492" t="s">
        <v>354</v>
      </c>
      <c r="E2492" t="s">
        <v>343</v>
      </c>
      <c r="F2492" t="s">
        <v>344</v>
      </c>
      <c r="G2492" t="s">
        <v>390</v>
      </c>
      <c r="H2492">
        <v>28</v>
      </c>
      <c r="I2492" t="s">
        <v>222</v>
      </c>
      <c r="J2492" t="s">
        <v>221</v>
      </c>
      <c r="K2492">
        <v>81487</v>
      </c>
      <c r="L2492">
        <v>65512</v>
      </c>
      <c r="M2492">
        <v>8564</v>
      </c>
      <c r="N2492">
        <v>2930</v>
      </c>
      <c r="O2492">
        <v>691</v>
      </c>
      <c r="P2492">
        <v>733</v>
      </c>
      <c r="Q2492">
        <v>3057</v>
      </c>
    </row>
    <row r="2493" spans="1:17" hidden="1" x14ac:dyDescent="0.2">
      <c r="A2493" t="s">
        <v>355</v>
      </c>
      <c r="B2493" t="s">
        <v>356</v>
      </c>
      <c r="C2493" t="s">
        <v>353</v>
      </c>
      <c r="D2493" t="s">
        <v>354</v>
      </c>
      <c r="E2493" t="s">
        <v>347</v>
      </c>
      <c r="F2493" t="s">
        <v>348</v>
      </c>
      <c r="G2493" t="s">
        <v>390</v>
      </c>
      <c r="H2493">
        <v>28</v>
      </c>
      <c r="I2493" t="s">
        <v>222</v>
      </c>
      <c r="J2493" t="s">
        <v>221</v>
      </c>
      <c r="K2493">
        <v>2886631</v>
      </c>
      <c r="L2493">
        <v>1724177</v>
      </c>
      <c r="M2493">
        <v>1095065</v>
      </c>
      <c r="N2493">
        <v>13907</v>
      </c>
      <c r="O2493">
        <v>25778</v>
      </c>
      <c r="P2493">
        <v>967</v>
      </c>
      <c r="Q2493">
        <v>26737</v>
      </c>
    </row>
    <row r="2494" spans="1:17" hidden="1" x14ac:dyDescent="0.2">
      <c r="A2494" t="s">
        <v>355</v>
      </c>
      <c r="B2494" t="s">
        <v>356</v>
      </c>
      <c r="C2494" t="s">
        <v>353</v>
      </c>
      <c r="D2494" t="s">
        <v>354</v>
      </c>
      <c r="E2494" t="s">
        <v>349</v>
      </c>
      <c r="F2494" t="s">
        <v>350</v>
      </c>
      <c r="G2494" t="s">
        <v>390</v>
      </c>
      <c r="H2494">
        <v>28</v>
      </c>
      <c r="I2494" t="s">
        <v>222</v>
      </c>
      <c r="J2494" t="s">
        <v>221</v>
      </c>
      <c r="K2494">
        <v>2968118</v>
      </c>
      <c r="L2494">
        <v>1789689</v>
      </c>
      <c r="M2494">
        <v>1103629</v>
      </c>
      <c r="N2494">
        <v>16837</v>
      </c>
      <c r="O2494">
        <v>26469</v>
      </c>
      <c r="P2494">
        <v>1700</v>
      </c>
      <c r="Q2494">
        <v>29794</v>
      </c>
    </row>
    <row r="2495" spans="1:17" hidden="1" x14ac:dyDescent="0.2">
      <c r="A2495" t="s">
        <v>357</v>
      </c>
      <c r="B2495" s="2">
        <v>40360</v>
      </c>
      <c r="C2495" t="s">
        <v>341</v>
      </c>
      <c r="D2495" t="s">
        <v>342</v>
      </c>
      <c r="E2495" t="s">
        <v>343</v>
      </c>
      <c r="F2495" t="s">
        <v>344</v>
      </c>
      <c r="G2495" t="s">
        <v>390</v>
      </c>
      <c r="H2495">
        <v>28</v>
      </c>
      <c r="I2495" t="s">
        <v>222</v>
      </c>
      <c r="J2495" t="s">
        <v>221</v>
      </c>
      <c r="K2495">
        <v>33966</v>
      </c>
      <c r="L2495">
        <v>26847</v>
      </c>
      <c r="M2495">
        <v>3940</v>
      </c>
      <c r="N2495">
        <v>1148</v>
      </c>
      <c r="O2495">
        <v>306</v>
      </c>
      <c r="P2495">
        <v>284</v>
      </c>
      <c r="Q2495">
        <v>1441</v>
      </c>
    </row>
    <row r="2496" spans="1:17" hidden="1" x14ac:dyDescent="0.2">
      <c r="A2496" t="s">
        <v>357</v>
      </c>
      <c r="B2496" s="2">
        <v>40360</v>
      </c>
      <c r="C2496" t="s">
        <v>341</v>
      </c>
      <c r="D2496" t="s">
        <v>342</v>
      </c>
      <c r="E2496" t="s">
        <v>347</v>
      </c>
      <c r="F2496" t="s">
        <v>348</v>
      </c>
      <c r="G2496" t="s">
        <v>390</v>
      </c>
      <c r="H2496">
        <v>28</v>
      </c>
      <c r="I2496" t="s">
        <v>222</v>
      </c>
      <c r="J2496" t="s">
        <v>221</v>
      </c>
      <c r="K2496">
        <v>1493354</v>
      </c>
      <c r="L2496">
        <v>877837</v>
      </c>
      <c r="M2496">
        <v>580219</v>
      </c>
      <c r="N2496">
        <v>7156</v>
      </c>
      <c r="O2496">
        <v>13758</v>
      </c>
      <c r="P2496">
        <v>477</v>
      </c>
      <c r="Q2496">
        <v>13907</v>
      </c>
    </row>
    <row r="2497" spans="1:17" hidden="1" x14ac:dyDescent="0.2">
      <c r="A2497" t="s">
        <v>357</v>
      </c>
      <c r="B2497" s="2">
        <v>40360</v>
      </c>
      <c r="C2497" t="s">
        <v>341</v>
      </c>
      <c r="D2497" t="s">
        <v>342</v>
      </c>
      <c r="E2497" t="s">
        <v>349</v>
      </c>
      <c r="F2497" t="s">
        <v>350</v>
      </c>
      <c r="G2497" t="s">
        <v>390</v>
      </c>
      <c r="H2497">
        <v>28</v>
      </c>
      <c r="I2497" t="s">
        <v>222</v>
      </c>
      <c r="J2497" t="s">
        <v>221</v>
      </c>
      <c r="K2497">
        <v>1527320</v>
      </c>
      <c r="L2497">
        <v>904684</v>
      </c>
      <c r="M2497">
        <v>584159</v>
      </c>
      <c r="N2497">
        <v>8304</v>
      </c>
      <c r="O2497">
        <v>14064</v>
      </c>
      <c r="P2497">
        <v>761</v>
      </c>
      <c r="Q2497">
        <v>15348</v>
      </c>
    </row>
    <row r="2498" spans="1:17" hidden="1" x14ac:dyDescent="0.2">
      <c r="A2498" t="s">
        <v>357</v>
      </c>
      <c r="B2498" s="2">
        <v>40360</v>
      </c>
      <c r="C2498" t="s">
        <v>351</v>
      </c>
      <c r="D2498" t="s">
        <v>352</v>
      </c>
      <c r="E2498" t="s">
        <v>343</v>
      </c>
      <c r="F2498" t="s">
        <v>344</v>
      </c>
      <c r="G2498" t="s">
        <v>390</v>
      </c>
      <c r="H2498">
        <v>28</v>
      </c>
      <c r="I2498" t="s">
        <v>222</v>
      </c>
      <c r="J2498" t="s">
        <v>221</v>
      </c>
      <c r="K2498">
        <v>48071</v>
      </c>
      <c r="L2498">
        <v>39252</v>
      </c>
      <c r="M2498">
        <v>4606</v>
      </c>
      <c r="N2498">
        <v>1769</v>
      </c>
      <c r="O2498">
        <v>386</v>
      </c>
      <c r="P2498">
        <v>443</v>
      </c>
      <c r="Q2498">
        <v>1615</v>
      </c>
    </row>
    <row r="2499" spans="1:17" hidden="1" x14ac:dyDescent="0.2">
      <c r="A2499" t="s">
        <v>357</v>
      </c>
      <c r="B2499" s="2">
        <v>40360</v>
      </c>
      <c r="C2499" t="s">
        <v>351</v>
      </c>
      <c r="D2499" t="s">
        <v>352</v>
      </c>
      <c r="E2499" t="s">
        <v>347</v>
      </c>
      <c r="F2499" t="s">
        <v>348</v>
      </c>
      <c r="G2499" t="s">
        <v>390</v>
      </c>
      <c r="H2499">
        <v>28</v>
      </c>
      <c r="I2499" t="s">
        <v>222</v>
      </c>
      <c r="J2499" t="s">
        <v>221</v>
      </c>
      <c r="K2499">
        <v>1395145</v>
      </c>
      <c r="L2499">
        <v>846268</v>
      </c>
      <c r="M2499">
        <v>516273</v>
      </c>
      <c r="N2499">
        <v>6765</v>
      </c>
      <c r="O2499">
        <v>12260</v>
      </c>
      <c r="P2499">
        <v>489</v>
      </c>
      <c r="Q2499">
        <v>13090</v>
      </c>
    </row>
    <row r="2500" spans="1:17" hidden="1" x14ac:dyDescent="0.2">
      <c r="A2500" t="s">
        <v>357</v>
      </c>
      <c r="B2500" s="2">
        <v>40360</v>
      </c>
      <c r="C2500" t="s">
        <v>351</v>
      </c>
      <c r="D2500" t="s">
        <v>352</v>
      </c>
      <c r="E2500" t="s">
        <v>349</v>
      </c>
      <c r="F2500" t="s">
        <v>350</v>
      </c>
      <c r="G2500" t="s">
        <v>390</v>
      </c>
      <c r="H2500">
        <v>28</v>
      </c>
      <c r="I2500" t="s">
        <v>222</v>
      </c>
      <c r="J2500" t="s">
        <v>221</v>
      </c>
      <c r="K2500">
        <v>1443216</v>
      </c>
      <c r="L2500">
        <v>885520</v>
      </c>
      <c r="M2500">
        <v>520879</v>
      </c>
      <c r="N2500">
        <v>8534</v>
      </c>
      <c r="O2500">
        <v>12646</v>
      </c>
      <c r="P2500">
        <v>932</v>
      </c>
      <c r="Q2500">
        <v>14705</v>
      </c>
    </row>
    <row r="2501" spans="1:17" hidden="1" x14ac:dyDescent="0.2">
      <c r="A2501" t="s">
        <v>357</v>
      </c>
      <c r="B2501" s="2">
        <v>40360</v>
      </c>
      <c r="C2501" t="s">
        <v>353</v>
      </c>
      <c r="D2501" t="s">
        <v>354</v>
      </c>
      <c r="E2501" t="s">
        <v>343</v>
      </c>
      <c r="F2501" t="s">
        <v>344</v>
      </c>
      <c r="G2501" t="s">
        <v>390</v>
      </c>
      <c r="H2501">
        <v>28</v>
      </c>
      <c r="I2501" t="s">
        <v>222</v>
      </c>
      <c r="J2501" t="s">
        <v>221</v>
      </c>
      <c r="K2501">
        <v>82037</v>
      </c>
      <c r="L2501">
        <v>66099</v>
      </c>
      <c r="M2501">
        <v>8546</v>
      </c>
      <c r="N2501">
        <v>2917</v>
      </c>
      <c r="O2501">
        <v>692</v>
      </c>
      <c r="P2501">
        <v>727</v>
      </c>
      <c r="Q2501">
        <v>3056</v>
      </c>
    </row>
    <row r="2502" spans="1:17" hidden="1" x14ac:dyDescent="0.2">
      <c r="A2502" t="s">
        <v>357</v>
      </c>
      <c r="B2502" s="2">
        <v>40360</v>
      </c>
      <c r="C2502" t="s">
        <v>353</v>
      </c>
      <c r="D2502" t="s">
        <v>354</v>
      </c>
      <c r="E2502" t="s">
        <v>347</v>
      </c>
      <c r="F2502" t="s">
        <v>348</v>
      </c>
      <c r="G2502" t="s">
        <v>390</v>
      </c>
      <c r="H2502">
        <v>28</v>
      </c>
      <c r="I2502" t="s">
        <v>222</v>
      </c>
      <c r="J2502" t="s">
        <v>221</v>
      </c>
      <c r="K2502">
        <v>2888499</v>
      </c>
      <c r="L2502">
        <v>1724105</v>
      </c>
      <c r="M2502">
        <v>1096492</v>
      </c>
      <c r="N2502">
        <v>13921</v>
      </c>
      <c r="O2502">
        <v>26018</v>
      </c>
      <c r="P2502">
        <v>966</v>
      </c>
      <c r="Q2502">
        <v>26997</v>
      </c>
    </row>
    <row r="2503" spans="1:17" hidden="1" x14ac:dyDescent="0.2">
      <c r="A2503" t="s">
        <v>357</v>
      </c>
      <c r="B2503" s="2">
        <v>40360</v>
      </c>
      <c r="C2503" t="s">
        <v>353</v>
      </c>
      <c r="D2503" t="s">
        <v>354</v>
      </c>
      <c r="E2503" t="s">
        <v>349</v>
      </c>
      <c r="F2503" t="s">
        <v>350</v>
      </c>
      <c r="G2503" t="s">
        <v>390</v>
      </c>
      <c r="H2503">
        <v>28</v>
      </c>
      <c r="I2503" t="s">
        <v>222</v>
      </c>
      <c r="J2503" t="s">
        <v>221</v>
      </c>
      <c r="K2503">
        <v>2970536</v>
      </c>
      <c r="L2503">
        <v>1790204</v>
      </c>
      <c r="M2503">
        <v>1105038</v>
      </c>
      <c r="N2503">
        <v>16838</v>
      </c>
      <c r="O2503">
        <v>26710</v>
      </c>
      <c r="P2503">
        <v>1693</v>
      </c>
      <c r="Q2503">
        <v>30053</v>
      </c>
    </row>
    <row r="2504" spans="1:17" hidden="1" x14ac:dyDescent="0.2">
      <c r="A2504" t="s">
        <v>358</v>
      </c>
      <c r="B2504" s="2">
        <v>40725</v>
      </c>
      <c r="C2504" t="s">
        <v>341</v>
      </c>
      <c r="D2504" t="s">
        <v>342</v>
      </c>
      <c r="E2504" t="s">
        <v>343</v>
      </c>
      <c r="F2504" t="s">
        <v>344</v>
      </c>
      <c r="G2504" t="s">
        <v>390</v>
      </c>
      <c r="H2504">
        <v>28</v>
      </c>
      <c r="I2504" t="s">
        <v>222</v>
      </c>
      <c r="J2504" t="s">
        <v>221</v>
      </c>
      <c r="K2504">
        <v>35326</v>
      </c>
      <c r="L2504">
        <v>28051</v>
      </c>
      <c r="M2504">
        <v>4005</v>
      </c>
      <c r="N2504">
        <v>1149</v>
      </c>
      <c r="O2504">
        <v>307</v>
      </c>
      <c r="P2504">
        <v>293</v>
      </c>
      <c r="Q2504">
        <v>1521</v>
      </c>
    </row>
    <row r="2505" spans="1:17" hidden="1" x14ac:dyDescent="0.2">
      <c r="A2505" t="s">
        <v>358</v>
      </c>
      <c r="B2505" s="2">
        <v>40725</v>
      </c>
      <c r="C2505" t="s">
        <v>341</v>
      </c>
      <c r="D2505" t="s">
        <v>342</v>
      </c>
      <c r="E2505" t="s">
        <v>347</v>
      </c>
      <c r="F2505" t="s">
        <v>348</v>
      </c>
      <c r="G2505" t="s">
        <v>390</v>
      </c>
      <c r="H2505">
        <v>28</v>
      </c>
      <c r="I2505" t="s">
        <v>222</v>
      </c>
      <c r="J2505" t="s">
        <v>221</v>
      </c>
      <c r="K2505">
        <v>1495897</v>
      </c>
      <c r="L2505">
        <v>876355</v>
      </c>
      <c r="M2505">
        <v>583009</v>
      </c>
      <c r="N2505">
        <v>7259</v>
      </c>
      <c r="O2505">
        <v>14382</v>
      </c>
      <c r="P2505">
        <v>460</v>
      </c>
      <c r="Q2505">
        <v>14432</v>
      </c>
    </row>
    <row r="2506" spans="1:17" hidden="1" x14ac:dyDescent="0.2">
      <c r="A2506" t="s">
        <v>358</v>
      </c>
      <c r="B2506" s="2">
        <v>40725</v>
      </c>
      <c r="C2506" t="s">
        <v>341</v>
      </c>
      <c r="D2506" t="s">
        <v>342</v>
      </c>
      <c r="E2506" t="s">
        <v>349</v>
      </c>
      <c r="F2506" t="s">
        <v>350</v>
      </c>
      <c r="G2506" t="s">
        <v>390</v>
      </c>
      <c r="H2506">
        <v>28</v>
      </c>
      <c r="I2506" t="s">
        <v>222</v>
      </c>
      <c r="J2506" t="s">
        <v>221</v>
      </c>
      <c r="K2506">
        <v>1531223</v>
      </c>
      <c r="L2506">
        <v>904406</v>
      </c>
      <c r="M2506">
        <v>587014</v>
      </c>
      <c r="N2506">
        <v>8408</v>
      </c>
      <c r="O2506">
        <v>14689</v>
      </c>
      <c r="P2506">
        <v>753</v>
      </c>
      <c r="Q2506">
        <v>15953</v>
      </c>
    </row>
    <row r="2507" spans="1:17" hidden="1" x14ac:dyDescent="0.2">
      <c r="A2507" t="s">
        <v>358</v>
      </c>
      <c r="B2507" s="2">
        <v>40725</v>
      </c>
      <c r="C2507" t="s">
        <v>351</v>
      </c>
      <c r="D2507" t="s">
        <v>352</v>
      </c>
      <c r="E2507" t="s">
        <v>343</v>
      </c>
      <c r="F2507" t="s">
        <v>344</v>
      </c>
      <c r="G2507" t="s">
        <v>390</v>
      </c>
      <c r="H2507">
        <v>28</v>
      </c>
      <c r="I2507" t="s">
        <v>222</v>
      </c>
      <c r="J2507" t="s">
        <v>221</v>
      </c>
      <c r="K2507">
        <v>48497</v>
      </c>
      <c r="L2507">
        <v>39619</v>
      </c>
      <c r="M2507">
        <v>4644</v>
      </c>
      <c r="N2507">
        <v>1736</v>
      </c>
      <c r="O2507">
        <v>361</v>
      </c>
      <c r="P2507">
        <v>449</v>
      </c>
      <c r="Q2507">
        <v>1688</v>
      </c>
    </row>
    <row r="2508" spans="1:17" hidden="1" x14ac:dyDescent="0.2">
      <c r="A2508" t="s">
        <v>358</v>
      </c>
      <c r="B2508" s="2">
        <v>40725</v>
      </c>
      <c r="C2508" t="s">
        <v>351</v>
      </c>
      <c r="D2508" t="s">
        <v>352</v>
      </c>
      <c r="E2508" t="s">
        <v>347</v>
      </c>
      <c r="F2508" t="s">
        <v>348</v>
      </c>
      <c r="G2508" t="s">
        <v>390</v>
      </c>
      <c r="H2508">
        <v>28</v>
      </c>
      <c r="I2508" t="s">
        <v>222</v>
      </c>
      <c r="J2508" t="s">
        <v>221</v>
      </c>
      <c r="K2508">
        <v>1398750</v>
      </c>
      <c r="L2508">
        <v>846355</v>
      </c>
      <c r="M2508">
        <v>518711</v>
      </c>
      <c r="N2508">
        <v>6835</v>
      </c>
      <c r="O2508">
        <v>12755</v>
      </c>
      <c r="P2508">
        <v>489</v>
      </c>
      <c r="Q2508">
        <v>13605</v>
      </c>
    </row>
    <row r="2509" spans="1:17" hidden="1" x14ac:dyDescent="0.2">
      <c r="A2509" t="s">
        <v>358</v>
      </c>
      <c r="B2509" s="2">
        <v>40725</v>
      </c>
      <c r="C2509" t="s">
        <v>351</v>
      </c>
      <c r="D2509" t="s">
        <v>352</v>
      </c>
      <c r="E2509" t="s">
        <v>349</v>
      </c>
      <c r="F2509" t="s">
        <v>350</v>
      </c>
      <c r="G2509" t="s">
        <v>390</v>
      </c>
      <c r="H2509">
        <v>28</v>
      </c>
      <c r="I2509" t="s">
        <v>222</v>
      </c>
      <c r="J2509" t="s">
        <v>221</v>
      </c>
      <c r="K2509">
        <v>1447247</v>
      </c>
      <c r="L2509">
        <v>885974</v>
      </c>
      <c r="M2509">
        <v>523355</v>
      </c>
      <c r="N2509">
        <v>8571</v>
      </c>
      <c r="O2509">
        <v>13116</v>
      </c>
      <c r="P2509">
        <v>938</v>
      </c>
      <c r="Q2509">
        <v>15293</v>
      </c>
    </row>
    <row r="2510" spans="1:17" hidden="1" x14ac:dyDescent="0.2">
      <c r="A2510" t="s">
        <v>358</v>
      </c>
      <c r="B2510" s="2">
        <v>40725</v>
      </c>
      <c r="C2510" t="s">
        <v>353</v>
      </c>
      <c r="D2510" t="s">
        <v>354</v>
      </c>
      <c r="E2510" t="s">
        <v>343</v>
      </c>
      <c r="F2510" t="s">
        <v>344</v>
      </c>
      <c r="G2510" t="s">
        <v>390</v>
      </c>
      <c r="H2510">
        <v>28</v>
      </c>
      <c r="I2510" t="s">
        <v>222</v>
      </c>
      <c r="J2510" t="s">
        <v>221</v>
      </c>
      <c r="K2510">
        <v>83823</v>
      </c>
      <c r="L2510">
        <v>67670</v>
      </c>
      <c r="M2510">
        <v>8649</v>
      </c>
      <c r="N2510">
        <v>2885</v>
      </c>
      <c r="O2510">
        <v>668</v>
      </c>
      <c r="P2510">
        <v>742</v>
      </c>
      <c r="Q2510">
        <v>3209</v>
      </c>
    </row>
    <row r="2511" spans="1:17" hidden="1" x14ac:dyDescent="0.2">
      <c r="A2511" t="s">
        <v>358</v>
      </c>
      <c r="B2511" s="2">
        <v>40725</v>
      </c>
      <c r="C2511" t="s">
        <v>353</v>
      </c>
      <c r="D2511" t="s">
        <v>354</v>
      </c>
      <c r="E2511" t="s">
        <v>347</v>
      </c>
      <c r="F2511" t="s">
        <v>348</v>
      </c>
      <c r="G2511" t="s">
        <v>390</v>
      </c>
      <c r="H2511">
        <v>28</v>
      </c>
      <c r="I2511" t="s">
        <v>222</v>
      </c>
      <c r="J2511" t="s">
        <v>221</v>
      </c>
      <c r="K2511">
        <v>2894647</v>
      </c>
      <c r="L2511">
        <v>1722710</v>
      </c>
      <c r="M2511">
        <v>1101720</v>
      </c>
      <c r="N2511">
        <v>14094</v>
      </c>
      <c r="O2511">
        <v>27137</v>
      </c>
      <c r="P2511">
        <v>949</v>
      </c>
      <c r="Q2511">
        <v>28037</v>
      </c>
    </row>
    <row r="2512" spans="1:17" hidden="1" x14ac:dyDescent="0.2">
      <c r="A2512" t="s">
        <v>358</v>
      </c>
      <c r="B2512" s="2">
        <v>40725</v>
      </c>
      <c r="C2512" t="s">
        <v>353</v>
      </c>
      <c r="D2512" t="s">
        <v>354</v>
      </c>
      <c r="E2512" t="s">
        <v>349</v>
      </c>
      <c r="F2512" t="s">
        <v>350</v>
      </c>
      <c r="G2512" t="s">
        <v>390</v>
      </c>
      <c r="H2512">
        <v>28</v>
      </c>
      <c r="I2512" t="s">
        <v>222</v>
      </c>
      <c r="J2512" t="s">
        <v>221</v>
      </c>
      <c r="K2512">
        <v>2978470</v>
      </c>
      <c r="L2512">
        <v>1790380</v>
      </c>
      <c r="M2512">
        <v>1110369</v>
      </c>
      <c r="N2512">
        <v>16979</v>
      </c>
      <c r="O2512">
        <v>27805</v>
      </c>
      <c r="P2512">
        <v>1691</v>
      </c>
      <c r="Q2512">
        <v>31246</v>
      </c>
    </row>
    <row r="2513" spans="1:17" hidden="1" x14ac:dyDescent="0.2">
      <c r="A2513" t="s">
        <v>359</v>
      </c>
      <c r="B2513" s="2">
        <v>41091</v>
      </c>
      <c r="C2513" t="s">
        <v>341</v>
      </c>
      <c r="D2513" t="s">
        <v>342</v>
      </c>
      <c r="E2513" t="s">
        <v>343</v>
      </c>
      <c r="F2513" t="s">
        <v>344</v>
      </c>
      <c r="G2513" t="s">
        <v>390</v>
      </c>
      <c r="H2513">
        <v>28</v>
      </c>
      <c r="I2513" t="s">
        <v>222</v>
      </c>
      <c r="J2513" t="s">
        <v>221</v>
      </c>
      <c r="K2513">
        <v>35964</v>
      </c>
      <c r="L2513">
        <v>28636</v>
      </c>
      <c r="M2513">
        <v>3995</v>
      </c>
      <c r="N2513">
        <v>1174</v>
      </c>
      <c r="O2513">
        <v>298</v>
      </c>
      <c r="P2513">
        <v>290</v>
      </c>
      <c r="Q2513">
        <v>1571</v>
      </c>
    </row>
    <row r="2514" spans="1:17" hidden="1" x14ac:dyDescent="0.2">
      <c r="A2514" t="s">
        <v>359</v>
      </c>
      <c r="B2514" s="2">
        <v>41091</v>
      </c>
      <c r="C2514" t="s">
        <v>341</v>
      </c>
      <c r="D2514" t="s">
        <v>342</v>
      </c>
      <c r="E2514" t="s">
        <v>347</v>
      </c>
      <c r="F2514" t="s">
        <v>348</v>
      </c>
      <c r="G2514" t="s">
        <v>390</v>
      </c>
      <c r="H2514">
        <v>28</v>
      </c>
      <c r="I2514" t="s">
        <v>222</v>
      </c>
      <c r="J2514" t="s">
        <v>221</v>
      </c>
      <c r="K2514">
        <v>1498067</v>
      </c>
      <c r="L2514">
        <v>875580</v>
      </c>
      <c r="M2514">
        <v>584964</v>
      </c>
      <c r="N2514">
        <v>7414</v>
      </c>
      <c r="O2514">
        <v>14608</v>
      </c>
      <c r="P2514">
        <v>455</v>
      </c>
      <c r="Q2514">
        <v>15046</v>
      </c>
    </row>
    <row r="2515" spans="1:17" hidden="1" x14ac:dyDescent="0.2">
      <c r="A2515" t="s">
        <v>359</v>
      </c>
      <c r="B2515" s="2">
        <v>41091</v>
      </c>
      <c r="C2515" t="s">
        <v>341</v>
      </c>
      <c r="D2515" t="s">
        <v>342</v>
      </c>
      <c r="E2515" t="s">
        <v>349</v>
      </c>
      <c r="F2515" t="s">
        <v>350</v>
      </c>
      <c r="G2515" t="s">
        <v>390</v>
      </c>
      <c r="H2515">
        <v>28</v>
      </c>
      <c r="I2515" t="s">
        <v>222</v>
      </c>
      <c r="J2515" t="s">
        <v>221</v>
      </c>
      <c r="K2515">
        <v>1534031</v>
      </c>
      <c r="L2515">
        <v>904216</v>
      </c>
      <c r="M2515">
        <v>588959</v>
      </c>
      <c r="N2515">
        <v>8588</v>
      </c>
      <c r="O2515">
        <v>14906</v>
      </c>
      <c r="P2515">
        <v>745</v>
      </c>
      <c r="Q2515">
        <v>16617</v>
      </c>
    </row>
    <row r="2516" spans="1:17" hidden="1" x14ac:dyDescent="0.2">
      <c r="A2516" t="s">
        <v>359</v>
      </c>
      <c r="B2516" s="2">
        <v>41091</v>
      </c>
      <c r="C2516" t="s">
        <v>351</v>
      </c>
      <c r="D2516" t="s">
        <v>352</v>
      </c>
      <c r="E2516" t="s">
        <v>343</v>
      </c>
      <c r="F2516" t="s">
        <v>344</v>
      </c>
      <c r="G2516" t="s">
        <v>390</v>
      </c>
      <c r="H2516">
        <v>28</v>
      </c>
      <c r="I2516" t="s">
        <v>222</v>
      </c>
      <c r="J2516" t="s">
        <v>221</v>
      </c>
      <c r="K2516">
        <v>48288</v>
      </c>
      <c r="L2516">
        <v>39518</v>
      </c>
      <c r="M2516">
        <v>4575</v>
      </c>
      <c r="N2516">
        <v>1693</v>
      </c>
      <c r="O2516">
        <v>367</v>
      </c>
      <c r="P2516">
        <v>428</v>
      </c>
      <c r="Q2516">
        <v>1707</v>
      </c>
    </row>
    <row r="2517" spans="1:17" hidden="1" x14ac:dyDescent="0.2">
      <c r="A2517" t="s">
        <v>359</v>
      </c>
      <c r="B2517" s="2">
        <v>41091</v>
      </c>
      <c r="C2517" t="s">
        <v>351</v>
      </c>
      <c r="D2517" t="s">
        <v>352</v>
      </c>
      <c r="E2517" t="s">
        <v>347</v>
      </c>
      <c r="F2517" t="s">
        <v>348</v>
      </c>
      <c r="G2517" t="s">
        <v>390</v>
      </c>
      <c r="H2517">
        <v>28</v>
      </c>
      <c r="I2517" t="s">
        <v>222</v>
      </c>
      <c r="J2517" t="s">
        <v>221</v>
      </c>
      <c r="K2517">
        <v>1401448</v>
      </c>
      <c r="L2517">
        <v>846208</v>
      </c>
      <c r="M2517">
        <v>520703</v>
      </c>
      <c r="N2517">
        <v>6894</v>
      </c>
      <c r="O2517">
        <v>12941</v>
      </c>
      <c r="P2517">
        <v>477</v>
      </c>
      <c r="Q2517">
        <v>14225</v>
      </c>
    </row>
    <row r="2518" spans="1:17" hidden="1" x14ac:dyDescent="0.2">
      <c r="A2518" t="s">
        <v>359</v>
      </c>
      <c r="B2518" s="2">
        <v>41091</v>
      </c>
      <c r="C2518" t="s">
        <v>351</v>
      </c>
      <c r="D2518" t="s">
        <v>352</v>
      </c>
      <c r="E2518" t="s">
        <v>349</v>
      </c>
      <c r="F2518" t="s">
        <v>350</v>
      </c>
      <c r="G2518" t="s">
        <v>390</v>
      </c>
      <c r="H2518">
        <v>28</v>
      </c>
      <c r="I2518" t="s">
        <v>222</v>
      </c>
      <c r="J2518" t="s">
        <v>221</v>
      </c>
      <c r="K2518">
        <v>1449736</v>
      </c>
      <c r="L2518">
        <v>885726</v>
      </c>
      <c r="M2518">
        <v>525278</v>
      </c>
      <c r="N2518">
        <v>8587</v>
      </c>
      <c r="O2518">
        <v>13308</v>
      </c>
      <c r="P2518">
        <v>905</v>
      </c>
      <c r="Q2518">
        <v>15932</v>
      </c>
    </row>
    <row r="2519" spans="1:17" hidden="1" x14ac:dyDescent="0.2">
      <c r="A2519" t="s">
        <v>359</v>
      </c>
      <c r="B2519" s="2">
        <v>41091</v>
      </c>
      <c r="C2519" t="s">
        <v>353</v>
      </c>
      <c r="D2519" t="s">
        <v>354</v>
      </c>
      <c r="E2519" t="s">
        <v>343</v>
      </c>
      <c r="F2519" t="s">
        <v>344</v>
      </c>
      <c r="G2519" t="s">
        <v>390</v>
      </c>
      <c r="H2519">
        <v>28</v>
      </c>
      <c r="I2519" t="s">
        <v>222</v>
      </c>
      <c r="J2519" t="s">
        <v>221</v>
      </c>
      <c r="K2519">
        <v>84252</v>
      </c>
      <c r="L2519">
        <v>68154</v>
      </c>
      <c r="M2519">
        <v>8570</v>
      </c>
      <c r="N2519">
        <v>2867</v>
      </c>
      <c r="O2519">
        <v>665</v>
      </c>
      <c r="P2519">
        <v>718</v>
      </c>
      <c r="Q2519">
        <v>3278</v>
      </c>
    </row>
    <row r="2520" spans="1:17" hidden="1" x14ac:dyDescent="0.2">
      <c r="A2520" t="s">
        <v>359</v>
      </c>
      <c r="B2520" s="2">
        <v>41091</v>
      </c>
      <c r="C2520" t="s">
        <v>353</v>
      </c>
      <c r="D2520" t="s">
        <v>354</v>
      </c>
      <c r="E2520" t="s">
        <v>347</v>
      </c>
      <c r="F2520" t="s">
        <v>348</v>
      </c>
      <c r="G2520" t="s">
        <v>390</v>
      </c>
      <c r="H2520">
        <v>28</v>
      </c>
      <c r="I2520" t="s">
        <v>222</v>
      </c>
      <c r="J2520" t="s">
        <v>221</v>
      </c>
      <c r="K2520">
        <v>2899515</v>
      </c>
      <c r="L2520">
        <v>1721788</v>
      </c>
      <c r="M2520">
        <v>1105667</v>
      </c>
      <c r="N2520">
        <v>14308</v>
      </c>
      <c r="O2520">
        <v>27549</v>
      </c>
      <c r="P2520">
        <v>932</v>
      </c>
      <c r="Q2520">
        <v>29271</v>
      </c>
    </row>
    <row r="2521" spans="1:17" hidden="1" x14ac:dyDescent="0.2">
      <c r="A2521" t="s">
        <v>359</v>
      </c>
      <c r="B2521" s="2">
        <v>41091</v>
      </c>
      <c r="C2521" t="s">
        <v>353</v>
      </c>
      <c r="D2521" t="s">
        <v>354</v>
      </c>
      <c r="E2521" t="s">
        <v>349</v>
      </c>
      <c r="F2521" t="s">
        <v>350</v>
      </c>
      <c r="G2521" t="s">
        <v>390</v>
      </c>
      <c r="H2521">
        <v>28</v>
      </c>
      <c r="I2521" t="s">
        <v>222</v>
      </c>
      <c r="J2521" t="s">
        <v>221</v>
      </c>
      <c r="K2521">
        <v>2983767</v>
      </c>
      <c r="L2521">
        <v>1789942</v>
      </c>
      <c r="M2521">
        <v>1114237</v>
      </c>
      <c r="N2521">
        <v>17175</v>
      </c>
      <c r="O2521">
        <v>28214</v>
      </c>
      <c r="P2521">
        <v>1650</v>
      </c>
      <c r="Q2521">
        <v>32549</v>
      </c>
    </row>
    <row r="2522" spans="1:17" hidden="1" x14ac:dyDescent="0.2">
      <c r="A2522" t="s">
        <v>360</v>
      </c>
      <c r="B2522" s="2">
        <v>41456</v>
      </c>
      <c r="C2522" t="s">
        <v>341</v>
      </c>
      <c r="D2522" t="s">
        <v>342</v>
      </c>
      <c r="E2522" t="s">
        <v>343</v>
      </c>
      <c r="F2522" t="s">
        <v>344</v>
      </c>
      <c r="G2522" t="s">
        <v>390</v>
      </c>
      <c r="H2522">
        <v>28</v>
      </c>
      <c r="I2522" t="s">
        <v>222</v>
      </c>
      <c r="J2522" t="s">
        <v>221</v>
      </c>
      <c r="K2522">
        <v>37241</v>
      </c>
      <c r="L2522">
        <v>29513</v>
      </c>
      <c r="M2522">
        <v>4234</v>
      </c>
      <c r="N2522">
        <v>1259</v>
      </c>
      <c r="O2522">
        <v>316</v>
      </c>
      <c r="P2522">
        <v>275</v>
      </c>
      <c r="Q2522">
        <v>1644</v>
      </c>
    </row>
    <row r="2523" spans="1:17" hidden="1" x14ac:dyDescent="0.2">
      <c r="A2523" t="s">
        <v>360</v>
      </c>
      <c r="B2523" s="2">
        <v>41456</v>
      </c>
      <c r="C2523" t="s">
        <v>341</v>
      </c>
      <c r="D2523" t="s">
        <v>342</v>
      </c>
      <c r="E2523" t="s">
        <v>347</v>
      </c>
      <c r="F2523" t="s">
        <v>348</v>
      </c>
      <c r="G2523" t="s">
        <v>390</v>
      </c>
      <c r="H2523">
        <v>28</v>
      </c>
      <c r="I2523" t="s">
        <v>222</v>
      </c>
      <c r="J2523" t="s">
        <v>221</v>
      </c>
      <c r="K2523">
        <v>1499049</v>
      </c>
      <c r="L2523">
        <v>872930</v>
      </c>
      <c r="M2523">
        <v>587368</v>
      </c>
      <c r="N2523">
        <v>7427</v>
      </c>
      <c r="O2523">
        <v>15201</v>
      </c>
      <c r="P2523">
        <v>481</v>
      </c>
      <c r="Q2523">
        <v>15642</v>
      </c>
    </row>
    <row r="2524" spans="1:17" hidden="1" x14ac:dyDescent="0.2">
      <c r="A2524" t="s">
        <v>360</v>
      </c>
      <c r="B2524" s="2">
        <v>41456</v>
      </c>
      <c r="C2524" t="s">
        <v>341</v>
      </c>
      <c r="D2524" t="s">
        <v>342</v>
      </c>
      <c r="E2524" t="s">
        <v>349</v>
      </c>
      <c r="F2524" t="s">
        <v>350</v>
      </c>
      <c r="G2524" t="s">
        <v>390</v>
      </c>
      <c r="H2524">
        <v>28</v>
      </c>
      <c r="I2524" t="s">
        <v>222</v>
      </c>
      <c r="J2524" t="s">
        <v>221</v>
      </c>
      <c r="K2524">
        <v>1536290</v>
      </c>
      <c r="L2524">
        <v>902443</v>
      </c>
      <c r="M2524">
        <v>591602</v>
      </c>
      <c r="N2524">
        <v>8686</v>
      </c>
      <c r="O2524">
        <v>15517</v>
      </c>
      <c r="P2524">
        <v>756</v>
      </c>
      <c r="Q2524">
        <v>17286</v>
      </c>
    </row>
    <row r="2525" spans="1:17" hidden="1" x14ac:dyDescent="0.2">
      <c r="A2525" t="s">
        <v>360</v>
      </c>
      <c r="B2525" s="2">
        <v>41456</v>
      </c>
      <c r="C2525" t="s">
        <v>351</v>
      </c>
      <c r="D2525" t="s">
        <v>352</v>
      </c>
      <c r="E2525" t="s">
        <v>343</v>
      </c>
      <c r="F2525" t="s">
        <v>344</v>
      </c>
      <c r="G2525" t="s">
        <v>390</v>
      </c>
      <c r="H2525">
        <v>28</v>
      </c>
      <c r="I2525" t="s">
        <v>222</v>
      </c>
      <c r="J2525" t="s">
        <v>221</v>
      </c>
      <c r="K2525">
        <v>49108</v>
      </c>
      <c r="L2525">
        <v>40083</v>
      </c>
      <c r="M2525">
        <v>4692</v>
      </c>
      <c r="N2525">
        <v>1764</v>
      </c>
      <c r="O2525">
        <v>359</v>
      </c>
      <c r="P2525">
        <v>434</v>
      </c>
      <c r="Q2525">
        <v>1776</v>
      </c>
    </row>
    <row r="2526" spans="1:17" hidden="1" x14ac:dyDescent="0.2">
      <c r="A2526" t="s">
        <v>360</v>
      </c>
      <c r="B2526" s="2">
        <v>41456</v>
      </c>
      <c r="C2526" t="s">
        <v>351</v>
      </c>
      <c r="D2526" t="s">
        <v>352</v>
      </c>
      <c r="E2526" t="s">
        <v>347</v>
      </c>
      <c r="F2526" t="s">
        <v>348</v>
      </c>
      <c r="G2526" t="s">
        <v>390</v>
      </c>
      <c r="H2526">
        <v>28</v>
      </c>
      <c r="I2526" t="s">
        <v>222</v>
      </c>
      <c r="J2526" t="s">
        <v>221</v>
      </c>
      <c r="K2526">
        <v>1403399</v>
      </c>
      <c r="L2526">
        <v>844658</v>
      </c>
      <c r="M2526">
        <v>522919</v>
      </c>
      <c r="N2526">
        <v>6947</v>
      </c>
      <c r="O2526">
        <v>13462</v>
      </c>
      <c r="P2526">
        <v>514</v>
      </c>
      <c r="Q2526">
        <v>14899</v>
      </c>
    </row>
    <row r="2527" spans="1:17" hidden="1" x14ac:dyDescent="0.2">
      <c r="A2527" t="s">
        <v>360</v>
      </c>
      <c r="B2527" s="2">
        <v>41456</v>
      </c>
      <c r="C2527" t="s">
        <v>351</v>
      </c>
      <c r="D2527" t="s">
        <v>352</v>
      </c>
      <c r="E2527" t="s">
        <v>349</v>
      </c>
      <c r="F2527" t="s">
        <v>350</v>
      </c>
      <c r="G2527" t="s">
        <v>390</v>
      </c>
      <c r="H2527">
        <v>28</v>
      </c>
      <c r="I2527" t="s">
        <v>222</v>
      </c>
      <c r="J2527" t="s">
        <v>221</v>
      </c>
      <c r="K2527">
        <v>1452507</v>
      </c>
      <c r="L2527">
        <v>884741</v>
      </c>
      <c r="M2527">
        <v>527611</v>
      </c>
      <c r="N2527">
        <v>8711</v>
      </c>
      <c r="O2527">
        <v>13821</v>
      </c>
      <c r="P2527">
        <v>948</v>
      </c>
      <c r="Q2527">
        <v>16675</v>
      </c>
    </row>
    <row r="2528" spans="1:17" hidden="1" x14ac:dyDescent="0.2">
      <c r="A2528" t="s">
        <v>360</v>
      </c>
      <c r="B2528" s="2">
        <v>41456</v>
      </c>
      <c r="C2528" t="s">
        <v>353</v>
      </c>
      <c r="D2528" t="s">
        <v>354</v>
      </c>
      <c r="E2528" t="s">
        <v>343</v>
      </c>
      <c r="F2528" t="s">
        <v>344</v>
      </c>
      <c r="G2528" t="s">
        <v>390</v>
      </c>
      <c r="H2528">
        <v>28</v>
      </c>
      <c r="I2528" t="s">
        <v>222</v>
      </c>
      <c r="J2528" t="s">
        <v>221</v>
      </c>
      <c r="K2528">
        <v>86349</v>
      </c>
      <c r="L2528">
        <v>69596</v>
      </c>
      <c r="M2528">
        <v>8926</v>
      </c>
      <c r="N2528">
        <v>3023</v>
      </c>
      <c r="O2528">
        <v>675</v>
      </c>
      <c r="P2528">
        <v>709</v>
      </c>
      <c r="Q2528">
        <v>3420</v>
      </c>
    </row>
    <row r="2529" spans="1:17" hidden="1" x14ac:dyDescent="0.2">
      <c r="A2529" t="s">
        <v>360</v>
      </c>
      <c r="B2529" s="2">
        <v>41456</v>
      </c>
      <c r="C2529" t="s">
        <v>353</v>
      </c>
      <c r="D2529" t="s">
        <v>354</v>
      </c>
      <c r="E2529" t="s">
        <v>347</v>
      </c>
      <c r="F2529" t="s">
        <v>348</v>
      </c>
      <c r="G2529" t="s">
        <v>390</v>
      </c>
      <c r="H2529">
        <v>28</v>
      </c>
      <c r="I2529" t="s">
        <v>222</v>
      </c>
      <c r="J2529" t="s">
        <v>221</v>
      </c>
      <c r="K2529">
        <v>2902448</v>
      </c>
      <c r="L2529">
        <v>1717588</v>
      </c>
      <c r="M2529">
        <v>1110287</v>
      </c>
      <c r="N2529">
        <v>14374</v>
      </c>
      <c r="O2529">
        <v>28663</v>
      </c>
      <c r="P2529">
        <v>995</v>
      </c>
      <c r="Q2529">
        <v>30541</v>
      </c>
    </row>
    <row r="2530" spans="1:17" hidden="1" x14ac:dyDescent="0.2">
      <c r="A2530" t="s">
        <v>360</v>
      </c>
      <c r="B2530" s="2">
        <v>41456</v>
      </c>
      <c r="C2530" t="s">
        <v>353</v>
      </c>
      <c r="D2530" t="s">
        <v>354</v>
      </c>
      <c r="E2530" t="s">
        <v>349</v>
      </c>
      <c r="F2530" t="s">
        <v>350</v>
      </c>
      <c r="G2530" t="s">
        <v>390</v>
      </c>
      <c r="H2530">
        <v>28</v>
      </c>
      <c r="I2530" t="s">
        <v>222</v>
      </c>
      <c r="J2530" t="s">
        <v>221</v>
      </c>
      <c r="K2530">
        <v>2988797</v>
      </c>
      <c r="L2530">
        <v>1787184</v>
      </c>
      <c r="M2530">
        <v>1119213</v>
      </c>
      <c r="N2530">
        <v>17397</v>
      </c>
      <c r="O2530">
        <v>29338</v>
      </c>
      <c r="P2530">
        <v>1704</v>
      </c>
      <c r="Q2530">
        <v>33961</v>
      </c>
    </row>
    <row r="2531" spans="1:17" x14ac:dyDescent="0.2">
      <c r="A2531" t="s">
        <v>361</v>
      </c>
      <c r="B2531" s="2">
        <v>41821</v>
      </c>
      <c r="C2531" t="s">
        <v>341</v>
      </c>
      <c r="D2531" t="s">
        <v>342</v>
      </c>
      <c r="E2531" t="s">
        <v>343</v>
      </c>
      <c r="F2531" t="s">
        <v>344</v>
      </c>
      <c r="G2531" t="s">
        <v>390</v>
      </c>
      <c r="H2531">
        <v>28</v>
      </c>
      <c r="I2531" t="s">
        <v>222</v>
      </c>
      <c r="J2531" t="s">
        <v>221</v>
      </c>
      <c r="K2531">
        <v>38651</v>
      </c>
      <c r="L2531">
        <v>30505</v>
      </c>
      <c r="M2531">
        <v>4469</v>
      </c>
      <c r="N2531">
        <v>1322</v>
      </c>
      <c r="O2531">
        <v>358</v>
      </c>
      <c r="P2531">
        <v>263</v>
      </c>
      <c r="Q2531">
        <v>1734</v>
      </c>
    </row>
    <row r="2532" spans="1:17" x14ac:dyDescent="0.2">
      <c r="A2532" t="s">
        <v>361</v>
      </c>
      <c r="B2532" s="2">
        <v>41821</v>
      </c>
      <c r="C2532" t="s">
        <v>341</v>
      </c>
      <c r="D2532" t="s">
        <v>342</v>
      </c>
      <c r="E2532" t="s">
        <v>347</v>
      </c>
      <c r="F2532" t="s">
        <v>348</v>
      </c>
      <c r="G2532" t="s">
        <v>390</v>
      </c>
      <c r="H2532">
        <v>28</v>
      </c>
      <c r="I2532" t="s">
        <v>222</v>
      </c>
      <c r="J2532" t="s">
        <v>221</v>
      </c>
      <c r="K2532">
        <v>1499568</v>
      </c>
      <c r="L2532">
        <v>870512</v>
      </c>
      <c r="M2532">
        <v>589279</v>
      </c>
      <c r="N2532">
        <v>7500</v>
      </c>
      <c r="O2532">
        <v>15623</v>
      </c>
      <c r="P2532">
        <v>482</v>
      </c>
      <c r="Q2532">
        <v>16172</v>
      </c>
    </row>
    <row r="2533" spans="1:17" x14ac:dyDescent="0.2">
      <c r="A2533" t="s">
        <v>361</v>
      </c>
      <c r="B2533" s="2">
        <v>41821</v>
      </c>
      <c r="C2533" t="s">
        <v>341</v>
      </c>
      <c r="D2533" t="s">
        <v>342</v>
      </c>
      <c r="E2533" t="s">
        <v>349</v>
      </c>
      <c r="F2533" t="s">
        <v>350</v>
      </c>
      <c r="G2533" t="s">
        <v>390</v>
      </c>
      <c r="H2533">
        <v>28</v>
      </c>
      <c r="I2533" t="s">
        <v>222</v>
      </c>
      <c r="J2533" t="s">
        <v>221</v>
      </c>
      <c r="K2533">
        <v>1538219</v>
      </c>
      <c r="L2533">
        <v>901017</v>
      </c>
      <c r="M2533">
        <v>593748</v>
      </c>
      <c r="N2533">
        <v>8822</v>
      </c>
      <c r="O2533">
        <v>15981</v>
      </c>
      <c r="P2533">
        <v>745</v>
      </c>
      <c r="Q2533">
        <v>17906</v>
      </c>
    </row>
    <row r="2534" spans="1:17" x14ac:dyDescent="0.2">
      <c r="A2534" t="s">
        <v>361</v>
      </c>
      <c r="B2534" s="2">
        <v>41821</v>
      </c>
      <c r="C2534" t="s">
        <v>351</v>
      </c>
      <c r="D2534" t="s">
        <v>352</v>
      </c>
      <c r="E2534" t="s">
        <v>343</v>
      </c>
      <c r="F2534" t="s">
        <v>344</v>
      </c>
      <c r="G2534" t="s">
        <v>390</v>
      </c>
      <c r="H2534">
        <v>28</v>
      </c>
      <c r="I2534" t="s">
        <v>222</v>
      </c>
      <c r="J2534" t="s">
        <v>221</v>
      </c>
      <c r="K2534">
        <v>50214</v>
      </c>
      <c r="L2534">
        <v>40857</v>
      </c>
      <c r="M2534">
        <v>4916</v>
      </c>
      <c r="N2534">
        <v>1796</v>
      </c>
      <c r="O2534">
        <v>391</v>
      </c>
      <c r="P2534">
        <v>420</v>
      </c>
      <c r="Q2534">
        <v>1834</v>
      </c>
    </row>
    <row r="2535" spans="1:17" x14ac:dyDescent="0.2">
      <c r="A2535" t="s">
        <v>361</v>
      </c>
      <c r="B2535" s="2">
        <v>41821</v>
      </c>
      <c r="C2535" t="s">
        <v>351</v>
      </c>
      <c r="D2535" t="s">
        <v>352</v>
      </c>
      <c r="E2535" t="s">
        <v>347</v>
      </c>
      <c r="F2535" t="s">
        <v>348</v>
      </c>
      <c r="G2535" t="s">
        <v>390</v>
      </c>
      <c r="H2535">
        <v>28</v>
      </c>
      <c r="I2535" t="s">
        <v>222</v>
      </c>
      <c r="J2535" t="s">
        <v>221</v>
      </c>
      <c r="K2535">
        <v>1402190</v>
      </c>
      <c r="L2535">
        <v>841334</v>
      </c>
      <c r="M2535">
        <v>524040</v>
      </c>
      <c r="N2535">
        <v>7013</v>
      </c>
      <c r="O2535">
        <v>13883</v>
      </c>
      <c r="P2535">
        <v>538</v>
      </c>
      <c r="Q2535">
        <v>15382</v>
      </c>
    </row>
    <row r="2536" spans="1:17" x14ac:dyDescent="0.2">
      <c r="A2536" t="s">
        <v>361</v>
      </c>
      <c r="B2536" s="2">
        <v>41821</v>
      </c>
      <c r="C2536" t="s">
        <v>351</v>
      </c>
      <c r="D2536" t="s">
        <v>352</v>
      </c>
      <c r="E2536" t="s">
        <v>349</v>
      </c>
      <c r="F2536" t="s">
        <v>350</v>
      </c>
      <c r="G2536" t="s">
        <v>390</v>
      </c>
      <c r="H2536">
        <v>28</v>
      </c>
      <c r="I2536" t="s">
        <v>222</v>
      </c>
      <c r="J2536" t="s">
        <v>221</v>
      </c>
      <c r="K2536">
        <v>1452404</v>
      </c>
      <c r="L2536">
        <v>882191</v>
      </c>
      <c r="M2536">
        <v>528956</v>
      </c>
      <c r="N2536">
        <v>8809</v>
      </c>
      <c r="O2536">
        <v>14274</v>
      </c>
      <c r="P2536">
        <v>958</v>
      </c>
      <c r="Q2536">
        <v>17216</v>
      </c>
    </row>
    <row r="2537" spans="1:17" x14ac:dyDescent="0.2">
      <c r="A2537" t="s">
        <v>361</v>
      </c>
      <c r="B2537" s="2">
        <v>41821</v>
      </c>
      <c r="C2537" t="s">
        <v>353</v>
      </c>
      <c r="D2537" t="s">
        <v>354</v>
      </c>
      <c r="E2537" t="s">
        <v>343</v>
      </c>
      <c r="F2537" t="s">
        <v>344</v>
      </c>
      <c r="G2537" t="s">
        <v>390</v>
      </c>
      <c r="H2537">
        <v>28</v>
      </c>
      <c r="I2537" t="s">
        <v>222</v>
      </c>
      <c r="J2537" t="s">
        <v>221</v>
      </c>
      <c r="K2537">
        <v>88865</v>
      </c>
      <c r="L2537">
        <v>71362</v>
      </c>
      <c r="M2537">
        <v>9385</v>
      </c>
      <c r="N2537">
        <v>3118</v>
      </c>
      <c r="O2537">
        <v>749</v>
      </c>
      <c r="P2537">
        <v>683</v>
      </c>
      <c r="Q2537">
        <v>3568</v>
      </c>
    </row>
    <row r="2538" spans="1:17" x14ac:dyDescent="0.2">
      <c r="A2538" t="s">
        <v>361</v>
      </c>
      <c r="B2538" s="2">
        <v>41821</v>
      </c>
      <c r="C2538" t="s">
        <v>353</v>
      </c>
      <c r="D2538" t="s">
        <v>354</v>
      </c>
      <c r="E2538" t="s">
        <v>347</v>
      </c>
      <c r="F2538" t="s">
        <v>348</v>
      </c>
      <c r="G2538" t="s">
        <v>390</v>
      </c>
      <c r="H2538">
        <v>28</v>
      </c>
      <c r="I2538" t="s">
        <v>222</v>
      </c>
      <c r="J2538" t="s">
        <v>221</v>
      </c>
      <c r="K2538">
        <v>2901758</v>
      </c>
      <c r="L2538">
        <v>1711846</v>
      </c>
      <c r="M2538">
        <v>1113319</v>
      </c>
      <c r="N2538">
        <v>14513</v>
      </c>
      <c r="O2538">
        <v>29506</v>
      </c>
      <c r="P2538">
        <v>1020</v>
      </c>
      <c r="Q2538">
        <v>31554</v>
      </c>
    </row>
    <row r="2539" spans="1:17" x14ac:dyDescent="0.2">
      <c r="A2539" t="s">
        <v>361</v>
      </c>
      <c r="B2539" s="2">
        <v>41821</v>
      </c>
      <c r="C2539" t="s">
        <v>353</v>
      </c>
      <c r="D2539" t="s">
        <v>354</v>
      </c>
      <c r="E2539" t="s">
        <v>349</v>
      </c>
      <c r="F2539" t="s">
        <v>350</v>
      </c>
      <c r="G2539" t="s">
        <v>390</v>
      </c>
      <c r="H2539">
        <v>28</v>
      </c>
      <c r="I2539" t="s">
        <v>222</v>
      </c>
      <c r="J2539" t="s">
        <v>221</v>
      </c>
      <c r="K2539">
        <v>2990623</v>
      </c>
      <c r="L2539">
        <v>1783208</v>
      </c>
      <c r="M2539">
        <v>1122704</v>
      </c>
      <c r="N2539">
        <v>17631</v>
      </c>
      <c r="O2539">
        <v>30255</v>
      </c>
      <c r="P2539">
        <v>1703</v>
      </c>
      <c r="Q2539">
        <v>35122</v>
      </c>
    </row>
    <row r="2540" spans="1:17" hidden="1" x14ac:dyDescent="0.2">
      <c r="A2540" t="s">
        <v>362</v>
      </c>
      <c r="B2540" s="2">
        <v>42186</v>
      </c>
      <c r="C2540" t="s">
        <v>341</v>
      </c>
      <c r="D2540" t="s">
        <v>342</v>
      </c>
      <c r="E2540" t="s">
        <v>343</v>
      </c>
      <c r="F2540" t="s">
        <v>344</v>
      </c>
      <c r="G2540" t="s">
        <v>390</v>
      </c>
      <c r="H2540">
        <v>28</v>
      </c>
      <c r="I2540" t="s">
        <v>222</v>
      </c>
      <c r="J2540" t="s">
        <v>221</v>
      </c>
      <c r="K2540">
        <v>39947</v>
      </c>
      <c r="L2540">
        <v>31365</v>
      </c>
      <c r="M2540">
        <v>4691</v>
      </c>
      <c r="N2540">
        <v>1419</v>
      </c>
      <c r="O2540">
        <v>383</v>
      </c>
      <c r="P2540">
        <v>276</v>
      </c>
      <c r="Q2540">
        <v>1813</v>
      </c>
    </row>
    <row r="2541" spans="1:17" hidden="1" x14ac:dyDescent="0.2">
      <c r="A2541" t="s">
        <v>362</v>
      </c>
      <c r="B2541" s="2">
        <v>42186</v>
      </c>
      <c r="C2541" t="s">
        <v>341</v>
      </c>
      <c r="D2541" t="s">
        <v>342</v>
      </c>
      <c r="E2541" t="s">
        <v>347</v>
      </c>
      <c r="F2541" t="s">
        <v>348</v>
      </c>
      <c r="G2541" t="s">
        <v>390</v>
      </c>
      <c r="H2541">
        <v>28</v>
      </c>
      <c r="I2541" t="s">
        <v>222</v>
      </c>
      <c r="J2541" t="s">
        <v>221</v>
      </c>
      <c r="K2541">
        <v>1498834</v>
      </c>
      <c r="L2541">
        <v>866986</v>
      </c>
      <c r="M2541">
        <v>591161</v>
      </c>
      <c r="N2541">
        <v>7542</v>
      </c>
      <c r="O2541">
        <v>16058</v>
      </c>
      <c r="P2541">
        <v>495</v>
      </c>
      <c r="Q2541">
        <v>16592</v>
      </c>
    </row>
    <row r="2542" spans="1:17" hidden="1" x14ac:dyDescent="0.2">
      <c r="A2542" t="s">
        <v>362</v>
      </c>
      <c r="B2542" s="2">
        <v>42186</v>
      </c>
      <c r="C2542" t="s">
        <v>341</v>
      </c>
      <c r="D2542" t="s">
        <v>342</v>
      </c>
      <c r="E2542" t="s">
        <v>349</v>
      </c>
      <c r="F2542" t="s">
        <v>350</v>
      </c>
      <c r="G2542" t="s">
        <v>390</v>
      </c>
      <c r="H2542">
        <v>28</v>
      </c>
      <c r="I2542" t="s">
        <v>222</v>
      </c>
      <c r="J2542" t="s">
        <v>221</v>
      </c>
      <c r="K2542">
        <v>1538781</v>
      </c>
      <c r="L2542">
        <v>898351</v>
      </c>
      <c r="M2542">
        <v>595852</v>
      </c>
      <c r="N2542">
        <v>8961</v>
      </c>
      <c r="O2542">
        <v>16441</v>
      </c>
      <c r="P2542">
        <v>771</v>
      </c>
      <c r="Q2542">
        <v>18405</v>
      </c>
    </row>
    <row r="2543" spans="1:17" hidden="1" x14ac:dyDescent="0.2">
      <c r="A2543" t="s">
        <v>362</v>
      </c>
      <c r="B2543" s="2">
        <v>42186</v>
      </c>
      <c r="C2543" t="s">
        <v>351</v>
      </c>
      <c r="D2543" t="s">
        <v>352</v>
      </c>
      <c r="E2543" t="s">
        <v>343</v>
      </c>
      <c r="F2543" t="s">
        <v>344</v>
      </c>
      <c r="G2543" t="s">
        <v>390</v>
      </c>
      <c r="H2543">
        <v>28</v>
      </c>
      <c r="I2543" t="s">
        <v>222</v>
      </c>
      <c r="J2543" t="s">
        <v>221</v>
      </c>
      <c r="K2543">
        <v>51118</v>
      </c>
      <c r="L2543">
        <v>41368</v>
      </c>
      <c r="M2543">
        <v>5155</v>
      </c>
      <c r="N2543">
        <v>1839</v>
      </c>
      <c r="O2543">
        <v>398</v>
      </c>
      <c r="P2543">
        <v>428</v>
      </c>
      <c r="Q2543">
        <v>1930</v>
      </c>
    </row>
    <row r="2544" spans="1:17" hidden="1" x14ac:dyDescent="0.2">
      <c r="A2544" t="s">
        <v>362</v>
      </c>
      <c r="B2544" s="2">
        <v>42186</v>
      </c>
      <c r="C2544" t="s">
        <v>351</v>
      </c>
      <c r="D2544" t="s">
        <v>352</v>
      </c>
      <c r="E2544" t="s">
        <v>347</v>
      </c>
      <c r="F2544" t="s">
        <v>348</v>
      </c>
      <c r="G2544" t="s">
        <v>390</v>
      </c>
      <c r="H2544">
        <v>28</v>
      </c>
      <c r="I2544" t="s">
        <v>222</v>
      </c>
      <c r="J2544" t="s">
        <v>221</v>
      </c>
      <c r="K2544">
        <v>1398794</v>
      </c>
      <c r="L2544">
        <v>837494</v>
      </c>
      <c r="M2544">
        <v>523582</v>
      </c>
      <c r="N2544">
        <v>7059</v>
      </c>
      <c r="O2544">
        <v>14294</v>
      </c>
      <c r="P2544">
        <v>510</v>
      </c>
      <c r="Q2544">
        <v>15855</v>
      </c>
    </row>
    <row r="2545" spans="1:17" hidden="1" x14ac:dyDescent="0.2">
      <c r="A2545" t="s">
        <v>362</v>
      </c>
      <c r="B2545" s="2">
        <v>42186</v>
      </c>
      <c r="C2545" t="s">
        <v>351</v>
      </c>
      <c r="D2545" t="s">
        <v>352</v>
      </c>
      <c r="E2545" t="s">
        <v>349</v>
      </c>
      <c r="F2545" t="s">
        <v>350</v>
      </c>
      <c r="G2545" t="s">
        <v>390</v>
      </c>
      <c r="H2545">
        <v>28</v>
      </c>
      <c r="I2545" t="s">
        <v>222</v>
      </c>
      <c r="J2545" t="s">
        <v>221</v>
      </c>
      <c r="K2545">
        <v>1449912</v>
      </c>
      <c r="L2545">
        <v>878862</v>
      </c>
      <c r="M2545">
        <v>528737</v>
      </c>
      <c r="N2545">
        <v>8898</v>
      </c>
      <c r="O2545">
        <v>14692</v>
      </c>
      <c r="P2545">
        <v>938</v>
      </c>
      <c r="Q2545">
        <v>17785</v>
      </c>
    </row>
    <row r="2546" spans="1:17" hidden="1" x14ac:dyDescent="0.2">
      <c r="A2546" t="s">
        <v>362</v>
      </c>
      <c r="B2546" s="2">
        <v>42186</v>
      </c>
      <c r="C2546" t="s">
        <v>353</v>
      </c>
      <c r="D2546" t="s">
        <v>354</v>
      </c>
      <c r="E2546" t="s">
        <v>343</v>
      </c>
      <c r="F2546" t="s">
        <v>344</v>
      </c>
      <c r="G2546" t="s">
        <v>390</v>
      </c>
      <c r="H2546">
        <v>28</v>
      </c>
      <c r="I2546" t="s">
        <v>222</v>
      </c>
      <c r="J2546" t="s">
        <v>221</v>
      </c>
      <c r="K2546">
        <v>91065</v>
      </c>
      <c r="L2546">
        <v>72733</v>
      </c>
      <c r="M2546">
        <v>9846</v>
      </c>
      <c r="N2546">
        <v>3258</v>
      </c>
      <c r="O2546">
        <v>781</v>
      </c>
      <c r="P2546">
        <v>704</v>
      </c>
      <c r="Q2546">
        <v>3743</v>
      </c>
    </row>
    <row r="2547" spans="1:17" hidden="1" x14ac:dyDescent="0.2">
      <c r="A2547" t="s">
        <v>362</v>
      </c>
      <c r="B2547" s="2">
        <v>42186</v>
      </c>
      <c r="C2547" t="s">
        <v>353</v>
      </c>
      <c r="D2547" t="s">
        <v>354</v>
      </c>
      <c r="E2547" t="s">
        <v>347</v>
      </c>
      <c r="F2547" t="s">
        <v>348</v>
      </c>
      <c r="G2547" t="s">
        <v>390</v>
      </c>
      <c r="H2547">
        <v>28</v>
      </c>
      <c r="I2547" t="s">
        <v>222</v>
      </c>
      <c r="J2547" t="s">
        <v>221</v>
      </c>
      <c r="K2547">
        <v>2897628</v>
      </c>
      <c r="L2547">
        <v>1704480</v>
      </c>
      <c r="M2547">
        <v>1114743</v>
      </c>
      <c r="N2547">
        <v>14601</v>
      </c>
      <c r="O2547">
        <v>30352</v>
      </c>
      <c r="P2547">
        <v>1005</v>
      </c>
      <c r="Q2547">
        <v>32447</v>
      </c>
    </row>
    <row r="2548" spans="1:17" hidden="1" x14ac:dyDescent="0.2">
      <c r="A2548" t="s">
        <v>362</v>
      </c>
      <c r="B2548" s="2">
        <v>42186</v>
      </c>
      <c r="C2548" t="s">
        <v>353</v>
      </c>
      <c r="D2548" t="s">
        <v>354</v>
      </c>
      <c r="E2548" t="s">
        <v>349</v>
      </c>
      <c r="F2548" t="s">
        <v>350</v>
      </c>
      <c r="G2548" t="s">
        <v>390</v>
      </c>
      <c r="H2548">
        <v>28</v>
      </c>
      <c r="I2548" t="s">
        <v>222</v>
      </c>
      <c r="J2548" t="s">
        <v>221</v>
      </c>
      <c r="K2548">
        <v>2988693</v>
      </c>
      <c r="L2548">
        <v>1777213</v>
      </c>
      <c r="M2548">
        <v>1124589</v>
      </c>
      <c r="N2548">
        <v>17859</v>
      </c>
      <c r="O2548">
        <v>31133</v>
      </c>
      <c r="P2548">
        <v>1709</v>
      </c>
      <c r="Q2548">
        <v>36190</v>
      </c>
    </row>
    <row r="2549" spans="1:17" hidden="1" x14ac:dyDescent="0.2">
      <c r="A2549" t="s">
        <v>363</v>
      </c>
      <c r="B2549" s="2">
        <v>42552</v>
      </c>
      <c r="C2549" t="s">
        <v>341</v>
      </c>
      <c r="D2549" t="s">
        <v>342</v>
      </c>
      <c r="E2549" t="s">
        <v>343</v>
      </c>
      <c r="F2549" t="s">
        <v>344</v>
      </c>
      <c r="G2549" t="s">
        <v>390</v>
      </c>
      <c r="H2549">
        <v>28</v>
      </c>
      <c r="I2549" t="s">
        <v>222</v>
      </c>
      <c r="J2549" t="s">
        <v>221</v>
      </c>
      <c r="K2549">
        <v>41071</v>
      </c>
      <c r="L2549">
        <v>32086</v>
      </c>
      <c r="M2549">
        <v>4931</v>
      </c>
      <c r="N2549">
        <v>1528</v>
      </c>
      <c r="O2549">
        <v>414</v>
      </c>
      <c r="P2549">
        <v>268</v>
      </c>
      <c r="Q2549">
        <v>1844</v>
      </c>
    </row>
    <row r="2550" spans="1:17" hidden="1" x14ac:dyDescent="0.2">
      <c r="A2550" t="s">
        <v>363</v>
      </c>
      <c r="B2550" s="2">
        <v>42552</v>
      </c>
      <c r="C2550" t="s">
        <v>341</v>
      </c>
      <c r="D2550" t="s">
        <v>342</v>
      </c>
      <c r="E2550" t="s">
        <v>347</v>
      </c>
      <c r="F2550" t="s">
        <v>348</v>
      </c>
      <c r="G2550" t="s">
        <v>390</v>
      </c>
      <c r="H2550">
        <v>28</v>
      </c>
      <c r="I2550" t="s">
        <v>222</v>
      </c>
      <c r="J2550" t="s">
        <v>221</v>
      </c>
      <c r="K2550">
        <v>1497767</v>
      </c>
      <c r="L2550">
        <v>864391</v>
      </c>
      <c r="M2550">
        <v>592104</v>
      </c>
      <c r="N2550">
        <v>7554</v>
      </c>
      <c r="O2550">
        <v>16100</v>
      </c>
      <c r="P2550">
        <v>501</v>
      </c>
      <c r="Q2550">
        <v>17117</v>
      </c>
    </row>
    <row r="2551" spans="1:17" hidden="1" x14ac:dyDescent="0.2">
      <c r="A2551" t="s">
        <v>363</v>
      </c>
      <c r="B2551" s="2">
        <v>42552</v>
      </c>
      <c r="C2551" t="s">
        <v>341</v>
      </c>
      <c r="D2551" t="s">
        <v>342</v>
      </c>
      <c r="E2551" t="s">
        <v>349</v>
      </c>
      <c r="F2551" t="s">
        <v>350</v>
      </c>
      <c r="G2551" t="s">
        <v>390</v>
      </c>
      <c r="H2551">
        <v>28</v>
      </c>
      <c r="I2551" t="s">
        <v>222</v>
      </c>
      <c r="J2551" t="s">
        <v>221</v>
      </c>
      <c r="K2551">
        <v>1538838</v>
      </c>
      <c r="L2551">
        <v>896477</v>
      </c>
      <c r="M2551">
        <v>597035</v>
      </c>
      <c r="N2551">
        <v>9082</v>
      </c>
      <c r="O2551">
        <v>16514</v>
      </c>
      <c r="P2551">
        <v>769</v>
      </c>
      <c r="Q2551">
        <v>18961</v>
      </c>
    </row>
    <row r="2552" spans="1:17" hidden="1" x14ac:dyDescent="0.2">
      <c r="A2552" t="s">
        <v>363</v>
      </c>
      <c r="B2552" s="2">
        <v>42552</v>
      </c>
      <c r="C2552" t="s">
        <v>351</v>
      </c>
      <c r="D2552" t="s">
        <v>352</v>
      </c>
      <c r="E2552" t="s">
        <v>343</v>
      </c>
      <c r="F2552" t="s">
        <v>344</v>
      </c>
      <c r="G2552" t="s">
        <v>390</v>
      </c>
      <c r="H2552">
        <v>28</v>
      </c>
      <c r="I2552" t="s">
        <v>222</v>
      </c>
      <c r="J2552" t="s">
        <v>221</v>
      </c>
      <c r="K2552">
        <v>52225</v>
      </c>
      <c r="L2552">
        <v>42056</v>
      </c>
      <c r="M2552">
        <v>5414</v>
      </c>
      <c r="N2552">
        <v>1901</v>
      </c>
      <c r="O2552">
        <v>420</v>
      </c>
      <c r="P2552">
        <v>447</v>
      </c>
      <c r="Q2552">
        <v>1987</v>
      </c>
    </row>
    <row r="2553" spans="1:17" hidden="1" x14ac:dyDescent="0.2">
      <c r="A2553" t="s">
        <v>363</v>
      </c>
      <c r="B2553" s="2">
        <v>42552</v>
      </c>
      <c r="C2553" t="s">
        <v>351</v>
      </c>
      <c r="D2553" t="s">
        <v>352</v>
      </c>
      <c r="E2553" t="s">
        <v>347</v>
      </c>
      <c r="F2553" t="s">
        <v>348</v>
      </c>
      <c r="G2553" t="s">
        <v>390</v>
      </c>
      <c r="H2553">
        <v>28</v>
      </c>
      <c r="I2553" t="s">
        <v>222</v>
      </c>
      <c r="J2553" t="s">
        <v>221</v>
      </c>
      <c r="K2553">
        <v>1397235</v>
      </c>
      <c r="L2553">
        <v>834372</v>
      </c>
      <c r="M2553">
        <v>524654</v>
      </c>
      <c r="N2553">
        <v>7091</v>
      </c>
      <c r="O2553">
        <v>14296</v>
      </c>
      <c r="P2553">
        <v>517</v>
      </c>
      <c r="Q2553">
        <v>16305</v>
      </c>
    </row>
    <row r="2554" spans="1:17" hidden="1" x14ac:dyDescent="0.2">
      <c r="A2554" t="s">
        <v>363</v>
      </c>
      <c r="B2554" s="2">
        <v>42552</v>
      </c>
      <c r="C2554" t="s">
        <v>351</v>
      </c>
      <c r="D2554" t="s">
        <v>352</v>
      </c>
      <c r="E2554" t="s">
        <v>349</v>
      </c>
      <c r="F2554" t="s">
        <v>350</v>
      </c>
      <c r="G2554" t="s">
        <v>390</v>
      </c>
      <c r="H2554">
        <v>28</v>
      </c>
      <c r="I2554" t="s">
        <v>222</v>
      </c>
      <c r="J2554" t="s">
        <v>221</v>
      </c>
      <c r="K2554">
        <v>1449460</v>
      </c>
      <c r="L2554">
        <v>876428</v>
      </c>
      <c r="M2554">
        <v>530068</v>
      </c>
      <c r="N2554">
        <v>8992</v>
      </c>
      <c r="O2554">
        <v>14716</v>
      </c>
      <c r="P2554">
        <v>964</v>
      </c>
      <c r="Q2554">
        <v>18292</v>
      </c>
    </row>
    <row r="2555" spans="1:17" hidden="1" x14ac:dyDescent="0.2">
      <c r="A2555" t="s">
        <v>363</v>
      </c>
      <c r="B2555" s="2">
        <v>42552</v>
      </c>
      <c r="C2555" t="s">
        <v>353</v>
      </c>
      <c r="D2555" t="s">
        <v>354</v>
      </c>
      <c r="E2555" t="s">
        <v>343</v>
      </c>
      <c r="F2555" t="s">
        <v>344</v>
      </c>
      <c r="G2555" t="s">
        <v>390</v>
      </c>
      <c r="H2555">
        <v>28</v>
      </c>
      <c r="I2555" t="s">
        <v>222</v>
      </c>
      <c r="J2555" t="s">
        <v>221</v>
      </c>
      <c r="K2555">
        <v>93296</v>
      </c>
      <c r="L2555">
        <v>74142</v>
      </c>
      <c r="M2555">
        <v>10345</v>
      </c>
      <c r="N2555">
        <v>3429</v>
      </c>
      <c r="O2555">
        <v>834</v>
      </c>
      <c r="P2555">
        <v>715</v>
      </c>
      <c r="Q2555">
        <v>3831</v>
      </c>
    </row>
    <row r="2556" spans="1:17" hidden="1" x14ac:dyDescent="0.2">
      <c r="A2556" t="s">
        <v>363</v>
      </c>
      <c r="B2556" s="2">
        <v>42552</v>
      </c>
      <c r="C2556" t="s">
        <v>353</v>
      </c>
      <c r="D2556" t="s">
        <v>354</v>
      </c>
      <c r="E2556" t="s">
        <v>347</v>
      </c>
      <c r="F2556" t="s">
        <v>348</v>
      </c>
      <c r="G2556" t="s">
        <v>390</v>
      </c>
      <c r="H2556">
        <v>28</v>
      </c>
      <c r="I2556" t="s">
        <v>222</v>
      </c>
      <c r="J2556" t="s">
        <v>221</v>
      </c>
      <c r="K2556">
        <v>2895002</v>
      </c>
      <c r="L2556">
        <v>1698763</v>
      </c>
      <c r="M2556">
        <v>1116758</v>
      </c>
      <c r="N2556">
        <v>14645</v>
      </c>
      <c r="O2556">
        <v>30396</v>
      </c>
      <c r="P2556">
        <v>1018</v>
      </c>
      <c r="Q2556">
        <v>33422</v>
      </c>
    </row>
    <row r="2557" spans="1:17" hidden="1" x14ac:dyDescent="0.2">
      <c r="A2557" t="s">
        <v>363</v>
      </c>
      <c r="B2557" s="2">
        <v>42552</v>
      </c>
      <c r="C2557" t="s">
        <v>353</v>
      </c>
      <c r="D2557" t="s">
        <v>354</v>
      </c>
      <c r="E2557" t="s">
        <v>349</v>
      </c>
      <c r="F2557" t="s">
        <v>350</v>
      </c>
      <c r="G2557" t="s">
        <v>390</v>
      </c>
      <c r="H2557">
        <v>28</v>
      </c>
      <c r="I2557" t="s">
        <v>222</v>
      </c>
      <c r="J2557" t="s">
        <v>221</v>
      </c>
      <c r="K2557">
        <v>2988298</v>
      </c>
      <c r="L2557">
        <v>1772905</v>
      </c>
      <c r="M2557">
        <v>1127103</v>
      </c>
      <c r="N2557">
        <v>18074</v>
      </c>
      <c r="O2557">
        <v>31230</v>
      </c>
      <c r="P2557">
        <v>1733</v>
      </c>
      <c r="Q2557">
        <v>37253</v>
      </c>
    </row>
    <row r="2558" spans="1:17" hidden="1" x14ac:dyDescent="0.2">
      <c r="A2558" t="s">
        <v>364</v>
      </c>
      <c r="B2558" s="2">
        <v>42917</v>
      </c>
      <c r="C2558" t="s">
        <v>341</v>
      </c>
      <c r="D2558" t="s">
        <v>342</v>
      </c>
      <c r="E2558" t="s">
        <v>343</v>
      </c>
      <c r="F2558" t="s">
        <v>344</v>
      </c>
      <c r="G2558" t="s">
        <v>390</v>
      </c>
      <c r="H2558">
        <v>28</v>
      </c>
      <c r="I2558" t="s">
        <v>222</v>
      </c>
      <c r="J2558" t="s">
        <v>221</v>
      </c>
      <c r="K2558">
        <v>42592</v>
      </c>
      <c r="L2558">
        <v>33337</v>
      </c>
      <c r="M2558">
        <v>5062</v>
      </c>
      <c r="N2558">
        <v>1602</v>
      </c>
      <c r="O2558">
        <v>405</v>
      </c>
      <c r="P2558">
        <v>287</v>
      </c>
      <c r="Q2558">
        <v>1899</v>
      </c>
    </row>
    <row r="2559" spans="1:17" hidden="1" x14ac:dyDescent="0.2">
      <c r="A2559" t="s">
        <v>364</v>
      </c>
      <c r="B2559" s="2">
        <v>42917</v>
      </c>
      <c r="C2559" t="s">
        <v>341</v>
      </c>
      <c r="D2559" t="s">
        <v>342</v>
      </c>
      <c r="E2559" t="s">
        <v>347</v>
      </c>
      <c r="F2559" t="s">
        <v>348</v>
      </c>
      <c r="G2559" t="s">
        <v>390</v>
      </c>
      <c r="H2559">
        <v>28</v>
      </c>
      <c r="I2559" t="s">
        <v>222</v>
      </c>
      <c r="J2559" t="s">
        <v>221</v>
      </c>
      <c r="K2559">
        <v>1496821</v>
      </c>
      <c r="L2559">
        <v>861898</v>
      </c>
      <c r="M2559">
        <v>592891</v>
      </c>
      <c r="N2559">
        <v>7590</v>
      </c>
      <c r="O2559">
        <v>16336</v>
      </c>
      <c r="P2559">
        <v>515</v>
      </c>
      <c r="Q2559">
        <v>17591</v>
      </c>
    </row>
    <row r="2560" spans="1:17" hidden="1" x14ac:dyDescent="0.2">
      <c r="A2560" t="s">
        <v>364</v>
      </c>
      <c r="B2560" s="2">
        <v>42917</v>
      </c>
      <c r="C2560" t="s">
        <v>341</v>
      </c>
      <c r="D2560" t="s">
        <v>342</v>
      </c>
      <c r="E2560" t="s">
        <v>349</v>
      </c>
      <c r="F2560" t="s">
        <v>350</v>
      </c>
      <c r="G2560" t="s">
        <v>390</v>
      </c>
      <c r="H2560">
        <v>28</v>
      </c>
      <c r="I2560" t="s">
        <v>222</v>
      </c>
      <c r="J2560" t="s">
        <v>221</v>
      </c>
      <c r="K2560">
        <v>1539413</v>
      </c>
      <c r="L2560">
        <v>895235</v>
      </c>
      <c r="M2560">
        <v>597953</v>
      </c>
      <c r="N2560">
        <v>9192</v>
      </c>
      <c r="O2560">
        <v>16741</v>
      </c>
      <c r="P2560">
        <v>802</v>
      </c>
      <c r="Q2560">
        <v>19490</v>
      </c>
    </row>
    <row r="2561" spans="1:17" hidden="1" x14ac:dyDescent="0.2">
      <c r="A2561" t="s">
        <v>364</v>
      </c>
      <c r="B2561" s="2">
        <v>42917</v>
      </c>
      <c r="C2561" t="s">
        <v>351</v>
      </c>
      <c r="D2561" t="s">
        <v>352</v>
      </c>
      <c r="E2561" t="s">
        <v>343</v>
      </c>
      <c r="F2561" t="s">
        <v>344</v>
      </c>
      <c r="G2561" t="s">
        <v>390</v>
      </c>
      <c r="H2561">
        <v>28</v>
      </c>
      <c r="I2561" t="s">
        <v>222</v>
      </c>
      <c r="J2561" t="s">
        <v>221</v>
      </c>
      <c r="K2561">
        <v>54088</v>
      </c>
      <c r="L2561">
        <v>43657</v>
      </c>
      <c r="M2561">
        <v>5578</v>
      </c>
      <c r="N2561">
        <v>1902</v>
      </c>
      <c r="O2561">
        <v>452</v>
      </c>
      <c r="P2561">
        <v>427</v>
      </c>
      <c r="Q2561">
        <v>2072</v>
      </c>
    </row>
    <row r="2562" spans="1:17" hidden="1" x14ac:dyDescent="0.2">
      <c r="A2562" t="s">
        <v>364</v>
      </c>
      <c r="B2562" s="2">
        <v>42917</v>
      </c>
      <c r="C2562" t="s">
        <v>351</v>
      </c>
      <c r="D2562" t="s">
        <v>352</v>
      </c>
      <c r="E2562" t="s">
        <v>347</v>
      </c>
      <c r="F2562" t="s">
        <v>348</v>
      </c>
      <c r="G2562" t="s">
        <v>390</v>
      </c>
      <c r="H2562">
        <v>28</v>
      </c>
      <c r="I2562" t="s">
        <v>222</v>
      </c>
      <c r="J2562" t="s">
        <v>221</v>
      </c>
      <c r="K2562">
        <v>1396162</v>
      </c>
      <c r="L2562">
        <v>831458</v>
      </c>
      <c r="M2562">
        <v>525593</v>
      </c>
      <c r="N2562">
        <v>7176</v>
      </c>
      <c r="O2562">
        <v>14550</v>
      </c>
      <c r="P2562">
        <v>539</v>
      </c>
      <c r="Q2562">
        <v>16846</v>
      </c>
    </row>
    <row r="2563" spans="1:17" hidden="1" x14ac:dyDescent="0.2">
      <c r="A2563" t="s">
        <v>364</v>
      </c>
      <c r="B2563" s="2">
        <v>42917</v>
      </c>
      <c r="C2563" t="s">
        <v>351</v>
      </c>
      <c r="D2563" t="s">
        <v>352</v>
      </c>
      <c r="E2563" t="s">
        <v>349</v>
      </c>
      <c r="F2563" t="s">
        <v>350</v>
      </c>
      <c r="G2563" t="s">
        <v>390</v>
      </c>
      <c r="H2563">
        <v>28</v>
      </c>
      <c r="I2563" t="s">
        <v>222</v>
      </c>
      <c r="J2563" t="s">
        <v>221</v>
      </c>
      <c r="K2563">
        <v>1450250</v>
      </c>
      <c r="L2563">
        <v>875115</v>
      </c>
      <c r="M2563">
        <v>531171</v>
      </c>
      <c r="N2563">
        <v>9078</v>
      </c>
      <c r="O2563">
        <v>15002</v>
      </c>
      <c r="P2563">
        <v>966</v>
      </c>
      <c r="Q2563">
        <v>18918</v>
      </c>
    </row>
    <row r="2564" spans="1:17" hidden="1" x14ac:dyDescent="0.2">
      <c r="A2564" t="s">
        <v>364</v>
      </c>
      <c r="B2564" s="2">
        <v>42917</v>
      </c>
      <c r="C2564" t="s">
        <v>353</v>
      </c>
      <c r="D2564" t="s">
        <v>354</v>
      </c>
      <c r="E2564" t="s">
        <v>343</v>
      </c>
      <c r="F2564" t="s">
        <v>344</v>
      </c>
      <c r="G2564" t="s">
        <v>390</v>
      </c>
      <c r="H2564">
        <v>28</v>
      </c>
      <c r="I2564" t="s">
        <v>222</v>
      </c>
      <c r="J2564" t="s">
        <v>221</v>
      </c>
      <c r="K2564">
        <v>96680</v>
      </c>
      <c r="L2564">
        <v>76994</v>
      </c>
      <c r="M2564">
        <v>10640</v>
      </c>
      <c r="N2564">
        <v>3504</v>
      </c>
      <c r="O2564">
        <v>857</v>
      </c>
      <c r="P2564">
        <v>714</v>
      </c>
      <c r="Q2564">
        <v>3971</v>
      </c>
    </row>
    <row r="2565" spans="1:17" hidden="1" x14ac:dyDescent="0.2">
      <c r="A2565" t="s">
        <v>364</v>
      </c>
      <c r="B2565" s="2">
        <v>42917</v>
      </c>
      <c r="C2565" t="s">
        <v>353</v>
      </c>
      <c r="D2565" t="s">
        <v>354</v>
      </c>
      <c r="E2565" t="s">
        <v>347</v>
      </c>
      <c r="F2565" t="s">
        <v>348</v>
      </c>
      <c r="G2565" t="s">
        <v>390</v>
      </c>
      <c r="H2565">
        <v>28</v>
      </c>
      <c r="I2565" t="s">
        <v>222</v>
      </c>
      <c r="J2565" t="s">
        <v>221</v>
      </c>
      <c r="K2565">
        <v>2892983</v>
      </c>
      <c r="L2565">
        <v>1693356</v>
      </c>
      <c r="M2565">
        <v>1118484</v>
      </c>
      <c r="N2565">
        <v>14766</v>
      </c>
      <c r="O2565">
        <v>30886</v>
      </c>
      <c r="P2565">
        <v>1054</v>
      </c>
      <c r="Q2565">
        <v>34437</v>
      </c>
    </row>
    <row r="2566" spans="1:17" hidden="1" x14ac:dyDescent="0.2">
      <c r="A2566" t="s">
        <v>364</v>
      </c>
      <c r="B2566" s="2">
        <v>42917</v>
      </c>
      <c r="C2566" t="s">
        <v>353</v>
      </c>
      <c r="D2566" t="s">
        <v>354</v>
      </c>
      <c r="E2566" t="s">
        <v>349</v>
      </c>
      <c r="F2566" t="s">
        <v>350</v>
      </c>
      <c r="G2566" t="s">
        <v>390</v>
      </c>
      <c r="H2566">
        <v>28</v>
      </c>
      <c r="I2566" t="s">
        <v>222</v>
      </c>
      <c r="J2566" t="s">
        <v>221</v>
      </c>
      <c r="K2566">
        <v>2989663</v>
      </c>
      <c r="L2566">
        <v>1770350</v>
      </c>
      <c r="M2566">
        <v>1129124</v>
      </c>
      <c r="N2566">
        <v>18270</v>
      </c>
      <c r="O2566">
        <v>31743</v>
      </c>
      <c r="P2566">
        <v>1768</v>
      </c>
      <c r="Q2566">
        <v>38408</v>
      </c>
    </row>
    <row r="2567" spans="1:17" hidden="1" x14ac:dyDescent="0.2">
      <c r="A2567" t="s">
        <v>365</v>
      </c>
      <c r="B2567" s="2">
        <v>43282</v>
      </c>
      <c r="C2567" t="s">
        <v>341</v>
      </c>
      <c r="D2567" t="s">
        <v>342</v>
      </c>
      <c r="E2567" t="s">
        <v>343</v>
      </c>
      <c r="F2567" t="s">
        <v>344</v>
      </c>
      <c r="G2567" t="s">
        <v>390</v>
      </c>
      <c r="H2567">
        <v>28</v>
      </c>
      <c r="I2567" t="s">
        <v>222</v>
      </c>
      <c r="J2567" t="s">
        <v>221</v>
      </c>
      <c r="K2567">
        <v>44033</v>
      </c>
      <c r="L2567">
        <v>34610</v>
      </c>
      <c r="M2567">
        <v>5173</v>
      </c>
      <c r="N2567">
        <v>1587</v>
      </c>
      <c r="O2567">
        <v>421</v>
      </c>
      <c r="P2567">
        <v>294</v>
      </c>
      <c r="Q2567">
        <v>1948</v>
      </c>
    </row>
    <row r="2568" spans="1:17" hidden="1" x14ac:dyDescent="0.2">
      <c r="A2568" t="s">
        <v>365</v>
      </c>
      <c r="B2568" s="2">
        <v>43282</v>
      </c>
      <c r="C2568" t="s">
        <v>341</v>
      </c>
      <c r="D2568" t="s">
        <v>342</v>
      </c>
      <c r="E2568" t="s">
        <v>347</v>
      </c>
      <c r="F2568" t="s">
        <v>348</v>
      </c>
      <c r="G2568" t="s">
        <v>390</v>
      </c>
      <c r="H2568">
        <v>28</v>
      </c>
      <c r="I2568" t="s">
        <v>222</v>
      </c>
      <c r="J2568" t="s">
        <v>221</v>
      </c>
      <c r="K2568">
        <v>1494762</v>
      </c>
      <c r="L2568">
        <v>858957</v>
      </c>
      <c r="M2568">
        <v>593281</v>
      </c>
      <c r="N2568">
        <v>7686</v>
      </c>
      <c r="O2568">
        <v>16529</v>
      </c>
      <c r="P2568">
        <v>519</v>
      </c>
      <c r="Q2568">
        <v>17790</v>
      </c>
    </row>
    <row r="2569" spans="1:17" hidden="1" x14ac:dyDescent="0.2">
      <c r="A2569" t="s">
        <v>365</v>
      </c>
      <c r="B2569" s="2">
        <v>43282</v>
      </c>
      <c r="C2569" t="s">
        <v>341</v>
      </c>
      <c r="D2569" t="s">
        <v>342</v>
      </c>
      <c r="E2569" t="s">
        <v>349</v>
      </c>
      <c r="F2569" t="s">
        <v>350</v>
      </c>
      <c r="G2569" t="s">
        <v>390</v>
      </c>
      <c r="H2569">
        <v>28</v>
      </c>
      <c r="I2569" t="s">
        <v>222</v>
      </c>
      <c r="J2569" t="s">
        <v>221</v>
      </c>
      <c r="K2569">
        <v>1538795</v>
      </c>
      <c r="L2569">
        <v>893567</v>
      </c>
      <c r="M2569">
        <v>598454</v>
      </c>
      <c r="N2569">
        <v>9273</v>
      </c>
      <c r="O2569">
        <v>16950</v>
      </c>
      <c r="P2569">
        <v>813</v>
      </c>
      <c r="Q2569">
        <v>19738</v>
      </c>
    </row>
    <row r="2570" spans="1:17" hidden="1" x14ac:dyDescent="0.2">
      <c r="A2570" t="s">
        <v>365</v>
      </c>
      <c r="B2570" s="2">
        <v>43282</v>
      </c>
      <c r="C2570" t="s">
        <v>351</v>
      </c>
      <c r="D2570" t="s">
        <v>352</v>
      </c>
      <c r="E2570" t="s">
        <v>343</v>
      </c>
      <c r="F2570" t="s">
        <v>344</v>
      </c>
      <c r="G2570" t="s">
        <v>390</v>
      </c>
      <c r="H2570">
        <v>28</v>
      </c>
      <c r="I2570" t="s">
        <v>222</v>
      </c>
      <c r="J2570" t="s">
        <v>221</v>
      </c>
      <c r="K2570">
        <v>56135</v>
      </c>
      <c r="L2570">
        <v>45563</v>
      </c>
      <c r="M2570">
        <v>5636</v>
      </c>
      <c r="N2570">
        <v>1949</v>
      </c>
      <c r="O2570">
        <v>412</v>
      </c>
      <c r="P2570">
        <v>465</v>
      </c>
      <c r="Q2570">
        <v>2110</v>
      </c>
    </row>
    <row r="2571" spans="1:17" hidden="1" x14ac:dyDescent="0.2">
      <c r="A2571" t="s">
        <v>365</v>
      </c>
      <c r="B2571" s="2">
        <v>43282</v>
      </c>
      <c r="C2571" t="s">
        <v>351</v>
      </c>
      <c r="D2571" t="s">
        <v>352</v>
      </c>
      <c r="E2571" t="s">
        <v>347</v>
      </c>
      <c r="F2571" t="s">
        <v>348</v>
      </c>
      <c r="G2571" t="s">
        <v>390</v>
      </c>
      <c r="H2571">
        <v>28</v>
      </c>
      <c r="I2571" t="s">
        <v>222</v>
      </c>
      <c r="J2571" t="s">
        <v>221</v>
      </c>
      <c r="K2571">
        <v>1391600</v>
      </c>
      <c r="L2571">
        <v>827171</v>
      </c>
      <c r="M2571">
        <v>524822</v>
      </c>
      <c r="N2571">
        <v>7201</v>
      </c>
      <c r="O2571">
        <v>14790</v>
      </c>
      <c r="P2571">
        <v>534</v>
      </c>
      <c r="Q2571">
        <v>17082</v>
      </c>
    </row>
    <row r="2572" spans="1:17" hidden="1" x14ac:dyDescent="0.2">
      <c r="A2572" t="s">
        <v>365</v>
      </c>
      <c r="B2572" s="2">
        <v>43282</v>
      </c>
      <c r="C2572" t="s">
        <v>351</v>
      </c>
      <c r="D2572" t="s">
        <v>352</v>
      </c>
      <c r="E2572" t="s">
        <v>349</v>
      </c>
      <c r="F2572" t="s">
        <v>350</v>
      </c>
      <c r="G2572" t="s">
        <v>390</v>
      </c>
      <c r="H2572">
        <v>28</v>
      </c>
      <c r="I2572" t="s">
        <v>222</v>
      </c>
      <c r="J2572" t="s">
        <v>221</v>
      </c>
      <c r="K2572">
        <v>1447735</v>
      </c>
      <c r="L2572">
        <v>872734</v>
      </c>
      <c r="M2572">
        <v>530458</v>
      </c>
      <c r="N2572">
        <v>9150</v>
      </c>
      <c r="O2572">
        <v>15202</v>
      </c>
      <c r="P2572">
        <v>999</v>
      </c>
      <c r="Q2572">
        <v>19192</v>
      </c>
    </row>
    <row r="2573" spans="1:17" hidden="1" x14ac:dyDescent="0.2">
      <c r="A2573" t="s">
        <v>365</v>
      </c>
      <c r="B2573" s="2">
        <v>43282</v>
      </c>
      <c r="C2573" t="s">
        <v>353</v>
      </c>
      <c r="D2573" t="s">
        <v>354</v>
      </c>
      <c r="E2573" t="s">
        <v>343</v>
      </c>
      <c r="F2573" t="s">
        <v>344</v>
      </c>
      <c r="G2573" t="s">
        <v>390</v>
      </c>
      <c r="H2573">
        <v>28</v>
      </c>
      <c r="I2573" t="s">
        <v>222</v>
      </c>
      <c r="J2573" t="s">
        <v>221</v>
      </c>
      <c r="K2573">
        <v>100168</v>
      </c>
      <c r="L2573">
        <v>80173</v>
      </c>
      <c r="M2573">
        <v>10809</v>
      </c>
      <c r="N2573">
        <v>3536</v>
      </c>
      <c r="O2573">
        <v>833</v>
      </c>
      <c r="P2573">
        <v>759</v>
      </c>
      <c r="Q2573">
        <v>4058</v>
      </c>
    </row>
    <row r="2574" spans="1:17" hidden="1" x14ac:dyDescent="0.2">
      <c r="A2574" t="s">
        <v>365</v>
      </c>
      <c r="B2574" s="2">
        <v>43282</v>
      </c>
      <c r="C2574" t="s">
        <v>353</v>
      </c>
      <c r="D2574" t="s">
        <v>354</v>
      </c>
      <c r="E2574" t="s">
        <v>347</v>
      </c>
      <c r="F2574" t="s">
        <v>348</v>
      </c>
      <c r="G2574" t="s">
        <v>390</v>
      </c>
      <c r="H2574">
        <v>28</v>
      </c>
      <c r="I2574" t="s">
        <v>222</v>
      </c>
      <c r="J2574" t="s">
        <v>221</v>
      </c>
      <c r="K2574">
        <v>2886362</v>
      </c>
      <c r="L2574">
        <v>1686128</v>
      </c>
      <c r="M2574">
        <v>1118103</v>
      </c>
      <c r="N2574">
        <v>14887</v>
      </c>
      <c r="O2574">
        <v>31319</v>
      </c>
      <c r="P2574">
        <v>1053</v>
      </c>
      <c r="Q2574">
        <v>34872</v>
      </c>
    </row>
    <row r="2575" spans="1:17" hidden="1" x14ac:dyDescent="0.2">
      <c r="A2575" t="s">
        <v>365</v>
      </c>
      <c r="B2575" s="2">
        <v>43282</v>
      </c>
      <c r="C2575" t="s">
        <v>353</v>
      </c>
      <c r="D2575" t="s">
        <v>354</v>
      </c>
      <c r="E2575" t="s">
        <v>349</v>
      </c>
      <c r="F2575" t="s">
        <v>350</v>
      </c>
      <c r="G2575" t="s">
        <v>390</v>
      </c>
      <c r="H2575">
        <v>28</v>
      </c>
      <c r="I2575" t="s">
        <v>222</v>
      </c>
      <c r="J2575" t="s">
        <v>221</v>
      </c>
      <c r="K2575">
        <v>2986530</v>
      </c>
      <c r="L2575">
        <v>1766301</v>
      </c>
      <c r="M2575">
        <v>1128912</v>
      </c>
      <c r="N2575">
        <v>18423</v>
      </c>
      <c r="O2575">
        <v>32152</v>
      </c>
      <c r="P2575">
        <v>1812</v>
      </c>
      <c r="Q2575">
        <v>38930</v>
      </c>
    </row>
    <row r="2576" spans="1:17" hidden="1" x14ac:dyDescent="0.2">
      <c r="A2576" t="s">
        <v>339</v>
      </c>
      <c r="B2576" t="s">
        <v>340</v>
      </c>
      <c r="C2576" t="s">
        <v>341</v>
      </c>
      <c r="D2576" t="s">
        <v>342</v>
      </c>
      <c r="E2576" t="s">
        <v>343</v>
      </c>
      <c r="F2576" t="s">
        <v>344</v>
      </c>
      <c r="G2576" t="s">
        <v>391</v>
      </c>
      <c r="H2576">
        <v>29</v>
      </c>
      <c r="I2576" t="s">
        <v>224</v>
      </c>
      <c r="J2576" t="s">
        <v>223</v>
      </c>
      <c r="K2576">
        <v>101730</v>
      </c>
      <c r="L2576">
        <v>87026</v>
      </c>
      <c r="M2576">
        <v>5429</v>
      </c>
      <c r="N2576">
        <v>3034</v>
      </c>
      <c r="O2576">
        <v>874</v>
      </c>
      <c r="P2576">
        <v>622</v>
      </c>
      <c r="Q2576">
        <v>4745</v>
      </c>
    </row>
    <row r="2577" spans="1:17" hidden="1" x14ac:dyDescent="0.2">
      <c r="A2577" t="s">
        <v>339</v>
      </c>
      <c r="B2577" t="s">
        <v>340</v>
      </c>
      <c r="C2577" t="s">
        <v>341</v>
      </c>
      <c r="D2577" t="s">
        <v>342</v>
      </c>
      <c r="E2577" t="s">
        <v>347</v>
      </c>
      <c r="F2577" t="s">
        <v>348</v>
      </c>
      <c r="G2577" t="s">
        <v>391</v>
      </c>
      <c r="H2577">
        <v>29</v>
      </c>
      <c r="I2577" t="s">
        <v>224</v>
      </c>
      <c r="J2577" t="s">
        <v>223</v>
      </c>
      <c r="K2577">
        <v>2953720</v>
      </c>
      <c r="L2577">
        <v>2472237</v>
      </c>
      <c r="M2577">
        <v>362228</v>
      </c>
      <c r="N2577">
        <v>12016</v>
      </c>
      <c r="O2577">
        <v>52100</v>
      </c>
      <c r="P2577">
        <v>2957</v>
      </c>
      <c r="Q2577">
        <v>52182</v>
      </c>
    </row>
    <row r="2578" spans="1:17" hidden="1" x14ac:dyDescent="0.2">
      <c r="A2578" t="s">
        <v>339</v>
      </c>
      <c r="B2578" t="s">
        <v>340</v>
      </c>
      <c r="C2578" t="s">
        <v>341</v>
      </c>
      <c r="D2578" t="s">
        <v>342</v>
      </c>
      <c r="E2578" t="s">
        <v>349</v>
      </c>
      <c r="F2578" t="s">
        <v>350</v>
      </c>
      <c r="G2578" t="s">
        <v>391</v>
      </c>
      <c r="H2578">
        <v>29</v>
      </c>
      <c r="I2578" t="s">
        <v>224</v>
      </c>
      <c r="J2578" t="s">
        <v>223</v>
      </c>
      <c r="K2578">
        <v>3055450</v>
      </c>
      <c r="L2578">
        <v>2559263</v>
      </c>
      <c r="M2578">
        <v>367657</v>
      </c>
      <c r="N2578">
        <v>15050</v>
      </c>
      <c r="O2578">
        <v>52974</v>
      </c>
      <c r="P2578">
        <v>3579</v>
      </c>
      <c r="Q2578">
        <v>56927</v>
      </c>
    </row>
    <row r="2579" spans="1:17" hidden="1" x14ac:dyDescent="0.2">
      <c r="A2579" t="s">
        <v>339</v>
      </c>
      <c r="B2579" t="s">
        <v>340</v>
      </c>
      <c r="C2579" t="s">
        <v>351</v>
      </c>
      <c r="D2579" t="s">
        <v>352</v>
      </c>
      <c r="E2579" t="s">
        <v>343</v>
      </c>
      <c r="F2579" t="s">
        <v>344</v>
      </c>
      <c r="G2579" t="s">
        <v>391</v>
      </c>
      <c r="H2579">
        <v>29</v>
      </c>
      <c r="I2579" t="s">
        <v>224</v>
      </c>
      <c r="J2579" t="s">
        <v>223</v>
      </c>
      <c r="K2579">
        <v>110740</v>
      </c>
      <c r="L2579">
        <v>95414</v>
      </c>
      <c r="M2579">
        <v>5358</v>
      </c>
      <c r="N2579">
        <v>3382</v>
      </c>
      <c r="O2579">
        <v>999</v>
      </c>
      <c r="P2579">
        <v>708</v>
      </c>
      <c r="Q2579">
        <v>4879</v>
      </c>
    </row>
    <row r="2580" spans="1:17" hidden="1" x14ac:dyDescent="0.2">
      <c r="A2580" t="s">
        <v>339</v>
      </c>
      <c r="B2580" t="s">
        <v>340</v>
      </c>
      <c r="C2580" t="s">
        <v>351</v>
      </c>
      <c r="D2580" t="s">
        <v>352</v>
      </c>
      <c r="E2580" t="s">
        <v>347</v>
      </c>
      <c r="F2580" t="s">
        <v>348</v>
      </c>
      <c r="G2580" t="s">
        <v>391</v>
      </c>
      <c r="H2580">
        <v>29</v>
      </c>
      <c r="I2580" t="s">
        <v>224</v>
      </c>
      <c r="J2580" t="s">
        <v>223</v>
      </c>
      <c r="K2580">
        <v>2822737</v>
      </c>
      <c r="L2580">
        <v>2383730</v>
      </c>
      <c r="M2580">
        <v>327163</v>
      </c>
      <c r="N2580">
        <v>12163</v>
      </c>
      <c r="O2580">
        <v>46240</v>
      </c>
      <c r="P2580">
        <v>2891</v>
      </c>
      <c r="Q2580">
        <v>50550</v>
      </c>
    </row>
    <row r="2581" spans="1:17" hidden="1" x14ac:dyDescent="0.2">
      <c r="A2581" t="s">
        <v>339</v>
      </c>
      <c r="B2581" t="s">
        <v>340</v>
      </c>
      <c r="C2581" t="s">
        <v>351</v>
      </c>
      <c r="D2581" t="s">
        <v>352</v>
      </c>
      <c r="E2581" t="s">
        <v>349</v>
      </c>
      <c r="F2581" t="s">
        <v>350</v>
      </c>
      <c r="G2581" t="s">
        <v>391</v>
      </c>
      <c r="H2581">
        <v>29</v>
      </c>
      <c r="I2581" t="s">
        <v>224</v>
      </c>
      <c r="J2581" t="s">
        <v>223</v>
      </c>
      <c r="K2581">
        <v>2933477</v>
      </c>
      <c r="L2581">
        <v>2479144</v>
      </c>
      <c r="M2581">
        <v>332521</v>
      </c>
      <c r="N2581">
        <v>15545</v>
      </c>
      <c r="O2581">
        <v>47239</v>
      </c>
      <c r="P2581">
        <v>3599</v>
      </c>
      <c r="Q2581">
        <v>55429</v>
      </c>
    </row>
    <row r="2582" spans="1:17" hidden="1" x14ac:dyDescent="0.2">
      <c r="A2582" t="s">
        <v>339</v>
      </c>
      <c r="B2582" t="s">
        <v>340</v>
      </c>
      <c r="C2582" t="s">
        <v>353</v>
      </c>
      <c r="D2582" t="s">
        <v>354</v>
      </c>
      <c r="E2582" t="s">
        <v>343</v>
      </c>
      <c r="F2582" t="s">
        <v>344</v>
      </c>
      <c r="G2582" t="s">
        <v>391</v>
      </c>
      <c r="H2582">
        <v>29</v>
      </c>
      <c r="I2582" t="s">
        <v>224</v>
      </c>
      <c r="J2582" t="s">
        <v>223</v>
      </c>
      <c r="K2582">
        <v>212470</v>
      </c>
      <c r="L2582">
        <v>182440</v>
      </c>
      <c r="M2582">
        <v>10787</v>
      </c>
      <c r="N2582">
        <v>6416</v>
      </c>
      <c r="O2582">
        <v>1873</v>
      </c>
      <c r="P2582">
        <v>1330</v>
      </c>
      <c r="Q2582">
        <v>9624</v>
      </c>
    </row>
    <row r="2583" spans="1:17" hidden="1" x14ac:dyDescent="0.2">
      <c r="A2583" t="s">
        <v>339</v>
      </c>
      <c r="B2583" t="s">
        <v>340</v>
      </c>
      <c r="C2583" t="s">
        <v>353</v>
      </c>
      <c r="D2583" t="s">
        <v>354</v>
      </c>
      <c r="E2583" t="s">
        <v>347</v>
      </c>
      <c r="F2583" t="s">
        <v>348</v>
      </c>
      <c r="G2583" t="s">
        <v>391</v>
      </c>
      <c r="H2583">
        <v>29</v>
      </c>
      <c r="I2583" t="s">
        <v>224</v>
      </c>
      <c r="J2583" t="s">
        <v>223</v>
      </c>
      <c r="K2583">
        <v>5776457</v>
      </c>
      <c r="L2583">
        <v>4855967</v>
      </c>
      <c r="M2583">
        <v>689391</v>
      </c>
      <c r="N2583">
        <v>24179</v>
      </c>
      <c r="O2583">
        <v>98340</v>
      </c>
      <c r="P2583">
        <v>5848</v>
      </c>
      <c r="Q2583">
        <v>102732</v>
      </c>
    </row>
    <row r="2584" spans="1:17" hidden="1" x14ac:dyDescent="0.2">
      <c r="A2584" t="s">
        <v>339</v>
      </c>
      <c r="B2584" t="s">
        <v>340</v>
      </c>
      <c r="C2584" t="s">
        <v>353</v>
      </c>
      <c r="D2584" t="s">
        <v>354</v>
      </c>
      <c r="E2584" t="s">
        <v>349</v>
      </c>
      <c r="F2584" t="s">
        <v>350</v>
      </c>
      <c r="G2584" t="s">
        <v>391</v>
      </c>
      <c r="H2584">
        <v>29</v>
      </c>
      <c r="I2584" t="s">
        <v>224</v>
      </c>
      <c r="J2584" t="s">
        <v>223</v>
      </c>
      <c r="K2584">
        <v>5988927</v>
      </c>
      <c r="L2584">
        <v>5038407</v>
      </c>
      <c r="M2584">
        <v>700178</v>
      </c>
      <c r="N2584">
        <v>30595</v>
      </c>
      <c r="O2584">
        <v>100213</v>
      </c>
      <c r="P2584">
        <v>7178</v>
      </c>
      <c r="Q2584">
        <v>112356</v>
      </c>
    </row>
    <row r="2585" spans="1:17" hidden="1" x14ac:dyDescent="0.2">
      <c r="A2585" t="s">
        <v>355</v>
      </c>
      <c r="B2585" t="s">
        <v>356</v>
      </c>
      <c r="C2585" t="s">
        <v>341</v>
      </c>
      <c r="D2585" t="s">
        <v>342</v>
      </c>
      <c r="E2585" t="s">
        <v>343</v>
      </c>
      <c r="F2585" t="s">
        <v>344</v>
      </c>
      <c r="G2585" t="s">
        <v>391</v>
      </c>
      <c r="H2585">
        <v>29</v>
      </c>
      <c r="I2585" t="s">
        <v>224</v>
      </c>
      <c r="J2585" t="s">
        <v>223</v>
      </c>
      <c r="K2585">
        <v>101729</v>
      </c>
      <c r="L2585">
        <v>87026</v>
      </c>
      <c r="M2585">
        <v>5427</v>
      </c>
      <c r="N2585">
        <v>3034</v>
      </c>
      <c r="O2585">
        <v>874</v>
      </c>
      <c r="P2585">
        <v>622</v>
      </c>
      <c r="Q2585">
        <v>4746</v>
      </c>
    </row>
    <row r="2586" spans="1:17" hidden="1" x14ac:dyDescent="0.2">
      <c r="A2586" t="s">
        <v>355</v>
      </c>
      <c r="B2586" t="s">
        <v>356</v>
      </c>
      <c r="C2586" t="s">
        <v>341</v>
      </c>
      <c r="D2586" t="s">
        <v>342</v>
      </c>
      <c r="E2586" t="s">
        <v>347</v>
      </c>
      <c r="F2586" t="s">
        <v>348</v>
      </c>
      <c r="G2586" t="s">
        <v>391</v>
      </c>
      <c r="H2586">
        <v>29</v>
      </c>
      <c r="I2586" t="s">
        <v>224</v>
      </c>
      <c r="J2586" t="s">
        <v>223</v>
      </c>
      <c r="K2586">
        <v>2953737</v>
      </c>
      <c r="L2586">
        <v>2472253</v>
      </c>
      <c r="M2586">
        <v>362230</v>
      </c>
      <c r="N2586">
        <v>12015</v>
      </c>
      <c r="O2586">
        <v>52100</v>
      </c>
      <c r="P2586">
        <v>2957</v>
      </c>
      <c r="Q2586">
        <v>52182</v>
      </c>
    </row>
    <row r="2587" spans="1:17" hidden="1" x14ac:dyDescent="0.2">
      <c r="A2587" t="s">
        <v>355</v>
      </c>
      <c r="B2587" t="s">
        <v>356</v>
      </c>
      <c r="C2587" t="s">
        <v>341</v>
      </c>
      <c r="D2587" t="s">
        <v>342</v>
      </c>
      <c r="E2587" t="s">
        <v>349</v>
      </c>
      <c r="F2587" t="s">
        <v>350</v>
      </c>
      <c r="G2587" t="s">
        <v>391</v>
      </c>
      <c r="H2587">
        <v>29</v>
      </c>
      <c r="I2587" t="s">
        <v>224</v>
      </c>
      <c r="J2587" t="s">
        <v>223</v>
      </c>
      <c r="K2587">
        <v>3055466</v>
      </c>
      <c r="L2587">
        <v>2559279</v>
      </c>
      <c r="M2587">
        <v>367657</v>
      </c>
      <c r="N2587">
        <v>15049</v>
      </c>
      <c r="O2587">
        <v>52974</v>
      </c>
      <c r="P2587">
        <v>3579</v>
      </c>
      <c r="Q2587">
        <v>56928</v>
      </c>
    </row>
    <row r="2588" spans="1:17" hidden="1" x14ac:dyDescent="0.2">
      <c r="A2588" t="s">
        <v>355</v>
      </c>
      <c r="B2588" t="s">
        <v>356</v>
      </c>
      <c r="C2588" t="s">
        <v>351</v>
      </c>
      <c r="D2588" t="s">
        <v>352</v>
      </c>
      <c r="E2588" t="s">
        <v>343</v>
      </c>
      <c r="F2588" t="s">
        <v>344</v>
      </c>
      <c r="G2588" t="s">
        <v>391</v>
      </c>
      <c r="H2588">
        <v>29</v>
      </c>
      <c r="I2588" t="s">
        <v>224</v>
      </c>
      <c r="J2588" t="s">
        <v>223</v>
      </c>
      <c r="K2588">
        <v>110740</v>
      </c>
      <c r="L2588">
        <v>95414</v>
      </c>
      <c r="M2588">
        <v>5357</v>
      </c>
      <c r="N2588">
        <v>3383</v>
      </c>
      <c r="O2588">
        <v>999</v>
      </c>
      <c r="P2588">
        <v>708</v>
      </c>
      <c r="Q2588">
        <v>4879</v>
      </c>
    </row>
    <row r="2589" spans="1:17" hidden="1" x14ac:dyDescent="0.2">
      <c r="A2589" t="s">
        <v>355</v>
      </c>
      <c r="B2589" t="s">
        <v>356</v>
      </c>
      <c r="C2589" t="s">
        <v>351</v>
      </c>
      <c r="D2589" t="s">
        <v>352</v>
      </c>
      <c r="E2589" t="s">
        <v>347</v>
      </c>
      <c r="F2589" t="s">
        <v>348</v>
      </c>
      <c r="G2589" t="s">
        <v>391</v>
      </c>
      <c r="H2589">
        <v>29</v>
      </c>
      <c r="I2589" t="s">
        <v>224</v>
      </c>
      <c r="J2589" t="s">
        <v>223</v>
      </c>
      <c r="K2589">
        <v>2822746</v>
      </c>
      <c r="L2589">
        <v>2383740</v>
      </c>
      <c r="M2589">
        <v>327163</v>
      </c>
      <c r="N2589">
        <v>12163</v>
      </c>
      <c r="O2589">
        <v>46239</v>
      </c>
      <c r="P2589">
        <v>2891</v>
      </c>
      <c r="Q2589">
        <v>50550</v>
      </c>
    </row>
    <row r="2590" spans="1:17" hidden="1" x14ac:dyDescent="0.2">
      <c r="A2590" t="s">
        <v>355</v>
      </c>
      <c r="B2590" t="s">
        <v>356</v>
      </c>
      <c r="C2590" t="s">
        <v>351</v>
      </c>
      <c r="D2590" t="s">
        <v>352</v>
      </c>
      <c r="E2590" t="s">
        <v>349</v>
      </c>
      <c r="F2590" t="s">
        <v>350</v>
      </c>
      <c r="G2590" t="s">
        <v>391</v>
      </c>
      <c r="H2590">
        <v>29</v>
      </c>
      <c r="I2590" t="s">
        <v>224</v>
      </c>
      <c r="J2590" t="s">
        <v>223</v>
      </c>
      <c r="K2590">
        <v>2933486</v>
      </c>
      <c r="L2590">
        <v>2479154</v>
      </c>
      <c r="M2590">
        <v>332520</v>
      </c>
      <c r="N2590">
        <v>15546</v>
      </c>
      <c r="O2590">
        <v>47238</v>
      </c>
      <c r="P2590">
        <v>3599</v>
      </c>
      <c r="Q2590">
        <v>55429</v>
      </c>
    </row>
    <row r="2591" spans="1:17" hidden="1" x14ac:dyDescent="0.2">
      <c r="A2591" t="s">
        <v>355</v>
      </c>
      <c r="B2591" t="s">
        <v>356</v>
      </c>
      <c r="C2591" t="s">
        <v>353</v>
      </c>
      <c r="D2591" t="s">
        <v>354</v>
      </c>
      <c r="E2591" t="s">
        <v>343</v>
      </c>
      <c r="F2591" t="s">
        <v>344</v>
      </c>
      <c r="G2591" t="s">
        <v>391</v>
      </c>
      <c r="H2591">
        <v>29</v>
      </c>
      <c r="I2591" t="s">
        <v>224</v>
      </c>
      <c r="J2591" t="s">
        <v>223</v>
      </c>
      <c r="K2591">
        <v>212469</v>
      </c>
      <c r="L2591">
        <v>182440</v>
      </c>
      <c r="M2591">
        <v>10784</v>
      </c>
      <c r="N2591">
        <v>6417</v>
      </c>
      <c r="O2591">
        <v>1873</v>
      </c>
      <c r="P2591">
        <v>1330</v>
      </c>
      <c r="Q2591">
        <v>9625</v>
      </c>
    </row>
    <row r="2592" spans="1:17" hidden="1" x14ac:dyDescent="0.2">
      <c r="A2592" t="s">
        <v>355</v>
      </c>
      <c r="B2592" t="s">
        <v>356</v>
      </c>
      <c r="C2592" t="s">
        <v>353</v>
      </c>
      <c r="D2592" t="s">
        <v>354</v>
      </c>
      <c r="E2592" t="s">
        <v>347</v>
      </c>
      <c r="F2592" t="s">
        <v>348</v>
      </c>
      <c r="G2592" t="s">
        <v>391</v>
      </c>
      <c r="H2592">
        <v>29</v>
      </c>
      <c r="I2592" t="s">
        <v>224</v>
      </c>
      <c r="J2592" t="s">
        <v>223</v>
      </c>
      <c r="K2592">
        <v>5776483</v>
      </c>
      <c r="L2592">
        <v>4855993</v>
      </c>
      <c r="M2592">
        <v>689393</v>
      </c>
      <c r="N2592">
        <v>24178</v>
      </c>
      <c r="O2592">
        <v>98339</v>
      </c>
      <c r="P2592">
        <v>5848</v>
      </c>
      <c r="Q2592">
        <v>102732</v>
      </c>
    </row>
    <row r="2593" spans="1:17" hidden="1" x14ac:dyDescent="0.2">
      <c r="A2593" t="s">
        <v>355</v>
      </c>
      <c r="B2593" t="s">
        <v>356</v>
      </c>
      <c r="C2593" t="s">
        <v>353</v>
      </c>
      <c r="D2593" t="s">
        <v>354</v>
      </c>
      <c r="E2593" t="s">
        <v>349</v>
      </c>
      <c r="F2593" t="s">
        <v>350</v>
      </c>
      <c r="G2593" t="s">
        <v>391</v>
      </c>
      <c r="H2593">
        <v>29</v>
      </c>
      <c r="I2593" t="s">
        <v>224</v>
      </c>
      <c r="J2593" t="s">
        <v>223</v>
      </c>
      <c r="K2593">
        <v>5988952</v>
      </c>
      <c r="L2593">
        <v>5038433</v>
      </c>
      <c r="M2593">
        <v>700177</v>
      </c>
      <c r="N2593">
        <v>30595</v>
      </c>
      <c r="O2593">
        <v>100212</v>
      </c>
      <c r="P2593">
        <v>7178</v>
      </c>
      <c r="Q2593">
        <v>112357</v>
      </c>
    </row>
    <row r="2594" spans="1:17" hidden="1" x14ac:dyDescent="0.2">
      <c r="A2594" t="s">
        <v>357</v>
      </c>
      <c r="B2594" s="2">
        <v>40360</v>
      </c>
      <c r="C2594" t="s">
        <v>341</v>
      </c>
      <c r="D2594" t="s">
        <v>342</v>
      </c>
      <c r="E2594" t="s">
        <v>343</v>
      </c>
      <c r="F2594" t="s">
        <v>344</v>
      </c>
      <c r="G2594" t="s">
        <v>391</v>
      </c>
      <c r="H2594">
        <v>29</v>
      </c>
      <c r="I2594" t="s">
        <v>224</v>
      </c>
      <c r="J2594" t="s">
        <v>223</v>
      </c>
      <c r="K2594">
        <v>102461</v>
      </c>
      <c r="L2594">
        <v>87612</v>
      </c>
      <c r="M2594">
        <v>5451</v>
      </c>
      <c r="N2594">
        <v>3072</v>
      </c>
      <c r="O2594">
        <v>895</v>
      </c>
      <c r="P2594">
        <v>633</v>
      </c>
      <c r="Q2594">
        <v>4798</v>
      </c>
    </row>
    <row r="2595" spans="1:17" hidden="1" x14ac:dyDescent="0.2">
      <c r="A2595" t="s">
        <v>357</v>
      </c>
      <c r="B2595" s="2">
        <v>40360</v>
      </c>
      <c r="C2595" t="s">
        <v>341</v>
      </c>
      <c r="D2595" t="s">
        <v>342</v>
      </c>
      <c r="E2595" t="s">
        <v>347</v>
      </c>
      <c r="F2595" t="s">
        <v>348</v>
      </c>
      <c r="G2595" t="s">
        <v>391</v>
      </c>
      <c r="H2595">
        <v>29</v>
      </c>
      <c r="I2595" t="s">
        <v>224</v>
      </c>
      <c r="J2595" t="s">
        <v>223</v>
      </c>
      <c r="K2595">
        <v>2956338</v>
      </c>
      <c r="L2595">
        <v>2473499</v>
      </c>
      <c r="M2595">
        <v>362717</v>
      </c>
      <c r="N2595">
        <v>12042</v>
      </c>
      <c r="O2595">
        <v>52578</v>
      </c>
      <c r="P2595">
        <v>2984</v>
      </c>
      <c r="Q2595">
        <v>52518</v>
      </c>
    </row>
    <row r="2596" spans="1:17" hidden="1" x14ac:dyDescent="0.2">
      <c r="A2596" t="s">
        <v>357</v>
      </c>
      <c r="B2596" s="2">
        <v>40360</v>
      </c>
      <c r="C2596" t="s">
        <v>341</v>
      </c>
      <c r="D2596" t="s">
        <v>342</v>
      </c>
      <c r="E2596" t="s">
        <v>349</v>
      </c>
      <c r="F2596" t="s">
        <v>350</v>
      </c>
      <c r="G2596" t="s">
        <v>391</v>
      </c>
      <c r="H2596">
        <v>29</v>
      </c>
      <c r="I2596" t="s">
        <v>224</v>
      </c>
      <c r="J2596" t="s">
        <v>223</v>
      </c>
      <c r="K2596">
        <v>3058799</v>
      </c>
      <c r="L2596">
        <v>2561111</v>
      </c>
      <c r="M2596">
        <v>368168</v>
      </c>
      <c r="N2596">
        <v>15114</v>
      </c>
      <c r="O2596">
        <v>53473</v>
      </c>
      <c r="P2596">
        <v>3617</v>
      </c>
      <c r="Q2596">
        <v>57316</v>
      </c>
    </row>
    <row r="2597" spans="1:17" hidden="1" x14ac:dyDescent="0.2">
      <c r="A2597" t="s">
        <v>357</v>
      </c>
      <c r="B2597" s="2">
        <v>40360</v>
      </c>
      <c r="C2597" t="s">
        <v>351</v>
      </c>
      <c r="D2597" t="s">
        <v>352</v>
      </c>
      <c r="E2597" t="s">
        <v>343</v>
      </c>
      <c r="F2597" t="s">
        <v>344</v>
      </c>
      <c r="G2597" t="s">
        <v>391</v>
      </c>
      <c r="H2597">
        <v>29</v>
      </c>
      <c r="I2597" t="s">
        <v>224</v>
      </c>
      <c r="J2597" t="s">
        <v>223</v>
      </c>
      <c r="K2597">
        <v>111430</v>
      </c>
      <c r="L2597">
        <v>95952</v>
      </c>
      <c r="M2597">
        <v>5393</v>
      </c>
      <c r="N2597">
        <v>3428</v>
      </c>
      <c r="O2597">
        <v>1016</v>
      </c>
      <c r="P2597">
        <v>715</v>
      </c>
      <c r="Q2597">
        <v>4926</v>
      </c>
    </row>
    <row r="2598" spans="1:17" hidden="1" x14ac:dyDescent="0.2">
      <c r="A2598" t="s">
        <v>357</v>
      </c>
      <c r="B2598" s="2">
        <v>40360</v>
      </c>
      <c r="C2598" t="s">
        <v>351</v>
      </c>
      <c r="D2598" t="s">
        <v>352</v>
      </c>
      <c r="E2598" t="s">
        <v>347</v>
      </c>
      <c r="F2598" t="s">
        <v>348</v>
      </c>
      <c r="G2598" t="s">
        <v>391</v>
      </c>
      <c r="H2598">
        <v>29</v>
      </c>
      <c r="I2598" t="s">
        <v>224</v>
      </c>
      <c r="J2598" t="s">
        <v>223</v>
      </c>
      <c r="K2598">
        <v>2825747</v>
      </c>
      <c r="L2598">
        <v>2385361</v>
      </c>
      <c r="M2598">
        <v>327644</v>
      </c>
      <c r="N2598">
        <v>12193</v>
      </c>
      <c r="O2598">
        <v>46706</v>
      </c>
      <c r="P2598">
        <v>2915</v>
      </c>
      <c r="Q2598">
        <v>50928</v>
      </c>
    </row>
    <row r="2599" spans="1:17" hidden="1" x14ac:dyDescent="0.2">
      <c r="A2599" t="s">
        <v>357</v>
      </c>
      <c r="B2599" s="2">
        <v>40360</v>
      </c>
      <c r="C2599" t="s">
        <v>351</v>
      </c>
      <c r="D2599" t="s">
        <v>352</v>
      </c>
      <c r="E2599" t="s">
        <v>349</v>
      </c>
      <c r="F2599" t="s">
        <v>350</v>
      </c>
      <c r="G2599" t="s">
        <v>391</v>
      </c>
      <c r="H2599">
        <v>29</v>
      </c>
      <c r="I2599" t="s">
        <v>224</v>
      </c>
      <c r="J2599" t="s">
        <v>223</v>
      </c>
      <c r="K2599">
        <v>2937177</v>
      </c>
      <c r="L2599">
        <v>2481313</v>
      </c>
      <c r="M2599">
        <v>333037</v>
      </c>
      <c r="N2599">
        <v>15621</v>
      </c>
      <c r="O2599">
        <v>47722</v>
      </c>
      <c r="P2599">
        <v>3630</v>
      </c>
      <c r="Q2599">
        <v>55854</v>
      </c>
    </row>
    <row r="2600" spans="1:17" hidden="1" x14ac:dyDescent="0.2">
      <c r="A2600" t="s">
        <v>357</v>
      </c>
      <c r="B2600" s="2">
        <v>40360</v>
      </c>
      <c r="C2600" t="s">
        <v>353</v>
      </c>
      <c r="D2600" t="s">
        <v>354</v>
      </c>
      <c r="E2600" t="s">
        <v>343</v>
      </c>
      <c r="F2600" t="s">
        <v>344</v>
      </c>
      <c r="G2600" t="s">
        <v>391</v>
      </c>
      <c r="H2600">
        <v>29</v>
      </c>
      <c r="I2600" t="s">
        <v>224</v>
      </c>
      <c r="J2600" t="s">
        <v>223</v>
      </c>
      <c r="K2600">
        <v>213891</v>
      </c>
      <c r="L2600">
        <v>183564</v>
      </c>
      <c r="M2600">
        <v>10844</v>
      </c>
      <c r="N2600">
        <v>6500</v>
      </c>
      <c r="O2600">
        <v>1911</v>
      </c>
      <c r="P2600">
        <v>1348</v>
      </c>
      <c r="Q2600">
        <v>9724</v>
      </c>
    </row>
    <row r="2601" spans="1:17" hidden="1" x14ac:dyDescent="0.2">
      <c r="A2601" t="s">
        <v>357</v>
      </c>
      <c r="B2601" s="2">
        <v>40360</v>
      </c>
      <c r="C2601" t="s">
        <v>353</v>
      </c>
      <c r="D2601" t="s">
        <v>354</v>
      </c>
      <c r="E2601" t="s">
        <v>347</v>
      </c>
      <c r="F2601" t="s">
        <v>348</v>
      </c>
      <c r="G2601" t="s">
        <v>391</v>
      </c>
      <c r="H2601">
        <v>29</v>
      </c>
      <c r="I2601" t="s">
        <v>224</v>
      </c>
      <c r="J2601" t="s">
        <v>223</v>
      </c>
      <c r="K2601">
        <v>5782085</v>
      </c>
      <c r="L2601">
        <v>4858860</v>
      </c>
      <c r="M2601">
        <v>690361</v>
      </c>
      <c r="N2601">
        <v>24235</v>
      </c>
      <c r="O2601">
        <v>99284</v>
      </c>
      <c r="P2601">
        <v>5899</v>
      </c>
      <c r="Q2601">
        <v>103446</v>
      </c>
    </row>
    <row r="2602" spans="1:17" hidden="1" x14ac:dyDescent="0.2">
      <c r="A2602" t="s">
        <v>357</v>
      </c>
      <c r="B2602" s="2">
        <v>40360</v>
      </c>
      <c r="C2602" t="s">
        <v>353</v>
      </c>
      <c r="D2602" t="s">
        <v>354</v>
      </c>
      <c r="E2602" t="s">
        <v>349</v>
      </c>
      <c r="F2602" t="s">
        <v>350</v>
      </c>
      <c r="G2602" t="s">
        <v>391</v>
      </c>
      <c r="H2602">
        <v>29</v>
      </c>
      <c r="I2602" t="s">
        <v>224</v>
      </c>
      <c r="J2602" t="s">
        <v>223</v>
      </c>
      <c r="K2602">
        <v>5995976</v>
      </c>
      <c r="L2602">
        <v>5042424</v>
      </c>
      <c r="M2602">
        <v>701205</v>
      </c>
      <c r="N2602">
        <v>30735</v>
      </c>
      <c r="O2602">
        <v>101195</v>
      </c>
      <c r="P2602">
        <v>7247</v>
      </c>
      <c r="Q2602">
        <v>113170</v>
      </c>
    </row>
    <row r="2603" spans="1:17" hidden="1" x14ac:dyDescent="0.2">
      <c r="A2603" t="s">
        <v>358</v>
      </c>
      <c r="B2603" s="2">
        <v>40725</v>
      </c>
      <c r="C2603" t="s">
        <v>341</v>
      </c>
      <c r="D2603" t="s">
        <v>342</v>
      </c>
      <c r="E2603" t="s">
        <v>343</v>
      </c>
      <c r="F2603" t="s">
        <v>344</v>
      </c>
      <c r="G2603" t="s">
        <v>391</v>
      </c>
      <c r="H2603">
        <v>29</v>
      </c>
      <c r="I2603" t="s">
        <v>224</v>
      </c>
      <c r="J2603" t="s">
        <v>223</v>
      </c>
      <c r="K2603">
        <v>105267</v>
      </c>
      <c r="L2603">
        <v>89904</v>
      </c>
      <c r="M2603">
        <v>5560</v>
      </c>
      <c r="N2603">
        <v>3144</v>
      </c>
      <c r="O2603">
        <v>1020</v>
      </c>
      <c r="P2603">
        <v>640</v>
      </c>
      <c r="Q2603">
        <v>4999</v>
      </c>
    </row>
    <row r="2604" spans="1:17" hidden="1" x14ac:dyDescent="0.2">
      <c r="A2604" t="s">
        <v>358</v>
      </c>
      <c r="B2604" s="2">
        <v>40725</v>
      </c>
      <c r="C2604" t="s">
        <v>341</v>
      </c>
      <c r="D2604" t="s">
        <v>342</v>
      </c>
      <c r="E2604" t="s">
        <v>347</v>
      </c>
      <c r="F2604" t="s">
        <v>348</v>
      </c>
      <c r="G2604" t="s">
        <v>391</v>
      </c>
      <c r="H2604">
        <v>29</v>
      </c>
      <c r="I2604" t="s">
        <v>224</v>
      </c>
      <c r="J2604" t="s">
        <v>223</v>
      </c>
      <c r="K2604">
        <v>2959675</v>
      </c>
      <c r="L2604">
        <v>2471754</v>
      </c>
      <c r="M2604">
        <v>364086</v>
      </c>
      <c r="N2604">
        <v>12139</v>
      </c>
      <c r="O2604">
        <v>54648</v>
      </c>
      <c r="P2604">
        <v>3135</v>
      </c>
      <c r="Q2604">
        <v>53913</v>
      </c>
    </row>
    <row r="2605" spans="1:17" hidden="1" x14ac:dyDescent="0.2">
      <c r="A2605" t="s">
        <v>358</v>
      </c>
      <c r="B2605" s="2">
        <v>40725</v>
      </c>
      <c r="C2605" t="s">
        <v>341</v>
      </c>
      <c r="D2605" t="s">
        <v>342</v>
      </c>
      <c r="E2605" t="s">
        <v>349</v>
      </c>
      <c r="F2605" t="s">
        <v>350</v>
      </c>
      <c r="G2605" t="s">
        <v>391</v>
      </c>
      <c r="H2605">
        <v>29</v>
      </c>
      <c r="I2605" t="s">
        <v>224</v>
      </c>
      <c r="J2605" t="s">
        <v>223</v>
      </c>
      <c r="K2605">
        <v>3064942</v>
      </c>
      <c r="L2605">
        <v>2561658</v>
      </c>
      <c r="M2605">
        <v>369646</v>
      </c>
      <c r="N2605">
        <v>15283</v>
      </c>
      <c r="O2605">
        <v>55668</v>
      </c>
      <c r="P2605">
        <v>3775</v>
      </c>
      <c r="Q2605">
        <v>58912</v>
      </c>
    </row>
    <row r="2606" spans="1:17" hidden="1" x14ac:dyDescent="0.2">
      <c r="A2606" t="s">
        <v>358</v>
      </c>
      <c r="B2606" s="2">
        <v>40725</v>
      </c>
      <c r="C2606" t="s">
        <v>351</v>
      </c>
      <c r="D2606" t="s">
        <v>352</v>
      </c>
      <c r="E2606" t="s">
        <v>343</v>
      </c>
      <c r="F2606" t="s">
        <v>344</v>
      </c>
      <c r="G2606" t="s">
        <v>391</v>
      </c>
      <c r="H2606">
        <v>29</v>
      </c>
      <c r="I2606" t="s">
        <v>224</v>
      </c>
      <c r="J2606" t="s">
        <v>223</v>
      </c>
      <c r="K2606">
        <v>113863</v>
      </c>
      <c r="L2606">
        <v>97843</v>
      </c>
      <c r="M2606">
        <v>5624</v>
      </c>
      <c r="N2606">
        <v>3494</v>
      </c>
      <c r="O2606">
        <v>1062</v>
      </c>
      <c r="P2606">
        <v>740</v>
      </c>
      <c r="Q2606">
        <v>5100</v>
      </c>
    </row>
    <row r="2607" spans="1:17" hidden="1" x14ac:dyDescent="0.2">
      <c r="A2607" t="s">
        <v>358</v>
      </c>
      <c r="B2607" s="2">
        <v>40725</v>
      </c>
      <c r="C2607" t="s">
        <v>351</v>
      </c>
      <c r="D2607" t="s">
        <v>352</v>
      </c>
      <c r="E2607" t="s">
        <v>347</v>
      </c>
      <c r="F2607" t="s">
        <v>348</v>
      </c>
      <c r="G2607" t="s">
        <v>391</v>
      </c>
      <c r="H2607">
        <v>29</v>
      </c>
      <c r="I2607" t="s">
        <v>224</v>
      </c>
      <c r="J2607" t="s">
        <v>223</v>
      </c>
      <c r="K2607">
        <v>2830836</v>
      </c>
      <c r="L2607">
        <v>2385421</v>
      </c>
      <c r="M2607">
        <v>328907</v>
      </c>
      <c r="N2607">
        <v>12374</v>
      </c>
      <c r="O2607">
        <v>48602</v>
      </c>
      <c r="P2607">
        <v>3087</v>
      </c>
      <c r="Q2607">
        <v>52445</v>
      </c>
    </row>
    <row r="2608" spans="1:17" hidden="1" x14ac:dyDescent="0.2">
      <c r="A2608" t="s">
        <v>358</v>
      </c>
      <c r="B2608" s="2">
        <v>40725</v>
      </c>
      <c r="C2608" t="s">
        <v>351</v>
      </c>
      <c r="D2608" t="s">
        <v>352</v>
      </c>
      <c r="E2608" t="s">
        <v>349</v>
      </c>
      <c r="F2608" t="s">
        <v>350</v>
      </c>
      <c r="G2608" t="s">
        <v>391</v>
      </c>
      <c r="H2608">
        <v>29</v>
      </c>
      <c r="I2608" t="s">
        <v>224</v>
      </c>
      <c r="J2608" t="s">
        <v>223</v>
      </c>
      <c r="K2608">
        <v>2944699</v>
      </c>
      <c r="L2608">
        <v>2483264</v>
      </c>
      <c r="M2608">
        <v>334531</v>
      </c>
      <c r="N2608">
        <v>15868</v>
      </c>
      <c r="O2608">
        <v>49664</v>
      </c>
      <c r="P2608">
        <v>3827</v>
      </c>
      <c r="Q2608">
        <v>57545</v>
      </c>
    </row>
    <row r="2609" spans="1:17" hidden="1" x14ac:dyDescent="0.2">
      <c r="A2609" t="s">
        <v>358</v>
      </c>
      <c r="B2609" s="2">
        <v>40725</v>
      </c>
      <c r="C2609" t="s">
        <v>353</v>
      </c>
      <c r="D2609" t="s">
        <v>354</v>
      </c>
      <c r="E2609" t="s">
        <v>343</v>
      </c>
      <c r="F2609" t="s">
        <v>344</v>
      </c>
      <c r="G2609" t="s">
        <v>391</v>
      </c>
      <c r="H2609">
        <v>29</v>
      </c>
      <c r="I2609" t="s">
        <v>224</v>
      </c>
      <c r="J2609" t="s">
        <v>223</v>
      </c>
      <c r="K2609">
        <v>219130</v>
      </c>
      <c r="L2609">
        <v>187747</v>
      </c>
      <c r="M2609">
        <v>11184</v>
      </c>
      <c r="N2609">
        <v>6638</v>
      </c>
      <c r="O2609">
        <v>2082</v>
      </c>
      <c r="P2609">
        <v>1380</v>
      </c>
      <c r="Q2609">
        <v>10099</v>
      </c>
    </row>
    <row r="2610" spans="1:17" hidden="1" x14ac:dyDescent="0.2">
      <c r="A2610" t="s">
        <v>358</v>
      </c>
      <c r="B2610" s="2">
        <v>40725</v>
      </c>
      <c r="C2610" t="s">
        <v>353</v>
      </c>
      <c r="D2610" t="s">
        <v>354</v>
      </c>
      <c r="E2610" t="s">
        <v>347</v>
      </c>
      <c r="F2610" t="s">
        <v>348</v>
      </c>
      <c r="G2610" t="s">
        <v>391</v>
      </c>
      <c r="H2610">
        <v>29</v>
      </c>
      <c r="I2610" t="s">
        <v>224</v>
      </c>
      <c r="J2610" t="s">
        <v>223</v>
      </c>
      <c r="K2610">
        <v>5790511</v>
      </c>
      <c r="L2610">
        <v>4857175</v>
      </c>
      <c r="M2610">
        <v>692993</v>
      </c>
      <c r="N2610">
        <v>24513</v>
      </c>
      <c r="O2610">
        <v>103250</v>
      </c>
      <c r="P2610">
        <v>6222</v>
      </c>
      <c r="Q2610">
        <v>106358</v>
      </c>
    </row>
    <row r="2611" spans="1:17" hidden="1" x14ac:dyDescent="0.2">
      <c r="A2611" t="s">
        <v>358</v>
      </c>
      <c r="B2611" s="2">
        <v>40725</v>
      </c>
      <c r="C2611" t="s">
        <v>353</v>
      </c>
      <c r="D2611" t="s">
        <v>354</v>
      </c>
      <c r="E2611" t="s">
        <v>349</v>
      </c>
      <c r="F2611" t="s">
        <v>350</v>
      </c>
      <c r="G2611" t="s">
        <v>391</v>
      </c>
      <c r="H2611">
        <v>29</v>
      </c>
      <c r="I2611" t="s">
        <v>224</v>
      </c>
      <c r="J2611" t="s">
        <v>223</v>
      </c>
      <c r="K2611">
        <v>6009641</v>
      </c>
      <c r="L2611">
        <v>5044922</v>
      </c>
      <c r="M2611">
        <v>704177</v>
      </c>
      <c r="N2611">
        <v>31151</v>
      </c>
      <c r="O2611">
        <v>105332</v>
      </c>
      <c r="P2611">
        <v>7602</v>
      </c>
      <c r="Q2611">
        <v>116457</v>
      </c>
    </row>
    <row r="2612" spans="1:17" hidden="1" x14ac:dyDescent="0.2">
      <c r="A2612" t="s">
        <v>359</v>
      </c>
      <c r="B2612" s="2">
        <v>41091</v>
      </c>
      <c r="C2612" t="s">
        <v>341</v>
      </c>
      <c r="D2612" t="s">
        <v>342</v>
      </c>
      <c r="E2612" t="s">
        <v>343</v>
      </c>
      <c r="F2612" t="s">
        <v>344</v>
      </c>
      <c r="G2612" t="s">
        <v>391</v>
      </c>
      <c r="H2612">
        <v>29</v>
      </c>
      <c r="I2612" t="s">
        <v>224</v>
      </c>
      <c r="J2612" t="s">
        <v>223</v>
      </c>
      <c r="K2612">
        <v>108125</v>
      </c>
      <c r="L2612">
        <v>92291</v>
      </c>
      <c r="M2612">
        <v>5713</v>
      </c>
      <c r="N2612">
        <v>3292</v>
      </c>
      <c r="O2612">
        <v>1078</v>
      </c>
      <c r="P2612">
        <v>645</v>
      </c>
      <c r="Q2612">
        <v>5106</v>
      </c>
    </row>
    <row r="2613" spans="1:17" hidden="1" x14ac:dyDescent="0.2">
      <c r="A2613" t="s">
        <v>359</v>
      </c>
      <c r="B2613" s="2">
        <v>41091</v>
      </c>
      <c r="C2613" t="s">
        <v>341</v>
      </c>
      <c r="D2613" t="s">
        <v>342</v>
      </c>
      <c r="E2613" t="s">
        <v>347</v>
      </c>
      <c r="F2613" t="s">
        <v>348</v>
      </c>
      <c r="G2613" t="s">
        <v>391</v>
      </c>
      <c r="H2613">
        <v>29</v>
      </c>
      <c r="I2613" t="s">
        <v>224</v>
      </c>
      <c r="J2613" t="s">
        <v>223</v>
      </c>
      <c r="K2613">
        <v>2963350</v>
      </c>
      <c r="L2613">
        <v>2470864</v>
      </c>
      <c r="M2613">
        <v>365577</v>
      </c>
      <c r="N2613">
        <v>12304</v>
      </c>
      <c r="O2613">
        <v>55984</v>
      </c>
      <c r="P2613">
        <v>3257</v>
      </c>
      <c r="Q2613">
        <v>55364</v>
      </c>
    </row>
    <row r="2614" spans="1:17" hidden="1" x14ac:dyDescent="0.2">
      <c r="A2614" t="s">
        <v>359</v>
      </c>
      <c r="B2614" s="2">
        <v>41091</v>
      </c>
      <c r="C2614" t="s">
        <v>341</v>
      </c>
      <c r="D2614" t="s">
        <v>342</v>
      </c>
      <c r="E2614" t="s">
        <v>349</v>
      </c>
      <c r="F2614" t="s">
        <v>350</v>
      </c>
      <c r="G2614" t="s">
        <v>391</v>
      </c>
      <c r="H2614">
        <v>29</v>
      </c>
      <c r="I2614" t="s">
        <v>224</v>
      </c>
      <c r="J2614" t="s">
        <v>223</v>
      </c>
      <c r="K2614">
        <v>3071475</v>
      </c>
      <c r="L2614">
        <v>2563155</v>
      </c>
      <c r="M2614">
        <v>371290</v>
      </c>
      <c r="N2614">
        <v>15596</v>
      </c>
      <c r="O2614">
        <v>57062</v>
      </c>
      <c r="P2614">
        <v>3902</v>
      </c>
      <c r="Q2614">
        <v>60470</v>
      </c>
    </row>
    <row r="2615" spans="1:17" hidden="1" x14ac:dyDescent="0.2">
      <c r="A2615" t="s">
        <v>359</v>
      </c>
      <c r="B2615" s="2">
        <v>41091</v>
      </c>
      <c r="C2615" t="s">
        <v>351</v>
      </c>
      <c r="D2615" t="s">
        <v>352</v>
      </c>
      <c r="E2615" t="s">
        <v>343</v>
      </c>
      <c r="F2615" t="s">
        <v>344</v>
      </c>
      <c r="G2615" t="s">
        <v>391</v>
      </c>
      <c r="H2615">
        <v>29</v>
      </c>
      <c r="I2615" t="s">
        <v>224</v>
      </c>
      <c r="J2615" t="s">
        <v>223</v>
      </c>
      <c r="K2615">
        <v>116542</v>
      </c>
      <c r="L2615">
        <v>100051</v>
      </c>
      <c r="M2615">
        <v>5776</v>
      </c>
      <c r="N2615">
        <v>3653</v>
      </c>
      <c r="O2615">
        <v>1097</v>
      </c>
      <c r="P2615">
        <v>726</v>
      </c>
      <c r="Q2615">
        <v>5239</v>
      </c>
    </row>
    <row r="2616" spans="1:17" hidden="1" x14ac:dyDescent="0.2">
      <c r="A2616" t="s">
        <v>359</v>
      </c>
      <c r="B2616" s="2">
        <v>41091</v>
      </c>
      <c r="C2616" t="s">
        <v>351</v>
      </c>
      <c r="D2616" t="s">
        <v>352</v>
      </c>
      <c r="E2616" t="s">
        <v>347</v>
      </c>
      <c r="F2616" t="s">
        <v>348</v>
      </c>
      <c r="G2616" t="s">
        <v>391</v>
      </c>
      <c r="H2616">
        <v>29</v>
      </c>
      <c r="I2616" t="s">
        <v>224</v>
      </c>
      <c r="J2616" t="s">
        <v>223</v>
      </c>
      <c r="K2616">
        <v>2836064</v>
      </c>
      <c r="L2616">
        <v>2385783</v>
      </c>
      <c r="M2616">
        <v>330303</v>
      </c>
      <c r="N2616">
        <v>12478</v>
      </c>
      <c r="O2616">
        <v>50082</v>
      </c>
      <c r="P2616">
        <v>3255</v>
      </c>
      <c r="Q2616">
        <v>54163</v>
      </c>
    </row>
    <row r="2617" spans="1:17" hidden="1" x14ac:dyDescent="0.2">
      <c r="A2617" t="s">
        <v>359</v>
      </c>
      <c r="B2617" s="2">
        <v>41091</v>
      </c>
      <c r="C2617" t="s">
        <v>351</v>
      </c>
      <c r="D2617" t="s">
        <v>352</v>
      </c>
      <c r="E2617" t="s">
        <v>349</v>
      </c>
      <c r="F2617" t="s">
        <v>350</v>
      </c>
      <c r="G2617" t="s">
        <v>391</v>
      </c>
      <c r="H2617">
        <v>29</v>
      </c>
      <c r="I2617" t="s">
        <v>224</v>
      </c>
      <c r="J2617" t="s">
        <v>223</v>
      </c>
      <c r="K2617">
        <v>2952606</v>
      </c>
      <c r="L2617">
        <v>2485834</v>
      </c>
      <c r="M2617">
        <v>336079</v>
      </c>
      <c r="N2617">
        <v>16131</v>
      </c>
      <c r="O2617">
        <v>51179</v>
      </c>
      <c r="P2617">
        <v>3981</v>
      </c>
      <c r="Q2617">
        <v>59402</v>
      </c>
    </row>
    <row r="2618" spans="1:17" hidden="1" x14ac:dyDescent="0.2">
      <c r="A2618" t="s">
        <v>359</v>
      </c>
      <c r="B2618" s="2">
        <v>41091</v>
      </c>
      <c r="C2618" t="s">
        <v>353</v>
      </c>
      <c r="D2618" t="s">
        <v>354</v>
      </c>
      <c r="E2618" t="s">
        <v>343</v>
      </c>
      <c r="F2618" t="s">
        <v>344</v>
      </c>
      <c r="G2618" t="s">
        <v>391</v>
      </c>
      <c r="H2618">
        <v>29</v>
      </c>
      <c r="I2618" t="s">
        <v>224</v>
      </c>
      <c r="J2618" t="s">
        <v>223</v>
      </c>
      <c r="K2618">
        <v>224667</v>
      </c>
      <c r="L2618">
        <v>192342</v>
      </c>
      <c r="M2618">
        <v>11489</v>
      </c>
      <c r="N2618">
        <v>6945</v>
      </c>
      <c r="O2618">
        <v>2175</v>
      </c>
      <c r="P2618">
        <v>1371</v>
      </c>
      <c r="Q2618">
        <v>10345</v>
      </c>
    </row>
    <row r="2619" spans="1:17" hidden="1" x14ac:dyDescent="0.2">
      <c r="A2619" t="s">
        <v>359</v>
      </c>
      <c r="B2619" s="2">
        <v>41091</v>
      </c>
      <c r="C2619" t="s">
        <v>353</v>
      </c>
      <c r="D2619" t="s">
        <v>354</v>
      </c>
      <c r="E2619" t="s">
        <v>347</v>
      </c>
      <c r="F2619" t="s">
        <v>348</v>
      </c>
      <c r="G2619" t="s">
        <v>391</v>
      </c>
      <c r="H2619">
        <v>29</v>
      </c>
      <c r="I2619" t="s">
        <v>224</v>
      </c>
      <c r="J2619" t="s">
        <v>223</v>
      </c>
      <c r="K2619">
        <v>5799414</v>
      </c>
      <c r="L2619">
        <v>4856647</v>
      </c>
      <c r="M2619">
        <v>695880</v>
      </c>
      <c r="N2619">
        <v>24782</v>
      </c>
      <c r="O2619">
        <v>106066</v>
      </c>
      <c r="P2619">
        <v>6512</v>
      </c>
      <c r="Q2619">
        <v>109527</v>
      </c>
    </row>
    <row r="2620" spans="1:17" hidden="1" x14ac:dyDescent="0.2">
      <c r="A2620" t="s">
        <v>359</v>
      </c>
      <c r="B2620" s="2">
        <v>41091</v>
      </c>
      <c r="C2620" t="s">
        <v>353</v>
      </c>
      <c r="D2620" t="s">
        <v>354</v>
      </c>
      <c r="E2620" t="s">
        <v>349</v>
      </c>
      <c r="F2620" t="s">
        <v>350</v>
      </c>
      <c r="G2620" t="s">
        <v>391</v>
      </c>
      <c r="H2620">
        <v>29</v>
      </c>
      <c r="I2620" t="s">
        <v>224</v>
      </c>
      <c r="J2620" t="s">
        <v>223</v>
      </c>
      <c r="K2620">
        <v>6024081</v>
      </c>
      <c r="L2620">
        <v>5048989</v>
      </c>
      <c r="M2620">
        <v>707369</v>
      </c>
      <c r="N2620">
        <v>31727</v>
      </c>
      <c r="O2620">
        <v>108241</v>
      </c>
      <c r="P2620">
        <v>7883</v>
      </c>
      <c r="Q2620">
        <v>119872</v>
      </c>
    </row>
    <row r="2621" spans="1:17" hidden="1" x14ac:dyDescent="0.2">
      <c r="A2621" t="s">
        <v>360</v>
      </c>
      <c r="B2621" s="2">
        <v>41456</v>
      </c>
      <c r="C2621" t="s">
        <v>341</v>
      </c>
      <c r="D2621" t="s">
        <v>342</v>
      </c>
      <c r="E2621" t="s">
        <v>343</v>
      </c>
      <c r="F2621" t="s">
        <v>344</v>
      </c>
      <c r="G2621" t="s">
        <v>391</v>
      </c>
      <c r="H2621">
        <v>29</v>
      </c>
      <c r="I2621" t="s">
        <v>224</v>
      </c>
      <c r="J2621" t="s">
        <v>223</v>
      </c>
      <c r="K2621">
        <v>110886</v>
      </c>
      <c r="L2621">
        <v>94626</v>
      </c>
      <c r="M2621">
        <v>5856</v>
      </c>
      <c r="N2621">
        <v>3381</v>
      </c>
      <c r="O2621">
        <v>1097</v>
      </c>
      <c r="P2621">
        <v>651</v>
      </c>
      <c r="Q2621">
        <v>5275</v>
      </c>
    </row>
    <row r="2622" spans="1:17" hidden="1" x14ac:dyDescent="0.2">
      <c r="A2622" t="s">
        <v>360</v>
      </c>
      <c r="B2622" s="2">
        <v>41456</v>
      </c>
      <c r="C2622" t="s">
        <v>341</v>
      </c>
      <c r="D2622" t="s">
        <v>342</v>
      </c>
      <c r="E2622" t="s">
        <v>347</v>
      </c>
      <c r="F2622" t="s">
        <v>348</v>
      </c>
      <c r="G2622" t="s">
        <v>391</v>
      </c>
      <c r="H2622">
        <v>29</v>
      </c>
      <c r="I2622" t="s">
        <v>224</v>
      </c>
      <c r="J2622" t="s">
        <v>223</v>
      </c>
      <c r="K2622">
        <v>2967209</v>
      </c>
      <c r="L2622">
        <v>2469682</v>
      </c>
      <c r="M2622">
        <v>367301</v>
      </c>
      <c r="N2622">
        <v>12376</v>
      </c>
      <c r="O2622">
        <v>57401</v>
      </c>
      <c r="P2622">
        <v>3307</v>
      </c>
      <c r="Q2622">
        <v>57142</v>
      </c>
    </row>
    <row r="2623" spans="1:17" hidden="1" x14ac:dyDescent="0.2">
      <c r="A2623" t="s">
        <v>360</v>
      </c>
      <c r="B2623" s="2">
        <v>41456</v>
      </c>
      <c r="C2623" t="s">
        <v>341</v>
      </c>
      <c r="D2623" t="s">
        <v>342</v>
      </c>
      <c r="E2623" t="s">
        <v>349</v>
      </c>
      <c r="F2623" t="s">
        <v>350</v>
      </c>
      <c r="G2623" t="s">
        <v>391</v>
      </c>
      <c r="H2623">
        <v>29</v>
      </c>
      <c r="I2623" t="s">
        <v>224</v>
      </c>
      <c r="J2623" t="s">
        <v>223</v>
      </c>
      <c r="K2623">
        <v>3078095</v>
      </c>
      <c r="L2623">
        <v>2564308</v>
      </c>
      <c r="M2623">
        <v>373157</v>
      </c>
      <c r="N2623">
        <v>15757</v>
      </c>
      <c r="O2623">
        <v>58498</v>
      </c>
      <c r="P2623">
        <v>3958</v>
      </c>
      <c r="Q2623">
        <v>62417</v>
      </c>
    </row>
    <row r="2624" spans="1:17" hidden="1" x14ac:dyDescent="0.2">
      <c r="A2624" t="s">
        <v>360</v>
      </c>
      <c r="B2624" s="2">
        <v>41456</v>
      </c>
      <c r="C2624" t="s">
        <v>351</v>
      </c>
      <c r="D2624" t="s">
        <v>352</v>
      </c>
      <c r="E2624" t="s">
        <v>343</v>
      </c>
      <c r="F2624" t="s">
        <v>344</v>
      </c>
      <c r="G2624" t="s">
        <v>391</v>
      </c>
      <c r="H2624">
        <v>29</v>
      </c>
      <c r="I2624" t="s">
        <v>224</v>
      </c>
      <c r="J2624" t="s">
        <v>223</v>
      </c>
      <c r="K2624">
        <v>119461</v>
      </c>
      <c r="L2624">
        <v>102521</v>
      </c>
      <c r="M2624">
        <v>5917</v>
      </c>
      <c r="N2624">
        <v>3751</v>
      </c>
      <c r="O2624">
        <v>1148</v>
      </c>
      <c r="P2624">
        <v>724</v>
      </c>
      <c r="Q2624">
        <v>5400</v>
      </c>
    </row>
    <row r="2625" spans="1:17" hidden="1" x14ac:dyDescent="0.2">
      <c r="A2625" t="s">
        <v>360</v>
      </c>
      <c r="B2625" s="2">
        <v>41456</v>
      </c>
      <c r="C2625" t="s">
        <v>351</v>
      </c>
      <c r="D2625" t="s">
        <v>352</v>
      </c>
      <c r="E2625" t="s">
        <v>347</v>
      </c>
      <c r="F2625" t="s">
        <v>348</v>
      </c>
      <c r="G2625" t="s">
        <v>391</v>
      </c>
      <c r="H2625">
        <v>29</v>
      </c>
      <c r="I2625" t="s">
        <v>224</v>
      </c>
      <c r="J2625" t="s">
        <v>223</v>
      </c>
      <c r="K2625">
        <v>2843102</v>
      </c>
      <c r="L2625">
        <v>2387313</v>
      </c>
      <c r="M2625">
        <v>332397</v>
      </c>
      <c r="N2625">
        <v>12621</v>
      </c>
      <c r="O2625">
        <v>51423</v>
      </c>
      <c r="P2625">
        <v>3356</v>
      </c>
      <c r="Q2625">
        <v>55992</v>
      </c>
    </row>
    <row r="2626" spans="1:17" hidden="1" x14ac:dyDescent="0.2">
      <c r="A2626" t="s">
        <v>360</v>
      </c>
      <c r="B2626" s="2">
        <v>41456</v>
      </c>
      <c r="C2626" t="s">
        <v>351</v>
      </c>
      <c r="D2626" t="s">
        <v>352</v>
      </c>
      <c r="E2626" t="s">
        <v>349</v>
      </c>
      <c r="F2626" t="s">
        <v>350</v>
      </c>
      <c r="G2626" t="s">
        <v>391</v>
      </c>
      <c r="H2626">
        <v>29</v>
      </c>
      <c r="I2626" t="s">
        <v>224</v>
      </c>
      <c r="J2626" t="s">
        <v>223</v>
      </c>
      <c r="K2626">
        <v>2962563</v>
      </c>
      <c r="L2626">
        <v>2489834</v>
      </c>
      <c r="M2626">
        <v>338314</v>
      </c>
      <c r="N2626">
        <v>16372</v>
      </c>
      <c r="O2626">
        <v>52571</v>
      </c>
      <c r="P2626">
        <v>4080</v>
      </c>
      <c r="Q2626">
        <v>61392</v>
      </c>
    </row>
    <row r="2627" spans="1:17" hidden="1" x14ac:dyDescent="0.2">
      <c r="A2627" t="s">
        <v>360</v>
      </c>
      <c r="B2627" s="2">
        <v>41456</v>
      </c>
      <c r="C2627" t="s">
        <v>353</v>
      </c>
      <c r="D2627" t="s">
        <v>354</v>
      </c>
      <c r="E2627" t="s">
        <v>343</v>
      </c>
      <c r="F2627" t="s">
        <v>344</v>
      </c>
      <c r="G2627" t="s">
        <v>391</v>
      </c>
      <c r="H2627">
        <v>29</v>
      </c>
      <c r="I2627" t="s">
        <v>224</v>
      </c>
      <c r="J2627" t="s">
        <v>223</v>
      </c>
      <c r="K2627">
        <v>230347</v>
      </c>
      <c r="L2627">
        <v>197147</v>
      </c>
      <c r="M2627">
        <v>11773</v>
      </c>
      <c r="N2627">
        <v>7132</v>
      </c>
      <c r="O2627">
        <v>2245</v>
      </c>
      <c r="P2627">
        <v>1375</v>
      </c>
      <c r="Q2627">
        <v>10675</v>
      </c>
    </row>
    <row r="2628" spans="1:17" hidden="1" x14ac:dyDescent="0.2">
      <c r="A2628" t="s">
        <v>360</v>
      </c>
      <c r="B2628" s="2">
        <v>41456</v>
      </c>
      <c r="C2628" t="s">
        <v>353</v>
      </c>
      <c r="D2628" t="s">
        <v>354</v>
      </c>
      <c r="E2628" t="s">
        <v>347</v>
      </c>
      <c r="F2628" t="s">
        <v>348</v>
      </c>
      <c r="G2628" t="s">
        <v>391</v>
      </c>
      <c r="H2628">
        <v>29</v>
      </c>
      <c r="I2628" t="s">
        <v>224</v>
      </c>
      <c r="J2628" t="s">
        <v>223</v>
      </c>
      <c r="K2628">
        <v>5810311</v>
      </c>
      <c r="L2628">
        <v>4856995</v>
      </c>
      <c r="M2628">
        <v>699698</v>
      </c>
      <c r="N2628">
        <v>24997</v>
      </c>
      <c r="O2628">
        <v>108824</v>
      </c>
      <c r="P2628">
        <v>6663</v>
      </c>
      <c r="Q2628">
        <v>113134</v>
      </c>
    </row>
    <row r="2629" spans="1:17" hidden="1" x14ac:dyDescent="0.2">
      <c r="A2629" t="s">
        <v>360</v>
      </c>
      <c r="B2629" s="2">
        <v>41456</v>
      </c>
      <c r="C2629" t="s">
        <v>353</v>
      </c>
      <c r="D2629" t="s">
        <v>354</v>
      </c>
      <c r="E2629" t="s">
        <v>349</v>
      </c>
      <c r="F2629" t="s">
        <v>350</v>
      </c>
      <c r="G2629" t="s">
        <v>391</v>
      </c>
      <c r="H2629">
        <v>29</v>
      </c>
      <c r="I2629" t="s">
        <v>224</v>
      </c>
      <c r="J2629" t="s">
        <v>223</v>
      </c>
      <c r="K2629">
        <v>6040658</v>
      </c>
      <c r="L2629">
        <v>5054142</v>
      </c>
      <c r="M2629">
        <v>711471</v>
      </c>
      <c r="N2629">
        <v>32129</v>
      </c>
      <c r="O2629">
        <v>111069</v>
      </c>
      <c r="P2629">
        <v>8038</v>
      </c>
      <c r="Q2629">
        <v>123809</v>
      </c>
    </row>
    <row r="2630" spans="1:17" x14ac:dyDescent="0.2">
      <c r="A2630" t="s">
        <v>361</v>
      </c>
      <c r="B2630" s="2">
        <v>41821</v>
      </c>
      <c r="C2630" t="s">
        <v>341</v>
      </c>
      <c r="D2630" t="s">
        <v>342</v>
      </c>
      <c r="E2630" t="s">
        <v>343</v>
      </c>
      <c r="F2630" t="s">
        <v>344</v>
      </c>
      <c r="G2630" t="s">
        <v>391</v>
      </c>
      <c r="H2630">
        <v>29</v>
      </c>
      <c r="I2630" t="s">
        <v>224</v>
      </c>
      <c r="J2630" t="s">
        <v>223</v>
      </c>
      <c r="K2630">
        <v>113974</v>
      </c>
      <c r="L2630">
        <v>97069</v>
      </c>
      <c r="M2630">
        <v>6061</v>
      </c>
      <c r="N2630">
        <v>3547</v>
      </c>
      <c r="O2630">
        <v>1134</v>
      </c>
      <c r="P2630">
        <v>655</v>
      </c>
      <c r="Q2630">
        <v>5508</v>
      </c>
    </row>
    <row r="2631" spans="1:17" x14ac:dyDescent="0.2">
      <c r="A2631" t="s">
        <v>361</v>
      </c>
      <c r="B2631" s="2">
        <v>41821</v>
      </c>
      <c r="C2631" t="s">
        <v>341</v>
      </c>
      <c r="D2631" t="s">
        <v>342</v>
      </c>
      <c r="E2631" t="s">
        <v>347</v>
      </c>
      <c r="F2631" t="s">
        <v>348</v>
      </c>
      <c r="G2631" t="s">
        <v>391</v>
      </c>
      <c r="H2631">
        <v>29</v>
      </c>
      <c r="I2631" t="s">
        <v>224</v>
      </c>
      <c r="J2631" t="s">
        <v>223</v>
      </c>
      <c r="K2631">
        <v>2971340</v>
      </c>
      <c r="L2631">
        <v>2468847</v>
      </c>
      <c r="M2631">
        <v>368551</v>
      </c>
      <c r="N2631">
        <v>12569</v>
      </c>
      <c r="O2631">
        <v>59185</v>
      </c>
      <c r="P2631">
        <v>3385</v>
      </c>
      <c r="Q2631">
        <v>58803</v>
      </c>
    </row>
    <row r="2632" spans="1:17" x14ac:dyDescent="0.2">
      <c r="A2632" t="s">
        <v>361</v>
      </c>
      <c r="B2632" s="2">
        <v>41821</v>
      </c>
      <c r="C2632" t="s">
        <v>341</v>
      </c>
      <c r="D2632" t="s">
        <v>342</v>
      </c>
      <c r="E2632" t="s">
        <v>349</v>
      </c>
      <c r="F2632" t="s">
        <v>350</v>
      </c>
      <c r="G2632" t="s">
        <v>391</v>
      </c>
      <c r="H2632">
        <v>29</v>
      </c>
      <c r="I2632" t="s">
        <v>224</v>
      </c>
      <c r="J2632" t="s">
        <v>223</v>
      </c>
      <c r="K2632">
        <v>3085314</v>
      </c>
      <c r="L2632">
        <v>2565916</v>
      </c>
      <c r="M2632">
        <v>374612</v>
      </c>
      <c r="N2632">
        <v>16116</v>
      </c>
      <c r="O2632">
        <v>60319</v>
      </c>
      <c r="P2632">
        <v>4040</v>
      </c>
      <c r="Q2632">
        <v>64311</v>
      </c>
    </row>
    <row r="2633" spans="1:17" x14ac:dyDescent="0.2">
      <c r="A2633" t="s">
        <v>361</v>
      </c>
      <c r="B2633" s="2">
        <v>41821</v>
      </c>
      <c r="C2633" t="s">
        <v>351</v>
      </c>
      <c r="D2633" t="s">
        <v>352</v>
      </c>
      <c r="E2633" t="s">
        <v>343</v>
      </c>
      <c r="F2633" t="s">
        <v>344</v>
      </c>
      <c r="G2633" t="s">
        <v>391</v>
      </c>
      <c r="H2633">
        <v>29</v>
      </c>
      <c r="I2633" t="s">
        <v>224</v>
      </c>
      <c r="J2633" t="s">
        <v>223</v>
      </c>
      <c r="K2633">
        <v>122437</v>
      </c>
      <c r="L2633">
        <v>104841</v>
      </c>
      <c r="M2633">
        <v>6157</v>
      </c>
      <c r="N2633">
        <v>3892</v>
      </c>
      <c r="O2633">
        <v>1234</v>
      </c>
      <c r="P2633">
        <v>726</v>
      </c>
      <c r="Q2633">
        <v>5587</v>
      </c>
    </row>
    <row r="2634" spans="1:17" x14ac:dyDescent="0.2">
      <c r="A2634" t="s">
        <v>361</v>
      </c>
      <c r="B2634" s="2">
        <v>41821</v>
      </c>
      <c r="C2634" t="s">
        <v>351</v>
      </c>
      <c r="D2634" t="s">
        <v>352</v>
      </c>
      <c r="E2634" t="s">
        <v>347</v>
      </c>
      <c r="F2634" t="s">
        <v>348</v>
      </c>
      <c r="G2634" t="s">
        <v>391</v>
      </c>
      <c r="H2634">
        <v>29</v>
      </c>
      <c r="I2634" t="s">
        <v>224</v>
      </c>
      <c r="J2634" t="s">
        <v>223</v>
      </c>
      <c r="K2634">
        <v>2848542</v>
      </c>
      <c r="L2634">
        <v>2387415</v>
      </c>
      <c r="M2634">
        <v>333787</v>
      </c>
      <c r="N2634">
        <v>12850</v>
      </c>
      <c r="O2634">
        <v>53191</v>
      </c>
      <c r="P2634">
        <v>3493</v>
      </c>
      <c r="Q2634">
        <v>57806</v>
      </c>
    </row>
    <row r="2635" spans="1:17" x14ac:dyDescent="0.2">
      <c r="A2635" t="s">
        <v>361</v>
      </c>
      <c r="B2635" s="2">
        <v>41821</v>
      </c>
      <c r="C2635" t="s">
        <v>351</v>
      </c>
      <c r="D2635" t="s">
        <v>352</v>
      </c>
      <c r="E2635" t="s">
        <v>349</v>
      </c>
      <c r="F2635" t="s">
        <v>350</v>
      </c>
      <c r="G2635" t="s">
        <v>391</v>
      </c>
      <c r="H2635">
        <v>29</v>
      </c>
      <c r="I2635" t="s">
        <v>224</v>
      </c>
      <c r="J2635" t="s">
        <v>223</v>
      </c>
      <c r="K2635">
        <v>2970979</v>
      </c>
      <c r="L2635">
        <v>2492256</v>
      </c>
      <c r="M2635">
        <v>339944</v>
      </c>
      <c r="N2635">
        <v>16742</v>
      </c>
      <c r="O2635">
        <v>54425</v>
      </c>
      <c r="P2635">
        <v>4219</v>
      </c>
      <c r="Q2635">
        <v>63393</v>
      </c>
    </row>
    <row r="2636" spans="1:17" x14ac:dyDescent="0.2">
      <c r="A2636" t="s">
        <v>361</v>
      </c>
      <c r="B2636" s="2">
        <v>41821</v>
      </c>
      <c r="C2636" t="s">
        <v>353</v>
      </c>
      <c r="D2636" t="s">
        <v>354</v>
      </c>
      <c r="E2636" t="s">
        <v>343</v>
      </c>
      <c r="F2636" t="s">
        <v>344</v>
      </c>
      <c r="G2636" t="s">
        <v>391</v>
      </c>
      <c r="H2636">
        <v>29</v>
      </c>
      <c r="I2636" t="s">
        <v>224</v>
      </c>
      <c r="J2636" t="s">
        <v>223</v>
      </c>
      <c r="K2636">
        <v>236411</v>
      </c>
      <c r="L2636">
        <v>201910</v>
      </c>
      <c r="M2636">
        <v>12218</v>
      </c>
      <c r="N2636">
        <v>7439</v>
      </c>
      <c r="O2636">
        <v>2368</v>
      </c>
      <c r="P2636">
        <v>1381</v>
      </c>
      <c r="Q2636">
        <v>11095</v>
      </c>
    </row>
    <row r="2637" spans="1:17" x14ac:dyDescent="0.2">
      <c r="A2637" t="s">
        <v>361</v>
      </c>
      <c r="B2637" s="2">
        <v>41821</v>
      </c>
      <c r="C2637" t="s">
        <v>353</v>
      </c>
      <c r="D2637" t="s">
        <v>354</v>
      </c>
      <c r="E2637" t="s">
        <v>347</v>
      </c>
      <c r="F2637" t="s">
        <v>348</v>
      </c>
      <c r="G2637" t="s">
        <v>391</v>
      </c>
      <c r="H2637">
        <v>29</v>
      </c>
      <c r="I2637" t="s">
        <v>224</v>
      </c>
      <c r="J2637" t="s">
        <v>223</v>
      </c>
      <c r="K2637">
        <v>5819882</v>
      </c>
      <c r="L2637">
        <v>4856262</v>
      </c>
      <c r="M2637">
        <v>702338</v>
      </c>
      <c r="N2637">
        <v>25419</v>
      </c>
      <c r="O2637">
        <v>112376</v>
      </c>
      <c r="P2637">
        <v>6878</v>
      </c>
      <c r="Q2637">
        <v>116609</v>
      </c>
    </row>
    <row r="2638" spans="1:17" x14ac:dyDescent="0.2">
      <c r="A2638" t="s">
        <v>361</v>
      </c>
      <c r="B2638" s="2">
        <v>41821</v>
      </c>
      <c r="C2638" t="s">
        <v>353</v>
      </c>
      <c r="D2638" t="s">
        <v>354</v>
      </c>
      <c r="E2638" t="s">
        <v>349</v>
      </c>
      <c r="F2638" t="s">
        <v>350</v>
      </c>
      <c r="G2638" t="s">
        <v>391</v>
      </c>
      <c r="H2638">
        <v>29</v>
      </c>
      <c r="I2638" t="s">
        <v>224</v>
      </c>
      <c r="J2638" t="s">
        <v>223</v>
      </c>
      <c r="K2638">
        <v>6056293</v>
      </c>
      <c r="L2638">
        <v>5058172</v>
      </c>
      <c r="M2638">
        <v>714556</v>
      </c>
      <c r="N2638">
        <v>32858</v>
      </c>
      <c r="O2638">
        <v>114744</v>
      </c>
      <c r="P2638">
        <v>8259</v>
      </c>
      <c r="Q2638">
        <v>127704</v>
      </c>
    </row>
    <row r="2639" spans="1:17" hidden="1" x14ac:dyDescent="0.2">
      <c r="A2639" t="s">
        <v>362</v>
      </c>
      <c r="B2639" s="2">
        <v>42186</v>
      </c>
      <c r="C2639" t="s">
        <v>341</v>
      </c>
      <c r="D2639" t="s">
        <v>342</v>
      </c>
      <c r="E2639" t="s">
        <v>343</v>
      </c>
      <c r="F2639" t="s">
        <v>344</v>
      </c>
      <c r="G2639" t="s">
        <v>391</v>
      </c>
      <c r="H2639">
        <v>29</v>
      </c>
      <c r="I2639" t="s">
        <v>224</v>
      </c>
      <c r="J2639" t="s">
        <v>223</v>
      </c>
      <c r="K2639">
        <v>117037</v>
      </c>
      <c r="L2639">
        <v>99593</v>
      </c>
      <c r="M2639">
        <v>6246</v>
      </c>
      <c r="N2639">
        <v>3621</v>
      </c>
      <c r="O2639">
        <v>1176</v>
      </c>
      <c r="P2639">
        <v>654</v>
      </c>
      <c r="Q2639">
        <v>5747</v>
      </c>
    </row>
    <row r="2640" spans="1:17" hidden="1" x14ac:dyDescent="0.2">
      <c r="A2640" t="s">
        <v>362</v>
      </c>
      <c r="B2640" s="2">
        <v>42186</v>
      </c>
      <c r="C2640" t="s">
        <v>341</v>
      </c>
      <c r="D2640" t="s">
        <v>342</v>
      </c>
      <c r="E2640" t="s">
        <v>347</v>
      </c>
      <c r="F2640" t="s">
        <v>348</v>
      </c>
      <c r="G2640" t="s">
        <v>391</v>
      </c>
      <c r="H2640">
        <v>29</v>
      </c>
      <c r="I2640" t="s">
        <v>224</v>
      </c>
      <c r="J2640" t="s">
        <v>223</v>
      </c>
      <c r="K2640">
        <v>2975194</v>
      </c>
      <c r="L2640">
        <v>2467056</v>
      </c>
      <c r="M2640">
        <v>369840</v>
      </c>
      <c r="N2640">
        <v>12755</v>
      </c>
      <c r="O2640">
        <v>61419</v>
      </c>
      <c r="P2640">
        <v>3492</v>
      </c>
      <c r="Q2640">
        <v>60632</v>
      </c>
    </row>
    <row r="2641" spans="1:17" hidden="1" x14ac:dyDescent="0.2">
      <c r="A2641" t="s">
        <v>362</v>
      </c>
      <c r="B2641" s="2">
        <v>42186</v>
      </c>
      <c r="C2641" t="s">
        <v>341</v>
      </c>
      <c r="D2641" t="s">
        <v>342</v>
      </c>
      <c r="E2641" t="s">
        <v>349</v>
      </c>
      <c r="F2641" t="s">
        <v>350</v>
      </c>
      <c r="G2641" t="s">
        <v>391</v>
      </c>
      <c r="H2641">
        <v>29</v>
      </c>
      <c r="I2641" t="s">
        <v>224</v>
      </c>
      <c r="J2641" t="s">
        <v>223</v>
      </c>
      <c r="K2641">
        <v>3092231</v>
      </c>
      <c r="L2641">
        <v>2566649</v>
      </c>
      <c r="M2641">
        <v>376086</v>
      </c>
      <c r="N2641">
        <v>16376</v>
      </c>
      <c r="O2641">
        <v>62595</v>
      </c>
      <c r="P2641">
        <v>4146</v>
      </c>
      <c r="Q2641">
        <v>66379</v>
      </c>
    </row>
    <row r="2642" spans="1:17" hidden="1" x14ac:dyDescent="0.2">
      <c r="A2642" t="s">
        <v>362</v>
      </c>
      <c r="B2642" s="2">
        <v>42186</v>
      </c>
      <c r="C2642" t="s">
        <v>351</v>
      </c>
      <c r="D2642" t="s">
        <v>352</v>
      </c>
      <c r="E2642" t="s">
        <v>343</v>
      </c>
      <c r="F2642" t="s">
        <v>344</v>
      </c>
      <c r="G2642" t="s">
        <v>391</v>
      </c>
      <c r="H2642">
        <v>29</v>
      </c>
      <c r="I2642" t="s">
        <v>224</v>
      </c>
      <c r="J2642" t="s">
        <v>223</v>
      </c>
      <c r="K2642">
        <v>125749</v>
      </c>
      <c r="L2642">
        <v>107606</v>
      </c>
      <c r="M2642">
        <v>6336</v>
      </c>
      <c r="N2642">
        <v>3972</v>
      </c>
      <c r="O2642">
        <v>1282</v>
      </c>
      <c r="P2642">
        <v>736</v>
      </c>
      <c r="Q2642">
        <v>5817</v>
      </c>
    </row>
    <row r="2643" spans="1:17" hidden="1" x14ac:dyDescent="0.2">
      <c r="A2643" t="s">
        <v>362</v>
      </c>
      <c r="B2643" s="2">
        <v>42186</v>
      </c>
      <c r="C2643" t="s">
        <v>351</v>
      </c>
      <c r="D2643" t="s">
        <v>352</v>
      </c>
      <c r="E2643" t="s">
        <v>347</v>
      </c>
      <c r="F2643" t="s">
        <v>348</v>
      </c>
      <c r="G2643" t="s">
        <v>391</v>
      </c>
      <c r="H2643">
        <v>29</v>
      </c>
      <c r="I2643" t="s">
        <v>224</v>
      </c>
      <c r="J2643" t="s">
        <v>223</v>
      </c>
      <c r="K2643">
        <v>2853765</v>
      </c>
      <c r="L2643">
        <v>2387321</v>
      </c>
      <c r="M2643">
        <v>335174</v>
      </c>
      <c r="N2643">
        <v>12973</v>
      </c>
      <c r="O2643">
        <v>55193</v>
      </c>
      <c r="P2643">
        <v>3568</v>
      </c>
      <c r="Q2643">
        <v>59536</v>
      </c>
    </row>
    <row r="2644" spans="1:17" hidden="1" x14ac:dyDescent="0.2">
      <c r="A2644" t="s">
        <v>362</v>
      </c>
      <c r="B2644" s="2">
        <v>42186</v>
      </c>
      <c r="C2644" t="s">
        <v>351</v>
      </c>
      <c r="D2644" t="s">
        <v>352</v>
      </c>
      <c r="E2644" t="s">
        <v>349</v>
      </c>
      <c r="F2644" t="s">
        <v>350</v>
      </c>
      <c r="G2644" t="s">
        <v>391</v>
      </c>
      <c r="H2644">
        <v>29</v>
      </c>
      <c r="I2644" t="s">
        <v>224</v>
      </c>
      <c r="J2644" t="s">
        <v>223</v>
      </c>
      <c r="K2644">
        <v>2979514</v>
      </c>
      <c r="L2644">
        <v>2494927</v>
      </c>
      <c r="M2644">
        <v>341510</v>
      </c>
      <c r="N2644">
        <v>16945</v>
      </c>
      <c r="O2644">
        <v>56475</v>
      </c>
      <c r="P2644">
        <v>4304</v>
      </c>
      <c r="Q2644">
        <v>65353</v>
      </c>
    </row>
    <row r="2645" spans="1:17" hidden="1" x14ac:dyDescent="0.2">
      <c r="A2645" t="s">
        <v>362</v>
      </c>
      <c r="B2645" s="2">
        <v>42186</v>
      </c>
      <c r="C2645" t="s">
        <v>353</v>
      </c>
      <c r="D2645" t="s">
        <v>354</v>
      </c>
      <c r="E2645" t="s">
        <v>343</v>
      </c>
      <c r="F2645" t="s">
        <v>344</v>
      </c>
      <c r="G2645" t="s">
        <v>391</v>
      </c>
      <c r="H2645">
        <v>29</v>
      </c>
      <c r="I2645" t="s">
        <v>224</v>
      </c>
      <c r="J2645" t="s">
        <v>223</v>
      </c>
      <c r="K2645">
        <v>242786</v>
      </c>
      <c r="L2645">
        <v>207199</v>
      </c>
      <c r="M2645">
        <v>12582</v>
      </c>
      <c r="N2645">
        <v>7593</v>
      </c>
      <c r="O2645">
        <v>2458</v>
      </c>
      <c r="P2645">
        <v>1390</v>
      </c>
      <c r="Q2645">
        <v>11564</v>
      </c>
    </row>
    <row r="2646" spans="1:17" hidden="1" x14ac:dyDescent="0.2">
      <c r="A2646" t="s">
        <v>362</v>
      </c>
      <c r="B2646" s="2">
        <v>42186</v>
      </c>
      <c r="C2646" t="s">
        <v>353</v>
      </c>
      <c r="D2646" t="s">
        <v>354</v>
      </c>
      <c r="E2646" t="s">
        <v>347</v>
      </c>
      <c r="F2646" t="s">
        <v>348</v>
      </c>
      <c r="G2646" t="s">
        <v>391</v>
      </c>
      <c r="H2646">
        <v>29</v>
      </c>
      <c r="I2646" t="s">
        <v>224</v>
      </c>
      <c r="J2646" t="s">
        <v>223</v>
      </c>
      <c r="K2646">
        <v>5828959</v>
      </c>
      <c r="L2646">
        <v>4854377</v>
      </c>
      <c r="M2646">
        <v>705014</v>
      </c>
      <c r="N2646">
        <v>25728</v>
      </c>
      <c r="O2646">
        <v>116612</v>
      </c>
      <c r="P2646">
        <v>7060</v>
      </c>
      <c r="Q2646">
        <v>120168</v>
      </c>
    </row>
    <row r="2647" spans="1:17" hidden="1" x14ac:dyDescent="0.2">
      <c r="A2647" t="s">
        <v>362</v>
      </c>
      <c r="B2647" s="2">
        <v>42186</v>
      </c>
      <c r="C2647" t="s">
        <v>353</v>
      </c>
      <c r="D2647" t="s">
        <v>354</v>
      </c>
      <c r="E2647" t="s">
        <v>349</v>
      </c>
      <c r="F2647" t="s">
        <v>350</v>
      </c>
      <c r="G2647" t="s">
        <v>391</v>
      </c>
      <c r="H2647">
        <v>29</v>
      </c>
      <c r="I2647" t="s">
        <v>224</v>
      </c>
      <c r="J2647" t="s">
        <v>223</v>
      </c>
      <c r="K2647">
        <v>6071745</v>
      </c>
      <c r="L2647">
        <v>5061576</v>
      </c>
      <c r="M2647">
        <v>717596</v>
      </c>
      <c r="N2647">
        <v>33321</v>
      </c>
      <c r="O2647">
        <v>119070</v>
      </c>
      <c r="P2647">
        <v>8450</v>
      </c>
      <c r="Q2647">
        <v>131732</v>
      </c>
    </row>
    <row r="2648" spans="1:17" hidden="1" x14ac:dyDescent="0.2">
      <c r="A2648" t="s">
        <v>363</v>
      </c>
      <c r="B2648" s="2">
        <v>42552</v>
      </c>
      <c r="C2648" t="s">
        <v>341</v>
      </c>
      <c r="D2648" t="s">
        <v>342</v>
      </c>
      <c r="E2648" t="s">
        <v>343</v>
      </c>
      <c r="F2648" t="s">
        <v>344</v>
      </c>
      <c r="G2648" t="s">
        <v>391</v>
      </c>
      <c r="H2648">
        <v>29</v>
      </c>
      <c r="I2648" t="s">
        <v>224</v>
      </c>
      <c r="J2648" t="s">
        <v>223</v>
      </c>
      <c r="K2648">
        <v>120361</v>
      </c>
      <c r="L2648">
        <v>102257</v>
      </c>
      <c r="M2648">
        <v>6443</v>
      </c>
      <c r="N2648">
        <v>3801</v>
      </c>
      <c r="O2648">
        <v>1223</v>
      </c>
      <c r="P2648">
        <v>690</v>
      </c>
      <c r="Q2648">
        <v>5947</v>
      </c>
    </row>
    <row r="2649" spans="1:17" hidden="1" x14ac:dyDescent="0.2">
      <c r="A2649" t="s">
        <v>363</v>
      </c>
      <c r="B2649" s="2">
        <v>42552</v>
      </c>
      <c r="C2649" t="s">
        <v>341</v>
      </c>
      <c r="D2649" t="s">
        <v>342</v>
      </c>
      <c r="E2649" t="s">
        <v>347</v>
      </c>
      <c r="F2649" t="s">
        <v>348</v>
      </c>
      <c r="G2649" t="s">
        <v>391</v>
      </c>
      <c r="H2649">
        <v>29</v>
      </c>
      <c r="I2649" t="s">
        <v>224</v>
      </c>
      <c r="J2649" t="s">
        <v>223</v>
      </c>
      <c r="K2649">
        <v>2979065</v>
      </c>
      <c r="L2649">
        <v>2466484</v>
      </c>
      <c r="M2649">
        <v>371047</v>
      </c>
      <c r="N2649">
        <v>12883</v>
      </c>
      <c r="O2649">
        <v>62706</v>
      </c>
      <c r="P2649">
        <v>3603</v>
      </c>
      <c r="Q2649">
        <v>62342</v>
      </c>
    </row>
    <row r="2650" spans="1:17" hidden="1" x14ac:dyDescent="0.2">
      <c r="A2650" t="s">
        <v>363</v>
      </c>
      <c r="B2650" s="2">
        <v>42552</v>
      </c>
      <c r="C2650" t="s">
        <v>341</v>
      </c>
      <c r="D2650" t="s">
        <v>342</v>
      </c>
      <c r="E2650" t="s">
        <v>349</v>
      </c>
      <c r="F2650" t="s">
        <v>350</v>
      </c>
      <c r="G2650" t="s">
        <v>391</v>
      </c>
      <c r="H2650">
        <v>29</v>
      </c>
      <c r="I2650" t="s">
        <v>224</v>
      </c>
      <c r="J2650" t="s">
        <v>223</v>
      </c>
      <c r="K2650">
        <v>3099426</v>
      </c>
      <c r="L2650">
        <v>2568741</v>
      </c>
      <c r="M2650">
        <v>377490</v>
      </c>
      <c r="N2650">
        <v>16684</v>
      </c>
      <c r="O2650">
        <v>63929</v>
      </c>
      <c r="P2650">
        <v>4293</v>
      </c>
      <c r="Q2650">
        <v>68289</v>
      </c>
    </row>
    <row r="2651" spans="1:17" hidden="1" x14ac:dyDescent="0.2">
      <c r="A2651" t="s">
        <v>363</v>
      </c>
      <c r="B2651" s="2">
        <v>42552</v>
      </c>
      <c r="C2651" t="s">
        <v>351</v>
      </c>
      <c r="D2651" t="s">
        <v>352</v>
      </c>
      <c r="E2651" t="s">
        <v>343</v>
      </c>
      <c r="F2651" t="s">
        <v>344</v>
      </c>
      <c r="G2651" t="s">
        <v>391</v>
      </c>
      <c r="H2651">
        <v>29</v>
      </c>
      <c r="I2651" t="s">
        <v>224</v>
      </c>
      <c r="J2651" t="s">
        <v>223</v>
      </c>
      <c r="K2651">
        <v>129038</v>
      </c>
      <c r="L2651">
        <v>110231</v>
      </c>
      <c r="M2651">
        <v>6502</v>
      </c>
      <c r="N2651">
        <v>4154</v>
      </c>
      <c r="O2651">
        <v>1280</v>
      </c>
      <c r="P2651">
        <v>766</v>
      </c>
      <c r="Q2651">
        <v>6105</v>
      </c>
    </row>
    <row r="2652" spans="1:17" hidden="1" x14ac:dyDescent="0.2">
      <c r="A2652" t="s">
        <v>363</v>
      </c>
      <c r="B2652" s="2">
        <v>42552</v>
      </c>
      <c r="C2652" t="s">
        <v>351</v>
      </c>
      <c r="D2652" t="s">
        <v>352</v>
      </c>
      <c r="E2652" t="s">
        <v>347</v>
      </c>
      <c r="F2652" t="s">
        <v>348</v>
      </c>
      <c r="G2652" t="s">
        <v>391</v>
      </c>
      <c r="H2652">
        <v>29</v>
      </c>
      <c r="I2652" t="s">
        <v>224</v>
      </c>
      <c r="J2652" t="s">
        <v>223</v>
      </c>
      <c r="K2652">
        <v>2858739</v>
      </c>
      <c r="L2652">
        <v>2387997</v>
      </c>
      <c r="M2652">
        <v>336313</v>
      </c>
      <c r="N2652">
        <v>13119</v>
      </c>
      <c r="O2652">
        <v>56373</v>
      </c>
      <c r="P2652">
        <v>3672</v>
      </c>
      <c r="Q2652">
        <v>61265</v>
      </c>
    </row>
    <row r="2653" spans="1:17" hidden="1" x14ac:dyDescent="0.2">
      <c r="A2653" t="s">
        <v>363</v>
      </c>
      <c r="B2653" s="2">
        <v>42552</v>
      </c>
      <c r="C2653" t="s">
        <v>351</v>
      </c>
      <c r="D2653" t="s">
        <v>352</v>
      </c>
      <c r="E2653" t="s">
        <v>349</v>
      </c>
      <c r="F2653" t="s">
        <v>350</v>
      </c>
      <c r="G2653" t="s">
        <v>391</v>
      </c>
      <c r="H2653">
        <v>29</v>
      </c>
      <c r="I2653" t="s">
        <v>224</v>
      </c>
      <c r="J2653" t="s">
        <v>223</v>
      </c>
      <c r="K2653">
        <v>2987777</v>
      </c>
      <c r="L2653">
        <v>2498228</v>
      </c>
      <c r="M2653">
        <v>342815</v>
      </c>
      <c r="N2653">
        <v>17273</v>
      </c>
      <c r="O2653">
        <v>57653</v>
      </c>
      <c r="P2653">
        <v>4438</v>
      </c>
      <c r="Q2653">
        <v>67370</v>
      </c>
    </row>
    <row r="2654" spans="1:17" hidden="1" x14ac:dyDescent="0.2">
      <c r="A2654" t="s">
        <v>363</v>
      </c>
      <c r="B2654" s="2">
        <v>42552</v>
      </c>
      <c r="C2654" t="s">
        <v>353</v>
      </c>
      <c r="D2654" t="s">
        <v>354</v>
      </c>
      <c r="E2654" t="s">
        <v>343</v>
      </c>
      <c r="F2654" t="s">
        <v>344</v>
      </c>
      <c r="G2654" t="s">
        <v>391</v>
      </c>
      <c r="H2654">
        <v>29</v>
      </c>
      <c r="I2654" t="s">
        <v>224</v>
      </c>
      <c r="J2654" t="s">
        <v>223</v>
      </c>
      <c r="K2654">
        <v>249399</v>
      </c>
      <c r="L2654">
        <v>212488</v>
      </c>
      <c r="M2654">
        <v>12945</v>
      </c>
      <c r="N2654">
        <v>7955</v>
      </c>
      <c r="O2654">
        <v>2503</v>
      </c>
      <c r="P2654">
        <v>1456</v>
      </c>
      <c r="Q2654">
        <v>12052</v>
      </c>
    </row>
    <row r="2655" spans="1:17" hidden="1" x14ac:dyDescent="0.2">
      <c r="A2655" t="s">
        <v>363</v>
      </c>
      <c r="B2655" s="2">
        <v>42552</v>
      </c>
      <c r="C2655" t="s">
        <v>353</v>
      </c>
      <c r="D2655" t="s">
        <v>354</v>
      </c>
      <c r="E2655" t="s">
        <v>347</v>
      </c>
      <c r="F2655" t="s">
        <v>348</v>
      </c>
      <c r="G2655" t="s">
        <v>391</v>
      </c>
      <c r="H2655">
        <v>29</v>
      </c>
      <c r="I2655" t="s">
        <v>224</v>
      </c>
      <c r="J2655" t="s">
        <v>223</v>
      </c>
      <c r="K2655">
        <v>5837804</v>
      </c>
      <c r="L2655">
        <v>4854481</v>
      </c>
      <c r="M2655">
        <v>707360</v>
      </c>
      <c r="N2655">
        <v>26002</v>
      </c>
      <c r="O2655">
        <v>119079</v>
      </c>
      <c r="P2655">
        <v>7275</v>
      </c>
      <c r="Q2655">
        <v>123607</v>
      </c>
    </row>
    <row r="2656" spans="1:17" hidden="1" x14ac:dyDescent="0.2">
      <c r="A2656" t="s">
        <v>363</v>
      </c>
      <c r="B2656" s="2">
        <v>42552</v>
      </c>
      <c r="C2656" t="s">
        <v>353</v>
      </c>
      <c r="D2656" t="s">
        <v>354</v>
      </c>
      <c r="E2656" t="s">
        <v>349</v>
      </c>
      <c r="F2656" t="s">
        <v>350</v>
      </c>
      <c r="G2656" t="s">
        <v>391</v>
      </c>
      <c r="H2656">
        <v>29</v>
      </c>
      <c r="I2656" t="s">
        <v>224</v>
      </c>
      <c r="J2656" t="s">
        <v>223</v>
      </c>
      <c r="K2656">
        <v>6087203</v>
      </c>
      <c r="L2656">
        <v>5066969</v>
      </c>
      <c r="M2656">
        <v>720305</v>
      </c>
      <c r="N2656">
        <v>33957</v>
      </c>
      <c r="O2656">
        <v>121582</v>
      </c>
      <c r="P2656">
        <v>8731</v>
      </c>
      <c r="Q2656">
        <v>135659</v>
      </c>
    </row>
    <row r="2657" spans="1:17" hidden="1" x14ac:dyDescent="0.2">
      <c r="A2657" t="s">
        <v>364</v>
      </c>
      <c r="B2657" s="2">
        <v>42917</v>
      </c>
      <c r="C2657" t="s">
        <v>341</v>
      </c>
      <c r="D2657" t="s">
        <v>342</v>
      </c>
      <c r="E2657" t="s">
        <v>343</v>
      </c>
      <c r="F2657" t="s">
        <v>344</v>
      </c>
      <c r="G2657" t="s">
        <v>391</v>
      </c>
      <c r="H2657">
        <v>29</v>
      </c>
      <c r="I2657" t="s">
        <v>224</v>
      </c>
      <c r="J2657" t="s">
        <v>223</v>
      </c>
      <c r="K2657">
        <v>123722</v>
      </c>
      <c r="L2657">
        <v>105135</v>
      </c>
      <c r="M2657">
        <v>6572</v>
      </c>
      <c r="N2657">
        <v>3905</v>
      </c>
      <c r="O2657">
        <v>1268</v>
      </c>
      <c r="P2657">
        <v>726</v>
      </c>
      <c r="Q2657">
        <v>6116</v>
      </c>
    </row>
    <row r="2658" spans="1:17" hidden="1" x14ac:dyDescent="0.2">
      <c r="A2658" t="s">
        <v>364</v>
      </c>
      <c r="B2658" s="2">
        <v>42917</v>
      </c>
      <c r="C2658" t="s">
        <v>341</v>
      </c>
      <c r="D2658" t="s">
        <v>342</v>
      </c>
      <c r="E2658" t="s">
        <v>347</v>
      </c>
      <c r="F2658" t="s">
        <v>348</v>
      </c>
      <c r="G2658" t="s">
        <v>391</v>
      </c>
      <c r="H2658">
        <v>29</v>
      </c>
      <c r="I2658" t="s">
        <v>224</v>
      </c>
      <c r="J2658" t="s">
        <v>223</v>
      </c>
      <c r="K2658">
        <v>2986226</v>
      </c>
      <c r="L2658">
        <v>2467887</v>
      </c>
      <c r="M2658">
        <v>372218</v>
      </c>
      <c r="N2658">
        <v>13033</v>
      </c>
      <c r="O2658">
        <v>65196</v>
      </c>
      <c r="P2658">
        <v>3777</v>
      </c>
      <c r="Q2658">
        <v>64115</v>
      </c>
    </row>
    <row r="2659" spans="1:17" hidden="1" x14ac:dyDescent="0.2">
      <c r="A2659" t="s">
        <v>364</v>
      </c>
      <c r="B2659" s="2">
        <v>42917</v>
      </c>
      <c r="C2659" t="s">
        <v>341</v>
      </c>
      <c r="D2659" t="s">
        <v>342</v>
      </c>
      <c r="E2659" t="s">
        <v>349</v>
      </c>
      <c r="F2659" t="s">
        <v>350</v>
      </c>
      <c r="G2659" t="s">
        <v>391</v>
      </c>
      <c r="H2659">
        <v>29</v>
      </c>
      <c r="I2659" t="s">
        <v>224</v>
      </c>
      <c r="J2659" t="s">
        <v>223</v>
      </c>
      <c r="K2659">
        <v>3109948</v>
      </c>
      <c r="L2659">
        <v>2573022</v>
      </c>
      <c r="M2659">
        <v>378790</v>
      </c>
      <c r="N2659">
        <v>16938</v>
      </c>
      <c r="O2659">
        <v>66464</v>
      </c>
      <c r="P2659">
        <v>4503</v>
      </c>
      <c r="Q2659">
        <v>70231</v>
      </c>
    </row>
    <row r="2660" spans="1:17" hidden="1" x14ac:dyDescent="0.2">
      <c r="A2660" t="s">
        <v>364</v>
      </c>
      <c r="B2660" s="2">
        <v>42917</v>
      </c>
      <c r="C2660" t="s">
        <v>351</v>
      </c>
      <c r="D2660" t="s">
        <v>352</v>
      </c>
      <c r="E2660" t="s">
        <v>343</v>
      </c>
      <c r="F2660" t="s">
        <v>344</v>
      </c>
      <c r="G2660" t="s">
        <v>391</v>
      </c>
      <c r="H2660">
        <v>29</v>
      </c>
      <c r="I2660" t="s">
        <v>224</v>
      </c>
      <c r="J2660" t="s">
        <v>223</v>
      </c>
      <c r="K2660">
        <v>132549</v>
      </c>
      <c r="L2660">
        <v>113180</v>
      </c>
      <c r="M2660">
        <v>6594</v>
      </c>
      <c r="N2660">
        <v>4328</v>
      </c>
      <c r="O2660">
        <v>1341</v>
      </c>
      <c r="P2660">
        <v>800</v>
      </c>
      <c r="Q2660">
        <v>6306</v>
      </c>
    </row>
    <row r="2661" spans="1:17" hidden="1" x14ac:dyDescent="0.2">
      <c r="A2661" t="s">
        <v>364</v>
      </c>
      <c r="B2661" s="2">
        <v>42917</v>
      </c>
      <c r="C2661" t="s">
        <v>351</v>
      </c>
      <c r="D2661" t="s">
        <v>352</v>
      </c>
      <c r="E2661" t="s">
        <v>347</v>
      </c>
      <c r="F2661" t="s">
        <v>348</v>
      </c>
      <c r="G2661" t="s">
        <v>391</v>
      </c>
      <c r="H2661">
        <v>29</v>
      </c>
      <c r="I2661" t="s">
        <v>224</v>
      </c>
      <c r="J2661" t="s">
        <v>223</v>
      </c>
      <c r="K2661">
        <v>2866115</v>
      </c>
      <c r="L2661">
        <v>2389862</v>
      </c>
      <c r="M2661">
        <v>337164</v>
      </c>
      <c r="N2661">
        <v>13343</v>
      </c>
      <c r="O2661">
        <v>58632</v>
      </c>
      <c r="P2661">
        <v>3840</v>
      </c>
      <c r="Q2661">
        <v>63274</v>
      </c>
    </row>
    <row r="2662" spans="1:17" hidden="1" x14ac:dyDescent="0.2">
      <c r="A2662" t="s">
        <v>364</v>
      </c>
      <c r="B2662" s="2">
        <v>42917</v>
      </c>
      <c r="C2662" t="s">
        <v>351</v>
      </c>
      <c r="D2662" t="s">
        <v>352</v>
      </c>
      <c r="E2662" t="s">
        <v>349</v>
      </c>
      <c r="F2662" t="s">
        <v>350</v>
      </c>
      <c r="G2662" t="s">
        <v>391</v>
      </c>
      <c r="H2662">
        <v>29</v>
      </c>
      <c r="I2662" t="s">
        <v>224</v>
      </c>
      <c r="J2662" t="s">
        <v>223</v>
      </c>
      <c r="K2662">
        <v>2998664</v>
      </c>
      <c r="L2662">
        <v>2503042</v>
      </c>
      <c r="M2662">
        <v>343758</v>
      </c>
      <c r="N2662">
        <v>17671</v>
      </c>
      <c r="O2662">
        <v>59973</v>
      </c>
      <c r="P2662">
        <v>4640</v>
      </c>
      <c r="Q2662">
        <v>69580</v>
      </c>
    </row>
    <row r="2663" spans="1:17" hidden="1" x14ac:dyDescent="0.2">
      <c r="A2663" t="s">
        <v>364</v>
      </c>
      <c r="B2663" s="2">
        <v>42917</v>
      </c>
      <c r="C2663" t="s">
        <v>353</v>
      </c>
      <c r="D2663" t="s">
        <v>354</v>
      </c>
      <c r="E2663" t="s">
        <v>343</v>
      </c>
      <c r="F2663" t="s">
        <v>344</v>
      </c>
      <c r="G2663" t="s">
        <v>391</v>
      </c>
      <c r="H2663">
        <v>29</v>
      </c>
      <c r="I2663" t="s">
        <v>224</v>
      </c>
      <c r="J2663" t="s">
        <v>223</v>
      </c>
      <c r="K2663">
        <v>256271</v>
      </c>
      <c r="L2663">
        <v>218315</v>
      </c>
      <c r="M2663">
        <v>13166</v>
      </c>
      <c r="N2663">
        <v>8233</v>
      </c>
      <c r="O2663">
        <v>2609</v>
      </c>
      <c r="P2663">
        <v>1526</v>
      </c>
      <c r="Q2663">
        <v>12422</v>
      </c>
    </row>
    <row r="2664" spans="1:17" hidden="1" x14ac:dyDescent="0.2">
      <c r="A2664" t="s">
        <v>364</v>
      </c>
      <c r="B2664" s="2">
        <v>42917</v>
      </c>
      <c r="C2664" t="s">
        <v>353</v>
      </c>
      <c r="D2664" t="s">
        <v>354</v>
      </c>
      <c r="E2664" t="s">
        <v>347</v>
      </c>
      <c r="F2664" t="s">
        <v>348</v>
      </c>
      <c r="G2664" t="s">
        <v>391</v>
      </c>
      <c r="H2664">
        <v>29</v>
      </c>
      <c r="I2664" t="s">
        <v>224</v>
      </c>
      <c r="J2664" t="s">
        <v>223</v>
      </c>
      <c r="K2664">
        <v>5852341</v>
      </c>
      <c r="L2664">
        <v>4857749</v>
      </c>
      <c r="M2664">
        <v>709382</v>
      </c>
      <c r="N2664">
        <v>26376</v>
      </c>
      <c r="O2664">
        <v>123828</v>
      </c>
      <c r="P2664">
        <v>7617</v>
      </c>
      <c r="Q2664">
        <v>127389</v>
      </c>
    </row>
    <row r="2665" spans="1:17" hidden="1" x14ac:dyDescent="0.2">
      <c r="A2665" t="s">
        <v>364</v>
      </c>
      <c r="B2665" s="2">
        <v>42917</v>
      </c>
      <c r="C2665" t="s">
        <v>353</v>
      </c>
      <c r="D2665" t="s">
        <v>354</v>
      </c>
      <c r="E2665" t="s">
        <v>349</v>
      </c>
      <c r="F2665" t="s">
        <v>350</v>
      </c>
      <c r="G2665" t="s">
        <v>391</v>
      </c>
      <c r="H2665">
        <v>29</v>
      </c>
      <c r="I2665" t="s">
        <v>224</v>
      </c>
      <c r="J2665" t="s">
        <v>223</v>
      </c>
      <c r="K2665">
        <v>6108612</v>
      </c>
      <c r="L2665">
        <v>5076064</v>
      </c>
      <c r="M2665">
        <v>722548</v>
      </c>
      <c r="N2665">
        <v>34609</v>
      </c>
      <c r="O2665">
        <v>126437</v>
      </c>
      <c r="P2665">
        <v>9143</v>
      </c>
      <c r="Q2665">
        <v>139811</v>
      </c>
    </row>
    <row r="2666" spans="1:17" hidden="1" x14ac:dyDescent="0.2">
      <c r="A2666" t="s">
        <v>365</v>
      </c>
      <c r="B2666" s="2">
        <v>43282</v>
      </c>
      <c r="C2666" t="s">
        <v>341</v>
      </c>
      <c r="D2666" t="s">
        <v>342</v>
      </c>
      <c r="E2666" t="s">
        <v>343</v>
      </c>
      <c r="F2666" t="s">
        <v>344</v>
      </c>
      <c r="G2666" t="s">
        <v>391</v>
      </c>
      <c r="H2666">
        <v>29</v>
      </c>
      <c r="I2666" t="s">
        <v>224</v>
      </c>
      <c r="J2666" t="s">
        <v>223</v>
      </c>
      <c r="K2666">
        <v>127255</v>
      </c>
      <c r="L2666">
        <v>108087</v>
      </c>
      <c r="M2666">
        <v>6796</v>
      </c>
      <c r="N2666">
        <v>3982</v>
      </c>
      <c r="O2666">
        <v>1295</v>
      </c>
      <c r="P2666">
        <v>759</v>
      </c>
      <c r="Q2666">
        <v>6336</v>
      </c>
    </row>
    <row r="2667" spans="1:17" hidden="1" x14ac:dyDescent="0.2">
      <c r="A2667" t="s">
        <v>365</v>
      </c>
      <c r="B2667" s="2">
        <v>43282</v>
      </c>
      <c r="C2667" t="s">
        <v>341</v>
      </c>
      <c r="D2667" t="s">
        <v>342</v>
      </c>
      <c r="E2667" t="s">
        <v>347</v>
      </c>
      <c r="F2667" t="s">
        <v>348</v>
      </c>
      <c r="G2667" t="s">
        <v>391</v>
      </c>
      <c r="H2667">
        <v>29</v>
      </c>
      <c r="I2667" t="s">
        <v>224</v>
      </c>
      <c r="J2667" t="s">
        <v>223</v>
      </c>
      <c r="K2667">
        <v>2991634</v>
      </c>
      <c r="L2667">
        <v>2468104</v>
      </c>
      <c r="M2667">
        <v>373046</v>
      </c>
      <c r="N2667">
        <v>13215</v>
      </c>
      <c r="O2667">
        <v>67590</v>
      </c>
      <c r="P2667">
        <v>3969</v>
      </c>
      <c r="Q2667">
        <v>65710</v>
      </c>
    </row>
    <row r="2668" spans="1:17" hidden="1" x14ac:dyDescent="0.2">
      <c r="A2668" t="s">
        <v>365</v>
      </c>
      <c r="B2668" s="2">
        <v>43282</v>
      </c>
      <c r="C2668" t="s">
        <v>341</v>
      </c>
      <c r="D2668" t="s">
        <v>342</v>
      </c>
      <c r="E2668" t="s">
        <v>349</v>
      </c>
      <c r="F2668" t="s">
        <v>350</v>
      </c>
      <c r="G2668" t="s">
        <v>391</v>
      </c>
      <c r="H2668">
        <v>29</v>
      </c>
      <c r="I2668" t="s">
        <v>224</v>
      </c>
      <c r="J2668" t="s">
        <v>223</v>
      </c>
      <c r="K2668">
        <v>3118889</v>
      </c>
      <c r="L2668">
        <v>2576191</v>
      </c>
      <c r="M2668">
        <v>379842</v>
      </c>
      <c r="N2668">
        <v>17197</v>
      </c>
      <c r="O2668">
        <v>68885</v>
      </c>
      <c r="P2668">
        <v>4728</v>
      </c>
      <c r="Q2668">
        <v>72046</v>
      </c>
    </row>
    <row r="2669" spans="1:17" hidden="1" x14ac:dyDescent="0.2">
      <c r="A2669" t="s">
        <v>365</v>
      </c>
      <c r="B2669" s="2">
        <v>43282</v>
      </c>
      <c r="C2669" t="s">
        <v>351</v>
      </c>
      <c r="D2669" t="s">
        <v>352</v>
      </c>
      <c r="E2669" t="s">
        <v>343</v>
      </c>
      <c r="F2669" t="s">
        <v>344</v>
      </c>
      <c r="G2669" t="s">
        <v>391</v>
      </c>
      <c r="H2669">
        <v>29</v>
      </c>
      <c r="I2669" t="s">
        <v>224</v>
      </c>
      <c r="J2669" t="s">
        <v>223</v>
      </c>
      <c r="K2669">
        <v>136010</v>
      </c>
      <c r="L2669">
        <v>116182</v>
      </c>
      <c r="M2669">
        <v>6764</v>
      </c>
      <c r="N2669">
        <v>4378</v>
      </c>
      <c r="O2669">
        <v>1329</v>
      </c>
      <c r="P2669">
        <v>844</v>
      </c>
      <c r="Q2669">
        <v>6513</v>
      </c>
    </row>
    <row r="2670" spans="1:17" hidden="1" x14ac:dyDescent="0.2">
      <c r="A2670" t="s">
        <v>365</v>
      </c>
      <c r="B2670" s="2">
        <v>43282</v>
      </c>
      <c r="C2670" t="s">
        <v>351</v>
      </c>
      <c r="D2670" t="s">
        <v>352</v>
      </c>
      <c r="E2670" t="s">
        <v>347</v>
      </c>
      <c r="F2670" t="s">
        <v>348</v>
      </c>
      <c r="G2670" t="s">
        <v>391</v>
      </c>
      <c r="H2670">
        <v>29</v>
      </c>
      <c r="I2670" t="s">
        <v>224</v>
      </c>
      <c r="J2670" t="s">
        <v>223</v>
      </c>
      <c r="K2670">
        <v>2871553</v>
      </c>
      <c r="L2670">
        <v>2390198</v>
      </c>
      <c r="M2670">
        <v>337923</v>
      </c>
      <c r="N2670">
        <v>13444</v>
      </c>
      <c r="O2670">
        <v>60832</v>
      </c>
      <c r="P2670">
        <v>4013</v>
      </c>
      <c r="Q2670">
        <v>65143</v>
      </c>
    </row>
    <row r="2671" spans="1:17" hidden="1" x14ac:dyDescent="0.2">
      <c r="A2671" t="s">
        <v>365</v>
      </c>
      <c r="B2671" s="2">
        <v>43282</v>
      </c>
      <c r="C2671" t="s">
        <v>351</v>
      </c>
      <c r="D2671" t="s">
        <v>352</v>
      </c>
      <c r="E2671" t="s">
        <v>349</v>
      </c>
      <c r="F2671" t="s">
        <v>350</v>
      </c>
      <c r="G2671" t="s">
        <v>391</v>
      </c>
      <c r="H2671">
        <v>29</v>
      </c>
      <c r="I2671" t="s">
        <v>224</v>
      </c>
      <c r="J2671" t="s">
        <v>223</v>
      </c>
      <c r="K2671">
        <v>3007563</v>
      </c>
      <c r="L2671">
        <v>2506380</v>
      </c>
      <c r="M2671">
        <v>344687</v>
      </c>
      <c r="N2671">
        <v>17822</v>
      </c>
      <c r="O2671">
        <v>62161</v>
      </c>
      <c r="P2671">
        <v>4857</v>
      </c>
      <c r="Q2671">
        <v>71656</v>
      </c>
    </row>
    <row r="2672" spans="1:17" hidden="1" x14ac:dyDescent="0.2">
      <c r="A2672" t="s">
        <v>365</v>
      </c>
      <c r="B2672" s="2">
        <v>43282</v>
      </c>
      <c r="C2672" t="s">
        <v>353</v>
      </c>
      <c r="D2672" t="s">
        <v>354</v>
      </c>
      <c r="E2672" t="s">
        <v>343</v>
      </c>
      <c r="F2672" t="s">
        <v>344</v>
      </c>
      <c r="G2672" t="s">
        <v>391</v>
      </c>
      <c r="H2672">
        <v>29</v>
      </c>
      <c r="I2672" t="s">
        <v>224</v>
      </c>
      <c r="J2672" t="s">
        <v>223</v>
      </c>
      <c r="K2672">
        <v>263265</v>
      </c>
      <c r="L2672">
        <v>224269</v>
      </c>
      <c r="M2672">
        <v>13560</v>
      </c>
      <c r="N2672">
        <v>8360</v>
      </c>
      <c r="O2672">
        <v>2624</v>
      </c>
      <c r="P2672">
        <v>1603</v>
      </c>
      <c r="Q2672">
        <v>12849</v>
      </c>
    </row>
    <row r="2673" spans="1:17" hidden="1" x14ac:dyDescent="0.2">
      <c r="A2673" t="s">
        <v>365</v>
      </c>
      <c r="B2673" s="2">
        <v>43282</v>
      </c>
      <c r="C2673" t="s">
        <v>353</v>
      </c>
      <c r="D2673" t="s">
        <v>354</v>
      </c>
      <c r="E2673" t="s">
        <v>347</v>
      </c>
      <c r="F2673" t="s">
        <v>348</v>
      </c>
      <c r="G2673" t="s">
        <v>391</v>
      </c>
      <c r="H2673">
        <v>29</v>
      </c>
      <c r="I2673" t="s">
        <v>224</v>
      </c>
      <c r="J2673" t="s">
        <v>223</v>
      </c>
      <c r="K2673">
        <v>5863187</v>
      </c>
      <c r="L2673">
        <v>4858302</v>
      </c>
      <c r="M2673">
        <v>710969</v>
      </c>
      <c r="N2673">
        <v>26659</v>
      </c>
      <c r="O2673">
        <v>128422</v>
      </c>
      <c r="P2673">
        <v>7982</v>
      </c>
      <c r="Q2673">
        <v>130853</v>
      </c>
    </row>
    <row r="2674" spans="1:17" hidden="1" x14ac:dyDescent="0.2">
      <c r="A2674" t="s">
        <v>365</v>
      </c>
      <c r="B2674" s="2">
        <v>43282</v>
      </c>
      <c r="C2674" t="s">
        <v>353</v>
      </c>
      <c r="D2674" t="s">
        <v>354</v>
      </c>
      <c r="E2674" t="s">
        <v>349</v>
      </c>
      <c r="F2674" t="s">
        <v>350</v>
      </c>
      <c r="G2674" t="s">
        <v>391</v>
      </c>
      <c r="H2674">
        <v>29</v>
      </c>
      <c r="I2674" t="s">
        <v>224</v>
      </c>
      <c r="J2674" t="s">
        <v>223</v>
      </c>
      <c r="K2674">
        <v>6126452</v>
      </c>
      <c r="L2674">
        <v>5082571</v>
      </c>
      <c r="M2674">
        <v>724529</v>
      </c>
      <c r="N2674">
        <v>35019</v>
      </c>
      <c r="O2674">
        <v>131046</v>
      </c>
      <c r="P2674">
        <v>9585</v>
      </c>
      <c r="Q2674">
        <v>143702</v>
      </c>
    </row>
    <row r="2675" spans="1:17" hidden="1" x14ac:dyDescent="0.2">
      <c r="A2675" t="s">
        <v>339</v>
      </c>
      <c r="B2675" t="s">
        <v>340</v>
      </c>
      <c r="C2675" t="s">
        <v>341</v>
      </c>
      <c r="D2675" t="s">
        <v>342</v>
      </c>
      <c r="E2675" t="s">
        <v>343</v>
      </c>
      <c r="F2675" t="s">
        <v>344</v>
      </c>
      <c r="G2675" t="s">
        <v>392</v>
      </c>
      <c r="H2675">
        <v>30</v>
      </c>
      <c r="I2675" t="s">
        <v>226</v>
      </c>
      <c r="J2675" t="s">
        <v>225</v>
      </c>
      <c r="K2675">
        <v>14081</v>
      </c>
      <c r="L2675">
        <v>10889</v>
      </c>
      <c r="M2675">
        <v>208</v>
      </c>
      <c r="N2675">
        <v>1776</v>
      </c>
      <c r="O2675">
        <v>96</v>
      </c>
      <c r="P2675">
        <v>56</v>
      </c>
      <c r="Q2675">
        <v>1056</v>
      </c>
    </row>
    <row r="2676" spans="1:17" hidden="1" x14ac:dyDescent="0.2">
      <c r="A2676" t="s">
        <v>339</v>
      </c>
      <c r="B2676" t="s">
        <v>340</v>
      </c>
      <c r="C2676" t="s">
        <v>341</v>
      </c>
      <c r="D2676" t="s">
        <v>342</v>
      </c>
      <c r="E2676" t="s">
        <v>347</v>
      </c>
      <c r="F2676" t="s">
        <v>348</v>
      </c>
      <c r="G2676" t="s">
        <v>392</v>
      </c>
      <c r="H2676">
        <v>30</v>
      </c>
      <c r="I2676" t="s">
        <v>226</v>
      </c>
      <c r="J2676" t="s">
        <v>225</v>
      </c>
      <c r="K2676">
        <v>478667</v>
      </c>
      <c r="L2676">
        <v>432656</v>
      </c>
      <c r="M2676">
        <v>1287</v>
      </c>
      <c r="N2676">
        <v>30266</v>
      </c>
      <c r="O2676">
        <v>3734</v>
      </c>
      <c r="P2676">
        <v>276</v>
      </c>
      <c r="Q2676">
        <v>10448</v>
      </c>
    </row>
    <row r="2677" spans="1:17" hidden="1" x14ac:dyDescent="0.2">
      <c r="A2677" t="s">
        <v>339</v>
      </c>
      <c r="B2677" t="s">
        <v>340</v>
      </c>
      <c r="C2677" t="s">
        <v>341</v>
      </c>
      <c r="D2677" t="s">
        <v>342</v>
      </c>
      <c r="E2677" t="s">
        <v>349</v>
      </c>
      <c r="F2677" t="s">
        <v>350</v>
      </c>
      <c r="G2677" t="s">
        <v>392</v>
      </c>
      <c r="H2677">
        <v>30</v>
      </c>
      <c r="I2677" t="s">
        <v>226</v>
      </c>
      <c r="J2677" t="s">
        <v>225</v>
      </c>
      <c r="K2677">
        <v>492748</v>
      </c>
      <c r="L2677">
        <v>443545</v>
      </c>
      <c r="M2677">
        <v>1495</v>
      </c>
      <c r="N2677">
        <v>32042</v>
      </c>
      <c r="O2677">
        <v>3830</v>
      </c>
      <c r="P2677">
        <v>332</v>
      </c>
      <c r="Q2677">
        <v>11504</v>
      </c>
    </row>
    <row r="2678" spans="1:17" hidden="1" x14ac:dyDescent="0.2">
      <c r="A2678" t="s">
        <v>339</v>
      </c>
      <c r="B2678" t="s">
        <v>340</v>
      </c>
      <c r="C2678" t="s">
        <v>351</v>
      </c>
      <c r="D2678" t="s">
        <v>352</v>
      </c>
      <c r="E2678" t="s">
        <v>343</v>
      </c>
      <c r="F2678" t="s">
        <v>344</v>
      </c>
      <c r="G2678" t="s">
        <v>392</v>
      </c>
      <c r="H2678">
        <v>30</v>
      </c>
      <c r="I2678" t="s">
        <v>226</v>
      </c>
      <c r="J2678" t="s">
        <v>225</v>
      </c>
      <c r="K2678">
        <v>14484</v>
      </c>
      <c r="L2678">
        <v>11221</v>
      </c>
      <c r="M2678">
        <v>228</v>
      </c>
      <c r="N2678">
        <v>1745</v>
      </c>
      <c r="O2678">
        <v>94</v>
      </c>
      <c r="P2678">
        <v>61</v>
      </c>
      <c r="Q2678">
        <v>1135</v>
      </c>
    </row>
    <row r="2679" spans="1:17" hidden="1" x14ac:dyDescent="0.2">
      <c r="A2679" t="s">
        <v>339</v>
      </c>
      <c r="B2679" t="s">
        <v>340</v>
      </c>
      <c r="C2679" t="s">
        <v>351</v>
      </c>
      <c r="D2679" t="s">
        <v>352</v>
      </c>
      <c r="E2679" t="s">
        <v>347</v>
      </c>
      <c r="F2679" t="s">
        <v>348</v>
      </c>
      <c r="G2679" t="s">
        <v>392</v>
      </c>
      <c r="H2679">
        <v>30</v>
      </c>
      <c r="I2679" t="s">
        <v>226</v>
      </c>
      <c r="J2679" t="s">
        <v>225</v>
      </c>
      <c r="K2679">
        <v>482183</v>
      </c>
      <c r="L2679">
        <v>436763</v>
      </c>
      <c r="M2679">
        <v>2492</v>
      </c>
      <c r="N2679">
        <v>29708</v>
      </c>
      <c r="O2679">
        <v>2455</v>
      </c>
      <c r="P2679">
        <v>341</v>
      </c>
      <c r="Q2679">
        <v>10424</v>
      </c>
    </row>
    <row r="2680" spans="1:17" hidden="1" x14ac:dyDescent="0.2">
      <c r="A2680" t="s">
        <v>339</v>
      </c>
      <c r="B2680" t="s">
        <v>340</v>
      </c>
      <c r="C2680" t="s">
        <v>351</v>
      </c>
      <c r="D2680" t="s">
        <v>352</v>
      </c>
      <c r="E2680" t="s">
        <v>349</v>
      </c>
      <c r="F2680" t="s">
        <v>350</v>
      </c>
      <c r="G2680" t="s">
        <v>392</v>
      </c>
      <c r="H2680">
        <v>30</v>
      </c>
      <c r="I2680" t="s">
        <v>226</v>
      </c>
      <c r="J2680" t="s">
        <v>225</v>
      </c>
      <c r="K2680">
        <v>496667</v>
      </c>
      <c r="L2680">
        <v>447984</v>
      </c>
      <c r="M2680">
        <v>2720</v>
      </c>
      <c r="N2680">
        <v>31453</v>
      </c>
      <c r="O2680">
        <v>2549</v>
      </c>
      <c r="P2680">
        <v>402</v>
      </c>
      <c r="Q2680">
        <v>11559</v>
      </c>
    </row>
    <row r="2681" spans="1:17" hidden="1" x14ac:dyDescent="0.2">
      <c r="A2681" t="s">
        <v>339</v>
      </c>
      <c r="B2681" t="s">
        <v>340</v>
      </c>
      <c r="C2681" t="s">
        <v>353</v>
      </c>
      <c r="D2681" t="s">
        <v>354</v>
      </c>
      <c r="E2681" t="s">
        <v>343</v>
      </c>
      <c r="F2681" t="s">
        <v>344</v>
      </c>
      <c r="G2681" t="s">
        <v>392</v>
      </c>
      <c r="H2681">
        <v>30</v>
      </c>
      <c r="I2681" t="s">
        <v>226</v>
      </c>
      <c r="J2681" t="s">
        <v>225</v>
      </c>
      <c r="K2681">
        <v>28565</v>
      </c>
      <c r="L2681">
        <v>22110</v>
      </c>
      <c r="M2681">
        <v>436</v>
      </c>
      <c r="N2681">
        <v>3521</v>
      </c>
      <c r="O2681">
        <v>190</v>
      </c>
      <c r="P2681">
        <v>117</v>
      </c>
      <c r="Q2681">
        <v>2191</v>
      </c>
    </row>
    <row r="2682" spans="1:17" hidden="1" x14ac:dyDescent="0.2">
      <c r="A2682" t="s">
        <v>339</v>
      </c>
      <c r="B2682" t="s">
        <v>340</v>
      </c>
      <c r="C2682" t="s">
        <v>353</v>
      </c>
      <c r="D2682" t="s">
        <v>354</v>
      </c>
      <c r="E2682" t="s">
        <v>347</v>
      </c>
      <c r="F2682" t="s">
        <v>348</v>
      </c>
      <c r="G2682" t="s">
        <v>392</v>
      </c>
      <c r="H2682">
        <v>30</v>
      </c>
      <c r="I2682" t="s">
        <v>226</v>
      </c>
      <c r="J2682" t="s">
        <v>225</v>
      </c>
      <c r="K2682">
        <v>960850</v>
      </c>
      <c r="L2682">
        <v>869419</v>
      </c>
      <c r="M2682">
        <v>3779</v>
      </c>
      <c r="N2682">
        <v>59974</v>
      </c>
      <c r="O2682">
        <v>6189</v>
      </c>
      <c r="P2682">
        <v>617</v>
      </c>
      <c r="Q2682">
        <v>20872</v>
      </c>
    </row>
    <row r="2683" spans="1:17" hidden="1" x14ac:dyDescent="0.2">
      <c r="A2683" t="s">
        <v>339</v>
      </c>
      <c r="B2683" t="s">
        <v>340</v>
      </c>
      <c r="C2683" t="s">
        <v>353</v>
      </c>
      <c r="D2683" t="s">
        <v>354</v>
      </c>
      <c r="E2683" t="s">
        <v>349</v>
      </c>
      <c r="F2683" t="s">
        <v>350</v>
      </c>
      <c r="G2683" t="s">
        <v>392</v>
      </c>
      <c r="H2683">
        <v>30</v>
      </c>
      <c r="I2683" t="s">
        <v>226</v>
      </c>
      <c r="J2683" t="s">
        <v>225</v>
      </c>
      <c r="K2683">
        <v>989415</v>
      </c>
      <c r="L2683">
        <v>891529</v>
      </c>
      <c r="M2683">
        <v>4215</v>
      </c>
      <c r="N2683">
        <v>63495</v>
      </c>
      <c r="O2683">
        <v>6379</v>
      </c>
      <c r="P2683">
        <v>734</v>
      </c>
      <c r="Q2683">
        <v>23063</v>
      </c>
    </row>
    <row r="2684" spans="1:17" hidden="1" x14ac:dyDescent="0.2">
      <c r="A2684" t="s">
        <v>355</v>
      </c>
      <c r="B2684" t="s">
        <v>356</v>
      </c>
      <c r="C2684" t="s">
        <v>341</v>
      </c>
      <c r="D2684" t="s">
        <v>342</v>
      </c>
      <c r="E2684" t="s">
        <v>343</v>
      </c>
      <c r="F2684" t="s">
        <v>344</v>
      </c>
      <c r="G2684" t="s">
        <v>392</v>
      </c>
      <c r="H2684">
        <v>30</v>
      </c>
      <c r="I2684" t="s">
        <v>226</v>
      </c>
      <c r="J2684" t="s">
        <v>225</v>
      </c>
      <c r="K2684">
        <v>14080</v>
      </c>
      <c r="L2684">
        <v>10888</v>
      </c>
      <c r="M2684">
        <v>208</v>
      </c>
      <c r="N2684">
        <v>1776</v>
      </c>
      <c r="O2684">
        <v>96</v>
      </c>
      <c r="P2684">
        <v>56</v>
      </c>
      <c r="Q2684">
        <v>1056</v>
      </c>
    </row>
    <row r="2685" spans="1:17" hidden="1" x14ac:dyDescent="0.2">
      <c r="A2685" t="s">
        <v>355</v>
      </c>
      <c r="B2685" t="s">
        <v>356</v>
      </c>
      <c r="C2685" t="s">
        <v>341</v>
      </c>
      <c r="D2685" t="s">
        <v>342</v>
      </c>
      <c r="E2685" t="s">
        <v>347</v>
      </c>
      <c r="F2685" t="s">
        <v>348</v>
      </c>
      <c r="G2685" t="s">
        <v>392</v>
      </c>
      <c r="H2685">
        <v>30</v>
      </c>
      <c r="I2685" t="s">
        <v>226</v>
      </c>
      <c r="J2685" t="s">
        <v>225</v>
      </c>
      <c r="K2685">
        <v>478666</v>
      </c>
      <c r="L2685">
        <v>432655</v>
      </c>
      <c r="M2685">
        <v>1287</v>
      </c>
      <c r="N2685">
        <v>30267</v>
      </c>
      <c r="O2685">
        <v>3733</v>
      </c>
      <c r="P2685">
        <v>276</v>
      </c>
      <c r="Q2685">
        <v>10448</v>
      </c>
    </row>
    <row r="2686" spans="1:17" hidden="1" x14ac:dyDescent="0.2">
      <c r="A2686" t="s">
        <v>355</v>
      </c>
      <c r="B2686" t="s">
        <v>356</v>
      </c>
      <c r="C2686" t="s">
        <v>341</v>
      </c>
      <c r="D2686" t="s">
        <v>342</v>
      </c>
      <c r="E2686" t="s">
        <v>349</v>
      </c>
      <c r="F2686" t="s">
        <v>350</v>
      </c>
      <c r="G2686" t="s">
        <v>392</v>
      </c>
      <c r="H2686">
        <v>30</v>
      </c>
      <c r="I2686" t="s">
        <v>226</v>
      </c>
      <c r="J2686" t="s">
        <v>225</v>
      </c>
      <c r="K2686">
        <v>492746</v>
      </c>
      <c r="L2686">
        <v>443543</v>
      </c>
      <c r="M2686">
        <v>1495</v>
      </c>
      <c r="N2686">
        <v>32043</v>
      </c>
      <c r="O2686">
        <v>3829</v>
      </c>
      <c r="P2686">
        <v>332</v>
      </c>
      <c r="Q2686">
        <v>11504</v>
      </c>
    </row>
    <row r="2687" spans="1:17" hidden="1" x14ac:dyDescent="0.2">
      <c r="A2687" t="s">
        <v>355</v>
      </c>
      <c r="B2687" t="s">
        <v>356</v>
      </c>
      <c r="C2687" t="s">
        <v>351</v>
      </c>
      <c r="D2687" t="s">
        <v>352</v>
      </c>
      <c r="E2687" t="s">
        <v>343</v>
      </c>
      <c r="F2687" t="s">
        <v>344</v>
      </c>
      <c r="G2687" t="s">
        <v>392</v>
      </c>
      <c r="H2687">
        <v>30</v>
      </c>
      <c r="I2687" t="s">
        <v>226</v>
      </c>
      <c r="J2687" t="s">
        <v>225</v>
      </c>
      <c r="K2687">
        <v>14484</v>
      </c>
      <c r="L2687">
        <v>11221</v>
      </c>
      <c r="M2687">
        <v>228</v>
      </c>
      <c r="N2687">
        <v>1745</v>
      </c>
      <c r="O2687">
        <v>94</v>
      </c>
      <c r="P2687">
        <v>61</v>
      </c>
      <c r="Q2687">
        <v>1135</v>
      </c>
    </row>
    <row r="2688" spans="1:17" hidden="1" x14ac:dyDescent="0.2">
      <c r="A2688" t="s">
        <v>355</v>
      </c>
      <c r="B2688" t="s">
        <v>356</v>
      </c>
      <c r="C2688" t="s">
        <v>351</v>
      </c>
      <c r="D2688" t="s">
        <v>352</v>
      </c>
      <c r="E2688" t="s">
        <v>347</v>
      </c>
      <c r="F2688" t="s">
        <v>348</v>
      </c>
      <c r="G2688" t="s">
        <v>392</v>
      </c>
      <c r="H2688">
        <v>30</v>
      </c>
      <c r="I2688" t="s">
        <v>226</v>
      </c>
      <c r="J2688" t="s">
        <v>225</v>
      </c>
      <c r="K2688">
        <v>482179</v>
      </c>
      <c r="L2688">
        <v>436759</v>
      </c>
      <c r="M2688">
        <v>2492</v>
      </c>
      <c r="N2688">
        <v>29708</v>
      </c>
      <c r="O2688">
        <v>2455</v>
      </c>
      <c r="P2688">
        <v>341</v>
      </c>
      <c r="Q2688">
        <v>10424</v>
      </c>
    </row>
    <row r="2689" spans="1:17" hidden="1" x14ac:dyDescent="0.2">
      <c r="A2689" t="s">
        <v>355</v>
      </c>
      <c r="B2689" t="s">
        <v>356</v>
      </c>
      <c r="C2689" t="s">
        <v>351</v>
      </c>
      <c r="D2689" t="s">
        <v>352</v>
      </c>
      <c r="E2689" t="s">
        <v>349</v>
      </c>
      <c r="F2689" t="s">
        <v>350</v>
      </c>
      <c r="G2689" t="s">
        <v>392</v>
      </c>
      <c r="H2689">
        <v>30</v>
      </c>
      <c r="I2689" t="s">
        <v>226</v>
      </c>
      <c r="J2689" t="s">
        <v>225</v>
      </c>
      <c r="K2689">
        <v>496663</v>
      </c>
      <c r="L2689">
        <v>447980</v>
      </c>
      <c r="M2689">
        <v>2720</v>
      </c>
      <c r="N2689">
        <v>31453</v>
      </c>
      <c r="O2689">
        <v>2549</v>
      </c>
      <c r="P2689">
        <v>402</v>
      </c>
      <c r="Q2689">
        <v>11559</v>
      </c>
    </row>
    <row r="2690" spans="1:17" hidden="1" x14ac:dyDescent="0.2">
      <c r="A2690" t="s">
        <v>355</v>
      </c>
      <c r="B2690" t="s">
        <v>356</v>
      </c>
      <c r="C2690" t="s">
        <v>353</v>
      </c>
      <c r="D2690" t="s">
        <v>354</v>
      </c>
      <c r="E2690" t="s">
        <v>343</v>
      </c>
      <c r="F2690" t="s">
        <v>344</v>
      </c>
      <c r="G2690" t="s">
        <v>392</v>
      </c>
      <c r="H2690">
        <v>30</v>
      </c>
      <c r="I2690" t="s">
        <v>226</v>
      </c>
      <c r="J2690" t="s">
        <v>225</v>
      </c>
      <c r="K2690">
        <v>28564</v>
      </c>
      <c r="L2690">
        <v>22109</v>
      </c>
      <c r="M2690">
        <v>436</v>
      </c>
      <c r="N2690">
        <v>3521</v>
      </c>
      <c r="O2690">
        <v>190</v>
      </c>
      <c r="P2690">
        <v>117</v>
      </c>
      <c r="Q2690">
        <v>2191</v>
      </c>
    </row>
    <row r="2691" spans="1:17" hidden="1" x14ac:dyDescent="0.2">
      <c r="A2691" t="s">
        <v>355</v>
      </c>
      <c r="B2691" t="s">
        <v>356</v>
      </c>
      <c r="C2691" t="s">
        <v>353</v>
      </c>
      <c r="D2691" t="s">
        <v>354</v>
      </c>
      <c r="E2691" t="s">
        <v>347</v>
      </c>
      <c r="F2691" t="s">
        <v>348</v>
      </c>
      <c r="G2691" t="s">
        <v>392</v>
      </c>
      <c r="H2691">
        <v>30</v>
      </c>
      <c r="I2691" t="s">
        <v>226</v>
      </c>
      <c r="J2691" t="s">
        <v>225</v>
      </c>
      <c r="K2691">
        <v>960845</v>
      </c>
      <c r="L2691">
        <v>869414</v>
      </c>
      <c r="M2691">
        <v>3779</v>
      </c>
      <c r="N2691">
        <v>59975</v>
      </c>
      <c r="O2691">
        <v>6188</v>
      </c>
      <c r="P2691">
        <v>617</v>
      </c>
      <c r="Q2691">
        <v>20872</v>
      </c>
    </row>
    <row r="2692" spans="1:17" hidden="1" x14ac:dyDescent="0.2">
      <c r="A2692" t="s">
        <v>355</v>
      </c>
      <c r="B2692" t="s">
        <v>356</v>
      </c>
      <c r="C2692" t="s">
        <v>353</v>
      </c>
      <c r="D2692" t="s">
        <v>354</v>
      </c>
      <c r="E2692" t="s">
        <v>349</v>
      </c>
      <c r="F2692" t="s">
        <v>350</v>
      </c>
      <c r="G2692" t="s">
        <v>392</v>
      </c>
      <c r="H2692">
        <v>30</v>
      </c>
      <c r="I2692" t="s">
        <v>226</v>
      </c>
      <c r="J2692" t="s">
        <v>225</v>
      </c>
      <c r="K2692">
        <v>989409</v>
      </c>
      <c r="L2692">
        <v>891523</v>
      </c>
      <c r="M2692">
        <v>4215</v>
      </c>
      <c r="N2692">
        <v>63496</v>
      </c>
      <c r="O2692">
        <v>6378</v>
      </c>
      <c r="P2692">
        <v>734</v>
      </c>
      <c r="Q2692">
        <v>23063</v>
      </c>
    </row>
    <row r="2693" spans="1:17" hidden="1" x14ac:dyDescent="0.2">
      <c r="A2693" t="s">
        <v>357</v>
      </c>
      <c r="B2693" s="2">
        <v>40360</v>
      </c>
      <c r="C2693" t="s">
        <v>341</v>
      </c>
      <c r="D2693" t="s">
        <v>342</v>
      </c>
      <c r="E2693" t="s">
        <v>343</v>
      </c>
      <c r="F2693" t="s">
        <v>344</v>
      </c>
      <c r="G2693" t="s">
        <v>392</v>
      </c>
      <c r="H2693">
        <v>30</v>
      </c>
      <c r="I2693" t="s">
        <v>226</v>
      </c>
      <c r="J2693" t="s">
        <v>225</v>
      </c>
      <c r="K2693">
        <v>14252</v>
      </c>
      <c r="L2693">
        <v>10972</v>
      </c>
      <c r="M2693">
        <v>208</v>
      </c>
      <c r="N2693">
        <v>1829</v>
      </c>
      <c r="O2693">
        <v>122</v>
      </c>
      <c r="P2693">
        <v>58</v>
      </c>
      <c r="Q2693">
        <v>1063</v>
      </c>
    </row>
    <row r="2694" spans="1:17" hidden="1" x14ac:dyDescent="0.2">
      <c r="A2694" t="s">
        <v>357</v>
      </c>
      <c r="B2694" s="2">
        <v>40360</v>
      </c>
      <c r="C2694" t="s">
        <v>341</v>
      </c>
      <c r="D2694" t="s">
        <v>342</v>
      </c>
      <c r="E2694" t="s">
        <v>347</v>
      </c>
      <c r="F2694" t="s">
        <v>348</v>
      </c>
      <c r="G2694" t="s">
        <v>392</v>
      </c>
      <c r="H2694">
        <v>30</v>
      </c>
      <c r="I2694" t="s">
        <v>226</v>
      </c>
      <c r="J2694" t="s">
        <v>225</v>
      </c>
      <c r="K2694">
        <v>479219</v>
      </c>
      <c r="L2694">
        <v>432959</v>
      </c>
      <c r="M2694">
        <v>1309</v>
      </c>
      <c r="N2694">
        <v>30355</v>
      </c>
      <c r="O2694">
        <v>3834</v>
      </c>
      <c r="P2694">
        <v>276</v>
      </c>
      <c r="Q2694">
        <v>10486</v>
      </c>
    </row>
    <row r="2695" spans="1:17" hidden="1" x14ac:dyDescent="0.2">
      <c r="A2695" t="s">
        <v>357</v>
      </c>
      <c r="B2695" s="2">
        <v>40360</v>
      </c>
      <c r="C2695" t="s">
        <v>341</v>
      </c>
      <c r="D2695" t="s">
        <v>342</v>
      </c>
      <c r="E2695" t="s">
        <v>349</v>
      </c>
      <c r="F2695" t="s">
        <v>350</v>
      </c>
      <c r="G2695" t="s">
        <v>392</v>
      </c>
      <c r="H2695">
        <v>30</v>
      </c>
      <c r="I2695" t="s">
        <v>226</v>
      </c>
      <c r="J2695" t="s">
        <v>225</v>
      </c>
      <c r="K2695">
        <v>493471</v>
      </c>
      <c r="L2695">
        <v>443931</v>
      </c>
      <c r="M2695">
        <v>1517</v>
      </c>
      <c r="N2695">
        <v>32184</v>
      </c>
      <c r="O2695">
        <v>3956</v>
      </c>
      <c r="P2695">
        <v>334</v>
      </c>
      <c r="Q2695">
        <v>11549</v>
      </c>
    </row>
    <row r="2696" spans="1:17" hidden="1" x14ac:dyDescent="0.2">
      <c r="A2696" t="s">
        <v>357</v>
      </c>
      <c r="B2696" s="2">
        <v>40360</v>
      </c>
      <c r="C2696" t="s">
        <v>351</v>
      </c>
      <c r="D2696" t="s">
        <v>352</v>
      </c>
      <c r="E2696" t="s">
        <v>343</v>
      </c>
      <c r="F2696" t="s">
        <v>344</v>
      </c>
      <c r="G2696" t="s">
        <v>392</v>
      </c>
      <c r="H2696">
        <v>30</v>
      </c>
      <c r="I2696" t="s">
        <v>226</v>
      </c>
      <c r="J2696" t="s">
        <v>225</v>
      </c>
      <c r="K2696">
        <v>14621</v>
      </c>
      <c r="L2696">
        <v>11316</v>
      </c>
      <c r="M2696">
        <v>239</v>
      </c>
      <c r="N2696">
        <v>1769</v>
      </c>
      <c r="O2696">
        <v>100</v>
      </c>
      <c r="P2696">
        <v>63</v>
      </c>
      <c r="Q2696">
        <v>1134</v>
      </c>
    </row>
    <row r="2697" spans="1:17" hidden="1" x14ac:dyDescent="0.2">
      <c r="A2697" t="s">
        <v>357</v>
      </c>
      <c r="B2697" s="2">
        <v>40360</v>
      </c>
      <c r="C2697" t="s">
        <v>351</v>
      </c>
      <c r="D2697" t="s">
        <v>352</v>
      </c>
      <c r="E2697" t="s">
        <v>347</v>
      </c>
      <c r="F2697" t="s">
        <v>348</v>
      </c>
      <c r="G2697" t="s">
        <v>392</v>
      </c>
      <c r="H2697">
        <v>30</v>
      </c>
      <c r="I2697" t="s">
        <v>226</v>
      </c>
      <c r="J2697" t="s">
        <v>225</v>
      </c>
      <c r="K2697">
        <v>482630</v>
      </c>
      <c r="L2697">
        <v>437022</v>
      </c>
      <c r="M2697">
        <v>2496</v>
      </c>
      <c r="N2697">
        <v>29784</v>
      </c>
      <c r="O2697">
        <v>2488</v>
      </c>
      <c r="P2697">
        <v>341</v>
      </c>
      <c r="Q2697">
        <v>10499</v>
      </c>
    </row>
    <row r="2698" spans="1:17" hidden="1" x14ac:dyDescent="0.2">
      <c r="A2698" t="s">
        <v>357</v>
      </c>
      <c r="B2698" s="2">
        <v>40360</v>
      </c>
      <c r="C2698" t="s">
        <v>351</v>
      </c>
      <c r="D2698" t="s">
        <v>352</v>
      </c>
      <c r="E2698" t="s">
        <v>349</v>
      </c>
      <c r="F2698" t="s">
        <v>350</v>
      </c>
      <c r="G2698" t="s">
        <v>392</v>
      </c>
      <c r="H2698">
        <v>30</v>
      </c>
      <c r="I2698" t="s">
        <v>226</v>
      </c>
      <c r="J2698" t="s">
        <v>225</v>
      </c>
      <c r="K2698">
        <v>497251</v>
      </c>
      <c r="L2698">
        <v>448338</v>
      </c>
      <c r="M2698">
        <v>2735</v>
      </c>
      <c r="N2698">
        <v>31553</v>
      </c>
      <c r="O2698">
        <v>2588</v>
      </c>
      <c r="P2698">
        <v>404</v>
      </c>
      <c r="Q2698">
        <v>11633</v>
      </c>
    </row>
    <row r="2699" spans="1:17" hidden="1" x14ac:dyDescent="0.2">
      <c r="A2699" t="s">
        <v>357</v>
      </c>
      <c r="B2699" s="2">
        <v>40360</v>
      </c>
      <c r="C2699" t="s">
        <v>353</v>
      </c>
      <c r="D2699" t="s">
        <v>354</v>
      </c>
      <c r="E2699" t="s">
        <v>343</v>
      </c>
      <c r="F2699" t="s">
        <v>344</v>
      </c>
      <c r="G2699" t="s">
        <v>392</v>
      </c>
      <c r="H2699">
        <v>30</v>
      </c>
      <c r="I2699" t="s">
        <v>226</v>
      </c>
      <c r="J2699" t="s">
        <v>225</v>
      </c>
      <c r="K2699">
        <v>28873</v>
      </c>
      <c r="L2699">
        <v>22288</v>
      </c>
      <c r="M2699">
        <v>447</v>
      </c>
      <c r="N2699">
        <v>3598</v>
      </c>
      <c r="O2699">
        <v>222</v>
      </c>
      <c r="P2699">
        <v>121</v>
      </c>
      <c r="Q2699">
        <v>2197</v>
      </c>
    </row>
    <row r="2700" spans="1:17" hidden="1" x14ac:dyDescent="0.2">
      <c r="A2700" t="s">
        <v>357</v>
      </c>
      <c r="B2700" s="2">
        <v>40360</v>
      </c>
      <c r="C2700" t="s">
        <v>353</v>
      </c>
      <c r="D2700" t="s">
        <v>354</v>
      </c>
      <c r="E2700" t="s">
        <v>347</v>
      </c>
      <c r="F2700" t="s">
        <v>348</v>
      </c>
      <c r="G2700" t="s">
        <v>392</v>
      </c>
      <c r="H2700">
        <v>30</v>
      </c>
      <c r="I2700" t="s">
        <v>226</v>
      </c>
      <c r="J2700" t="s">
        <v>225</v>
      </c>
      <c r="K2700">
        <v>961849</v>
      </c>
      <c r="L2700">
        <v>869981</v>
      </c>
      <c r="M2700">
        <v>3805</v>
      </c>
      <c r="N2700">
        <v>60139</v>
      </c>
      <c r="O2700">
        <v>6322</v>
      </c>
      <c r="P2700">
        <v>617</v>
      </c>
      <c r="Q2700">
        <v>20985</v>
      </c>
    </row>
    <row r="2701" spans="1:17" hidden="1" x14ac:dyDescent="0.2">
      <c r="A2701" t="s">
        <v>357</v>
      </c>
      <c r="B2701" s="2">
        <v>40360</v>
      </c>
      <c r="C2701" t="s">
        <v>353</v>
      </c>
      <c r="D2701" t="s">
        <v>354</v>
      </c>
      <c r="E2701" t="s">
        <v>349</v>
      </c>
      <c r="F2701" t="s">
        <v>350</v>
      </c>
      <c r="G2701" t="s">
        <v>392</v>
      </c>
      <c r="H2701">
        <v>30</v>
      </c>
      <c r="I2701" t="s">
        <v>226</v>
      </c>
      <c r="J2701" t="s">
        <v>225</v>
      </c>
      <c r="K2701">
        <v>990722</v>
      </c>
      <c r="L2701">
        <v>892269</v>
      </c>
      <c r="M2701">
        <v>4252</v>
      </c>
      <c r="N2701">
        <v>63737</v>
      </c>
      <c r="O2701">
        <v>6544</v>
      </c>
      <c r="P2701">
        <v>738</v>
      </c>
      <c r="Q2701">
        <v>23182</v>
      </c>
    </row>
    <row r="2702" spans="1:17" hidden="1" x14ac:dyDescent="0.2">
      <c r="A2702" t="s">
        <v>358</v>
      </c>
      <c r="B2702" s="2">
        <v>40725</v>
      </c>
      <c r="C2702" t="s">
        <v>341</v>
      </c>
      <c r="D2702" t="s">
        <v>342</v>
      </c>
      <c r="E2702" t="s">
        <v>343</v>
      </c>
      <c r="F2702" t="s">
        <v>344</v>
      </c>
      <c r="G2702" t="s">
        <v>392</v>
      </c>
      <c r="H2702">
        <v>30</v>
      </c>
      <c r="I2702" t="s">
        <v>226</v>
      </c>
      <c r="J2702" t="s">
        <v>225</v>
      </c>
      <c r="K2702">
        <v>15021</v>
      </c>
      <c r="L2702">
        <v>11407</v>
      </c>
      <c r="M2702">
        <v>215</v>
      </c>
      <c r="N2702">
        <v>2030</v>
      </c>
      <c r="O2702">
        <v>156</v>
      </c>
      <c r="P2702">
        <v>64</v>
      </c>
      <c r="Q2702">
        <v>1149</v>
      </c>
    </row>
    <row r="2703" spans="1:17" hidden="1" x14ac:dyDescent="0.2">
      <c r="A2703" t="s">
        <v>358</v>
      </c>
      <c r="B2703" s="2">
        <v>40725</v>
      </c>
      <c r="C2703" t="s">
        <v>341</v>
      </c>
      <c r="D2703" t="s">
        <v>342</v>
      </c>
      <c r="E2703" t="s">
        <v>347</v>
      </c>
      <c r="F2703" t="s">
        <v>348</v>
      </c>
      <c r="G2703" t="s">
        <v>392</v>
      </c>
      <c r="H2703">
        <v>30</v>
      </c>
      <c r="I2703" t="s">
        <v>226</v>
      </c>
      <c r="J2703" t="s">
        <v>225</v>
      </c>
      <c r="K2703">
        <v>481857</v>
      </c>
      <c r="L2703">
        <v>434438</v>
      </c>
      <c r="M2703">
        <v>1662</v>
      </c>
      <c r="N2703">
        <v>30700</v>
      </c>
      <c r="O2703">
        <v>4061</v>
      </c>
      <c r="P2703">
        <v>273</v>
      </c>
      <c r="Q2703">
        <v>10723</v>
      </c>
    </row>
    <row r="2704" spans="1:17" hidden="1" x14ac:dyDescent="0.2">
      <c r="A2704" t="s">
        <v>358</v>
      </c>
      <c r="B2704" s="2">
        <v>40725</v>
      </c>
      <c r="C2704" t="s">
        <v>341</v>
      </c>
      <c r="D2704" t="s">
        <v>342</v>
      </c>
      <c r="E2704" t="s">
        <v>349</v>
      </c>
      <c r="F2704" t="s">
        <v>350</v>
      </c>
      <c r="G2704" t="s">
        <v>392</v>
      </c>
      <c r="H2704">
        <v>30</v>
      </c>
      <c r="I2704" t="s">
        <v>226</v>
      </c>
      <c r="J2704" t="s">
        <v>225</v>
      </c>
      <c r="K2704">
        <v>496878</v>
      </c>
      <c r="L2704">
        <v>445845</v>
      </c>
      <c r="M2704">
        <v>1877</v>
      </c>
      <c r="N2704">
        <v>32730</v>
      </c>
      <c r="O2704">
        <v>4217</v>
      </c>
      <c r="P2704">
        <v>337</v>
      </c>
      <c r="Q2704">
        <v>11872</v>
      </c>
    </row>
    <row r="2705" spans="1:17" hidden="1" x14ac:dyDescent="0.2">
      <c r="A2705" t="s">
        <v>358</v>
      </c>
      <c r="B2705" s="2">
        <v>40725</v>
      </c>
      <c r="C2705" t="s">
        <v>351</v>
      </c>
      <c r="D2705" t="s">
        <v>352</v>
      </c>
      <c r="E2705" t="s">
        <v>343</v>
      </c>
      <c r="F2705" t="s">
        <v>344</v>
      </c>
      <c r="G2705" t="s">
        <v>392</v>
      </c>
      <c r="H2705">
        <v>30</v>
      </c>
      <c r="I2705" t="s">
        <v>226</v>
      </c>
      <c r="J2705" t="s">
        <v>225</v>
      </c>
      <c r="K2705">
        <v>15372</v>
      </c>
      <c r="L2705">
        <v>11800</v>
      </c>
      <c r="M2705">
        <v>250</v>
      </c>
      <c r="N2705">
        <v>1963</v>
      </c>
      <c r="O2705">
        <v>108</v>
      </c>
      <c r="P2705">
        <v>72</v>
      </c>
      <c r="Q2705">
        <v>1179</v>
      </c>
    </row>
    <row r="2706" spans="1:17" hidden="1" x14ac:dyDescent="0.2">
      <c r="A2706" t="s">
        <v>358</v>
      </c>
      <c r="B2706" s="2">
        <v>40725</v>
      </c>
      <c r="C2706" t="s">
        <v>351</v>
      </c>
      <c r="D2706" t="s">
        <v>352</v>
      </c>
      <c r="E2706" t="s">
        <v>347</v>
      </c>
      <c r="F2706" t="s">
        <v>348</v>
      </c>
      <c r="G2706" t="s">
        <v>392</v>
      </c>
      <c r="H2706">
        <v>30</v>
      </c>
      <c r="I2706" t="s">
        <v>226</v>
      </c>
      <c r="J2706" t="s">
        <v>225</v>
      </c>
      <c r="K2706">
        <v>484971</v>
      </c>
      <c r="L2706">
        <v>438335</v>
      </c>
      <c r="M2706">
        <v>2803</v>
      </c>
      <c r="N2706">
        <v>30042</v>
      </c>
      <c r="O2706">
        <v>2657</v>
      </c>
      <c r="P2706">
        <v>364</v>
      </c>
      <c r="Q2706">
        <v>10770</v>
      </c>
    </row>
    <row r="2707" spans="1:17" hidden="1" x14ac:dyDescent="0.2">
      <c r="A2707" t="s">
        <v>358</v>
      </c>
      <c r="B2707" s="2">
        <v>40725</v>
      </c>
      <c r="C2707" t="s">
        <v>351</v>
      </c>
      <c r="D2707" t="s">
        <v>352</v>
      </c>
      <c r="E2707" t="s">
        <v>349</v>
      </c>
      <c r="F2707" t="s">
        <v>350</v>
      </c>
      <c r="G2707" t="s">
        <v>392</v>
      </c>
      <c r="H2707">
        <v>30</v>
      </c>
      <c r="I2707" t="s">
        <v>226</v>
      </c>
      <c r="J2707" t="s">
        <v>225</v>
      </c>
      <c r="K2707">
        <v>500343</v>
      </c>
      <c r="L2707">
        <v>450135</v>
      </c>
      <c r="M2707">
        <v>3053</v>
      </c>
      <c r="N2707">
        <v>32005</v>
      </c>
      <c r="O2707">
        <v>2765</v>
      </c>
      <c r="P2707">
        <v>436</v>
      </c>
      <c r="Q2707">
        <v>11949</v>
      </c>
    </row>
    <row r="2708" spans="1:17" hidden="1" x14ac:dyDescent="0.2">
      <c r="A2708" t="s">
        <v>358</v>
      </c>
      <c r="B2708" s="2">
        <v>40725</v>
      </c>
      <c r="C2708" t="s">
        <v>353</v>
      </c>
      <c r="D2708" t="s">
        <v>354</v>
      </c>
      <c r="E2708" t="s">
        <v>343</v>
      </c>
      <c r="F2708" t="s">
        <v>344</v>
      </c>
      <c r="G2708" t="s">
        <v>392</v>
      </c>
      <c r="H2708">
        <v>30</v>
      </c>
      <c r="I2708" t="s">
        <v>226</v>
      </c>
      <c r="J2708" t="s">
        <v>225</v>
      </c>
      <c r="K2708">
        <v>30393</v>
      </c>
      <c r="L2708">
        <v>23207</v>
      </c>
      <c r="M2708">
        <v>465</v>
      </c>
      <c r="N2708">
        <v>3993</v>
      </c>
      <c r="O2708">
        <v>264</v>
      </c>
      <c r="P2708">
        <v>136</v>
      </c>
      <c r="Q2708">
        <v>2328</v>
      </c>
    </row>
    <row r="2709" spans="1:17" hidden="1" x14ac:dyDescent="0.2">
      <c r="A2709" t="s">
        <v>358</v>
      </c>
      <c r="B2709" s="2">
        <v>40725</v>
      </c>
      <c r="C2709" t="s">
        <v>353</v>
      </c>
      <c r="D2709" t="s">
        <v>354</v>
      </c>
      <c r="E2709" t="s">
        <v>347</v>
      </c>
      <c r="F2709" t="s">
        <v>348</v>
      </c>
      <c r="G2709" t="s">
        <v>392</v>
      </c>
      <c r="H2709">
        <v>30</v>
      </c>
      <c r="I2709" t="s">
        <v>226</v>
      </c>
      <c r="J2709" t="s">
        <v>225</v>
      </c>
      <c r="K2709">
        <v>966828</v>
      </c>
      <c r="L2709">
        <v>872773</v>
      </c>
      <c r="M2709">
        <v>4465</v>
      </c>
      <c r="N2709">
        <v>60742</v>
      </c>
      <c r="O2709">
        <v>6718</v>
      </c>
      <c r="P2709">
        <v>637</v>
      </c>
      <c r="Q2709">
        <v>21493</v>
      </c>
    </row>
    <row r="2710" spans="1:17" hidden="1" x14ac:dyDescent="0.2">
      <c r="A2710" t="s">
        <v>358</v>
      </c>
      <c r="B2710" s="2">
        <v>40725</v>
      </c>
      <c r="C2710" t="s">
        <v>353</v>
      </c>
      <c r="D2710" t="s">
        <v>354</v>
      </c>
      <c r="E2710" t="s">
        <v>349</v>
      </c>
      <c r="F2710" t="s">
        <v>350</v>
      </c>
      <c r="G2710" t="s">
        <v>392</v>
      </c>
      <c r="H2710">
        <v>30</v>
      </c>
      <c r="I2710" t="s">
        <v>226</v>
      </c>
      <c r="J2710" t="s">
        <v>225</v>
      </c>
      <c r="K2710">
        <v>997221</v>
      </c>
      <c r="L2710">
        <v>895980</v>
      </c>
      <c r="M2710">
        <v>4930</v>
      </c>
      <c r="N2710">
        <v>64735</v>
      </c>
      <c r="O2710">
        <v>6982</v>
      </c>
      <c r="P2710">
        <v>773</v>
      </c>
      <c r="Q2710">
        <v>23821</v>
      </c>
    </row>
    <row r="2711" spans="1:17" hidden="1" x14ac:dyDescent="0.2">
      <c r="A2711" t="s">
        <v>359</v>
      </c>
      <c r="B2711" s="2">
        <v>41091</v>
      </c>
      <c r="C2711" t="s">
        <v>341</v>
      </c>
      <c r="D2711" t="s">
        <v>342</v>
      </c>
      <c r="E2711" t="s">
        <v>343</v>
      </c>
      <c r="F2711" t="s">
        <v>344</v>
      </c>
      <c r="G2711" t="s">
        <v>392</v>
      </c>
      <c r="H2711">
        <v>30</v>
      </c>
      <c r="I2711" t="s">
        <v>226</v>
      </c>
      <c r="J2711" t="s">
        <v>225</v>
      </c>
      <c r="K2711">
        <v>15880</v>
      </c>
      <c r="L2711">
        <v>12040</v>
      </c>
      <c r="M2711">
        <v>210</v>
      </c>
      <c r="N2711">
        <v>2208</v>
      </c>
      <c r="O2711">
        <v>168</v>
      </c>
      <c r="P2711">
        <v>63</v>
      </c>
      <c r="Q2711">
        <v>1191</v>
      </c>
    </row>
    <row r="2712" spans="1:17" hidden="1" x14ac:dyDescent="0.2">
      <c r="A2712" t="s">
        <v>359</v>
      </c>
      <c r="B2712" s="2">
        <v>41091</v>
      </c>
      <c r="C2712" t="s">
        <v>341</v>
      </c>
      <c r="D2712" t="s">
        <v>342</v>
      </c>
      <c r="E2712" t="s">
        <v>347</v>
      </c>
      <c r="F2712" t="s">
        <v>348</v>
      </c>
      <c r="G2712" t="s">
        <v>392</v>
      </c>
      <c r="H2712">
        <v>30</v>
      </c>
      <c r="I2712" t="s">
        <v>226</v>
      </c>
      <c r="J2712" t="s">
        <v>225</v>
      </c>
      <c r="K2712">
        <v>483888</v>
      </c>
      <c r="L2712">
        <v>435496</v>
      </c>
      <c r="M2712">
        <v>1907</v>
      </c>
      <c r="N2712">
        <v>31041</v>
      </c>
      <c r="O2712">
        <v>4149</v>
      </c>
      <c r="P2712">
        <v>279</v>
      </c>
      <c r="Q2712">
        <v>11016</v>
      </c>
    </row>
    <row r="2713" spans="1:17" hidden="1" x14ac:dyDescent="0.2">
      <c r="A2713" t="s">
        <v>359</v>
      </c>
      <c r="B2713" s="2">
        <v>41091</v>
      </c>
      <c r="C2713" t="s">
        <v>341</v>
      </c>
      <c r="D2713" t="s">
        <v>342</v>
      </c>
      <c r="E2713" t="s">
        <v>349</v>
      </c>
      <c r="F2713" t="s">
        <v>350</v>
      </c>
      <c r="G2713" t="s">
        <v>392</v>
      </c>
      <c r="H2713">
        <v>30</v>
      </c>
      <c r="I2713" t="s">
        <v>226</v>
      </c>
      <c r="J2713" t="s">
        <v>225</v>
      </c>
      <c r="K2713">
        <v>499768</v>
      </c>
      <c r="L2713">
        <v>447536</v>
      </c>
      <c r="M2713">
        <v>2117</v>
      </c>
      <c r="N2713">
        <v>33249</v>
      </c>
      <c r="O2713">
        <v>4317</v>
      </c>
      <c r="P2713">
        <v>342</v>
      </c>
      <c r="Q2713">
        <v>12207</v>
      </c>
    </row>
    <row r="2714" spans="1:17" hidden="1" x14ac:dyDescent="0.2">
      <c r="A2714" t="s">
        <v>359</v>
      </c>
      <c r="B2714" s="2">
        <v>41091</v>
      </c>
      <c r="C2714" t="s">
        <v>351</v>
      </c>
      <c r="D2714" t="s">
        <v>352</v>
      </c>
      <c r="E2714" t="s">
        <v>343</v>
      </c>
      <c r="F2714" t="s">
        <v>344</v>
      </c>
      <c r="G2714" t="s">
        <v>392</v>
      </c>
      <c r="H2714">
        <v>30</v>
      </c>
      <c r="I2714" t="s">
        <v>226</v>
      </c>
      <c r="J2714" t="s">
        <v>225</v>
      </c>
      <c r="K2714">
        <v>16250</v>
      </c>
      <c r="L2714">
        <v>12395</v>
      </c>
      <c r="M2714">
        <v>278</v>
      </c>
      <c r="N2714">
        <v>2145</v>
      </c>
      <c r="O2714">
        <v>126</v>
      </c>
      <c r="P2714">
        <v>65</v>
      </c>
      <c r="Q2714">
        <v>1241</v>
      </c>
    </row>
    <row r="2715" spans="1:17" hidden="1" x14ac:dyDescent="0.2">
      <c r="A2715" t="s">
        <v>359</v>
      </c>
      <c r="B2715" s="2">
        <v>41091</v>
      </c>
      <c r="C2715" t="s">
        <v>351</v>
      </c>
      <c r="D2715" t="s">
        <v>352</v>
      </c>
      <c r="E2715" t="s">
        <v>347</v>
      </c>
      <c r="F2715" t="s">
        <v>348</v>
      </c>
      <c r="G2715" t="s">
        <v>392</v>
      </c>
      <c r="H2715">
        <v>30</v>
      </c>
      <c r="I2715" t="s">
        <v>226</v>
      </c>
      <c r="J2715" t="s">
        <v>225</v>
      </c>
      <c r="K2715">
        <v>487736</v>
      </c>
      <c r="L2715">
        <v>440118</v>
      </c>
      <c r="M2715">
        <v>3058</v>
      </c>
      <c r="N2715">
        <v>30438</v>
      </c>
      <c r="O2715">
        <v>2741</v>
      </c>
      <c r="P2715">
        <v>362</v>
      </c>
      <c r="Q2715">
        <v>11019</v>
      </c>
    </row>
    <row r="2716" spans="1:17" hidden="1" x14ac:dyDescent="0.2">
      <c r="A2716" t="s">
        <v>359</v>
      </c>
      <c r="B2716" s="2">
        <v>41091</v>
      </c>
      <c r="C2716" t="s">
        <v>351</v>
      </c>
      <c r="D2716" t="s">
        <v>352</v>
      </c>
      <c r="E2716" t="s">
        <v>349</v>
      </c>
      <c r="F2716" t="s">
        <v>350</v>
      </c>
      <c r="G2716" t="s">
        <v>392</v>
      </c>
      <c r="H2716">
        <v>30</v>
      </c>
      <c r="I2716" t="s">
        <v>226</v>
      </c>
      <c r="J2716" t="s">
        <v>225</v>
      </c>
      <c r="K2716">
        <v>503986</v>
      </c>
      <c r="L2716">
        <v>452513</v>
      </c>
      <c r="M2716">
        <v>3336</v>
      </c>
      <c r="N2716">
        <v>32583</v>
      </c>
      <c r="O2716">
        <v>2867</v>
      </c>
      <c r="P2716">
        <v>427</v>
      </c>
      <c r="Q2716">
        <v>12260</v>
      </c>
    </row>
    <row r="2717" spans="1:17" hidden="1" x14ac:dyDescent="0.2">
      <c r="A2717" t="s">
        <v>359</v>
      </c>
      <c r="B2717" s="2">
        <v>41091</v>
      </c>
      <c r="C2717" t="s">
        <v>353</v>
      </c>
      <c r="D2717" t="s">
        <v>354</v>
      </c>
      <c r="E2717" t="s">
        <v>343</v>
      </c>
      <c r="F2717" t="s">
        <v>344</v>
      </c>
      <c r="G2717" t="s">
        <v>392</v>
      </c>
      <c r="H2717">
        <v>30</v>
      </c>
      <c r="I2717" t="s">
        <v>226</v>
      </c>
      <c r="J2717" t="s">
        <v>225</v>
      </c>
      <c r="K2717">
        <v>32130</v>
      </c>
      <c r="L2717">
        <v>24435</v>
      </c>
      <c r="M2717">
        <v>488</v>
      </c>
      <c r="N2717">
        <v>4353</v>
      </c>
      <c r="O2717">
        <v>294</v>
      </c>
      <c r="P2717">
        <v>128</v>
      </c>
      <c r="Q2717">
        <v>2432</v>
      </c>
    </row>
    <row r="2718" spans="1:17" hidden="1" x14ac:dyDescent="0.2">
      <c r="A2718" t="s">
        <v>359</v>
      </c>
      <c r="B2718" s="2">
        <v>41091</v>
      </c>
      <c r="C2718" t="s">
        <v>353</v>
      </c>
      <c r="D2718" t="s">
        <v>354</v>
      </c>
      <c r="E2718" t="s">
        <v>347</v>
      </c>
      <c r="F2718" t="s">
        <v>348</v>
      </c>
      <c r="G2718" t="s">
        <v>392</v>
      </c>
      <c r="H2718">
        <v>30</v>
      </c>
      <c r="I2718" t="s">
        <v>226</v>
      </c>
      <c r="J2718" t="s">
        <v>225</v>
      </c>
      <c r="K2718">
        <v>971624</v>
      </c>
      <c r="L2718">
        <v>875614</v>
      </c>
      <c r="M2718">
        <v>4965</v>
      </c>
      <c r="N2718">
        <v>61479</v>
      </c>
      <c r="O2718">
        <v>6890</v>
      </c>
      <c r="P2718">
        <v>641</v>
      </c>
      <c r="Q2718">
        <v>22035</v>
      </c>
    </row>
    <row r="2719" spans="1:17" hidden="1" x14ac:dyDescent="0.2">
      <c r="A2719" t="s">
        <v>359</v>
      </c>
      <c r="B2719" s="2">
        <v>41091</v>
      </c>
      <c r="C2719" t="s">
        <v>353</v>
      </c>
      <c r="D2719" t="s">
        <v>354</v>
      </c>
      <c r="E2719" t="s">
        <v>349</v>
      </c>
      <c r="F2719" t="s">
        <v>350</v>
      </c>
      <c r="G2719" t="s">
        <v>392</v>
      </c>
      <c r="H2719">
        <v>30</v>
      </c>
      <c r="I2719" t="s">
        <v>226</v>
      </c>
      <c r="J2719" t="s">
        <v>225</v>
      </c>
      <c r="K2719">
        <v>1003754</v>
      </c>
      <c r="L2719">
        <v>900049</v>
      </c>
      <c r="M2719">
        <v>5453</v>
      </c>
      <c r="N2719">
        <v>65832</v>
      </c>
      <c r="O2719">
        <v>7184</v>
      </c>
      <c r="P2719">
        <v>769</v>
      </c>
      <c r="Q2719">
        <v>24467</v>
      </c>
    </row>
    <row r="2720" spans="1:17" hidden="1" x14ac:dyDescent="0.2">
      <c r="A2720" t="s">
        <v>360</v>
      </c>
      <c r="B2720" s="2">
        <v>41456</v>
      </c>
      <c r="C2720" t="s">
        <v>341</v>
      </c>
      <c r="D2720" t="s">
        <v>342</v>
      </c>
      <c r="E2720" t="s">
        <v>343</v>
      </c>
      <c r="F2720" t="s">
        <v>344</v>
      </c>
      <c r="G2720" t="s">
        <v>392</v>
      </c>
      <c r="H2720">
        <v>30</v>
      </c>
      <c r="I2720" t="s">
        <v>226</v>
      </c>
      <c r="J2720" t="s">
        <v>225</v>
      </c>
      <c r="K2720">
        <v>16618</v>
      </c>
      <c r="L2720">
        <v>12562</v>
      </c>
      <c r="M2720">
        <v>225</v>
      </c>
      <c r="N2720">
        <v>2345</v>
      </c>
      <c r="O2720">
        <v>169</v>
      </c>
      <c r="P2720">
        <v>67</v>
      </c>
      <c r="Q2720">
        <v>1250</v>
      </c>
    </row>
    <row r="2721" spans="1:17" hidden="1" x14ac:dyDescent="0.2">
      <c r="A2721" t="s">
        <v>360</v>
      </c>
      <c r="B2721" s="2">
        <v>41456</v>
      </c>
      <c r="C2721" t="s">
        <v>341</v>
      </c>
      <c r="D2721" t="s">
        <v>342</v>
      </c>
      <c r="E2721" t="s">
        <v>347</v>
      </c>
      <c r="F2721" t="s">
        <v>348</v>
      </c>
      <c r="G2721" t="s">
        <v>392</v>
      </c>
      <c r="H2721">
        <v>30</v>
      </c>
      <c r="I2721" t="s">
        <v>226</v>
      </c>
      <c r="J2721" t="s">
        <v>225</v>
      </c>
      <c r="K2721">
        <v>487592</v>
      </c>
      <c r="L2721">
        <v>438103</v>
      </c>
      <c r="M2721">
        <v>1910</v>
      </c>
      <c r="N2721">
        <v>31416</v>
      </c>
      <c r="O2721">
        <v>4483</v>
      </c>
      <c r="P2721">
        <v>296</v>
      </c>
      <c r="Q2721">
        <v>11384</v>
      </c>
    </row>
    <row r="2722" spans="1:17" hidden="1" x14ac:dyDescent="0.2">
      <c r="A2722" t="s">
        <v>360</v>
      </c>
      <c r="B2722" s="2">
        <v>41456</v>
      </c>
      <c r="C2722" t="s">
        <v>341</v>
      </c>
      <c r="D2722" t="s">
        <v>342</v>
      </c>
      <c r="E2722" t="s">
        <v>349</v>
      </c>
      <c r="F2722" t="s">
        <v>350</v>
      </c>
      <c r="G2722" t="s">
        <v>392</v>
      </c>
      <c r="H2722">
        <v>30</v>
      </c>
      <c r="I2722" t="s">
        <v>226</v>
      </c>
      <c r="J2722" t="s">
        <v>225</v>
      </c>
      <c r="K2722">
        <v>504210</v>
      </c>
      <c r="L2722">
        <v>450665</v>
      </c>
      <c r="M2722">
        <v>2135</v>
      </c>
      <c r="N2722">
        <v>33761</v>
      </c>
      <c r="O2722">
        <v>4652</v>
      </c>
      <c r="P2722">
        <v>363</v>
      </c>
      <c r="Q2722">
        <v>12634</v>
      </c>
    </row>
    <row r="2723" spans="1:17" hidden="1" x14ac:dyDescent="0.2">
      <c r="A2723" t="s">
        <v>360</v>
      </c>
      <c r="B2723" s="2">
        <v>41456</v>
      </c>
      <c r="C2723" t="s">
        <v>351</v>
      </c>
      <c r="D2723" t="s">
        <v>352</v>
      </c>
      <c r="E2723" t="s">
        <v>343</v>
      </c>
      <c r="F2723" t="s">
        <v>344</v>
      </c>
      <c r="G2723" t="s">
        <v>392</v>
      </c>
      <c r="H2723">
        <v>30</v>
      </c>
      <c r="I2723" t="s">
        <v>226</v>
      </c>
      <c r="J2723" t="s">
        <v>225</v>
      </c>
      <c r="K2723">
        <v>17289</v>
      </c>
      <c r="L2723">
        <v>13134</v>
      </c>
      <c r="M2723">
        <v>292</v>
      </c>
      <c r="N2723">
        <v>2340</v>
      </c>
      <c r="O2723">
        <v>154</v>
      </c>
      <c r="P2723">
        <v>76</v>
      </c>
      <c r="Q2723">
        <v>1293</v>
      </c>
    </row>
    <row r="2724" spans="1:17" hidden="1" x14ac:dyDescent="0.2">
      <c r="A2724" t="s">
        <v>360</v>
      </c>
      <c r="B2724" s="2">
        <v>41456</v>
      </c>
      <c r="C2724" t="s">
        <v>351</v>
      </c>
      <c r="D2724" t="s">
        <v>352</v>
      </c>
      <c r="E2724" t="s">
        <v>347</v>
      </c>
      <c r="F2724" t="s">
        <v>348</v>
      </c>
      <c r="G2724" t="s">
        <v>392</v>
      </c>
      <c r="H2724">
        <v>30</v>
      </c>
      <c r="I2724" t="s">
        <v>226</v>
      </c>
      <c r="J2724" t="s">
        <v>225</v>
      </c>
      <c r="K2724">
        <v>492065</v>
      </c>
      <c r="L2724">
        <v>443217</v>
      </c>
      <c r="M2724">
        <v>3061</v>
      </c>
      <c r="N2724">
        <v>30840</v>
      </c>
      <c r="O2724">
        <v>3159</v>
      </c>
      <c r="P2724">
        <v>389</v>
      </c>
      <c r="Q2724">
        <v>11399</v>
      </c>
    </row>
    <row r="2725" spans="1:17" hidden="1" x14ac:dyDescent="0.2">
      <c r="A2725" t="s">
        <v>360</v>
      </c>
      <c r="B2725" s="2">
        <v>41456</v>
      </c>
      <c r="C2725" t="s">
        <v>351</v>
      </c>
      <c r="D2725" t="s">
        <v>352</v>
      </c>
      <c r="E2725" t="s">
        <v>349</v>
      </c>
      <c r="F2725" t="s">
        <v>350</v>
      </c>
      <c r="G2725" t="s">
        <v>392</v>
      </c>
      <c r="H2725">
        <v>30</v>
      </c>
      <c r="I2725" t="s">
        <v>226</v>
      </c>
      <c r="J2725" t="s">
        <v>225</v>
      </c>
      <c r="K2725">
        <v>509354</v>
      </c>
      <c r="L2725">
        <v>456351</v>
      </c>
      <c r="M2725">
        <v>3353</v>
      </c>
      <c r="N2725">
        <v>33180</v>
      </c>
      <c r="O2725">
        <v>3313</v>
      </c>
      <c r="P2725">
        <v>465</v>
      </c>
      <c r="Q2725">
        <v>12692</v>
      </c>
    </row>
    <row r="2726" spans="1:17" hidden="1" x14ac:dyDescent="0.2">
      <c r="A2726" t="s">
        <v>360</v>
      </c>
      <c r="B2726" s="2">
        <v>41456</v>
      </c>
      <c r="C2726" t="s">
        <v>353</v>
      </c>
      <c r="D2726" t="s">
        <v>354</v>
      </c>
      <c r="E2726" t="s">
        <v>343</v>
      </c>
      <c r="F2726" t="s">
        <v>344</v>
      </c>
      <c r="G2726" t="s">
        <v>392</v>
      </c>
      <c r="H2726">
        <v>30</v>
      </c>
      <c r="I2726" t="s">
        <v>226</v>
      </c>
      <c r="J2726" t="s">
        <v>225</v>
      </c>
      <c r="K2726">
        <v>33907</v>
      </c>
      <c r="L2726">
        <v>25696</v>
      </c>
      <c r="M2726">
        <v>517</v>
      </c>
      <c r="N2726">
        <v>4685</v>
      </c>
      <c r="O2726">
        <v>323</v>
      </c>
      <c r="P2726">
        <v>143</v>
      </c>
      <c r="Q2726">
        <v>2543</v>
      </c>
    </row>
    <row r="2727" spans="1:17" hidden="1" x14ac:dyDescent="0.2">
      <c r="A2727" t="s">
        <v>360</v>
      </c>
      <c r="B2727" s="2">
        <v>41456</v>
      </c>
      <c r="C2727" t="s">
        <v>353</v>
      </c>
      <c r="D2727" t="s">
        <v>354</v>
      </c>
      <c r="E2727" t="s">
        <v>347</v>
      </c>
      <c r="F2727" t="s">
        <v>348</v>
      </c>
      <c r="G2727" t="s">
        <v>392</v>
      </c>
      <c r="H2727">
        <v>30</v>
      </c>
      <c r="I2727" t="s">
        <v>226</v>
      </c>
      <c r="J2727" t="s">
        <v>225</v>
      </c>
      <c r="K2727">
        <v>979657</v>
      </c>
      <c r="L2727">
        <v>881320</v>
      </c>
      <c r="M2727">
        <v>4971</v>
      </c>
      <c r="N2727">
        <v>62256</v>
      </c>
      <c r="O2727">
        <v>7642</v>
      </c>
      <c r="P2727">
        <v>685</v>
      </c>
      <c r="Q2727">
        <v>22783</v>
      </c>
    </row>
    <row r="2728" spans="1:17" hidden="1" x14ac:dyDescent="0.2">
      <c r="A2728" t="s">
        <v>360</v>
      </c>
      <c r="B2728" s="2">
        <v>41456</v>
      </c>
      <c r="C2728" t="s">
        <v>353</v>
      </c>
      <c r="D2728" t="s">
        <v>354</v>
      </c>
      <c r="E2728" t="s">
        <v>349</v>
      </c>
      <c r="F2728" t="s">
        <v>350</v>
      </c>
      <c r="G2728" t="s">
        <v>392</v>
      </c>
      <c r="H2728">
        <v>30</v>
      </c>
      <c r="I2728" t="s">
        <v>226</v>
      </c>
      <c r="J2728" t="s">
        <v>225</v>
      </c>
      <c r="K2728">
        <v>1013564</v>
      </c>
      <c r="L2728">
        <v>907016</v>
      </c>
      <c r="M2728">
        <v>5488</v>
      </c>
      <c r="N2728">
        <v>66941</v>
      </c>
      <c r="O2728">
        <v>7965</v>
      </c>
      <c r="P2728">
        <v>828</v>
      </c>
      <c r="Q2728">
        <v>25326</v>
      </c>
    </row>
    <row r="2729" spans="1:17" x14ac:dyDescent="0.2">
      <c r="A2729" t="s">
        <v>361</v>
      </c>
      <c r="B2729" s="2">
        <v>41821</v>
      </c>
      <c r="C2729" t="s">
        <v>341</v>
      </c>
      <c r="D2729" t="s">
        <v>342</v>
      </c>
      <c r="E2729" t="s">
        <v>343</v>
      </c>
      <c r="F2729" t="s">
        <v>344</v>
      </c>
      <c r="G2729" t="s">
        <v>392</v>
      </c>
      <c r="H2729">
        <v>30</v>
      </c>
      <c r="I2729" t="s">
        <v>226</v>
      </c>
      <c r="J2729" t="s">
        <v>225</v>
      </c>
      <c r="K2729">
        <v>17413</v>
      </c>
      <c r="L2729">
        <v>13138</v>
      </c>
      <c r="M2729">
        <v>210</v>
      </c>
      <c r="N2729">
        <v>2510</v>
      </c>
      <c r="O2729">
        <v>176</v>
      </c>
      <c r="P2729">
        <v>69</v>
      </c>
      <c r="Q2729">
        <v>1310</v>
      </c>
    </row>
    <row r="2730" spans="1:17" x14ac:dyDescent="0.2">
      <c r="A2730" t="s">
        <v>361</v>
      </c>
      <c r="B2730" s="2">
        <v>41821</v>
      </c>
      <c r="C2730" t="s">
        <v>341</v>
      </c>
      <c r="D2730" t="s">
        <v>342</v>
      </c>
      <c r="E2730" t="s">
        <v>347</v>
      </c>
      <c r="F2730" t="s">
        <v>348</v>
      </c>
      <c r="G2730" t="s">
        <v>392</v>
      </c>
      <c r="H2730">
        <v>30</v>
      </c>
      <c r="I2730" t="s">
        <v>226</v>
      </c>
      <c r="J2730" t="s">
        <v>225</v>
      </c>
      <c r="K2730">
        <v>490573</v>
      </c>
      <c r="L2730">
        <v>440272</v>
      </c>
      <c r="M2730">
        <v>1949</v>
      </c>
      <c r="N2730">
        <v>31707</v>
      </c>
      <c r="O2730">
        <v>4656</v>
      </c>
      <c r="P2730">
        <v>287</v>
      </c>
      <c r="Q2730">
        <v>11702</v>
      </c>
    </row>
    <row r="2731" spans="1:17" x14ac:dyDescent="0.2">
      <c r="A2731" t="s">
        <v>361</v>
      </c>
      <c r="B2731" s="2">
        <v>41821</v>
      </c>
      <c r="C2731" t="s">
        <v>341</v>
      </c>
      <c r="D2731" t="s">
        <v>342</v>
      </c>
      <c r="E2731" t="s">
        <v>349</v>
      </c>
      <c r="F2731" t="s">
        <v>350</v>
      </c>
      <c r="G2731" t="s">
        <v>392</v>
      </c>
      <c r="H2731">
        <v>30</v>
      </c>
      <c r="I2731" t="s">
        <v>226</v>
      </c>
      <c r="J2731" t="s">
        <v>225</v>
      </c>
      <c r="K2731">
        <v>507986</v>
      </c>
      <c r="L2731">
        <v>453410</v>
      </c>
      <c r="M2731">
        <v>2159</v>
      </c>
      <c r="N2731">
        <v>34217</v>
      </c>
      <c r="O2731">
        <v>4832</v>
      </c>
      <c r="P2731">
        <v>356</v>
      </c>
      <c r="Q2731">
        <v>13012</v>
      </c>
    </row>
    <row r="2732" spans="1:17" x14ac:dyDescent="0.2">
      <c r="A2732" t="s">
        <v>361</v>
      </c>
      <c r="B2732" s="2">
        <v>41821</v>
      </c>
      <c r="C2732" t="s">
        <v>351</v>
      </c>
      <c r="D2732" t="s">
        <v>352</v>
      </c>
      <c r="E2732" t="s">
        <v>343</v>
      </c>
      <c r="F2732" t="s">
        <v>344</v>
      </c>
      <c r="G2732" t="s">
        <v>392</v>
      </c>
      <c r="H2732">
        <v>30</v>
      </c>
      <c r="I2732" t="s">
        <v>226</v>
      </c>
      <c r="J2732" t="s">
        <v>225</v>
      </c>
      <c r="K2732">
        <v>18222</v>
      </c>
      <c r="L2732">
        <v>13713</v>
      </c>
      <c r="M2732">
        <v>309</v>
      </c>
      <c r="N2732">
        <v>2593</v>
      </c>
      <c r="O2732">
        <v>174</v>
      </c>
      <c r="P2732">
        <v>76</v>
      </c>
      <c r="Q2732">
        <v>1357</v>
      </c>
    </row>
    <row r="2733" spans="1:17" x14ac:dyDescent="0.2">
      <c r="A2733" t="s">
        <v>361</v>
      </c>
      <c r="B2733" s="2">
        <v>41821</v>
      </c>
      <c r="C2733" t="s">
        <v>351</v>
      </c>
      <c r="D2733" t="s">
        <v>352</v>
      </c>
      <c r="E2733" t="s">
        <v>347</v>
      </c>
      <c r="F2733" t="s">
        <v>348</v>
      </c>
      <c r="G2733" t="s">
        <v>392</v>
      </c>
      <c r="H2733">
        <v>30</v>
      </c>
      <c r="I2733" t="s">
        <v>226</v>
      </c>
      <c r="J2733" t="s">
        <v>225</v>
      </c>
      <c r="K2733">
        <v>495683</v>
      </c>
      <c r="L2733">
        <v>445963</v>
      </c>
      <c r="M2733">
        <v>3075</v>
      </c>
      <c r="N2733">
        <v>31171</v>
      </c>
      <c r="O2733">
        <v>3300</v>
      </c>
      <c r="P2733">
        <v>402</v>
      </c>
      <c r="Q2733">
        <v>11772</v>
      </c>
    </row>
    <row r="2734" spans="1:17" x14ac:dyDescent="0.2">
      <c r="A2734" t="s">
        <v>361</v>
      </c>
      <c r="B2734" s="2">
        <v>41821</v>
      </c>
      <c r="C2734" t="s">
        <v>351</v>
      </c>
      <c r="D2734" t="s">
        <v>352</v>
      </c>
      <c r="E2734" t="s">
        <v>349</v>
      </c>
      <c r="F2734" t="s">
        <v>350</v>
      </c>
      <c r="G2734" t="s">
        <v>392</v>
      </c>
      <c r="H2734">
        <v>30</v>
      </c>
      <c r="I2734" t="s">
        <v>226</v>
      </c>
      <c r="J2734" t="s">
        <v>225</v>
      </c>
      <c r="K2734">
        <v>513905</v>
      </c>
      <c r="L2734">
        <v>459676</v>
      </c>
      <c r="M2734">
        <v>3384</v>
      </c>
      <c r="N2734">
        <v>33764</v>
      </c>
      <c r="O2734">
        <v>3474</v>
      </c>
      <c r="P2734">
        <v>478</v>
      </c>
      <c r="Q2734">
        <v>13129</v>
      </c>
    </row>
    <row r="2735" spans="1:17" x14ac:dyDescent="0.2">
      <c r="A2735" t="s">
        <v>361</v>
      </c>
      <c r="B2735" s="2">
        <v>41821</v>
      </c>
      <c r="C2735" t="s">
        <v>353</v>
      </c>
      <c r="D2735" t="s">
        <v>354</v>
      </c>
      <c r="E2735" t="s">
        <v>343</v>
      </c>
      <c r="F2735" t="s">
        <v>344</v>
      </c>
      <c r="G2735" t="s">
        <v>392</v>
      </c>
      <c r="H2735">
        <v>30</v>
      </c>
      <c r="I2735" t="s">
        <v>226</v>
      </c>
      <c r="J2735" t="s">
        <v>225</v>
      </c>
      <c r="K2735">
        <v>35635</v>
      </c>
      <c r="L2735">
        <v>26851</v>
      </c>
      <c r="M2735">
        <v>519</v>
      </c>
      <c r="N2735">
        <v>5103</v>
      </c>
      <c r="O2735">
        <v>350</v>
      </c>
      <c r="P2735">
        <v>145</v>
      </c>
      <c r="Q2735">
        <v>2667</v>
      </c>
    </row>
    <row r="2736" spans="1:17" x14ac:dyDescent="0.2">
      <c r="A2736" t="s">
        <v>361</v>
      </c>
      <c r="B2736" s="2">
        <v>41821</v>
      </c>
      <c r="C2736" t="s">
        <v>353</v>
      </c>
      <c r="D2736" t="s">
        <v>354</v>
      </c>
      <c r="E2736" t="s">
        <v>347</v>
      </c>
      <c r="F2736" t="s">
        <v>348</v>
      </c>
      <c r="G2736" t="s">
        <v>392</v>
      </c>
      <c r="H2736">
        <v>30</v>
      </c>
      <c r="I2736" t="s">
        <v>226</v>
      </c>
      <c r="J2736" t="s">
        <v>225</v>
      </c>
      <c r="K2736">
        <v>986256</v>
      </c>
      <c r="L2736">
        <v>886235</v>
      </c>
      <c r="M2736">
        <v>5024</v>
      </c>
      <c r="N2736">
        <v>62878</v>
      </c>
      <c r="O2736">
        <v>7956</v>
      </c>
      <c r="P2736">
        <v>689</v>
      </c>
      <c r="Q2736">
        <v>23474</v>
      </c>
    </row>
    <row r="2737" spans="1:17" x14ac:dyDescent="0.2">
      <c r="A2737" t="s">
        <v>361</v>
      </c>
      <c r="B2737" s="2">
        <v>41821</v>
      </c>
      <c r="C2737" t="s">
        <v>353</v>
      </c>
      <c r="D2737" t="s">
        <v>354</v>
      </c>
      <c r="E2737" t="s">
        <v>349</v>
      </c>
      <c r="F2737" t="s">
        <v>350</v>
      </c>
      <c r="G2737" t="s">
        <v>392</v>
      </c>
      <c r="H2737">
        <v>30</v>
      </c>
      <c r="I2737" t="s">
        <v>226</v>
      </c>
      <c r="J2737" t="s">
        <v>225</v>
      </c>
      <c r="K2737">
        <v>1021891</v>
      </c>
      <c r="L2737">
        <v>913086</v>
      </c>
      <c r="M2737">
        <v>5543</v>
      </c>
      <c r="N2737">
        <v>67981</v>
      </c>
      <c r="O2737">
        <v>8306</v>
      </c>
      <c r="P2737">
        <v>834</v>
      </c>
      <c r="Q2737">
        <v>26141</v>
      </c>
    </row>
    <row r="2738" spans="1:17" hidden="1" x14ac:dyDescent="0.2">
      <c r="A2738" t="s">
        <v>362</v>
      </c>
      <c r="B2738" s="2">
        <v>42186</v>
      </c>
      <c r="C2738" t="s">
        <v>341</v>
      </c>
      <c r="D2738" t="s">
        <v>342</v>
      </c>
      <c r="E2738" t="s">
        <v>343</v>
      </c>
      <c r="F2738" t="s">
        <v>344</v>
      </c>
      <c r="G2738" t="s">
        <v>392</v>
      </c>
      <c r="H2738">
        <v>30</v>
      </c>
      <c r="I2738" t="s">
        <v>226</v>
      </c>
      <c r="J2738" t="s">
        <v>225</v>
      </c>
      <c r="K2738">
        <v>18216</v>
      </c>
      <c r="L2738">
        <v>13703</v>
      </c>
      <c r="M2738">
        <v>238</v>
      </c>
      <c r="N2738">
        <v>2654</v>
      </c>
      <c r="O2738">
        <v>185</v>
      </c>
      <c r="P2738">
        <v>75</v>
      </c>
      <c r="Q2738">
        <v>1361</v>
      </c>
    </row>
    <row r="2739" spans="1:17" hidden="1" x14ac:dyDescent="0.2">
      <c r="A2739" t="s">
        <v>362</v>
      </c>
      <c r="B2739" s="2">
        <v>42186</v>
      </c>
      <c r="C2739" t="s">
        <v>341</v>
      </c>
      <c r="D2739" t="s">
        <v>342</v>
      </c>
      <c r="E2739" t="s">
        <v>347</v>
      </c>
      <c r="F2739" t="s">
        <v>348</v>
      </c>
      <c r="G2739" t="s">
        <v>392</v>
      </c>
      <c r="H2739">
        <v>30</v>
      </c>
      <c r="I2739" t="s">
        <v>226</v>
      </c>
      <c r="J2739" t="s">
        <v>225</v>
      </c>
      <c r="K2739">
        <v>493626</v>
      </c>
      <c r="L2739">
        <v>442725</v>
      </c>
      <c r="M2739">
        <v>1994</v>
      </c>
      <c r="N2739">
        <v>31880</v>
      </c>
      <c r="O2739">
        <v>4770</v>
      </c>
      <c r="P2739">
        <v>307</v>
      </c>
      <c r="Q2739">
        <v>11950</v>
      </c>
    </row>
    <row r="2740" spans="1:17" hidden="1" x14ac:dyDescent="0.2">
      <c r="A2740" t="s">
        <v>362</v>
      </c>
      <c r="B2740" s="2">
        <v>42186</v>
      </c>
      <c r="C2740" t="s">
        <v>341</v>
      </c>
      <c r="D2740" t="s">
        <v>342</v>
      </c>
      <c r="E2740" t="s">
        <v>349</v>
      </c>
      <c r="F2740" t="s">
        <v>350</v>
      </c>
      <c r="G2740" t="s">
        <v>392</v>
      </c>
      <c r="H2740">
        <v>30</v>
      </c>
      <c r="I2740" t="s">
        <v>226</v>
      </c>
      <c r="J2740" t="s">
        <v>225</v>
      </c>
      <c r="K2740">
        <v>511842</v>
      </c>
      <c r="L2740">
        <v>456428</v>
      </c>
      <c r="M2740">
        <v>2232</v>
      </c>
      <c r="N2740">
        <v>34534</v>
      </c>
      <c r="O2740">
        <v>4955</v>
      </c>
      <c r="P2740">
        <v>382</v>
      </c>
      <c r="Q2740">
        <v>13311</v>
      </c>
    </row>
    <row r="2741" spans="1:17" hidden="1" x14ac:dyDescent="0.2">
      <c r="A2741" t="s">
        <v>362</v>
      </c>
      <c r="B2741" s="2">
        <v>42186</v>
      </c>
      <c r="C2741" t="s">
        <v>351</v>
      </c>
      <c r="D2741" t="s">
        <v>352</v>
      </c>
      <c r="E2741" t="s">
        <v>343</v>
      </c>
      <c r="F2741" t="s">
        <v>344</v>
      </c>
      <c r="G2741" t="s">
        <v>392</v>
      </c>
      <c r="H2741">
        <v>30</v>
      </c>
      <c r="I2741" t="s">
        <v>226</v>
      </c>
      <c r="J2741" t="s">
        <v>225</v>
      </c>
      <c r="K2741">
        <v>19140</v>
      </c>
      <c r="L2741">
        <v>14313</v>
      </c>
      <c r="M2741">
        <v>310</v>
      </c>
      <c r="N2741">
        <v>2792</v>
      </c>
      <c r="O2741">
        <v>201</v>
      </c>
      <c r="P2741">
        <v>77</v>
      </c>
      <c r="Q2741">
        <v>1447</v>
      </c>
    </row>
    <row r="2742" spans="1:17" hidden="1" x14ac:dyDescent="0.2">
      <c r="A2742" t="s">
        <v>362</v>
      </c>
      <c r="B2742" s="2">
        <v>42186</v>
      </c>
      <c r="C2742" t="s">
        <v>351</v>
      </c>
      <c r="D2742" t="s">
        <v>352</v>
      </c>
      <c r="E2742" t="s">
        <v>347</v>
      </c>
      <c r="F2742" t="s">
        <v>348</v>
      </c>
      <c r="G2742" t="s">
        <v>392</v>
      </c>
      <c r="H2742">
        <v>30</v>
      </c>
      <c r="I2742" t="s">
        <v>226</v>
      </c>
      <c r="J2742" t="s">
        <v>225</v>
      </c>
      <c r="K2742">
        <v>499521</v>
      </c>
      <c r="L2742">
        <v>449077</v>
      </c>
      <c r="M2742">
        <v>3155</v>
      </c>
      <c r="N2742">
        <v>31356</v>
      </c>
      <c r="O2742">
        <v>3435</v>
      </c>
      <c r="P2742">
        <v>401</v>
      </c>
      <c r="Q2742">
        <v>12097</v>
      </c>
    </row>
    <row r="2743" spans="1:17" hidden="1" x14ac:dyDescent="0.2">
      <c r="A2743" t="s">
        <v>362</v>
      </c>
      <c r="B2743" s="2">
        <v>42186</v>
      </c>
      <c r="C2743" t="s">
        <v>351</v>
      </c>
      <c r="D2743" t="s">
        <v>352</v>
      </c>
      <c r="E2743" t="s">
        <v>349</v>
      </c>
      <c r="F2743" t="s">
        <v>350</v>
      </c>
      <c r="G2743" t="s">
        <v>392</v>
      </c>
      <c r="H2743">
        <v>30</v>
      </c>
      <c r="I2743" t="s">
        <v>226</v>
      </c>
      <c r="J2743" t="s">
        <v>225</v>
      </c>
      <c r="K2743">
        <v>518661</v>
      </c>
      <c r="L2743">
        <v>463390</v>
      </c>
      <c r="M2743">
        <v>3465</v>
      </c>
      <c r="N2743">
        <v>34148</v>
      </c>
      <c r="O2743">
        <v>3636</v>
      </c>
      <c r="P2743">
        <v>478</v>
      </c>
      <c r="Q2743">
        <v>13544</v>
      </c>
    </row>
    <row r="2744" spans="1:17" hidden="1" x14ac:dyDescent="0.2">
      <c r="A2744" t="s">
        <v>362</v>
      </c>
      <c r="B2744" s="2">
        <v>42186</v>
      </c>
      <c r="C2744" t="s">
        <v>353</v>
      </c>
      <c r="D2744" t="s">
        <v>354</v>
      </c>
      <c r="E2744" t="s">
        <v>343</v>
      </c>
      <c r="F2744" t="s">
        <v>344</v>
      </c>
      <c r="G2744" t="s">
        <v>392</v>
      </c>
      <c r="H2744">
        <v>30</v>
      </c>
      <c r="I2744" t="s">
        <v>226</v>
      </c>
      <c r="J2744" t="s">
        <v>225</v>
      </c>
      <c r="K2744">
        <v>37356</v>
      </c>
      <c r="L2744">
        <v>28016</v>
      </c>
      <c r="M2744">
        <v>548</v>
      </c>
      <c r="N2744">
        <v>5446</v>
      </c>
      <c r="O2744">
        <v>386</v>
      </c>
      <c r="P2744">
        <v>152</v>
      </c>
      <c r="Q2744">
        <v>2808</v>
      </c>
    </row>
    <row r="2745" spans="1:17" hidden="1" x14ac:dyDescent="0.2">
      <c r="A2745" t="s">
        <v>362</v>
      </c>
      <c r="B2745" s="2">
        <v>42186</v>
      </c>
      <c r="C2745" t="s">
        <v>353</v>
      </c>
      <c r="D2745" t="s">
        <v>354</v>
      </c>
      <c r="E2745" t="s">
        <v>347</v>
      </c>
      <c r="F2745" t="s">
        <v>348</v>
      </c>
      <c r="G2745" t="s">
        <v>392</v>
      </c>
      <c r="H2745">
        <v>30</v>
      </c>
      <c r="I2745" t="s">
        <v>226</v>
      </c>
      <c r="J2745" t="s">
        <v>225</v>
      </c>
      <c r="K2745">
        <v>993147</v>
      </c>
      <c r="L2745">
        <v>891802</v>
      </c>
      <c r="M2745">
        <v>5149</v>
      </c>
      <c r="N2745">
        <v>63236</v>
      </c>
      <c r="O2745">
        <v>8205</v>
      </c>
      <c r="P2745">
        <v>708</v>
      </c>
      <c r="Q2745">
        <v>24047</v>
      </c>
    </row>
    <row r="2746" spans="1:17" hidden="1" x14ac:dyDescent="0.2">
      <c r="A2746" t="s">
        <v>362</v>
      </c>
      <c r="B2746" s="2">
        <v>42186</v>
      </c>
      <c r="C2746" t="s">
        <v>353</v>
      </c>
      <c r="D2746" t="s">
        <v>354</v>
      </c>
      <c r="E2746" t="s">
        <v>349</v>
      </c>
      <c r="F2746" t="s">
        <v>350</v>
      </c>
      <c r="G2746" t="s">
        <v>392</v>
      </c>
      <c r="H2746">
        <v>30</v>
      </c>
      <c r="I2746" t="s">
        <v>226</v>
      </c>
      <c r="J2746" t="s">
        <v>225</v>
      </c>
      <c r="K2746">
        <v>1030503</v>
      </c>
      <c r="L2746">
        <v>919818</v>
      </c>
      <c r="M2746">
        <v>5697</v>
      </c>
      <c r="N2746">
        <v>68682</v>
      </c>
      <c r="O2746">
        <v>8591</v>
      </c>
      <c r="P2746">
        <v>860</v>
      </c>
      <c r="Q2746">
        <v>26855</v>
      </c>
    </row>
    <row r="2747" spans="1:17" hidden="1" x14ac:dyDescent="0.2">
      <c r="A2747" t="s">
        <v>363</v>
      </c>
      <c r="B2747" s="2">
        <v>42552</v>
      </c>
      <c r="C2747" t="s">
        <v>341</v>
      </c>
      <c r="D2747" t="s">
        <v>342</v>
      </c>
      <c r="E2747" t="s">
        <v>343</v>
      </c>
      <c r="F2747" t="s">
        <v>344</v>
      </c>
      <c r="G2747" t="s">
        <v>392</v>
      </c>
      <c r="H2747">
        <v>30</v>
      </c>
      <c r="I2747" t="s">
        <v>226</v>
      </c>
      <c r="J2747" t="s">
        <v>225</v>
      </c>
      <c r="K2747">
        <v>18943</v>
      </c>
      <c r="L2747">
        <v>14242</v>
      </c>
      <c r="M2747">
        <v>244</v>
      </c>
      <c r="N2747">
        <v>2820</v>
      </c>
      <c r="O2747">
        <v>176</v>
      </c>
      <c r="P2747">
        <v>75</v>
      </c>
      <c r="Q2747">
        <v>1386</v>
      </c>
    </row>
    <row r="2748" spans="1:17" hidden="1" x14ac:dyDescent="0.2">
      <c r="A2748" t="s">
        <v>363</v>
      </c>
      <c r="B2748" s="2">
        <v>42552</v>
      </c>
      <c r="C2748" t="s">
        <v>341</v>
      </c>
      <c r="D2748" t="s">
        <v>342</v>
      </c>
      <c r="E2748" t="s">
        <v>347</v>
      </c>
      <c r="F2748" t="s">
        <v>348</v>
      </c>
      <c r="G2748" t="s">
        <v>392</v>
      </c>
      <c r="H2748">
        <v>30</v>
      </c>
      <c r="I2748" t="s">
        <v>226</v>
      </c>
      <c r="J2748" t="s">
        <v>225</v>
      </c>
      <c r="K2748">
        <v>497930</v>
      </c>
      <c r="L2748">
        <v>445996</v>
      </c>
      <c r="M2748">
        <v>2073</v>
      </c>
      <c r="N2748">
        <v>32202</v>
      </c>
      <c r="O2748">
        <v>5022</v>
      </c>
      <c r="P2748">
        <v>319</v>
      </c>
      <c r="Q2748">
        <v>12318</v>
      </c>
    </row>
    <row r="2749" spans="1:17" hidden="1" x14ac:dyDescent="0.2">
      <c r="A2749" t="s">
        <v>363</v>
      </c>
      <c r="B2749" s="2">
        <v>42552</v>
      </c>
      <c r="C2749" t="s">
        <v>341</v>
      </c>
      <c r="D2749" t="s">
        <v>342</v>
      </c>
      <c r="E2749" t="s">
        <v>349</v>
      </c>
      <c r="F2749" t="s">
        <v>350</v>
      </c>
      <c r="G2749" t="s">
        <v>392</v>
      </c>
      <c r="H2749">
        <v>30</v>
      </c>
      <c r="I2749" t="s">
        <v>226</v>
      </c>
      <c r="J2749" t="s">
        <v>225</v>
      </c>
      <c r="K2749">
        <v>516873</v>
      </c>
      <c r="L2749">
        <v>460238</v>
      </c>
      <c r="M2749">
        <v>2317</v>
      </c>
      <c r="N2749">
        <v>35022</v>
      </c>
      <c r="O2749">
        <v>5198</v>
      </c>
      <c r="P2749">
        <v>394</v>
      </c>
      <c r="Q2749">
        <v>13704</v>
      </c>
    </row>
    <row r="2750" spans="1:17" hidden="1" x14ac:dyDescent="0.2">
      <c r="A2750" t="s">
        <v>363</v>
      </c>
      <c r="B2750" s="2">
        <v>42552</v>
      </c>
      <c r="C2750" t="s">
        <v>351</v>
      </c>
      <c r="D2750" t="s">
        <v>352</v>
      </c>
      <c r="E2750" t="s">
        <v>343</v>
      </c>
      <c r="F2750" t="s">
        <v>344</v>
      </c>
      <c r="G2750" t="s">
        <v>392</v>
      </c>
      <c r="H2750">
        <v>30</v>
      </c>
      <c r="I2750" t="s">
        <v>226</v>
      </c>
      <c r="J2750" t="s">
        <v>225</v>
      </c>
      <c r="K2750">
        <v>19952</v>
      </c>
      <c r="L2750">
        <v>14927</v>
      </c>
      <c r="M2750">
        <v>328</v>
      </c>
      <c r="N2750">
        <v>2908</v>
      </c>
      <c r="O2750">
        <v>205</v>
      </c>
      <c r="P2750">
        <v>88</v>
      </c>
      <c r="Q2750">
        <v>1496</v>
      </c>
    </row>
    <row r="2751" spans="1:17" hidden="1" x14ac:dyDescent="0.2">
      <c r="A2751" t="s">
        <v>363</v>
      </c>
      <c r="B2751" s="2">
        <v>42552</v>
      </c>
      <c r="C2751" t="s">
        <v>351</v>
      </c>
      <c r="D2751" t="s">
        <v>352</v>
      </c>
      <c r="E2751" t="s">
        <v>347</v>
      </c>
      <c r="F2751" t="s">
        <v>348</v>
      </c>
      <c r="G2751" t="s">
        <v>392</v>
      </c>
      <c r="H2751">
        <v>30</v>
      </c>
      <c r="I2751" t="s">
        <v>226</v>
      </c>
      <c r="J2751" t="s">
        <v>225</v>
      </c>
      <c r="K2751">
        <v>504038</v>
      </c>
      <c r="L2751">
        <v>452594</v>
      </c>
      <c r="M2751">
        <v>3278</v>
      </c>
      <c r="N2751">
        <v>31639</v>
      </c>
      <c r="O2751">
        <v>3673</v>
      </c>
      <c r="P2751">
        <v>409</v>
      </c>
      <c r="Q2751">
        <v>12445</v>
      </c>
    </row>
    <row r="2752" spans="1:17" hidden="1" x14ac:dyDescent="0.2">
      <c r="A2752" t="s">
        <v>363</v>
      </c>
      <c r="B2752" s="2">
        <v>42552</v>
      </c>
      <c r="C2752" t="s">
        <v>351</v>
      </c>
      <c r="D2752" t="s">
        <v>352</v>
      </c>
      <c r="E2752" t="s">
        <v>349</v>
      </c>
      <c r="F2752" t="s">
        <v>350</v>
      </c>
      <c r="G2752" t="s">
        <v>392</v>
      </c>
      <c r="H2752">
        <v>30</v>
      </c>
      <c r="I2752" t="s">
        <v>226</v>
      </c>
      <c r="J2752" t="s">
        <v>225</v>
      </c>
      <c r="K2752">
        <v>523990</v>
      </c>
      <c r="L2752">
        <v>467521</v>
      </c>
      <c r="M2752">
        <v>3606</v>
      </c>
      <c r="N2752">
        <v>34547</v>
      </c>
      <c r="O2752">
        <v>3878</v>
      </c>
      <c r="P2752">
        <v>497</v>
      </c>
      <c r="Q2752">
        <v>13941</v>
      </c>
    </row>
    <row r="2753" spans="1:17" hidden="1" x14ac:dyDescent="0.2">
      <c r="A2753" t="s">
        <v>363</v>
      </c>
      <c r="B2753" s="2">
        <v>42552</v>
      </c>
      <c r="C2753" t="s">
        <v>353</v>
      </c>
      <c r="D2753" t="s">
        <v>354</v>
      </c>
      <c r="E2753" t="s">
        <v>343</v>
      </c>
      <c r="F2753" t="s">
        <v>344</v>
      </c>
      <c r="G2753" t="s">
        <v>392</v>
      </c>
      <c r="H2753">
        <v>30</v>
      </c>
      <c r="I2753" t="s">
        <v>226</v>
      </c>
      <c r="J2753" t="s">
        <v>225</v>
      </c>
      <c r="K2753">
        <v>38895</v>
      </c>
      <c r="L2753">
        <v>29169</v>
      </c>
      <c r="M2753">
        <v>572</v>
      </c>
      <c r="N2753">
        <v>5728</v>
      </c>
      <c r="O2753">
        <v>381</v>
      </c>
      <c r="P2753">
        <v>163</v>
      </c>
      <c r="Q2753">
        <v>2882</v>
      </c>
    </row>
    <row r="2754" spans="1:17" hidden="1" x14ac:dyDescent="0.2">
      <c r="A2754" t="s">
        <v>363</v>
      </c>
      <c r="B2754" s="2">
        <v>42552</v>
      </c>
      <c r="C2754" t="s">
        <v>353</v>
      </c>
      <c r="D2754" t="s">
        <v>354</v>
      </c>
      <c r="E2754" t="s">
        <v>347</v>
      </c>
      <c r="F2754" t="s">
        <v>348</v>
      </c>
      <c r="G2754" t="s">
        <v>392</v>
      </c>
      <c r="H2754">
        <v>30</v>
      </c>
      <c r="I2754" t="s">
        <v>226</v>
      </c>
      <c r="J2754" t="s">
        <v>225</v>
      </c>
      <c r="K2754">
        <v>1001968</v>
      </c>
      <c r="L2754">
        <v>898590</v>
      </c>
      <c r="M2754">
        <v>5351</v>
      </c>
      <c r="N2754">
        <v>63841</v>
      </c>
      <c r="O2754">
        <v>8695</v>
      </c>
      <c r="P2754">
        <v>728</v>
      </c>
      <c r="Q2754">
        <v>24763</v>
      </c>
    </row>
    <row r="2755" spans="1:17" hidden="1" x14ac:dyDescent="0.2">
      <c r="A2755" t="s">
        <v>363</v>
      </c>
      <c r="B2755" s="2">
        <v>42552</v>
      </c>
      <c r="C2755" t="s">
        <v>353</v>
      </c>
      <c r="D2755" t="s">
        <v>354</v>
      </c>
      <c r="E2755" t="s">
        <v>349</v>
      </c>
      <c r="F2755" t="s">
        <v>350</v>
      </c>
      <c r="G2755" t="s">
        <v>392</v>
      </c>
      <c r="H2755">
        <v>30</v>
      </c>
      <c r="I2755" t="s">
        <v>226</v>
      </c>
      <c r="J2755" t="s">
        <v>225</v>
      </c>
      <c r="K2755">
        <v>1040863</v>
      </c>
      <c r="L2755">
        <v>927759</v>
      </c>
      <c r="M2755">
        <v>5923</v>
      </c>
      <c r="N2755">
        <v>69569</v>
      </c>
      <c r="O2755">
        <v>9076</v>
      </c>
      <c r="P2755">
        <v>891</v>
      </c>
      <c r="Q2755">
        <v>27645</v>
      </c>
    </row>
    <row r="2756" spans="1:17" hidden="1" x14ac:dyDescent="0.2">
      <c r="A2756" t="s">
        <v>364</v>
      </c>
      <c r="B2756" s="2">
        <v>42917</v>
      </c>
      <c r="C2756" t="s">
        <v>341</v>
      </c>
      <c r="D2756" t="s">
        <v>342</v>
      </c>
      <c r="E2756" t="s">
        <v>343</v>
      </c>
      <c r="F2756" t="s">
        <v>344</v>
      </c>
      <c r="G2756" t="s">
        <v>392</v>
      </c>
      <c r="H2756">
        <v>30</v>
      </c>
      <c r="I2756" t="s">
        <v>226</v>
      </c>
      <c r="J2756" t="s">
        <v>225</v>
      </c>
      <c r="K2756">
        <v>19739</v>
      </c>
      <c r="L2756">
        <v>14883</v>
      </c>
      <c r="M2756">
        <v>260</v>
      </c>
      <c r="N2756">
        <v>2863</v>
      </c>
      <c r="O2756">
        <v>207</v>
      </c>
      <c r="P2756">
        <v>76</v>
      </c>
      <c r="Q2756">
        <v>1450</v>
      </c>
    </row>
    <row r="2757" spans="1:17" hidden="1" x14ac:dyDescent="0.2">
      <c r="A2757" t="s">
        <v>364</v>
      </c>
      <c r="B2757" s="2">
        <v>42917</v>
      </c>
      <c r="C2757" t="s">
        <v>341</v>
      </c>
      <c r="D2757" t="s">
        <v>342</v>
      </c>
      <c r="E2757" t="s">
        <v>347</v>
      </c>
      <c r="F2757" t="s">
        <v>348</v>
      </c>
      <c r="G2757" t="s">
        <v>392</v>
      </c>
      <c r="H2757">
        <v>30</v>
      </c>
      <c r="I2757" t="s">
        <v>226</v>
      </c>
      <c r="J2757" t="s">
        <v>225</v>
      </c>
      <c r="K2757">
        <v>503186</v>
      </c>
      <c r="L2757">
        <v>450156</v>
      </c>
      <c r="M2757">
        <v>2193</v>
      </c>
      <c r="N2757">
        <v>32546</v>
      </c>
      <c r="O2757">
        <v>5165</v>
      </c>
      <c r="P2757">
        <v>328</v>
      </c>
      <c r="Q2757">
        <v>12798</v>
      </c>
    </row>
    <row r="2758" spans="1:17" hidden="1" x14ac:dyDescent="0.2">
      <c r="A2758" t="s">
        <v>364</v>
      </c>
      <c r="B2758" s="2">
        <v>42917</v>
      </c>
      <c r="C2758" t="s">
        <v>341</v>
      </c>
      <c r="D2758" t="s">
        <v>342</v>
      </c>
      <c r="E2758" t="s">
        <v>349</v>
      </c>
      <c r="F2758" t="s">
        <v>350</v>
      </c>
      <c r="G2758" t="s">
        <v>392</v>
      </c>
      <c r="H2758">
        <v>30</v>
      </c>
      <c r="I2758" t="s">
        <v>226</v>
      </c>
      <c r="J2758" t="s">
        <v>225</v>
      </c>
      <c r="K2758">
        <v>522925</v>
      </c>
      <c r="L2758">
        <v>465039</v>
      </c>
      <c r="M2758">
        <v>2453</v>
      </c>
      <c r="N2758">
        <v>35409</v>
      </c>
      <c r="O2758">
        <v>5372</v>
      </c>
      <c r="P2758">
        <v>404</v>
      </c>
      <c r="Q2758">
        <v>14248</v>
      </c>
    </row>
    <row r="2759" spans="1:17" hidden="1" x14ac:dyDescent="0.2">
      <c r="A2759" t="s">
        <v>364</v>
      </c>
      <c r="B2759" s="2">
        <v>42917</v>
      </c>
      <c r="C2759" t="s">
        <v>351</v>
      </c>
      <c r="D2759" t="s">
        <v>352</v>
      </c>
      <c r="E2759" t="s">
        <v>343</v>
      </c>
      <c r="F2759" t="s">
        <v>344</v>
      </c>
      <c r="G2759" t="s">
        <v>392</v>
      </c>
      <c r="H2759">
        <v>30</v>
      </c>
      <c r="I2759" t="s">
        <v>226</v>
      </c>
      <c r="J2759" t="s">
        <v>225</v>
      </c>
      <c r="K2759">
        <v>21110</v>
      </c>
      <c r="L2759">
        <v>15902</v>
      </c>
      <c r="M2759">
        <v>348</v>
      </c>
      <c r="N2759">
        <v>3022</v>
      </c>
      <c r="O2759">
        <v>201</v>
      </c>
      <c r="P2759">
        <v>80</v>
      </c>
      <c r="Q2759">
        <v>1557</v>
      </c>
    </row>
    <row r="2760" spans="1:17" hidden="1" x14ac:dyDescent="0.2">
      <c r="A2760" t="s">
        <v>364</v>
      </c>
      <c r="B2760" s="2">
        <v>42917</v>
      </c>
      <c r="C2760" t="s">
        <v>351</v>
      </c>
      <c r="D2760" t="s">
        <v>352</v>
      </c>
      <c r="E2760" t="s">
        <v>347</v>
      </c>
      <c r="F2760" t="s">
        <v>348</v>
      </c>
      <c r="G2760" t="s">
        <v>392</v>
      </c>
      <c r="H2760">
        <v>30</v>
      </c>
      <c r="I2760" t="s">
        <v>226</v>
      </c>
      <c r="J2760" t="s">
        <v>225</v>
      </c>
      <c r="K2760">
        <v>509055</v>
      </c>
      <c r="L2760">
        <v>456604</v>
      </c>
      <c r="M2760">
        <v>3359</v>
      </c>
      <c r="N2760">
        <v>31893</v>
      </c>
      <c r="O2760">
        <v>3878</v>
      </c>
      <c r="P2760">
        <v>418</v>
      </c>
      <c r="Q2760">
        <v>12903</v>
      </c>
    </row>
    <row r="2761" spans="1:17" hidden="1" x14ac:dyDescent="0.2">
      <c r="A2761" t="s">
        <v>364</v>
      </c>
      <c r="B2761" s="2">
        <v>42917</v>
      </c>
      <c r="C2761" t="s">
        <v>351</v>
      </c>
      <c r="D2761" t="s">
        <v>352</v>
      </c>
      <c r="E2761" t="s">
        <v>349</v>
      </c>
      <c r="F2761" t="s">
        <v>350</v>
      </c>
      <c r="G2761" t="s">
        <v>392</v>
      </c>
      <c r="H2761">
        <v>30</v>
      </c>
      <c r="I2761" t="s">
        <v>226</v>
      </c>
      <c r="J2761" t="s">
        <v>225</v>
      </c>
      <c r="K2761">
        <v>530165</v>
      </c>
      <c r="L2761">
        <v>472506</v>
      </c>
      <c r="M2761">
        <v>3707</v>
      </c>
      <c r="N2761">
        <v>34915</v>
      </c>
      <c r="O2761">
        <v>4079</v>
      </c>
      <c r="P2761">
        <v>498</v>
      </c>
      <c r="Q2761">
        <v>14460</v>
      </c>
    </row>
    <row r="2762" spans="1:17" hidden="1" x14ac:dyDescent="0.2">
      <c r="A2762" t="s">
        <v>364</v>
      </c>
      <c r="B2762" s="2">
        <v>42917</v>
      </c>
      <c r="C2762" t="s">
        <v>353</v>
      </c>
      <c r="D2762" t="s">
        <v>354</v>
      </c>
      <c r="E2762" t="s">
        <v>343</v>
      </c>
      <c r="F2762" t="s">
        <v>344</v>
      </c>
      <c r="G2762" t="s">
        <v>392</v>
      </c>
      <c r="H2762">
        <v>30</v>
      </c>
      <c r="I2762" t="s">
        <v>226</v>
      </c>
      <c r="J2762" t="s">
        <v>225</v>
      </c>
      <c r="K2762">
        <v>40849</v>
      </c>
      <c r="L2762">
        <v>30785</v>
      </c>
      <c r="M2762">
        <v>608</v>
      </c>
      <c r="N2762">
        <v>5885</v>
      </c>
      <c r="O2762">
        <v>408</v>
      </c>
      <c r="P2762">
        <v>156</v>
      </c>
      <c r="Q2762">
        <v>3007</v>
      </c>
    </row>
    <row r="2763" spans="1:17" hidden="1" x14ac:dyDescent="0.2">
      <c r="A2763" t="s">
        <v>364</v>
      </c>
      <c r="B2763" s="2">
        <v>42917</v>
      </c>
      <c r="C2763" t="s">
        <v>353</v>
      </c>
      <c r="D2763" t="s">
        <v>354</v>
      </c>
      <c r="E2763" t="s">
        <v>347</v>
      </c>
      <c r="F2763" t="s">
        <v>348</v>
      </c>
      <c r="G2763" t="s">
        <v>392</v>
      </c>
      <c r="H2763">
        <v>30</v>
      </c>
      <c r="I2763" t="s">
        <v>226</v>
      </c>
      <c r="J2763" t="s">
        <v>225</v>
      </c>
      <c r="K2763">
        <v>1012241</v>
      </c>
      <c r="L2763">
        <v>906760</v>
      </c>
      <c r="M2763">
        <v>5552</v>
      </c>
      <c r="N2763">
        <v>64439</v>
      </c>
      <c r="O2763">
        <v>9043</v>
      </c>
      <c r="P2763">
        <v>746</v>
      </c>
      <c r="Q2763">
        <v>25701</v>
      </c>
    </row>
    <row r="2764" spans="1:17" hidden="1" x14ac:dyDescent="0.2">
      <c r="A2764" t="s">
        <v>364</v>
      </c>
      <c r="B2764" s="2">
        <v>42917</v>
      </c>
      <c r="C2764" t="s">
        <v>353</v>
      </c>
      <c r="D2764" t="s">
        <v>354</v>
      </c>
      <c r="E2764" t="s">
        <v>349</v>
      </c>
      <c r="F2764" t="s">
        <v>350</v>
      </c>
      <c r="G2764" t="s">
        <v>392</v>
      </c>
      <c r="H2764">
        <v>30</v>
      </c>
      <c r="I2764" t="s">
        <v>226</v>
      </c>
      <c r="J2764" t="s">
        <v>225</v>
      </c>
      <c r="K2764">
        <v>1053090</v>
      </c>
      <c r="L2764">
        <v>937545</v>
      </c>
      <c r="M2764">
        <v>6160</v>
      </c>
      <c r="N2764">
        <v>70324</v>
      </c>
      <c r="O2764">
        <v>9451</v>
      </c>
      <c r="P2764">
        <v>902</v>
      </c>
      <c r="Q2764">
        <v>28708</v>
      </c>
    </row>
    <row r="2765" spans="1:17" hidden="1" x14ac:dyDescent="0.2">
      <c r="A2765" t="s">
        <v>365</v>
      </c>
      <c r="B2765" s="2">
        <v>43282</v>
      </c>
      <c r="C2765" t="s">
        <v>341</v>
      </c>
      <c r="D2765" t="s">
        <v>342</v>
      </c>
      <c r="E2765" t="s">
        <v>343</v>
      </c>
      <c r="F2765" t="s">
        <v>344</v>
      </c>
      <c r="G2765" t="s">
        <v>392</v>
      </c>
      <c r="H2765">
        <v>30</v>
      </c>
      <c r="I2765" t="s">
        <v>226</v>
      </c>
      <c r="J2765" t="s">
        <v>225</v>
      </c>
      <c r="K2765">
        <v>20476</v>
      </c>
      <c r="L2765">
        <v>15520</v>
      </c>
      <c r="M2765">
        <v>260</v>
      </c>
      <c r="N2765">
        <v>2848</v>
      </c>
      <c r="O2765">
        <v>227</v>
      </c>
      <c r="P2765">
        <v>73</v>
      </c>
      <c r="Q2765">
        <v>1548</v>
      </c>
    </row>
    <row r="2766" spans="1:17" hidden="1" x14ac:dyDescent="0.2">
      <c r="A2766" t="s">
        <v>365</v>
      </c>
      <c r="B2766" s="2">
        <v>43282</v>
      </c>
      <c r="C2766" t="s">
        <v>341</v>
      </c>
      <c r="D2766" t="s">
        <v>342</v>
      </c>
      <c r="E2766" t="s">
        <v>347</v>
      </c>
      <c r="F2766" t="s">
        <v>348</v>
      </c>
      <c r="G2766" t="s">
        <v>392</v>
      </c>
      <c r="H2766">
        <v>30</v>
      </c>
      <c r="I2766" t="s">
        <v>226</v>
      </c>
      <c r="J2766" t="s">
        <v>225</v>
      </c>
      <c r="K2766">
        <v>506977</v>
      </c>
      <c r="L2766">
        <v>453206</v>
      </c>
      <c r="M2766">
        <v>2255</v>
      </c>
      <c r="N2766">
        <v>32728</v>
      </c>
      <c r="O2766">
        <v>5344</v>
      </c>
      <c r="P2766">
        <v>328</v>
      </c>
      <c r="Q2766">
        <v>13116</v>
      </c>
    </row>
    <row r="2767" spans="1:17" hidden="1" x14ac:dyDescent="0.2">
      <c r="A2767" t="s">
        <v>365</v>
      </c>
      <c r="B2767" s="2">
        <v>43282</v>
      </c>
      <c r="C2767" t="s">
        <v>341</v>
      </c>
      <c r="D2767" t="s">
        <v>342</v>
      </c>
      <c r="E2767" t="s">
        <v>349</v>
      </c>
      <c r="F2767" t="s">
        <v>350</v>
      </c>
      <c r="G2767" t="s">
        <v>392</v>
      </c>
      <c r="H2767">
        <v>30</v>
      </c>
      <c r="I2767" t="s">
        <v>226</v>
      </c>
      <c r="J2767" t="s">
        <v>225</v>
      </c>
      <c r="K2767">
        <v>527453</v>
      </c>
      <c r="L2767">
        <v>468726</v>
      </c>
      <c r="M2767">
        <v>2515</v>
      </c>
      <c r="N2767">
        <v>35576</v>
      </c>
      <c r="O2767">
        <v>5571</v>
      </c>
      <c r="P2767">
        <v>401</v>
      </c>
      <c r="Q2767">
        <v>14664</v>
      </c>
    </row>
    <row r="2768" spans="1:17" hidden="1" x14ac:dyDescent="0.2">
      <c r="A2768" t="s">
        <v>365</v>
      </c>
      <c r="B2768" s="2">
        <v>43282</v>
      </c>
      <c r="C2768" t="s">
        <v>351</v>
      </c>
      <c r="D2768" t="s">
        <v>352</v>
      </c>
      <c r="E2768" t="s">
        <v>343</v>
      </c>
      <c r="F2768" t="s">
        <v>344</v>
      </c>
      <c r="G2768" t="s">
        <v>392</v>
      </c>
      <c r="H2768">
        <v>30</v>
      </c>
      <c r="I2768" t="s">
        <v>226</v>
      </c>
      <c r="J2768" t="s">
        <v>225</v>
      </c>
      <c r="K2768">
        <v>22027</v>
      </c>
      <c r="L2768">
        <v>16707</v>
      </c>
      <c r="M2768">
        <v>365</v>
      </c>
      <c r="N2768">
        <v>3045</v>
      </c>
      <c r="O2768">
        <v>217</v>
      </c>
      <c r="P2768">
        <v>83</v>
      </c>
      <c r="Q2768">
        <v>1610</v>
      </c>
    </row>
    <row r="2769" spans="1:17" hidden="1" x14ac:dyDescent="0.2">
      <c r="A2769" t="s">
        <v>365</v>
      </c>
      <c r="B2769" s="2">
        <v>43282</v>
      </c>
      <c r="C2769" t="s">
        <v>351</v>
      </c>
      <c r="D2769" t="s">
        <v>352</v>
      </c>
      <c r="E2769" t="s">
        <v>347</v>
      </c>
      <c r="F2769" t="s">
        <v>348</v>
      </c>
      <c r="G2769" t="s">
        <v>392</v>
      </c>
      <c r="H2769">
        <v>30</v>
      </c>
      <c r="I2769" t="s">
        <v>226</v>
      </c>
      <c r="J2769" t="s">
        <v>225</v>
      </c>
      <c r="K2769">
        <v>512825</v>
      </c>
      <c r="L2769">
        <v>459699</v>
      </c>
      <c r="M2769">
        <v>3357</v>
      </c>
      <c r="N2769">
        <v>31982</v>
      </c>
      <c r="O2769">
        <v>4064</v>
      </c>
      <c r="P2769">
        <v>409</v>
      </c>
      <c r="Q2769">
        <v>13314</v>
      </c>
    </row>
    <row r="2770" spans="1:17" hidden="1" x14ac:dyDescent="0.2">
      <c r="A2770" t="s">
        <v>365</v>
      </c>
      <c r="B2770" s="2">
        <v>43282</v>
      </c>
      <c r="C2770" t="s">
        <v>351</v>
      </c>
      <c r="D2770" t="s">
        <v>352</v>
      </c>
      <c r="E2770" t="s">
        <v>349</v>
      </c>
      <c r="F2770" t="s">
        <v>350</v>
      </c>
      <c r="G2770" t="s">
        <v>392</v>
      </c>
      <c r="H2770">
        <v>30</v>
      </c>
      <c r="I2770" t="s">
        <v>226</v>
      </c>
      <c r="J2770" t="s">
        <v>225</v>
      </c>
      <c r="K2770">
        <v>534852</v>
      </c>
      <c r="L2770">
        <v>476406</v>
      </c>
      <c r="M2770">
        <v>3722</v>
      </c>
      <c r="N2770">
        <v>35027</v>
      </c>
      <c r="O2770">
        <v>4281</v>
      </c>
      <c r="P2770">
        <v>492</v>
      </c>
      <c r="Q2770">
        <v>14924</v>
      </c>
    </row>
    <row r="2771" spans="1:17" hidden="1" x14ac:dyDescent="0.2">
      <c r="A2771" t="s">
        <v>365</v>
      </c>
      <c r="B2771" s="2">
        <v>43282</v>
      </c>
      <c r="C2771" t="s">
        <v>353</v>
      </c>
      <c r="D2771" t="s">
        <v>354</v>
      </c>
      <c r="E2771" t="s">
        <v>343</v>
      </c>
      <c r="F2771" t="s">
        <v>344</v>
      </c>
      <c r="G2771" t="s">
        <v>392</v>
      </c>
      <c r="H2771">
        <v>30</v>
      </c>
      <c r="I2771" t="s">
        <v>226</v>
      </c>
      <c r="J2771" t="s">
        <v>225</v>
      </c>
      <c r="K2771">
        <v>42503</v>
      </c>
      <c r="L2771">
        <v>32227</v>
      </c>
      <c r="M2771">
        <v>625</v>
      </c>
      <c r="N2771">
        <v>5893</v>
      </c>
      <c r="O2771">
        <v>444</v>
      </c>
      <c r="P2771">
        <v>156</v>
      </c>
      <c r="Q2771">
        <v>3158</v>
      </c>
    </row>
    <row r="2772" spans="1:17" hidden="1" x14ac:dyDescent="0.2">
      <c r="A2772" t="s">
        <v>365</v>
      </c>
      <c r="B2772" s="2">
        <v>43282</v>
      </c>
      <c r="C2772" t="s">
        <v>353</v>
      </c>
      <c r="D2772" t="s">
        <v>354</v>
      </c>
      <c r="E2772" t="s">
        <v>347</v>
      </c>
      <c r="F2772" t="s">
        <v>348</v>
      </c>
      <c r="G2772" t="s">
        <v>392</v>
      </c>
      <c r="H2772">
        <v>30</v>
      </c>
      <c r="I2772" t="s">
        <v>226</v>
      </c>
      <c r="J2772" t="s">
        <v>225</v>
      </c>
      <c r="K2772">
        <v>1019802</v>
      </c>
      <c r="L2772">
        <v>912905</v>
      </c>
      <c r="M2772">
        <v>5612</v>
      </c>
      <c r="N2772">
        <v>64710</v>
      </c>
      <c r="O2772">
        <v>9408</v>
      </c>
      <c r="P2772">
        <v>737</v>
      </c>
      <c r="Q2772">
        <v>26430</v>
      </c>
    </row>
    <row r="2773" spans="1:17" hidden="1" x14ac:dyDescent="0.2">
      <c r="A2773" t="s">
        <v>365</v>
      </c>
      <c r="B2773" s="2">
        <v>43282</v>
      </c>
      <c r="C2773" t="s">
        <v>353</v>
      </c>
      <c r="D2773" t="s">
        <v>354</v>
      </c>
      <c r="E2773" t="s">
        <v>349</v>
      </c>
      <c r="F2773" t="s">
        <v>350</v>
      </c>
      <c r="G2773" t="s">
        <v>392</v>
      </c>
      <c r="H2773">
        <v>30</v>
      </c>
      <c r="I2773" t="s">
        <v>226</v>
      </c>
      <c r="J2773" t="s">
        <v>225</v>
      </c>
      <c r="K2773">
        <v>1062305</v>
      </c>
      <c r="L2773">
        <v>945132</v>
      </c>
      <c r="M2773">
        <v>6237</v>
      </c>
      <c r="N2773">
        <v>70603</v>
      </c>
      <c r="O2773">
        <v>9852</v>
      </c>
      <c r="P2773">
        <v>893</v>
      </c>
      <c r="Q2773">
        <v>29588</v>
      </c>
    </row>
    <row r="2774" spans="1:17" hidden="1" x14ac:dyDescent="0.2">
      <c r="A2774" t="s">
        <v>339</v>
      </c>
      <c r="B2774" t="s">
        <v>340</v>
      </c>
      <c r="C2774" t="s">
        <v>341</v>
      </c>
      <c r="D2774" t="s">
        <v>342</v>
      </c>
      <c r="E2774" t="s">
        <v>343</v>
      </c>
      <c r="F2774" t="s">
        <v>344</v>
      </c>
      <c r="G2774" t="s">
        <v>393</v>
      </c>
      <c r="H2774">
        <v>31</v>
      </c>
      <c r="I2774" t="s">
        <v>228</v>
      </c>
      <c r="J2774" t="s">
        <v>227</v>
      </c>
      <c r="K2774">
        <v>79256</v>
      </c>
      <c r="L2774">
        <v>69797</v>
      </c>
      <c r="M2774">
        <v>1974</v>
      </c>
      <c r="N2774">
        <v>4027</v>
      </c>
      <c r="O2774">
        <v>542</v>
      </c>
      <c r="P2774">
        <v>497</v>
      </c>
      <c r="Q2774">
        <v>2419</v>
      </c>
    </row>
    <row r="2775" spans="1:17" hidden="1" x14ac:dyDescent="0.2">
      <c r="A2775" t="s">
        <v>339</v>
      </c>
      <c r="B2775" t="s">
        <v>340</v>
      </c>
      <c r="C2775" t="s">
        <v>341</v>
      </c>
      <c r="D2775" t="s">
        <v>342</v>
      </c>
      <c r="E2775" t="s">
        <v>347</v>
      </c>
      <c r="F2775" t="s">
        <v>348</v>
      </c>
      <c r="G2775" t="s">
        <v>393</v>
      </c>
      <c r="H2775">
        <v>31</v>
      </c>
      <c r="I2775" t="s">
        <v>228</v>
      </c>
      <c r="J2775" t="s">
        <v>227</v>
      </c>
      <c r="K2775">
        <v>840789</v>
      </c>
      <c r="L2775">
        <v>761631</v>
      </c>
      <c r="M2775">
        <v>40300</v>
      </c>
      <c r="N2775">
        <v>7642</v>
      </c>
      <c r="O2775">
        <v>16797</v>
      </c>
      <c r="P2775">
        <v>491</v>
      </c>
      <c r="Q2775">
        <v>13928</v>
      </c>
    </row>
    <row r="2776" spans="1:17" hidden="1" x14ac:dyDescent="0.2">
      <c r="A2776" t="s">
        <v>339</v>
      </c>
      <c r="B2776" t="s">
        <v>340</v>
      </c>
      <c r="C2776" t="s">
        <v>341</v>
      </c>
      <c r="D2776" t="s">
        <v>342</v>
      </c>
      <c r="E2776" t="s">
        <v>349</v>
      </c>
      <c r="F2776" t="s">
        <v>350</v>
      </c>
      <c r="G2776" t="s">
        <v>393</v>
      </c>
      <c r="H2776">
        <v>31</v>
      </c>
      <c r="I2776" t="s">
        <v>228</v>
      </c>
      <c r="J2776" t="s">
        <v>227</v>
      </c>
      <c r="K2776">
        <v>920045</v>
      </c>
      <c r="L2776">
        <v>831428</v>
      </c>
      <c r="M2776">
        <v>42274</v>
      </c>
      <c r="N2776">
        <v>11669</v>
      </c>
      <c r="O2776">
        <v>17339</v>
      </c>
      <c r="P2776">
        <v>988</v>
      </c>
      <c r="Q2776">
        <v>16347</v>
      </c>
    </row>
    <row r="2777" spans="1:17" hidden="1" x14ac:dyDescent="0.2">
      <c r="A2777" t="s">
        <v>339</v>
      </c>
      <c r="B2777" t="s">
        <v>340</v>
      </c>
      <c r="C2777" t="s">
        <v>351</v>
      </c>
      <c r="D2777" t="s">
        <v>352</v>
      </c>
      <c r="E2777" t="s">
        <v>343</v>
      </c>
      <c r="F2777" t="s">
        <v>344</v>
      </c>
      <c r="G2777" t="s">
        <v>393</v>
      </c>
      <c r="H2777">
        <v>31</v>
      </c>
      <c r="I2777" t="s">
        <v>228</v>
      </c>
      <c r="J2777" t="s">
        <v>227</v>
      </c>
      <c r="K2777">
        <v>88149</v>
      </c>
      <c r="L2777">
        <v>77760</v>
      </c>
      <c r="M2777">
        <v>2073</v>
      </c>
      <c r="N2777">
        <v>4535</v>
      </c>
      <c r="O2777">
        <v>572</v>
      </c>
      <c r="P2777">
        <v>571</v>
      </c>
      <c r="Q2777">
        <v>2638</v>
      </c>
    </row>
    <row r="2778" spans="1:17" hidden="1" x14ac:dyDescent="0.2">
      <c r="A2778" t="s">
        <v>339</v>
      </c>
      <c r="B2778" t="s">
        <v>340</v>
      </c>
      <c r="C2778" t="s">
        <v>351</v>
      </c>
      <c r="D2778" t="s">
        <v>352</v>
      </c>
      <c r="E2778" t="s">
        <v>347</v>
      </c>
      <c r="F2778" t="s">
        <v>348</v>
      </c>
      <c r="G2778" t="s">
        <v>393</v>
      </c>
      <c r="H2778">
        <v>31</v>
      </c>
      <c r="I2778" t="s">
        <v>228</v>
      </c>
      <c r="J2778" t="s">
        <v>227</v>
      </c>
      <c r="K2778">
        <v>818147</v>
      </c>
      <c r="L2778">
        <v>740076</v>
      </c>
      <c r="M2778">
        <v>41624</v>
      </c>
      <c r="N2778">
        <v>7214</v>
      </c>
      <c r="O2778">
        <v>15411</v>
      </c>
      <c r="P2778">
        <v>502</v>
      </c>
      <c r="Q2778">
        <v>13320</v>
      </c>
    </row>
    <row r="2779" spans="1:17" hidden="1" x14ac:dyDescent="0.2">
      <c r="A2779" t="s">
        <v>339</v>
      </c>
      <c r="B2779" t="s">
        <v>340</v>
      </c>
      <c r="C2779" t="s">
        <v>351</v>
      </c>
      <c r="D2779" t="s">
        <v>352</v>
      </c>
      <c r="E2779" t="s">
        <v>349</v>
      </c>
      <c r="F2779" t="s">
        <v>350</v>
      </c>
      <c r="G2779" t="s">
        <v>393</v>
      </c>
      <c r="H2779">
        <v>31</v>
      </c>
      <c r="I2779" t="s">
        <v>228</v>
      </c>
      <c r="J2779" t="s">
        <v>227</v>
      </c>
      <c r="K2779">
        <v>906296</v>
      </c>
      <c r="L2779">
        <v>817836</v>
      </c>
      <c r="M2779">
        <v>43697</v>
      </c>
      <c r="N2779">
        <v>11749</v>
      </c>
      <c r="O2779">
        <v>15983</v>
      </c>
      <c r="P2779">
        <v>1073</v>
      </c>
      <c r="Q2779">
        <v>15958</v>
      </c>
    </row>
    <row r="2780" spans="1:17" hidden="1" x14ac:dyDescent="0.2">
      <c r="A2780" t="s">
        <v>339</v>
      </c>
      <c r="B2780" t="s">
        <v>340</v>
      </c>
      <c r="C2780" t="s">
        <v>353</v>
      </c>
      <c r="D2780" t="s">
        <v>354</v>
      </c>
      <c r="E2780" t="s">
        <v>343</v>
      </c>
      <c r="F2780" t="s">
        <v>344</v>
      </c>
      <c r="G2780" t="s">
        <v>393</v>
      </c>
      <c r="H2780">
        <v>31</v>
      </c>
      <c r="I2780" t="s">
        <v>228</v>
      </c>
      <c r="J2780" t="s">
        <v>227</v>
      </c>
      <c r="K2780">
        <v>167405</v>
      </c>
      <c r="L2780">
        <v>147557</v>
      </c>
      <c r="M2780">
        <v>4047</v>
      </c>
      <c r="N2780">
        <v>8562</v>
      </c>
      <c r="O2780">
        <v>1114</v>
      </c>
      <c r="P2780">
        <v>1068</v>
      </c>
      <c r="Q2780">
        <v>5057</v>
      </c>
    </row>
    <row r="2781" spans="1:17" hidden="1" x14ac:dyDescent="0.2">
      <c r="A2781" t="s">
        <v>339</v>
      </c>
      <c r="B2781" t="s">
        <v>340</v>
      </c>
      <c r="C2781" t="s">
        <v>353</v>
      </c>
      <c r="D2781" t="s">
        <v>354</v>
      </c>
      <c r="E2781" t="s">
        <v>347</v>
      </c>
      <c r="F2781" t="s">
        <v>348</v>
      </c>
      <c r="G2781" t="s">
        <v>393</v>
      </c>
      <c r="H2781">
        <v>31</v>
      </c>
      <c r="I2781" t="s">
        <v>228</v>
      </c>
      <c r="J2781" t="s">
        <v>227</v>
      </c>
      <c r="K2781">
        <v>1658936</v>
      </c>
      <c r="L2781">
        <v>1501707</v>
      </c>
      <c r="M2781">
        <v>81924</v>
      </c>
      <c r="N2781">
        <v>14856</v>
      </c>
      <c r="O2781">
        <v>32208</v>
      </c>
      <c r="P2781">
        <v>993</v>
      </c>
      <c r="Q2781">
        <v>27248</v>
      </c>
    </row>
    <row r="2782" spans="1:17" hidden="1" x14ac:dyDescent="0.2">
      <c r="A2782" t="s">
        <v>339</v>
      </c>
      <c r="B2782" t="s">
        <v>340</v>
      </c>
      <c r="C2782" t="s">
        <v>353</v>
      </c>
      <c r="D2782" t="s">
        <v>354</v>
      </c>
      <c r="E2782" t="s">
        <v>349</v>
      </c>
      <c r="F2782" t="s">
        <v>350</v>
      </c>
      <c r="G2782" t="s">
        <v>393</v>
      </c>
      <c r="H2782">
        <v>31</v>
      </c>
      <c r="I2782" t="s">
        <v>228</v>
      </c>
      <c r="J2782" t="s">
        <v>227</v>
      </c>
      <c r="K2782">
        <v>1826341</v>
      </c>
      <c r="L2782">
        <v>1649264</v>
      </c>
      <c r="M2782">
        <v>85971</v>
      </c>
      <c r="N2782">
        <v>23418</v>
      </c>
      <c r="O2782">
        <v>33322</v>
      </c>
      <c r="P2782">
        <v>2061</v>
      </c>
      <c r="Q2782">
        <v>32305</v>
      </c>
    </row>
    <row r="2783" spans="1:17" hidden="1" x14ac:dyDescent="0.2">
      <c r="A2783" t="s">
        <v>355</v>
      </c>
      <c r="B2783" t="s">
        <v>356</v>
      </c>
      <c r="C2783" t="s">
        <v>341</v>
      </c>
      <c r="D2783" t="s">
        <v>342</v>
      </c>
      <c r="E2783" t="s">
        <v>343</v>
      </c>
      <c r="F2783" t="s">
        <v>344</v>
      </c>
      <c r="G2783" t="s">
        <v>393</v>
      </c>
      <c r="H2783">
        <v>31</v>
      </c>
      <c r="I2783" t="s">
        <v>228</v>
      </c>
      <c r="J2783" t="s">
        <v>227</v>
      </c>
      <c r="K2783">
        <v>79251</v>
      </c>
      <c r="L2783">
        <v>69792</v>
      </c>
      <c r="M2783">
        <v>1974</v>
      </c>
      <c r="N2783">
        <v>4027</v>
      </c>
      <c r="O2783">
        <v>542</v>
      </c>
      <c r="P2783">
        <v>497</v>
      </c>
      <c r="Q2783">
        <v>2419</v>
      </c>
    </row>
    <row r="2784" spans="1:17" hidden="1" x14ac:dyDescent="0.2">
      <c r="A2784" t="s">
        <v>355</v>
      </c>
      <c r="B2784" t="s">
        <v>356</v>
      </c>
      <c r="C2784" t="s">
        <v>341</v>
      </c>
      <c r="D2784" t="s">
        <v>342</v>
      </c>
      <c r="E2784" t="s">
        <v>347</v>
      </c>
      <c r="F2784" t="s">
        <v>348</v>
      </c>
      <c r="G2784" t="s">
        <v>393</v>
      </c>
      <c r="H2784">
        <v>31</v>
      </c>
      <c r="I2784" t="s">
        <v>228</v>
      </c>
      <c r="J2784" t="s">
        <v>227</v>
      </c>
      <c r="K2784">
        <v>840775</v>
      </c>
      <c r="L2784">
        <v>761622</v>
      </c>
      <c r="M2784">
        <v>40298</v>
      </c>
      <c r="N2784">
        <v>7640</v>
      </c>
      <c r="O2784">
        <v>16797</v>
      </c>
      <c r="P2784">
        <v>491</v>
      </c>
      <c r="Q2784">
        <v>13927</v>
      </c>
    </row>
    <row r="2785" spans="1:17" hidden="1" x14ac:dyDescent="0.2">
      <c r="A2785" t="s">
        <v>355</v>
      </c>
      <c r="B2785" t="s">
        <v>356</v>
      </c>
      <c r="C2785" t="s">
        <v>341</v>
      </c>
      <c r="D2785" t="s">
        <v>342</v>
      </c>
      <c r="E2785" t="s">
        <v>349</v>
      </c>
      <c r="F2785" t="s">
        <v>350</v>
      </c>
      <c r="G2785" t="s">
        <v>393</v>
      </c>
      <c r="H2785">
        <v>31</v>
      </c>
      <c r="I2785" t="s">
        <v>228</v>
      </c>
      <c r="J2785" t="s">
        <v>227</v>
      </c>
      <c r="K2785">
        <v>920026</v>
      </c>
      <c r="L2785">
        <v>831414</v>
      </c>
      <c r="M2785">
        <v>42272</v>
      </c>
      <c r="N2785">
        <v>11667</v>
      </c>
      <c r="O2785">
        <v>17339</v>
      </c>
      <c r="P2785">
        <v>988</v>
      </c>
      <c r="Q2785">
        <v>16346</v>
      </c>
    </row>
    <row r="2786" spans="1:17" hidden="1" x14ac:dyDescent="0.2">
      <c r="A2786" t="s">
        <v>355</v>
      </c>
      <c r="B2786" t="s">
        <v>356</v>
      </c>
      <c r="C2786" t="s">
        <v>351</v>
      </c>
      <c r="D2786" t="s">
        <v>352</v>
      </c>
      <c r="E2786" t="s">
        <v>343</v>
      </c>
      <c r="F2786" t="s">
        <v>344</v>
      </c>
      <c r="G2786" t="s">
        <v>393</v>
      </c>
      <c r="H2786">
        <v>31</v>
      </c>
      <c r="I2786" t="s">
        <v>228</v>
      </c>
      <c r="J2786" t="s">
        <v>227</v>
      </c>
      <c r="K2786">
        <v>88148</v>
      </c>
      <c r="L2786">
        <v>77759</v>
      </c>
      <c r="M2786">
        <v>2073</v>
      </c>
      <c r="N2786">
        <v>4535</v>
      </c>
      <c r="O2786">
        <v>572</v>
      </c>
      <c r="P2786">
        <v>571</v>
      </c>
      <c r="Q2786">
        <v>2638</v>
      </c>
    </row>
    <row r="2787" spans="1:17" hidden="1" x14ac:dyDescent="0.2">
      <c r="A2787" t="s">
        <v>355</v>
      </c>
      <c r="B2787" t="s">
        <v>356</v>
      </c>
      <c r="C2787" t="s">
        <v>351</v>
      </c>
      <c r="D2787" t="s">
        <v>352</v>
      </c>
      <c r="E2787" t="s">
        <v>347</v>
      </c>
      <c r="F2787" t="s">
        <v>348</v>
      </c>
      <c r="G2787" t="s">
        <v>393</v>
      </c>
      <c r="H2787">
        <v>31</v>
      </c>
      <c r="I2787" t="s">
        <v>228</v>
      </c>
      <c r="J2787" t="s">
        <v>227</v>
      </c>
      <c r="K2787">
        <v>818131</v>
      </c>
      <c r="L2787">
        <v>740062</v>
      </c>
      <c r="M2787">
        <v>41624</v>
      </c>
      <c r="N2787">
        <v>7214</v>
      </c>
      <c r="O2787">
        <v>15411</v>
      </c>
      <c r="P2787">
        <v>502</v>
      </c>
      <c r="Q2787">
        <v>13318</v>
      </c>
    </row>
    <row r="2788" spans="1:17" hidden="1" x14ac:dyDescent="0.2">
      <c r="A2788" t="s">
        <v>355</v>
      </c>
      <c r="B2788" t="s">
        <v>356</v>
      </c>
      <c r="C2788" t="s">
        <v>351</v>
      </c>
      <c r="D2788" t="s">
        <v>352</v>
      </c>
      <c r="E2788" t="s">
        <v>349</v>
      </c>
      <c r="F2788" t="s">
        <v>350</v>
      </c>
      <c r="G2788" t="s">
        <v>393</v>
      </c>
      <c r="H2788">
        <v>31</v>
      </c>
      <c r="I2788" t="s">
        <v>228</v>
      </c>
      <c r="J2788" t="s">
        <v>227</v>
      </c>
      <c r="K2788">
        <v>906279</v>
      </c>
      <c r="L2788">
        <v>817821</v>
      </c>
      <c r="M2788">
        <v>43697</v>
      </c>
      <c r="N2788">
        <v>11749</v>
      </c>
      <c r="O2788">
        <v>15983</v>
      </c>
      <c r="P2788">
        <v>1073</v>
      </c>
      <c r="Q2788">
        <v>15956</v>
      </c>
    </row>
    <row r="2789" spans="1:17" hidden="1" x14ac:dyDescent="0.2">
      <c r="A2789" t="s">
        <v>355</v>
      </c>
      <c r="B2789" t="s">
        <v>356</v>
      </c>
      <c r="C2789" t="s">
        <v>353</v>
      </c>
      <c r="D2789" t="s">
        <v>354</v>
      </c>
      <c r="E2789" t="s">
        <v>343</v>
      </c>
      <c r="F2789" t="s">
        <v>344</v>
      </c>
      <c r="G2789" t="s">
        <v>393</v>
      </c>
      <c r="H2789">
        <v>31</v>
      </c>
      <c r="I2789" t="s">
        <v>228</v>
      </c>
      <c r="J2789" t="s">
        <v>227</v>
      </c>
      <c r="K2789">
        <v>167399</v>
      </c>
      <c r="L2789">
        <v>147551</v>
      </c>
      <c r="M2789">
        <v>4047</v>
      </c>
      <c r="N2789">
        <v>8562</v>
      </c>
      <c r="O2789">
        <v>1114</v>
      </c>
      <c r="P2789">
        <v>1068</v>
      </c>
      <c r="Q2789">
        <v>5057</v>
      </c>
    </row>
    <row r="2790" spans="1:17" hidden="1" x14ac:dyDescent="0.2">
      <c r="A2790" t="s">
        <v>355</v>
      </c>
      <c r="B2790" t="s">
        <v>356</v>
      </c>
      <c r="C2790" t="s">
        <v>353</v>
      </c>
      <c r="D2790" t="s">
        <v>354</v>
      </c>
      <c r="E2790" t="s">
        <v>347</v>
      </c>
      <c r="F2790" t="s">
        <v>348</v>
      </c>
      <c r="G2790" t="s">
        <v>393</v>
      </c>
      <c r="H2790">
        <v>31</v>
      </c>
      <c r="I2790" t="s">
        <v>228</v>
      </c>
      <c r="J2790" t="s">
        <v>227</v>
      </c>
      <c r="K2790">
        <v>1658906</v>
      </c>
      <c r="L2790">
        <v>1501684</v>
      </c>
      <c r="M2790">
        <v>81922</v>
      </c>
      <c r="N2790">
        <v>14854</v>
      </c>
      <c r="O2790">
        <v>32208</v>
      </c>
      <c r="P2790">
        <v>993</v>
      </c>
      <c r="Q2790">
        <v>27245</v>
      </c>
    </row>
    <row r="2791" spans="1:17" hidden="1" x14ac:dyDescent="0.2">
      <c r="A2791" t="s">
        <v>355</v>
      </c>
      <c r="B2791" t="s">
        <v>356</v>
      </c>
      <c r="C2791" t="s">
        <v>353</v>
      </c>
      <c r="D2791" t="s">
        <v>354</v>
      </c>
      <c r="E2791" t="s">
        <v>349</v>
      </c>
      <c r="F2791" t="s">
        <v>350</v>
      </c>
      <c r="G2791" t="s">
        <v>393</v>
      </c>
      <c r="H2791">
        <v>31</v>
      </c>
      <c r="I2791" t="s">
        <v>228</v>
      </c>
      <c r="J2791" t="s">
        <v>227</v>
      </c>
      <c r="K2791">
        <v>1826305</v>
      </c>
      <c r="L2791">
        <v>1649235</v>
      </c>
      <c r="M2791">
        <v>85969</v>
      </c>
      <c r="N2791">
        <v>23416</v>
      </c>
      <c r="O2791">
        <v>33322</v>
      </c>
      <c r="P2791">
        <v>2061</v>
      </c>
      <c r="Q2791">
        <v>32302</v>
      </c>
    </row>
    <row r="2792" spans="1:17" hidden="1" x14ac:dyDescent="0.2">
      <c r="A2792" t="s">
        <v>357</v>
      </c>
      <c r="B2792" s="2">
        <v>40360</v>
      </c>
      <c r="C2792" t="s">
        <v>341</v>
      </c>
      <c r="D2792" t="s">
        <v>342</v>
      </c>
      <c r="E2792" t="s">
        <v>343</v>
      </c>
      <c r="F2792" t="s">
        <v>344</v>
      </c>
      <c r="G2792" t="s">
        <v>393</v>
      </c>
      <c r="H2792">
        <v>31</v>
      </c>
      <c r="I2792" t="s">
        <v>228</v>
      </c>
      <c r="J2792" t="s">
        <v>227</v>
      </c>
      <c r="K2792">
        <v>80135</v>
      </c>
      <c r="L2792">
        <v>70501</v>
      </c>
      <c r="M2792">
        <v>2006</v>
      </c>
      <c r="N2792">
        <v>4126</v>
      </c>
      <c r="O2792">
        <v>557</v>
      </c>
      <c r="P2792">
        <v>499</v>
      </c>
      <c r="Q2792">
        <v>2446</v>
      </c>
    </row>
    <row r="2793" spans="1:17" hidden="1" x14ac:dyDescent="0.2">
      <c r="A2793" t="s">
        <v>357</v>
      </c>
      <c r="B2793" s="2">
        <v>40360</v>
      </c>
      <c r="C2793" t="s">
        <v>341</v>
      </c>
      <c r="D2793" t="s">
        <v>342</v>
      </c>
      <c r="E2793" t="s">
        <v>347</v>
      </c>
      <c r="F2793" t="s">
        <v>348</v>
      </c>
      <c r="G2793" t="s">
        <v>393</v>
      </c>
      <c r="H2793">
        <v>31</v>
      </c>
      <c r="I2793" t="s">
        <v>228</v>
      </c>
      <c r="J2793" t="s">
        <v>227</v>
      </c>
      <c r="K2793">
        <v>841290</v>
      </c>
      <c r="L2793">
        <v>761693</v>
      </c>
      <c r="M2793">
        <v>40407</v>
      </c>
      <c r="N2793">
        <v>7664</v>
      </c>
      <c r="O2793">
        <v>16986</v>
      </c>
      <c r="P2793">
        <v>492</v>
      </c>
      <c r="Q2793">
        <v>14048</v>
      </c>
    </row>
    <row r="2794" spans="1:17" hidden="1" x14ac:dyDescent="0.2">
      <c r="A2794" t="s">
        <v>357</v>
      </c>
      <c r="B2794" s="2">
        <v>40360</v>
      </c>
      <c r="C2794" t="s">
        <v>341</v>
      </c>
      <c r="D2794" t="s">
        <v>342</v>
      </c>
      <c r="E2794" t="s">
        <v>349</v>
      </c>
      <c r="F2794" t="s">
        <v>350</v>
      </c>
      <c r="G2794" t="s">
        <v>393</v>
      </c>
      <c r="H2794">
        <v>31</v>
      </c>
      <c r="I2794" t="s">
        <v>228</v>
      </c>
      <c r="J2794" t="s">
        <v>227</v>
      </c>
      <c r="K2794">
        <v>921425</v>
      </c>
      <c r="L2794">
        <v>832194</v>
      </c>
      <c r="M2794">
        <v>42413</v>
      </c>
      <c r="N2794">
        <v>11790</v>
      </c>
      <c r="O2794">
        <v>17543</v>
      </c>
      <c r="P2794">
        <v>991</v>
      </c>
      <c r="Q2794">
        <v>16494</v>
      </c>
    </row>
    <row r="2795" spans="1:17" hidden="1" x14ac:dyDescent="0.2">
      <c r="A2795" t="s">
        <v>357</v>
      </c>
      <c r="B2795" s="2">
        <v>40360</v>
      </c>
      <c r="C2795" t="s">
        <v>351</v>
      </c>
      <c r="D2795" t="s">
        <v>352</v>
      </c>
      <c r="E2795" t="s">
        <v>343</v>
      </c>
      <c r="F2795" t="s">
        <v>344</v>
      </c>
      <c r="G2795" t="s">
        <v>393</v>
      </c>
      <c r="H2795">
        <v>31</v>
      </c>
      <c r="I2795" t="s">
        <v>228</v>
      </c>
      <c r="J2795" t="s">
        <v>227</v>
      </c>
      <c r="K2795">
        <v>89048</v>
      </c>
      <c r="L2795">
        <v>78459</v>
      </c>
      <c r="M2795">
        <v>2112</v>
      </c>
      <c r="N2795">
        <v>4644</v>
      </c>
      <c r="O2795">
        <v>588</v>
      </c>
      <c r="P2795">
        <v>571</v>
      </c>
      <c r="Q2795">
        <v>2674</v>
      </c>
    </row>
    <row r="2796" spans="1:17" hidden="1" x14ac:dyDescent="0.2">
      <c r="A2796" t="s">
        <v>357</v>
      </c>
      <c r="B2796" s="2">
        <v>40360</v>
      </c>
      <c r="C2796" t="s">
        <v>351</v>
      </c>
      <c r="D2796" t="s">
        <v>352</v>
      </c>
      <c r="E2796" t="s">
        <v>347</v>
      </c>
      <c r="F2796" t="s">
        <v>348</v>
      </c>
      <c r="G2796" t="s">
        <v>393</v>
      </c>
      <c r="H2796">
        <v>31</v>
      </c>
      <c r="I2796" t="s">
        <v>228</v>
      </c>
      <c r="J2796" t="s">
        <v>227</v>
      </c>
      <c r="K2796">
        <v>819063</v>
      </c>
      <c r="L2796">
        <v>740483</v>
      </c>
      <c r="M2796">
        <v>41790</v>
      </c>
      <c r="N2796">
        <v>7244</v>
      </c>
      <c r="O2796">
        <v>15578</v>
      </c>
      <c r="P2796">
        <v>529</v>
      </c>
      <c r="Q2796">
        <v>13439</v>
      </c>
    </row>
    <row r="2797" spans="1:17" hidden="1" x14ac:dyDescent="0.2">
      <c r="A2797" t="s">
        <v>357</v>
      </c>
      <c r="B2797" s="2">
        <v>40360</v>
      </c>
      <c r="C2797" t="s">
        <v>351</v>
      </c>
      <c r="D2797" t="s">
        <v>352</v>
      </c>
      <c r="E2797" t="s">
        <v>349</v>
      </c>
      <c r="F2797" t="s">
        <v>350</v>
      </c>
      <c r="G2797" t="s">
        <v>393</v>
      </c>
      <c r="H2797">
        <v>31</v>
      </c>
      <c r="I2797" t="s">
        <v>228</v>
      </c>
      <c r="J2797" t="s">
        <v>227</v>
      </c>
      <c r="K2797">
        <v>908111</v>
      </c>
      <c r="L2797">
        <v>818942</v>
      </c>
      <c r="M2797">
        <v>43902</v>
      </c>
      <c r="N2797">
        <v>11888</v>
      </c>
      <c r="O2797">
        <v>16166</v>
      </c>
      <c r="P2797">
        <v>1100</v>
      </c>
      <c r="Q2797">
        <v>16113</v>
      </c>
    </row>
    <row r="2798" spans="1:17" hidden="1" x14ac:dyDescent="0.2">
      <c r="A2798" t="s">
        <v>357</v>
      </c>
      <c r="B2798" s="2">
        <v>40360</v>
      </c>
      <c r="C2798" t="s">
        <v>353</v>
      </c>
      <c r="D2798" t="s">
        <v>354</v>
      </c>
      <c r="E2798" t="s">
        <v>343</v>
      </c>
      <c r="F2798" t="s">
        <v>344</v>
      </c>
      <c r="G2798" t="s">
        <v>393</v>
      </c>
      <c r="H2798">
        <v>31</v>
      </c>
      <c r="I2798" t="s">
        <v>228</v>
      </c>
      <c r="J2798" t="s">
        <v>227</v>
      </c>
      <c r="K2798">
        <v>169183</v>
      </c>
      <c r="L2798">
        <v>148960</v>
      </c>
      <c r="M2798">
        <v>4118</v>
      </c>
      <c r="N2798">
        <v>8770</v>
      </c>
      <c r="O2798">
        <v>1145</v>
      </c>
      <c r="P2798">
        <v>1070</v>
      </c>
      <c r="Q2798">
        <v>5120</v>
      </c>
    </row>
    <row r="2799" spans="1:17" hidden="1" x14ac:dyDescent="0.2">
      <c r="A2799" t="s">
        <v>357</v>
      </c>
      <c r="B2799" s="2">
        <v>40360</v>
      </c>
      <c r="C2799" t="s">
        <v>353</v>
      </c>
      <c r="D2799" t="s">
        <v>354</v>
      </c>
      <c r="E2799" t="s">
        <v>347</v>
      </c>
      <c r="F2799" t="s">
        <v>348</v>
      </c>
      <c r="G2799" t="s">
        <v>393</v>
      </c>
      <c r="H2799">
        <v>31</v>
      </c>
      <c r="I2799" t="s">
        <v>228</v>
      </c>
      <c r="J2799" t="s">
        <v>227</v>
      </c>
      <c r="K2799">
        <v>1660353</v>
      </c>
      <c r="L2799">
        <v>1502176</v>
      </c>
      <c r="M2799">
        <v>82197</v>
      </c>
      <c r="N2799">
        <v>14908</v>
      </c>
      <c r="O2799">
        <v>32564</v>
      </c>
      <c r="P2799">
        <v>1021</v>
      </c>
      <c r="Q2799">
        <v>27487</v>
      </c>
    </row>
    <row r="2800" spans="1:17" hidden="1" x14ac:dyDescent="0.2">
      <c r="A2800" t="s">
        <v>357</v>
      </c>
      <c r="B2800" s="2">
        <v>40360</v>
      </c>
      <c r="C2800" t="s">
        <v>353</v>
      </c>
      <c r="D2800" t="s">
        <v>354</v>
      </c>
      <c r="E2800" t="s">
        <v>349</v>
      </c>
      <c r="F2800" t="s">
        <v>350</v>
      </c>
      <c r="G2800" t="s">
        <v>393</v>
      </c>
      <c r="H2800">
        <v>31</v>
      </c>
      <c r="I2800" t="s">
        <v>228</v>
      </c>
      <c r="J2800" t="s">
        <v>227</v>
      </c>
      <c r="K2800">
        <v>1829536</v>
      </c>
      <c r="L2800">
        <v>1651136</v>
      </c>
      <c r="M2800">
        <v>86315</v>
      </c>
      <c r="N2800">
        <v>23678</v>
      </c>
      <c r="O2800">
        <v>33709</v>
      </c>
      <c r="P2800">
        <v>2091</v>
      </c>
      <c r="Q2800">
        <v>32607</v>
      </c>
    </row>
    <row r="2801" spans="1:17" hidden="1" x14ac:dyDescent="0.2">
      <c r="A2801" t="s">
        <v>358</v>
      </c>
      <c r="B2801" s="2">
        <v>40725</v>
      </c>
      <c r="C2801" t="s">
        <v>341</v>
      </c>
      <c r="D2801" t="s">
        <v>342</v>
      </c>
      <c r="E2801" t="s">
        <v>343</v>
      </c>
      <c r="F2801" t="s">
        <v>344</v>
      </c>
      <c r="G2801" t="s">
        <v>393</v>
      </c>
      <c r="H2801">
        <v>31</v>
      </c>
      <c r="I2801" t="s">
        <v>228</v>
      </c>
      <c r="J2801" t="s">
        <v>227</v>
      </c>
      <c r="K2801">
        <v>82751</v>
      </c>
      <c r="L2801">
        <v>72686</v>
      </c>
      <c r="M2801">
        <v>2095</v>
      </c>
      <c r="N2801">
        <v>4383</v>
      </c>
      <c r="O2801">
        <v>578</v>
      </c>
      <c r="P2801">
        <v>498</v>
      </c>
      <c r="Q2801">
        <v>2511</v>
      </c>
    </row>
    <row r="2802" spans="1:17" hidden="1" x14ac:dyDescent="0.2">
      <c r="A2802" t="s">
        <v>358</v>
      </c>
      <c r="B2802" s="2">
        <v>40725</v>
      </c>
      <c r="C2802" t="s">
        <v>341</v>
      </c>
      <c r="D2802" t="s">
        <v>342</v>
      </c>
      <c r="E2802" t="s">
        <v>347</v>
      </c>
      <c r="F2802" t="s">
        <v>348</v>
      </c>
      <c r="G2802" t="s">
        <v>393</v>
      </c>
      <c r="H2802">
        <v>31</v>
      </c>
      <c r="I2802" t="s">
        <v>228</v>
      </c>
      <c r="J2802" t="s">
        <v>227</v>
      </c>
      <c r="K2802">
        <v>843822</v>
      </c>
      <c r="L2802">
        <v>762518</v>
      </c>
      <c r="M2802">
        <v>40891</v>
      </c>
      <c r="N2802">
        <v>7701</v>
      </c>
      <c r="O2802">
        <v>17652</v>
      </c>
      <c r="P2802">
        <v>507</v>
      </c>
      <c r="Q2802">
        <v>14553</v>
      </c>
    </row>
    <row r="2803" spans="1:17" hidden="1" x14ac:dyDescent="0.2">
      <c r="A2803" t="s">
        <v>358</v>
      </c>
      <c r="B2803" s="2">
        <v>40725</v>
      </c>
      <c r="C2803" t="s">
        <v>341</v>
      </c>
      <c r="D2803" t="s">
        <v>342</v>
      </c>
      <c r="E2803" t="s">
        <v>349</v>
      </c>
      <c r="F2803" t="s">
        <v>350</v>
      </c>
      <c r="G2803" t="s">
        <v>393</v>
      </c>
      <c r="H2803">
        <v>31</v>
      </c>
      <c r="I2803" t="s">
        <v>228</v>
      </c>
      <c r="J2803" t="s">
        <v>227</v>
      </c>
      <c r="K2803">
        <v>926573</v>
      </c>
      <c r="L2803">
        <v>835204</v>
      </c>
      <c r="M2803">
        <v>42986</v>
      </c>
      <c r="N2803">
        <v>12084</v>
      </c>
      <c r="O2803">
        <v>18230</v>
      </c>
      <c r="P2803">
        <v>1005</v>
      </c>
      <c r="Q2803">
        <v>17064</v>
      </c>
    </row>
    <row r="2804" spans="1:17" hidden="1" x14ac:dyDescent="0.2">
      <c r="A2804" t="s">
        <v>358</v>
      </c>
      <c r="B2804" s="2">
        <v>40725</v>
      </c>
      <c r="C2804" t="s">
        <v>351</v>
      </c>
      <c r="D2804" t="s">
        <v>352</v>
      </c>
      <c r="E2804" t="s">
        <v>343</v>
      </c>
      <c r="F2804" t="s">
        <v>344</v>
      </c>
      <c r="G2804" t="s">
        <v>393</v>
      </c>
      <c r="H2804">
        <v>31</v>
      </c>
      <c r="I2804" t="s">
        <v>228</v>
      </c>
      <c r="J2804" t="s">
        <v>227</v>
      </c>
      <c r="K2804">
        <v>91584</v>
      </c>
      <c r="L2804">
        <v>80456</v>
      </c>
      <c r="M2804">
        <v>2237</v>
      </c>
      <c r="N2804">
        <v>4913</v>
      </c>
      <c r="O2804">
        <v>626</v>
      </c>
      <c r="P2804">
        <v>564</v>
      </c>
      <c r="Q2804">
        <v>2788</v>
      </c>
    </row>
    <row r="2805" spans="1:17" hidden="1" x14ac:dyDescent="0.2">
      <c r="A2805" t="s">
        <v>358</v>
      </c>
      <c r="B2805" s="2">
        <v>40725</v>
      </c>
      <c r="C2805" t="s">
        <v>351</v>
      </c>
      <c r="D2805" t="s">
        <v>352</v>
      </c>
      <c r="E2805" t="s">
        <v>347</v>
      </c>
      <c r="F2805" t="s">
        <v>348</v>
      </c>
      <c r="G2805" t="s">
        <v>393</v>
      </c>
      <c r="H2805">
        <v>31</v>
      </c>
      <c r="I2805" t="s">
        <v>228</v>
      </c>
      <c r="J2805" t="s">
        <v>227</v>
      </c>
      <c r="K2805">
        <v>822381</v>
      </c>
      <c r="L2805">
        <v>741972</v>
      </c>
      <c r="M2805">
        <v>42475</v>
      </c>
      <c r="N2805">
        <v>7296</v>
      </c>
      <c r="O2805">
        <v>16145</v>
      </c>
      <c r="P2805">
        <v>546</v>
      </c>
      <c r="Q2805">
        <v>13947</v>
      </c>
    </row>
    <row r="2806" spans="1:17" hidden="1" x14ac:dyDescent="0.2">
      <c r="A2806" t="s">
        <v>358</v>
      </c>
      <c r="B2806" s="2">
        <v>40725</v>
      </c>
      <c r="C2806" t="s">
        <v>351</v>
      </c>
      <c r="D2806" t="s">
        <v>352</v>
      </c>
      <c r="E2806" t="s">
        <v>349</v>
      </c>
      <c r="F2806" t="s">
        <v>350</v>
      </c>
      <c r="G2806" t="s">
        <v>393</v>
      </c>
      <c r="H2806">
        <v>31</v>
      </c>
      <c r="I2806" t="s">
        <v>228</v>
      </c>
      <c r="J2806" t="s">
        <v>227</v>
      </c>
      <c r="K2806">
        <v>913965</v>
      </c>
      <c r="L2806">
        <v>822428</v>
      </c>
      <c r="M2806">
        <v>44712</v>
      </c>
      <c r="N2806">
        <v>12209</v>
      </c>
      <c r="O2806">
        <v>16771</v>
      </c>
      <c r="P2806">
        <v>1110</v>
      </c>
      <c r="Q2806">
        <v>16735</v>
      </c>
    </row>
    <row r="2807" spans="1:17" hidden="1" x14ac:dyDescent="0.2">
      <c r="A2807" t="s">
        <v>358</v>
      </c>
      <c r="B2807" s="2">
        <v>40725</v>
      </c>
      <c r="C2807" t="s">
        <v>353</v>
      </c>
      <c r="D2807" t="s">
        <v>354</v>
      </c>
      <c r="E2807" t="s">
        <v>343</v>
      </c>
      <c r="F2807" t="s">
        <v>344</v>
      </c>
      <c r="G2807" t="s">
        <v>393</v>
      </c>
      <c r="H2807">
        <v>31</v>
      </c>
      <c r="I2807" t="s">
        <v>228</v>
      </c>
      <c r="J2807" t="s">
        <v>227</v>
      </c>
      <c r="K2807">
        <v>174335</v>
      </c>
      <c r="L2807">
        <v>153142</v>
      </c>
      <c r="M2807">
        <v>4332</v>
      </c>
      <c r="N2807">
        <v>9296</v>
      </c>
      <c r="O2807">
        <v>1204</v>
      </c>
      <c r="P2807">
        <v>1062</v>
      </c>
      <c r="Q2807">
        <v>5299</v>
      </c>
    </row>
    <row r="2808" spans="1:17" hidden="1" x14ac:dyDescent="0.2">
      <c r="A2808" t="s">
        <v>358</v>
      </c>
      <c r="B2808" s="2">
        <v>40725</v>
      </c>
      <c r="C2808" t="s">
        <v>353</v>
      </c>
      <c r="D2808" t="s">
        <v>354</v>
      </c>
      <c r="E2808" t="s">
        <v>347</v>
      </c>
      <c r="F2808" t="s">
        <v>348</v>
      </c>
      <c r="G2808" t="s">
        <v>393</v>
      </c>
      <c r="H2808">
        <v>31</v>
      </c>
      <c r="I2808" t="s">
        <v>228</v>
      </c>
      <c r="J2808" t="s">
        <v>227</v>
      </c>
      <c r="K2808">
        <v>1666203</v>
      </c>
      <c r="L2808">
        <v>1504490</v>
      </c>
      <c r="M2808">
        <v>83366</v>
      </c>
      <c r="N2808">
        <v>14997</v>
      </c>
      <c r="O2808">
        <v>33797</v>
      </c>
      <c r="P2808">
        <v>1053</v>
      </c>
      <c r="Q2808">
        <v>28500</v>
      </c>
    </row>
    <row r="2809" spans="1:17" hidden="1" x14ac:dyDescent="0.2">
      <c r="A2809" t="s">
        <v>358</v>
      </c>
      <c r="B2809" s="2">
        <v>40725</v>
      </c>
      <c r="C2809" t="s">
        <v>353</v>
      </c>
      <c r="D2809" t="s">
        <v>354</v>
      </c>
      <c r="E2809" t="s">
        <v>349</v>
      </c>
      <c r="F2809" t="s">
        <v>350</v>
      </c>
      <c r="G2809" t="s">
        <v>393</v>
      </c>
      <c r="H2809">
        <v>31</v>
      </c>
      <c r="I2809" t="s">
        <v>228</v>
      </c>
      <c r="J2809" t="s">
        <v>227</v>
      </c>
      <c r="K2809">
        <v>1840538</v>
      </c>
      <c r="L2809">
        <v>1657632</v>
      </c>
      <c r="M2809">
        <v>87698</v>
      </c>
      <c r="N2809">
        <v>24293</v>
      </c>
      <c r="O2809">
        <v>35001</v>
      </c>
      <c r="P2809">
        <v>2115</v>
      </c>
      <c r="Q2809">
        <v>33799</v>
      </c>
    </row>
    <row r="2810" spans="1:17" hidden="1" x14ac:dyDescent="0.2">
      <c r="A2810" t="s">
        <v>359</v>
      </c>
      <c r="B2810" s="2">
        <v>41091</v>
      </c>
      <c r="C2810" t="s">
        <v>341</v>
      </c>
      <c r="D2810" t="s">
        <v>342</v>
      </c>
      <c r="E2810" t="s">
        <v>343</v>
      </c>
      <c r="F2810" t="s">
        <v>344</v>
      </c>
      <c r="G2810" t="s">
        <v>393</v>
      </c>
      <c r="H2810">
        <v>31</v>
      </c>
      <c r="I2810" t="s">
        <v>228</v>
      </c>
      <c r="J2810" t="s">
        <v>227</v>
      </c>
      <c r="K2810">
        <v>85514</v>
      </c>
      <c r="L2810">
        <v>74946</v>
      </c>
      <c r="M2810">
        <v>2222</v>
      </c>
      <c r="N2810">
        <v>4644</v>
      </c>
      <c r="O2810">
        <v>615</v>
      </c>
      <c r="P2810">
        <v>499</v>
      </c>
      <c r="Q2810">
        <v>2588</v>
      </c>
    </row>
    <row r="2811" spans="1:17" hidden="1" x14ac:dyDescent="0.2">
      <c r="A2811" t="s">
        <v>359</v>
      </c>
      <c r="B2811" s="2">
        <v>41091</v>
      </c>
      <c r="C2811" t="s">
        <v>341</v>
      </c>
      <c r="D2811" t="s">
        <v>342</v>
      </c>
      <c r="E2811" t="s">
        <v>347</v>
      </c>
      <c r="F2811" t="s">
        <v>348</v>
      </c>
      <c r="G2811" t="s">
        <v>393</v>
      </c>
      <c r="H2811">
        <v>31</v>
      </c>
      <c r="I2811" t="s">
        <v>228</v>
      </c>
      <c r="J2811" t="s">
        <v>227</v>
      </c>
      <c r="K2811">
        <v>846806</v>
      </c>
      <c r="L2811">
        <v>763500</v>
      </c>
      <c r="M2811">
        <v>41358</v>
      </c>
      <c r="N2811">
        <v>7699</v>
      </c>
      <c r="O2811">
        <v>18668</v>
      </c>
      <c r="P2811">
        <v>508</v>
      </c>
      <c r="Q2811">
        <v>15073</v>
      </c>
    </row>
    <row r="2812" spans="1:17" hidden="1" x14ac:dyDescent="0.2">
      <c r="A2812" t="s">
        <v>359</v>
      </c>
      <c r="B2812" s="2">
        <v>41091</v>
      </c>
      <c r="C2812" t="s">
        <v>341</v>
      </c>
      <c r="D2812" t="s">
        <v>342</v>
      </c>
      <c r="E2812" t="s">
        <v>349</v>
      </c>
      <c r="F2812" t="s">
        <v>350</v>
      </c>
      <c r="G2812" t="s">
        <v>393</v>
      </c>
      <c r="H2812">
        <v>31</v>
      </c>
      <c r="I2812" t="s">
        <v>228</v>
      </c>
      <c r="J2812" t="s">
        <v>227</v>
      </c>
      <c r="K2812">
        <v>932320</v>
      </c>
      <c r="L2812">
        <v>838446</v>
      </c>
      <c r="M2812">
        <v>43580</v>
      </c>
      <c r="N2812">
        <v>12343</v>
      </c>
      <c r="O2812">
        <v>19283</v>
      </c>
      <c r="P2812">
        <v>1007</v>
      </c>
      <c r="Q2812">
        <v>17661</v>
      </c>
    </row>
    <row r="2813" spans="1:17" hidden="1" x14ac:dyDescent="0.2">
      <c r="A2813" t="s">
        <v>359</v>
      </c>
      <c r="B2813" s="2">
        <v>41091</v>
      </c>
      <c r="C2813" t="s">
        <v>351</v>
      </c>
      <c r="D2813" t="s">
        <v>352</v>
      </c>
      <c r="E2813" t="s">
        <v>343</v>
      </c>
      <c r="F2813" t="s">
        <v>344</v>
      </c>
      <c r="G2813" t="s">
        <v>393</v>
      </c>
      <c r="H2813">
        <v>31</v>
      </c>
      <c r="I2813" t="s">
        <v>228</v>
      </c>
      <c r="J2813" t="s">
        <v>227</v>
      </c>
      <c r="K2813">
        <v>94472</v>
      </c>
      <c r="L2813">
        <v>82727</v>
      </c>
      <c r="M2813">
        <v>2425</v>
      </c>
      <c r="N2813">
        <v>5193</v>
      </c>
      <c r="O2813">
        <v>667</v>
      </c>
      <c r="P2813">
        <v>574</v>
      </c>
      <c r="Q2813">
        <v>2886</v>
      </c>
    </row>
    <row r="2814" spans="1:17" hidden="1" x14ac:dyDescent="0.2">
      <c r="A2814" t="s">
        <v>359</v>
      </c>
      <c r="B2814" s="2">
        <v>41091</v>
      </c>
      <c r="C2814" t="s">
        <v>351</v>
      </c>
      <c r="D2814" t="s">
        <v>352</v>
      </c>
      <c r="E2814" t="s">
        <v>347</v>
      </c>
      <c r="F2814" t="s">
        <v>348</v>
      </c>
      <c r="G2814" t="s">
        <v>393</v>
      </c>
      <c r="H2814">
        <v>31</v>
      </c>
      <c r="I2814" t="s">
        <v>228</v>
      </c>
      <c r="J2814" t="s">
        <v>227</v>
      </c>
      <c r="K2814">
        <v>826531</v>
      </c>
      <c r="L2814">
        <v>744129</v>
      </c>
      <c r="M2814">
        <v>42941</v>
      </c>
      <c r="N2814">
        <v>7377</v>
      </c>
      <c r="O2814">
        <v>17174</v>
      </c>
      <c r="P2814">
        <v>552</v>
      </c>
      <c r="Q2814">
        <v>14358</v>
      </c>
    </row>
    <row r="2815" spans="1:17" hidden="1" x14ac:dyDescent="0.2">
      <c r="A2815" t="s">
        <v>359</v>
      </c>
      <c r="B2815" s="2">
        <v>41091</v>
      </c>
      <c r="C2815" t="s">
        <v>351</v>
      </c>
      <c r="D2815" t="s">
        <v>352</v>
      </c>
      <c r="E2815" t="s">
        <v>349</v>
      </c>
      <c r="F2815" t="s">
        <v>350</v>
      </c>
      <c r="G2815" t="s">
        <v>393</v>
      </c>
      <c r="H2815">
        <v>31</v>
      </c>
      <c r="I2815" t="s">
        <v>228</v>
      </c>
      <c r="J2815" t="s">
        <v>227</v>
      </c>
      <c r="K2815">
        <v>921003</v>
      </c>
      <c r="L2815">
        <v>826856</v>
      </c>
      <c r="M2815">
        <v>45366</v>
      </c>
      <c r="N2815">
        <v>12570</v>
      </c>
      <c r="O2815">
        <v>17841</v>
      </c>
      <c r="P2815">
        <v>1126</v>
      </c>
      <c r="Q2815">
        <v>17244</v>
      </c>
    </row>
    <row r="2816" spans="1:17" hidden="1" x14ac:dyDescent="0.2">
      <c r="A2816" t="s">
        <v>359</v>
      </c>
      <c r="B2816" s="2">
        <v>41091</v>
      </c>
      <c r="C2816" t="s">
        <v>353</v>
      </c>
      <c r="D2816" t="s">
        <v>354</v>
      </c>
      <c r="E2816" t="s">
        <v>343</v>
      </c>
      <c r="F2816" t="s">
        <v>344</v>
      </c>
      <c r="G2816" t="s">
        <v>393</v>
      </c>
      <c r="H2816">
        <v>31</v>
      </c>
      <c r="I2816" t="s">
        <v>228</v>
      </c>
      <c r="J2816" t="s">
        <v>227</v>
      </c>
      <c r="K2816">
        <v>179986</v>
      </c>
      <c r="L2816">
        <v>157673</v>
      </c>
      <c r="M2816">
        <v>4647</v>
      </c>
      <c r="N2816">
        <v>9837</v>
      </c>
      <c r="O2816">
        <v>1282</v>
      </c>
      <c r="P2816">
        <v>1073</v>
      </c>
      <c r="Q2816">
        <v>5474</v>
      </c>
    </row>
    <row r="2817" spans="1:17" hidden="1" x14ac:dyDescent="0.2">
      <c r="A2817" t="s">
        <v>359</v>
      </c>
      <c r="B2817" s="2">
        <v>41091</v>
      </c>
      <c r="C2817" t="s">
        <v>353</v>
      </c>
      <c r="D2817" t="s">
        <v>354</v>
      </c>
      <c r="E2817" t="s">
        <v>347</v>
      </c>
      <c r="F2817" t="s">
        <v>348</v>
      </c>
      <c r="G2817" t="s">
        <v>393</v>
      </c>
      <c r="H2817">
        <v>31</v>
      </c>
      <c r="I2817" t="s">
        <v>228</v>
      </c>
      <c r="J2817" t="s">
        <v>227</v>
      </c>
      <c r="K2817">
        <v>1673337</v>
      </c>
      <c r="L2817">
        <v>1507629</v>
      </c>
      <c r="M2817">
        <v>84299</v>
      </c>
      <c r="N2817">
        <v>15076</v>
      </c>
      <c r="O2817">
        <v>35842</v>
      </c>
      <c r="P2817">
        <v>1060</v>
      </c>
      <c r="Q2817">
        <v>29431</v>
      </c>
    </row>
    <row r="2818" spans="1:17" hidden="1" x14ac:dyDescent="0.2">
      <c r="A2818" t="s">
        <v>359</v>
      </c>
      <c r="B2818" s="2">
        <v>41091</v>
      </c>
      <c r="C2818" t="s">
        <v>353</v>
      </c>
      <c r="D2818" t="s">
        <v>354</v>
      </c>
      <c r="E2818" t="s">
        <v>349</v>
      </c>
      <c r="F2818" t="s">
        <v>350</v>
      </c>
      <c r="G2818" t="s">
        <v>393</v>
      </c>
      <c r="H2818">
        <v>31</v>
      </c>
      <c r="I2818" t="s">
        <v>228</v>
      </c>
      <c r="J2818" t="s">
        <v>227</v>
      </c>
      <c r="K2818">
        <v>1853323</v>
      </c>
      <c r="L2818">
        <v>1665302</v>
      </c>
      <c r="M2818">
        <v>88946</v>
      </c>
      <c r="N2818">
        <v>24913</v>
      </c>
      <c r="O2818">
        <v>37124</v>
      </c>
      <c r="P2818">
        <v>2133</v>
      </c>
      <c r="Q2818">
        <v>34905</v>
      </c>
    </row>
    <row r="2819" spans="1:17" hidden="1" x14ac:dyDescent="0.2">
      <c r="A2819" t="s">
        <v>360</v>
      </c>
      <c r="B2819" s="2">
        <v>41456</v>
      </c>
      <c r="C2819" t="s">
        <v>341</v>
      </c>
      <c r="D2819" t="s">
        <v>342</v>
      </c>
      <c r="E2819" t="s">
        <v>343</v>
      </c>
      <c r="F2819" t="s">
        <v>344</v>
      </c>
      <c r="G2819" t="s">
        <v>393</v>
      </c>
      <c r="H2819">
        <v>31</v>
      </c>
      <c r="I2819" t="s">
        <v>228</v>
      </c>
      <c r="J2819" t="s">
        <v>227</v>
      </c>
      <c r="K2819">
        <v>88661</v>
      </c>
      <c r="L2819">
        <v>77602</v>
      </c>
      <c r="M2819">
        <v>2327</v>
      </c>
      <c r="N2819">
        <v>4906</v>
      </c>
      <c r="O2819">
        <v>647</v>
      </c>
      <c r="P2819">
        <v>483</v>
      </c>
      <c r="Q2819">
        <v>2696</v>
      </c>
    </row>
    <row r="2820" spans="1:17" hidden="1" x14ac:dyDescent="0.2">
      <c r="A2820" t="s">
        <v>360</v>
      </c>
      <c r="B2820" s="2">
        <v>41456</v>
      </c>
      <c r="C2820" t="s">
        <v>341</v>
      </c>
      <c r="D2820" t="s">
        <v>342</v>
      </c>
      <c r="E2820" t="s">
        <v>347</v>
      </c>
      <c r="F2820" t="s">
        <v>348</v>
      </c>
      <c r="G2820" t="s">
        <v>393</v>
      </c>
      <c r="H2820">
        <v>31</v>
      </c>
      <c r="I2820" t="s">
        <v>228</v>
      </c>
      <c r="J2820" t="s">
        <v>227</v>
      </c>
      <c r="K2820">
        <v>848631</v>
      </c>
      <c r="L2820">
        <v>763531</v>
      </c>
      <c r="M2820">
        <v>41892</v>
      </c>
      <c r="N2820">
        <v>7731</v>
      </c>
      <c r="O2820">
        <v>19391</v>
      </c>
      <c r="P2820">
        <v>519</v>
      </c>
      <c r="Q2820">
        <v>15567</v>
      </c>
    </row>
    <row r="2821" spans="1:17" hidden="1" x14ac:dyDescent="0.2">
      <c r="A2821" t="s">
        <v>360</v>
      </c>
      <c r="B2821" s="2">
        <v>41456</v>
      </c>
      <c r="C2821" t="s">
        <v>341</v>
      </c>
      <c r="D2821" t="s">
        <v>342</v>
      </c>
      <c r="E2821" t="s">
        <v>349</v>
      </c>
      <c r="F2821" t="s">
        <v>350</v>
      </c>
      <c r="G2821" t="s">
        <v>393</v>
      </c>
      <c r="H2821">
        <v>31</v>
      </c>
      <c r="I2821" t="s">
        <v>228</v>
      </c>
      <c r="J2821" t="s">
        <v>227</v>
      </c>
      <c r="K2821">
        <v>937292</v>
      </c>
      <c r="L2821">
        <v>841133</v>
      </c>
      <c r="M2821">
        <v>44219</v>
      </c>
      <c r="N2821">
        <v>12637</v>
      </c>
      <c r="O2821">
        <v>20038</v>
      </c>
      <c r="P2821">
        <v>1002</v>
      </c>
      <c r="Q2821">
        <v>18263</v>
      </c>
    </row>
    <row r="2822" spans="1:17" hidden="1" x14ac:dyDescent="0.2">
      <c r="A2822" t="s">
        <v>360</v>
      </c>
      <c r="B2822" s="2">
        <v>41456</v>
      </c>
      <c r="C2822" t="s">
        <v>351</v>
      </c>
      <c r="D2822" t="s">
        <v>352</v>
      </c>
      <c r="E2822" t="s">
        <v>343</v>
      </c>
      <c r="F2822" t="s">
        <v>344</v>
      </c>
      <c r="G2822" t="s">
        <v>393</v>
      </c>
      <c r="H2822">
        <v>31</v>
      </c>
      <c r="I2822" t="s">
        <v>228</v>
      </c>
      <c r="J2822" t="s">
        <v>227</v>
      </c>
      <c r="K2822">
        <v>97365</v>
      </c>
      <c r="L2822">
        <v>85150</v>
      </c>
      <c r="M2822">
        <v>2565</v>
      </c>
      <c r="N2822">
        <v>5413</v>
      </c>
      <c r="O2822">
        <v>709</v>
      </c>
      <c r="P2822">
        <v>552</v>
      </c>
      <c r="Q2822">
        <v>2976</v>
      </c>
    </row>
    <row r="2823" spans="1:17" hidden="1" x14ac:dyDescent="0.2">
      <c r="A2823" t="s">
        <v>360</v>
      </c>
      <c r="B2823" s="2">
        <v>41456</v>
      </c>
      <c r="C2823" t="s">
        <v>351</v>
      </c>
      <c r="D2823" t="s">
        <v>352</v>
      </c>
      <c r="E2823" t="s">
        <v>347</v>
      </c>
      <c r="F2823" t="s">
        <v>348</v>
      </c>
      <c r="G2823" t="s">
        <v>393</v>
      </c>
      <c r="H2823">
        <v>31</v>
      </c>
      <c r="I2823" t="s">
        <v>228</v>
      </c>
      <c r="J2823" t="s">
        <v>227</v>
      </c>
      <c r="K2823">
        <v>830757</v>
      </c>
      <c r="L2823">
        <v>746077</v>
      </c>
      <c r="M2823">
        <v>43687</v>
      </c>
      <c r="N2823">
        <v>7443</v>
      </c>
      <c r="O2823">
        <v>18028</v>
      </c>
      <c r="P2823">
        <v>572</v>
      </c>
      <c r="Q2823">
        <v>14950</v>
      </c>
    </row>
    <row r="2824" spans="1:17" hidden="1" x14ac:dyDescent="0.2">
      <c r="A2824" t="s">
        <v>360</v>
      </c>
      <c r="B2824" s="2">
        <v>41456</v>
      </c>
      <c r="C2824" t="s">
        <v>351</v>
      </c>
      <c r="D2824" t="s">
        <v>352</v>
      </c>
      <c r="E2824" t="s">
        <v>349</v>
      </c>
      <c r="F2824" t="s">
        <v>350</v>
      </c>
      <c r="G2824" t="s">
        <v>393</v>
      </c>
      <c r="H2824">
        <v>31</v>
      </c>
      <c r="I2824" t="s">
        <v>228</v>
      </c>
      <c r="J2824" t="s">
        <v>227</v>
      </c>
      <c r="K2824">
        <v>928122</v>
      </c>
      <c r="L2824">
        <v>831227</v>
      </c>
      <c r="M2824">
        <v>46252</v>
      </c>
      <c r="N2824">
        <v>12856</v>
      </c>
      <c r="O2824">
        <v>18737</v>
      </c>
      <c r="P2824">
        <v>1124</v>
      </c>
      <c r="Q2824">
        <v>17926</v>
      </c>
    </row>
    <row r="2825" spans="1:17" hidden="1" x14ac:dyDescent="0.2">
      <c r="A2825" t="s">
        <v>360</v>
      </c>
      <c r="B2825" s="2">
        <v>41456</v>
      </c>
      <c r="C2825" t="s">
        <v>353</v>
      </c>
      <c r="D2825" t="s">
        <v>354</v>
      </c>
      <c r="E2825" t="s">
        <v>343</v>
      </c>
      <c r="F2825" t="s">
        <v>344</v>
      </c>
      <c r="G2825" t="s">
        <v>393</v>
      </c>
      <c r="H2825">
        <v>31</v>
      </c>
      <c r="I2825" t="s">
        <v>228</v>
      </c>
      <c r="J2825" t="s">
        <v>227</v>
      </c>
      <c r="K2825">
        <v>186026</v>
      </c>
      <c r="L2825">
        <v>162752</v>
      </c>
      <c r="M2825">
        <v>4892</v>
      </c>
      <c r="N2825">
        <v>10319</v>
      </c>
      <c r="O2825">
        <v>1356</v>
      </c>
      <c r="P2825">
        <v>1035</v>
      </c>
      <c r="Q2825">
        <v>5672</v>
      </c>
    </row>
    <row r="2826" spans="1:17" hidden="1" x14ac:dyDescent="0.2">
      <c r="A2826" t="s">
        <v>360</v>
      </c>
      <c r="B2826" s="2">
        <v>41456</v>
      </c>
      <c r="C2826" t="s">
        <v>353</v>
      </c>
      <c r="D2826" t="s">
        <v>354</v>
      </c>
      <c r="E2826" t="s">
        <v>347</v>
      </c>
      <c r="F2826" t="s">
        <v>348</v>
      </c>
      <c r="G2826" t="s">
        <v>393</v>
      </c>
      <c r="H2826">
        <v>31</v>
      </c>
      <c r="I2826" t="s">
        <v>228</v>
      </c>
      <c r="J2826" t="s">
        <v>227</v>
      </c>
      <c r="K2826">
        <v>1679388</v>
      </c>
      <c r="L2826">
        <v>1509608</v>
      </c>
      <c r="M2826">
        <v>85579</v>
      </c>
      <c r="N2826">
        <v>15174</v>
      </c>
      <c r="O2826">
        <v>37419</v>
      </c>
      <c r="P2826">
        <v>1091</v>
      </c>
      <c r="Q2826">
        <v>30517</v>
      </c>
    </row>
    <row r="2827" spans="1:17" hidden="1" x14ac:dyDescent="0.2">
      <c r="A2827" t="s">
        <v>360</v>
      </c>
      <c r="B2827" s="2">
        <v>41456</v>
      </c>
      <c r="C2827" t="s">
        <v>353</v>
      </c>
      <c r="D2827" t="s">
        <v>354</v>
      </c>
      <c r="E2827" t="s">
        <v>349</v>
      </c>
      <c r="F2827" t="s">
        <v>350</v>
      </c>
      <c r="G2827" t="s">
        <v>393</v>
      </c>
      <c r="H2827">
        <v>31</v>
      </c>
      <c r="I2827" t="s">
        <v>228</v>
      </c>
      <c r="J2827" t="s">
        <v>227</v>
      </c>
      <c r="K2827">
        <v>1865414</v>
      </c>
      <c r="L2827">
        <v>1672360</v>
      </c>
      <c r="M2827">
        <v>90471</v>
      </c>
      <c r="N2827">
        <v>25493</v>
      </c>
      <c r="O2827">
        <v>38775</v>
      </c>
      <c r="P2827">
        <v>2126</v>
      </c>
      <c r="Q2827">
        <v>36189</v>
      </c>
    </row>
    <row r="2828" spans="1:17" x14ac:dyDescent="0.2">
      <c r="A2828" t="s">
        <v>361</v>
      </c>
      <c r="B2828" s="2">
        <v>41821</v>
      </c>
      <c r="C2828" t="s">
        <v>341</v>
      </c>
      <c r="D2828" t="s">
        <v>342</v>
      </c>
      <c r="E2828" t="s">
        <v>343</v>
      </c>
      <c r="F2828" t="s">
        <v>344</v>
      </c>
      <c r="G2828" t="s">
        <v>393</v>
      </c>
      <c r="H2828">
        <v>31</v>
      </c>
      <c r="I2828" t="s">
        <v>228</v>
      </c>
      <c r="J2828" t="s">
        <v>227</v>
      </c>
      <c r="K2828">
        <v>91038</v>
      </c>
      <c r="L2828">
        <v>79366</v>
      </c>
      <c r="M2828">
        <v>2419</v>
      </c>
      <c r="N2828">
        <v>5225</v>
      </c>
      <c r="O2828">
        <v>706</v>
      </c>
      <c r="P2828">
        <v>502</v>
      </c>
      <c r="Q2828">
        <v>2820</v>
      </c>
    </row>
    <row r="2829" spans="1:17" x14ac:dyDescent="0.2">
      <c r="A2829" t="s">
        <v>361</v>
      </c>
      <c r="B2829" s="2">
        <v>41821</v>
      </c>
      <c r="C2829" t="s">
        <v>341</v>
      </c>
      <c r="D2829" t="s">
        <v>342</v>
      </c>
      <c r="E2829" t="s">
        <v>347</v>
      </c>
      <c r="F2829" t="s">
        <v>348</v>
      </c>
      <c r="G2829" t="s">
        <v>393</v>
      </c>
      <c r="H2829">
        <v>31</v>
      </c>
      <c r="I2829" t="s">
        <v>228</v>
      </c>
      <c r="J2829" t="s">
        <v>227</v>
      </c>
      <c r="K2829">
        <v>852462</v>
      </c>
      <c r="L2829">
        <v>764258</v>
      </c>
      <c r="M2829">
        <v>42644</v>
      </c>
      <c r="N2829">
        <v>7895</v>
      </c>
      <c r="O2829">
        <v>20902</v>
      </c>
      <c r="P2829">
        <v>526</v>
      </c>
      <c r="Q2829">
        <v>16237</v>
      </c>
    </row>
    <row r="2830" spans="1:17" x14ac:dyDescent="0.2">
      <c r="A2830" t="s">
        <v>361</v>
      </c>
      <c r="B2830" s="2">
        <v>41821</v>
      </c>
      <c r="C2830" t="s">
        <v>341</v>
      </c>
      <c r="D2830" t="s">
        <v>342</v>
      </c>
      <c r="E2830" t="s">
        <v>349</v>
      </c>
      <c r="F2830" t="s">
        <v>350</v>
      </c>
      <c r="G2830" t="s">
        <v>393</v>
      </c>
      <c r="H2830">
        <v>31</v>
      </c>
      <c r="I2830" t="s">
        <v>228</v>
      </c>
      <c r="J2830" t="s">
        <v>227</v>
      </c>
      <c r="K2830">
        <v>943500</v>
      </c>
      <c r="L2830">
        <v>843624</v>
      </c>
      <c r="M2830">
        <v>45063</v>
      </c>
      <c r="N2830">
        <v>13120</v>
      </c>
      <c r="O2830">
        <v>21608</v>
      </c>
      <c r="P2830">
        <v>1028</v>
      </c>
      <c r="Q2830">
        <v>19057</v>
      </c>
    </row>
    <row r="2831" spans="1:17" x14ac:dyDescent="0.2">
      <c r="A2831" t="s">
        <v>361</v>
      </c>
      <c r="B2831" s="2">
        <v>41821</v>
      </c>
      <c r="C2831" t="s">
        <v>351</v>
      </c>
      <c r="D2831" t="s">
        <v>352</v>
      </c>
      <c r="E2831" t="s">
        <v>343</v>
      </c>
      <c r="F2831" t="s">
        <v>344</v>
      </c>
      <c r="G2831" t="s">
        <v>393</v>
      </c>
      <c r="H2831">
        <v>31</v>
      </c>
      <c r="I2831" t="s">
        <v>228</v>
      </c>
      <c r="J2831" t="s">
        <v>227</v>
      </c>
      <c r="K2831">
        <v>100149</v>
      </c>
      <c r="L2831">
        <v>87279</v>
      </c>
      <c r="M2831">
        <v>2695</v>
      </c>
      <c r="N2831">
        <v>5683</v>
      </c>
      <c r="O2831">
        <v>783</v>
      </c>
      <c r="P2831">
        <v>593</v>
      </c>
      <c r="Q2831">
        <v>3116</v>
      </c>
    </row>
    <row r="2832" spans="1:17" x14ac:dyDescent="0.2">
      <c r="A2832" t="s">
        <v>361</v>
      </c>
      <c r="B2832" s="2">
        <v>41821</v>
      </c>
      <c r="C2832" t="s">
        <v>351</v>
      </c>
      <c r="D2832" t="s">
        <v>352</v>
      </c>
      <c r="E2832" t="s">
        <v>347</v>
      </c>
      <c r="F2832" t="s">
        <v>348</v>
      </c>
      <c r="G2832" t="s">
        <v>393</v>
      </c>
      <c r="H2832">
        <v>31</v>
      </c>
      <c r="I2832" t="s">
        <v>228</v>
      </c>
      <c r="J2832" t="s">
        <v>227</v>
      </c>
      <c r="K2832">
        <v>835873</v>
      </c>
      <c r="L2832">
        <v>747813</v>
      </c>
      <c r="M2832">
        <v>44783</v>
      </c>
      <c r="N2832">
        <v>7577</v>
      </c>
      <c r="O2832">
        <v>19548</v>
      </c>
      <c r="P2832">
        <v>579</v>
      </c>
      <c r="Q2832">
        <v>15573</v>
      </c>
    </row>
    <row r="2833" spans="1:17" x14ac:dyDescent="0.2">
      <c r="A2833" t="s">
        <v>361</v>
      </c>
      <c r="B2833" s="2">
        <v>41821</v>
      </c>
      <c r="C2833" t="s">
        <v>351</v>
      </c>
      <c r="D2833" t="s">
        <v>352</v>
      </c>
      <c r="E2833" t="s">
        <v>349</v>
      </c>
      <c r="F2833" t="s">
        <v>350</v>
      </c>
      <c r="G2833" t="s">
        <v>393</v>
      </c>
      <c r="H2833">
        <v>31</v>
      </c>
      <c r="I2833" t="s">
        <v>228</v>
      </c>
      <c r="J2833" t="s">
        <v>227</v>
      </c>
      <c r="K2833">
        <v>936022</v>
      </c>
      <c r="L2833">
        <v>835092</v>
      </c>
      <c r="M2833">
        <v>47478</v>
      </c>
      <c r="N2833">
        <v>13260</v>
      </c>
      <c r="O2833">
        <v>20331</v>
      </c>
      <c r="P2833">
        <v>1172</v>
      </c>
      <c r="Q2833">
        <v>18689</v>
      </c>
    </row>
    <row r="2834" spans="1:17" x14ac:dyDescent="0.2">
      <c r="A2834" t="s">
        <v>361</v>
      </c>
      <c r="B2834" s="2">
        <v>41821</v>
      </c>
      <c r="C2834" t="s">
        <v>353</v>
      </c>
      <c r="D2834" t="s">
        <v>354</v>
      </c>
      <c r="E2834" t="s">
        <v>343</v>
      </c>
      <c r="F2834" t="s">
        <v>344</v>
      </c>
      <c r="G2834" t="s">
        <v>393</v>
      </c>
      <c r="H2834">
        <v>31</v>
      </c>
      <c r="I2834" t="s">
        <v>228</v>
      </c>
      <c r="J2834" t="s">
        <v>227</v>
      </c>
      <c r="K2834">
        <v>191187</v>
      </c>
      <c r="L2834">
        <v>166645</v>
      </c>
      <c r="M2834">
        <v>5114</v>
      </c>
      <c r="N2834">
        <v>10908</v>
      </c>
      <c r="O2834">
        <v>1489</v>
      </c>
      <c r="P2834">
        <v>1095</v>
      </c>
      <c r="Q2834">
        <v>5936</v>
      </c>
    </row>
    <row r="2835" spans="1:17" x14ac:dyDescent="0.2">
      <c r="A2835" t="s">
        <v>361</v>
      </c>
      <c r="B2835" s="2">
        <v>41821</v>
      </c>
      <c r="C2835" t="s">
        <v>353</v>
      </c>
      <c r="D2835" t="s">
        <v>354</v>
      </c>
      <c r="E2835" t="s">
        <v>347</v>
      </c>
      <c r="F2835" t="s">
        <v>348</v>
      </c>
      <c r="G2835" t="s">
        <v>393</v>
      </c>
      <c r="H2835">
        <v>31</v>
      </c>
      <c r="I2835" t="s">
        <v>228</v>
      </c>
      <c r="J2835" t="s">
        <v>227</v>
      </c>
      <c r="K2835">
        <v>1688335</v>
      </c>
      <c r="L2835">
        <v>1512071</v>
      </c>
      <c r="M2835">
        <v>87427</v>
      </c>
      <c r="N2835">
        <v>15472</v>
      </c>
      <c r="O2835">
        <v>40450</v>
      </c>
      <c r="P2835">
        <v>1105</v>
      </c>
      <c r="Q2835">
        <v>31810</v>
      </c>
    </row>
    <row r="2836" spans="1:17" x14ac:dyDescent="0.2">
      <c r="A2836" t="s">
        <v>361</v>
      </c>
      <c r="B2836" s="2">
        <v>41821</v>
      </c>
      <c r="C2836" t="s">
        <v>353</v>
      </c>
      <c r="D2836" t="s">
        <v>354</v>
      </c>
      <c r="E2836" t="s">
        <v>349</v>
      </c>
      <c r="F2836" t="s">
        <v>350</v>
      </c>
      <c r="G2836" t="s">
        <v>393</v>
      </c>
      <c r="H2836">
        <v>31</v>
      </c>
      <c r="I2836" t="s">
        <v>228</v>
      </c>
      <c r="J2836" t="s">
        <v>227</v>
      </c>
      <c r="K2836">
        <v>1879522</v>
      </c>
      <c r="L2836">
        <v>1678716</v>
      </c>
      <c r="M2836">
        <v>92541</v>
      </c>
      <c r="N2836">
        <v>26380</v>
      </c>
      <c r="O2836">
        <v>41939</v>
      </c>
      <c r="P2836">
        <v>2200</v>
      </c>
      <c r="Q2836">
        <v>37746</v>
      </c>
    </row>
    <row r="2837" spans="1:17" hidden="1" x14ac:dyDescent="0.2">
      <c r="A2837" t="s">
        <v>362</v>
      </c>
      <c r="B2837" s="2">
        <v>42186</v>
      </c>
      <c r="C2837" t="s">
        <v>341</v>
      </c>
      <c r="D2837" t="s">
        <v>342</v>
      </c>
      <c r="E2837" t="s">
        <v>343</v>
      </c>
      <c r="F2837" t="s">
        <v>344</v>
      </c>
      <c r="G2837" t="s">
        <v>393</v>
      </c>
      <c r="H2837">
        <v>31</v>
      </c>
      <c r="I2837" t="s">
        <v>228</v>
      </c>
      <c r="J2837" t="s">
        <v>227</v>
      </c>
      <c r="K2837">
        <v>93819</v>
      </c>
      <c r="L2837">
        <v>81627</v>
      </c>
      <c r="M2837">
        <v>2492</v>
      </c>
      <c r="N2837">
        <v>5532</v>
      </c>
      <c r="O2837">
        <v>749</v>
      </c>
      <c r="P2837">
        <v>492</v>
      </c>
      <c r="Q2837">
        <v>2927</v>
      </c>
    </row>
    <row r="2838" spans="1:17" hidden="1" x14ac:dyDescent="0.2">
      <c r="A2838" t="s">
        <v>362</v>
      </c>
      <c r="B2838" s="2">
        <v>42186</v>
      </c>
      <c r="C2838" t="s">
        <v>341</v>
      </c>
      <c r="D2838" t="s">
        <v>342</v>
      </c>
      <c r="E2838" t="s">
        <v>347</v>
      </c>
      <c r="F2838" t="s">
        <v>348</v>
      </c>
      <c r="G2838" t="s">
        <v>393</v>
      </c>
      <c r="H2838">
        <v>31</v>
      </c>
      <c r="I2838" t="s">
        <v>228</v>
      </c>
      <c r="J2838" t="s">
        <v>227</v>
      </c>
      <c r="K2838">
        <v>854902</v>
      </c>
      <c r="L2838">
        <v>764129</v>
      </c>
      <c r="M2838">
        <v>43252</v>
      </c>
      <c r="N2838">
        <v>8007</v>
      </c>
      <c r="O2838">
        <v>22125</v>
      </c>
      <c r="P2838">
        <v>537</v>
      </c>
      <c r="Q2838">
        <v>16852</v>
      </c>
    </row>
    <row r="2839" spans="1:17" hidden="1" x14ac:dyDescent="0.2">
      <c r="A2839" t="s">
        <v>362</v>
      </c>
      <c r="B2839" s="2">
        <v>42186</v>
      </c>
      <c r="C2839" t="s">
        <v>341</v>
      </c>
      <c r="D2839" t="s">
        <v>342</v>
      </c>
      <c r="E2839" t="s">
        <v>349</v>
      </c>
      <c r="F2839" t="s">
        <v>350</v>
      </c>
      <c r="G2839" t="s">
        <v>393</v>
      </c>
      <c r="H2839">
        <v>31</v>
      </c>
      <c r="I2839" t="s">
        <v>228</v>
      </c>
      <c r="J2839" t="s">
        <v>227</v>
      </c>
      <c r="K2839">
        <v>948721</v>
      </c>
      <c r="L2839">
        <v>845756</v>
      </c>
      <c r="M2839">
        <v>45744</v>
      </c>
      <c r="N2839">
        <v>13539</v>
      </c>
      <c r="O2839">
        <v>22874</v>
      </c>
      <c r="P2839">
        <v>1029</v>
      </c>
      <c r="Q2839">
        <v>19779</v>
      </c>
    </row>
    <row r="2840" spans="1:17" hidden="1" x14ac:dyDescent="0.2">
      <c r="A2840" t="s">
        <v>362</v>
      </c>
      <c r="B2840" s="2">
        <v>42186</v>
      </c>
      <c r="C2840" t="s">
        <v>351</v>
      </c>
      <c r="D2840" t="s">
        <v>352</v>
      </c>
      <c r="E2840" t="s">
        <v>343</v>
      </c>
      <c r="F2840" t="s">
        <v>344</v>
      </c>
      <c r="G2840" t="s">
        <v>393</v>
      </c>
      <c r="H2840">
        <v>31</v>
      </c>
      <c r="I2840" t="s">
        <v>228</v>
      </c>
      <c r="J2840" t="s">
        <v>227</v>
      </c>
      <c r="K2840">
        <v>102849</v>
      </c>
      <c r="L2840">
        <v>89468</v>
      </c>
      <c r="M2840">
        <v>2776</v>
      </c>
      <c r="N2840">
        <v>6022</v>
      </c>
      <c r="O2840">
        <v>827</v>
      </c>
      <c r="P2840">
        <v>583</v>
      </c>
      <c r="Q2840">
        <v>3173</v>
      </c>
    </row>
    <row r="2841" spans="1:17" hidden="1" x14ac:dyDescent="0.2">
      <c r="A2841" t="s">
        <v>362</v>
      </c>
      <c r="B2841" s="2">
        <v>42186</v>
      </c>
      <c r="C2841" t="s">
        <v>351</v>
      </c>
      <c r="D2841" t="s">
        <v>352</v>
      </c>
      <c r="E2841" t="s">
        <v>347</v>
      </c>
      <c r="F2841" t="s">
        <v>348</v>
      </c>
      <c r="G2841" t="s">
        <v>393</v>
      </c>
      <c r="H2841">
        <v>31</v>
      </c>
      <c r="I2841" t="s">
        <v>228</v>
      </c>
      <c r="J2841" t="s">
        <v>227</v>
      </c>
      <c r="K2841">
        <v>839937</v>
      </c>
      <c r="L2841">
        <v>749085</v>
      </c>
      <c r="M2841">
        <v>45585</v>
      </c>
      <c r="N2841">
        <v>7684</v>
      </c>
      <c r="O2841">
        <v>20813</v>
      </c>
      <c r="P2841">
        <v>592</v>
      </c>
      <c r="Q2841">
        <v>16178</v>
      </c>
    </row>
    <row r="2842" spans="1:17" hidden="1" x14ac:dyDescent="0.2">
      <c r="A2842" t="s">
        <v>362</v>
      </c>
      <c r="B2842" s="2">
        <v>42186</v>
      </c>
      <c r="C2842" t="s">
        <v>351</v>
      </c>
      <c r="D2842" t="s">
        <v>352</v>
      </c>
      <c r="E2842" t="s">
        <v>349</v>
      </c>
      <c r="F2842" t="s">
        <v>350</v>
      </c>
      <c r="G2842" t="s">
        <v>393</v>
      </c>
      <c r="H2842">
        <v>31</v>
      </c>
      <c r="I2842" t="s">
        <v>228</v>
      </c>
      <c r="J2842" t="s">
        <v>227</v>
      </c>
      <c r="K2842">
        <v>942786</v>
      </c>
      <c r="L2842">
        <v>838553</v>
      </c>
      <c r="M2842">
        <v>48361</v>
      </c>
      <c r="N2842">
        <v>13706</v>
      </c>
      <c r="O2842">
        <v>21640</v>
      </c>
      <c r="P2842">
        <v>1175</v>
      </c>
      <c r="Q2842">
        <v>19351</v>
      </c>
    </row>
    <row r="2843" spans="1:17" hidden="1" x14ac:dyDescent="0.2">
      <c r="A2843" t="s">
        <v>362</v>
      </c>
      <c r="B2843" s="2">
        <v>42186</v>
      </c>
      <c r="C2843" t="s">
        <v>353</v>
      </c>
      <c r="D2843" t="s">
        <v>354</v>
      </c>
      <c r="E2843" t="s">
        <v>343</v>
      </c>
      <c r="F2843" t="s">
        <v>344</v>
      </c>
      <c r="G2843" t="s">
        <v>393</v>
      </c>
      <c r="H2843">
        <v>31</v>
      </c>
      <c r="I2843" t="s">
        <v>228</v>
      </c>
      <c r="J2843" t="s">
        <v>227</v>
      </c>
      <c r="K2843">
        <v>196668</v>
      </c>
      <c r="L2843">
        <v>171095</v>
      </c>
      <c r="M2843">
        <v>5268</v>
      </c>
      <c r="N2843">
        <v>11554</v>
      </c>
      <c r="O2843">
        <v>1576</v>
      </c>
      <c r="P2843">
        <v>1075</v>
      </c>
      <c r="Q2843">
        <v>6100</v>
      </c>
    </row>
    <row r="2844" spans="1:17" hidden="1" x14ac:dyDescent="0.2">
      <c r="A2844" t="s">
        <v>362</v>
      </c>
      <c r="B2844" s="2">
        <v>42186</v>
      </c>
      <c r="C2844" t="s">
        <v>353</v>
      </c>
      <c r="D2844" t="s">
        <v>354</v>
      </c>
      <c r="E2844" t="s">
        <v>347</v>
      </c>
      <c r="F2844" t="s">
        <v>348</v>
      </c>
      <c r="G2844" t="s">
        <v>393</v>
      </c>
      <c r="H2844">
        <v>31</v>
      </c>
      <c r="I2844" t="s">
        <v>228</v>
      </c>
      <c r="J2844" t="s">
        <v>227</v>
      </c>
      <c r="K2844">
        <v>1694839</v>
      </c>
      <c r="L2844">
        <v>1513214</v>
      </c>
      <c r="M2844">
        <v>88837</v>
      </c>
      <c r="N2844">
        <v>15691</v>
      </c>
      <c r="O2844">
        <v>42938</v>
      </c>
      <c r="P2844">
        <v>1129</v>
      </c>
      <c r="Q2844">
        <v>33030</v>
      </c>
    </row>
    <row r="2845" spans="1:17" hidden="1" x14ac:dyDescent="0.2">
      <c r="A2845" t="s">
        <v>362</v>
      </c>
      <c r="B2845" s="2">
        <v>42186</v>
      </c>
      <c r="C2845" t="s">
        <v>353</v>
      </c>
      <c r="D2845" t="s">
        <v>354</v>
      </c>
      <c r="E2845" t="s">
        <v>349</v>
      </c>
      <c r="F2845" t="s">
        <v>350</v>
      </c>
      <c r="G2845" t="s">
        <v>393</v>
      </c>
      <c r="H2845">
        <v>31</v>
      </c>
      <c r="I2845" t="s">
        <v>228</v>
      </c>
      <c r="J2845" t="s">
        <v>227</v>
      </c>
      <c r="K2845">
        <v>1891507</v>
      </c>
      <c r="L2845">
        <v>1684309</v>
      </c>
      <c r="M2845">
        <v>94105</v>
      </c>
      <c r="N2845">
        <v>27245</v>
      </c>
      <c r="O2845">
        <v>44514</v>
      </c>
      <c r="P2845">
        <v>2204</v>
      </c>
      <c r="Q2845">
        <v>39130</v>
      </c>
    </row>
    <row r="2846" spans="1:17" hidden="1" x14ac:dyDescent="0.2">
      <c r="A2846" t="s">
        <v>363</v>
      </c>
      <c r="B2846" s="2">
        <v>42552</v>
      </c>
      <c r="C2846" t="s">
        <v>341</v>
      </c>
      <c r="D2846" t="s">
        <v>342</v>
      </c>
      <c r="E2846" t="s">
        <v>343</v>
      </c>
      <c r="F2846" t="s">
        <v>344</v>
      </c>
      <c r="G2846" t="s">
        <v>393</v>
      </c>
      <c r="H2846">
        <v>31</v>
      </c>
      <c r="I2846" t="s">
        <v>228</v>
      </c>
      <c r="J2846" t="s">
        <v>227</v>
      </c>
      <c r="K2846">
        <v>97105</v>
      </c>
      <c r="L2846">
        <v>84325</v>
      </c>
      <c r="M2846">
        <v>2629</v>
      </c>
      <c r="N2846">
        <v>5840</v>
      </c>
      <c r="O2846">
        <v>778</v>
      </c>
      <c r="P2846">
        <v>496</v>
      </c>
      <c r="Q2846">
        <v>3037</v>
      </c>
    </row>
    <row r="2847" spans="1:17" hidden="1" x14ac:dyDescent="0.2">
      <c r="A2847" t="s">
        <v>363</v>
      </c>
      <c r="B2847" s="2">
        <v>42552</v>
      </c>
      <c r="C2847" t="s">
        <v>341</v>
      </c>
      <c r="D2847" t="s">
        <v>342</v>
      </c>
      <c r="E2847" t="s">
        <v>347</v>
      </c>
      <c r="F2847" t="s">
        <v>348</v>
      </c>
      <c r="G2847" t="s">
        <v>393</v>
      </c>
      <c r="H2847">
        <v>31</v>
      </c>
      <c r="I2847" t="s">
        <v>228</v>
      </c>
      <c r="J2847" t="s">
        <v>227</v>
      </c>
      <c r="K2847">
        <v>858100</v>
      </c>
      <c r="L2847">
        <v>764231</v>
      </c>
      <c r="M2847">
        <v>44003</v>
      </c>
      <c r="N2847">
        <v>8110</v>
      </c>
      <c r="O2847">
        <v>23743</v>
      </c>
      <c r="P2847">
        <v>546</v>
      </c>
      <c r="Q2847">
        <v>17467</v>
      </c>
    </row>
    <row r="2848" spans="1:17" hidden="1" x14ac:dyDescent="0.2">
      <c r="A2848" t="s">
        <v>363</v>
      </c>
      <c r="B2848" s="2">
        <v>42552</v>
      </c>
      <c r="C2848" t="s">
        <v>341</v>
      </c>
      <c r="D2848" t="s">
        <v>342</v>
      </c>
      <c r="E2848" t="s">
        <v>349</v>
      </c>
      <c r="F2848" t="s">
        <v>350</v>
      </c>
      <c r="G2848" t="s">
        <v>393</v>
      </c>
      <c r="H2848">
        <v>31</v>
      </c>
      <c r="I2848" t="s">
        <v>228</v>
      </c>
      <c r="J2848" t="s">
        <v>227</v>
      </c>
      <c r="K2848">
        <v>955205</v>
      </c>
      <c r="L2848">
        <v>848556</v>
      </c>
      <c r="M2848">
        <v>46632</v>
      </c>
      <c r="N2848">
        <v>13950</v>
      </c>
      <c r="O2848">
        <v>24521</v>
      </c>
      <c r="P2848">
        <v>1042</v>
      </c>
      <c r="Q2848">
        <v>20504</v>
      </c>
    </row>
    <row r="2849" spans="1:17" hidden="1" x14ac:dyDescent="0.2">
      <c r="A2849" t="s">
        <v>363</v>
      </c>
      <c r="B2849" s="2">
        <v>42552</v>
      </c>
      <c r="C2849" t="s">
        <v>351</v>
      </c>
      <c r="D2849" t="s">
        <v>352</v>
      </c>
      <c r="E2849" t="s">
        <v>343</v>
      </c>
      <c r="F2849" t="s">
        <v>344</v>
      </c>
      <c r="G2849" t="s">
        <v>393</v>
      </c>
      <c r="H2849">
        <v>31</v>
      </c>
      <c r="I2849" t="s">
        <v>228</v>
      </c>
      <c r="J2849" t="s">
        <v>227</v>
      </c>
      <c r="K2849">
        <v>106235</v>
      </c>
      <c r="L2849">
        <v>92320</v>
      </c>
      <c r="M2849">
        <v>2887</v>
      </c>
      <c r="N2849">
        <v>6314</v>
      </c>
      <c r="O2849">
        <v>840</v>
      </c>
      <c r="P2849">
        <v>597</v>
      </c>
      <c r="Q2849">
        <v>3277</v>
      </c>
    </row>
    <row r="2850" spans="1:17" hidden="1" x14ac:dyDescent="0.2">
      <c r="A2850" t="s">
        <v>363</v>
      </c>
      <c r="B2850" s="2">
        <v>42552</v>
      </c>
      <c r="C2850" t="s">
        <v>351</v>
      </c>
      <c r="D2850" t="s">
        <v>352</v>
      </c>
      <c r="E2850" t="s">
        <v>347</v>
      </c>
      <c r="F2850" t="s">
        <v>348</v>
      </c>
      <c r="G2850" t="s">
        <v>393</v>
      </c>
      <c r="H2850">
        <v>31</v>
      </c>
      <c r="I2850" t="s">
        <v>228</v>
      </c>
      <c r="J2850" t="s">
        <v>227</v>
      </c>
      <c r="K2850">
        <v>844484</v>
      </c>
      <c r="L2850">
        <v>750177</v>
      </c>
      <c r="M2850">
        <v>46609</v>
      </c>
      <c r="N2850">
        <v>7792</v>
      </c>
      <c r="O2850">
        <v>22485</v>
      </c>
      <c r="P2850">
        <v>619</v>
      </c>
      <c r="Q2850">
        <v>16802</v>
      </c>
    </row>
    <row r="2851" spans="1:17" hidden="1" x14ac:dyDescent="0.2">
      <c r="A2851" t="s">
        <v>363</v>
      </c>
      <c r="B2851" s="2">
        <v>42552</v>
      </c>
      <c r="C2851" t="s">
        <v>351</v>
      </c>
      <c r="D2851" t="s">
        <v>352</v>
      </c>
      <c r="E2851" t="s">
        <v>349</v>
      </c>
      <c r="F2851" t="s">
        <v>350</v>
      </c>
      <c r="G2851" t="s">
        <v>393</v>
      </c>
      <c r="H2851">
        <v>31</v>
      </c>
      <c r="I2851" t="s">
        <v>228</v>
      </c>
      <c r="J2851" t="s">
        <v>227</v>
      </c>
      <c r="K2851">
        <v>950719</v>
      </c>
      <c r="L2851">
        <v>842497</v>
      </c>
      <c r="M2851">
        <v>49496</v>
      </c>
      <c r="N2851">
        <v>14106</v>
      </c>
      <c r="O2851">
        <v>23325</v>
      </c>
      <c r="P2851">
        <v>1216</v>
      </c>
      <c r="Q2851">
        <v>20079</v>
      </c>
    </row>
    <row r="2852" spans="1:17" hidden="1" x14ac:dyDescent="0.2">
      <c r="A2852" t="s">
        <v>363</v>
      </c>
      <c r="B2852" s="2">
        <v>42552</v>
      </c>
      <c r="C2852" t="s">
        <v>353</v>
      </c>
      <c r="D2852" t="s">
        <v>354</v>
      </c>
      <c r="E2852" t="s">
        <v>343</v>
      </c>
      <c r="F2852" t="s">
        <v>344</v>
      </c>
      <c r="G2852" t="s">
        <v>393</v>
      </c>
      <c r="H2852">
        <v>31</v>
      </c>
      <c r="I2852" t="s">
        <v>228</v>
      </c>
      <c r="J2852" t="s">
        <v>227</v>
      </c>
      <c r="K2852">
        <v>203340</v>
      </c>
      <c r="L2852">
        <v>176645</v>
      </c>
      <c r="M2852">
        <v>5516</v>
      </c>
      <c r="N2852">
        <v>12154</v>
      </c>
      <c r="O2852">
        <v>1618</v>
      </c>
      <c r="P2852">
        <v>1093</v>
      </c>
      <c r="Q2852">
        <v>6314</v>
      </c>
    </row>
    <row r="2853" spans="1:17" hidden="1" x14ac:dyDescent="0.2">
      <c r="A2853" t="s">
        <v>363</v>
      </c>
      <c r="B2853" s="2">
        <v>42552</v>
      </c>
      <c r="C2853" t="s">
        <v>353</v>
      </c>
      <c r="D2853" t="s">
        <v>354</v>
      </c>
      <c r="E2853" t="s">
        <v>347</v>
      </c>
      <c r="F2853" t="s">
        <v>348</v>
      </c>
      <c r="G2853" t="s">
        <v>393</v>
      </c>
      <c r="H2853">
        <v>31</v>
      </c>
      <c r="I2853" t="s">
        <v>228</v>
      </c>
      <c r="J2853" t="s">
        <v>227</v>
      </c>
      <c r="K2853">
        <v>1702584</v>
      </c>
      <c r="L2853">
        <v>1514408</v>
      </c>
      <c r="M2853">
        <v>90612</v>
      </c>
      <c r="N2853">
        <v>15902</v>
      </c>
      <c r="O2853">
        <v>46228</v>
      </c>
      <c r="P2853">
        <v>1165</v>
      </c>
      <c r="Q2853">
        <v>34269</v>
      </c>
    </row>
    <row r="2854" spans="1:17" hidden="1" x14ac:dyDescent="0.2">
      <c r="A2854" t="s">
        <v>363</v>
      </c>
      <c r="B2854" s="2">
        <v>42552</v>
      </c>
      <c r="C2854" t="s">
        <v>353</v>
      </c>
      <c r="D2854" t="s">
        <v>354</v>
      </c>
      <c r="E2854" t="s">
        <v>349</v>
      </c>
      <c r="F2854" t="s">
        <v>350</v>
      </c>
      <c r="G2854" t="s">
        <v>393</v>
      </c>
      <c r="H2854">
        <v>31</v>
      </c>
      <c r="I2854" t="s">
        <v>228</v>
      </c>
      <c r="J2854" t="s">
        <v>227</v>
      </c>
      <c r="K2854">
        <v>1905924</v>
      </c>
      <c r="L2854">
        <v>1691053</v>
      </c>
      <c r="M2854">
        <v>96128</v>
      </c>
      <c r="N2854">
        <v>28056</v>
      </c>
      <c r="O2854">
        <v>47846</v>
      </c>
      <c r="P2854">
        <v>2258</v>
      </c>
      <c r="Q2854">
        <v>40583</v>
      </c>
    </row>
    <row r="2855" spans="1:17" hidden="1" x14ac:dyDescent="0.2">
      <c r="A2855" t="s">
        <v>364</v>
      </c>
      <c r="B2855" s="2">
        <v>42917</v>
      </c>
      <c r="C2855" t="s">
        <v>341</v>
      </c>
      <c r="D2855" t="s">
        <v>342</v>
      </c>
      <c r="E2855" t="s">
        <v>343</v>
      </c>
      <c r="F2855" t="s">
        <v>344</v>
      </c>
      <c r="G2855" t="s">
        <v>393</v>
      </c>
      <c r="H2855">
        <v>31</v>
      </c>
      <c r="I2855" t="s">
        <v>228</v>
      </c>
      <c r="J2855" t="s">
        <v>227</v>
      </c>
      <c r="K2855">
        <v>100290</v>
      </c>
      <c r="L2855">
        <v>87132</v>
      </c>
      <c r="M2855">
        <v>2736</v>
      </c>
      <c r="N2855">
        <v>5976</v>
      </c>
      <c r="O2855">
        <v>783</v>
      </c>
      <c r="P2855">
        <v>502</v>
      </c>
      <c r="Q2855">
        <v>3161</v>
      </c>
    </row>
    <row r="2856" spans="1:17" hidden="1" x14ac:dyDescent="0.2">
      <c r="A2856" t="s">
        <v>364</v>
      </c>
      <c r="B2856" s="2">
        <v>42917</v>
      </c>
      <c r="C2856" t="s">
        <v>341</v>
      </c>
      <c r="D2856" t="s">
        <v>342</v>
      </c>
      <c r="E2856" t="s">
        <v>347</v>
      </c>
      <c r="F2856" t="s">
        <v>348</v>
      </c>
      <c r="G2856" t="s">
        <v>393</v>
      </c>
      <c r="H2856">
        <v>31</v>
      </c>
      <c r="I2856" t="s">
        <v>228</v>
      </c>
      <c r="J2856" t="s">
        <v>227</v>
      </c>
      <c r="K2856">
        <v>860029</v>
      </c>
      <c r="L2856">
        <v>764202</v>
      </c>
      <c r="M2856">
        <v>44276</v>
      </c>
      <c r="N2856">
        <v>8178</v>
      </c>
      <c r="O2856">
        <v>24762</v>
      </c>
      <c r="P2856">
        <v>544</v>
      </c>
      <c r="Q2856">
        <v>18067</v>
      </c>
    </row>
    <row r="2857" spans="1:17" hidden="1" x14ac:dyDescent="0.2">
      <c r="A2857" t="s">
        <v>364</v>
      </c>
      <c r="B2857" s="2">
        <v>42917</v>
      </c>
      <c r="C2857" t="s">
        <v>341</v>
      </c>
      <c r="D2857" t="s">
        <v>342</v>
      </c>
      <c r="E2857" t="s">
        <v>349</v>
      </c>
      <c r="F2857" t="s">
        <v>350</v>
      </c>
      <c r="G2857" t="s">
        <v>393</v>
      </c>
      <c r="H2857">
        <v>31</v>
      </c>
      <c r="I2857" t="s">
        <v>228</v>
      </c>
      <c r="J2857" t="s">
        <v>227</v>
      </c>
      <c r="K2857">
        <v>960319</v>
      </c>
      <c r="L2857">
        <v>851334</v>
      </c>
      <c r="M2857">
        <v>47012</v>
      </c>
      <c r="N2857">
        <v>14154</v>
      </c>
      <c r="O2857">
        <v>25545</v>
      </c>
      <c r="P2857">
        <v>1046</v>
      </c>
      <c r="Q2857">
        <v>21228</v>
      </c>
    </row>
    <row r="2858" spans="1:17" hidden="1" x14ac:dyDescent="0.2">
      <c r="A2858" t="s">
        <v>364</v>
      </c>
      <c r="B2858" s="2">
        <v>42917</v>
      </c>
      <c r="C2858" t="s">
        <v>351</v>
      </c>
      <c r="D2858" t="s">
        <v>352</v>
      </c>
      <c r="E2858" t="s">
        <v>343</v>
      </c>
      <c r="F2858" t="s">
        <v>344</v>
      </c>
      <c r="G2858" t="s">
        <v>393</v>
      </c>
      <c r="H2858">
        <v>31</v>
      </c>
      <c r="I2858" t="s">
        <v>228</v>
      </c>
      <c r="J2858" t="s">
        <v>227</v>
      </c>
      <c r="K2858">
        <v>109522</v>
      </c>
      <c r="L2858">
        <v>95246</v>
      </c>
      <c r="M2858">
        <v>2974</v>
      </c>
      <c r="N2858">
        <v>6472</v>
      </c>
      <c r="O2858">
        <v>842</v>
      </c>
      <c r="P2858">
        <v>600</v>
      </c>
      <c r="Q2858">
        <v>3388</v>
      </c>
    </row>
    <row r="2859" spans="1:17" hidden="1" x14ac:dyDescent="0.2">
      <c r="A2859" t="s">
        <v>364</v>
      </c>
      <c r="B2859" s="2">
        <v>42917</v>
      </c>
      <c r="C2859" t="s">
        <v>351</v>
      </c>
      <c r="D2859" t="s">
        <v>352</v>
      </c>
      <c r="E2859" t="s">
        <v>347</v>
      </c>
      <c r="F2859" t="s">
        <v>348</v>
      </c>
      <c r="G2859" t="s">
        <v>393</v>
      </c>
      <c r="H2859">
        <v>31</v>
      </c>
      <c r="I2859" t="s">
        <v>228</v>
      </c>
      <c r="J2859" t="s">
        <v>227</v>
      </c>
      <c r="K2859">
        <v>847734</v>
      </c>
      <c r="L2859">
        <v>751020</v>
      </c>
      <c r="M2859">
        <v>47259</v>
      </c>
      <c r="N2859">
        <v>7811</v>
      </c>
      <c r="O2859">
        <v>23587</v>
      </c>
      <c r="P2859">
        <v>629</v>
      </c>
      <c r="Q2859">
        <v>17428</v>
      </c>
    </row>
    <row r="2860" spans="1:17" hidden="1" x14ac:dyDescent="0.2">
      <c r="A2860" t="s">
        <v>364</v>
      </c>
      <c r="B2860" s="2">
        <v>42917</v>
      </c>
      <c r="C2860" t="s">
        <v>351</v>
      </c>
      <c r="D2860" t="s">
        <v>352</v>
      </c>
      <c r="E2860" t="s">
        <v>349</v>
      </c>
      <c r="F2860" t="s">
        <v>350</v>
      </c>
      <c r="G2860" t="s">
        <v>393</v>
      </c>
      <c r="H2860">
        <v>31</v>
      </c>
      <c r="I2860" t="s">
        <v>228</v>
      </c>
      <c r="J2860" t="s">
        <v>227</v>
      </c>
      <c r="K2860">
        <v>957256</v>
      </c>
      <c r="L2860">
        <v>846266</v>
      </c>
      <c r="M2860">
        <v>50233</v>
      </c>
      <c r="N2860">
        <v>14283</v>
      </c>
      <c r="O2860">
        <v>24429</v>
      </c>
      <c r="P2860">
        <v>1229</v>
      </c>
      <c r="Q2860">
        <v>20816</v>
      </c>
    </row>
    <row r="2861" spans="1:17" hidden="1" x14ac:dyDescent="0.2">
      <c r="A2861" t="s">
        <v>364</v>
      </c>
      <c r="B2861" s="2">
        <v>42917</v>
      </c>
      <c r="C2861" t="s">
        <v>353</v>
      </c>
      <c r="D2861" t="s">
        <v>354</v>
      </c>
      <c r="E2861" t="s">
        <v>343</v>
      </c>
      <c r="F2861" t="s">
        <v>344</v>
      </c>
      <c r="G2861" t="s">
        <v>393</v>
      </c>
      <c r="H2861">
        <v>31</v>
      </c>
      <c r="I2861" t="s">
        <v>228</v>
      </c>
      <c r="J2861" t="s">
        <v>227</v>
      </c>
      <c r="K2861">
        <v>209812</v>
      </c>
      <c r="L2861">
        <v>182378</v>
      </c>
      <c r="M2861">
        <v>5710</v>
      </c>
      <c r="N2861">
        <v>12448</v>
      </c>
      <c r="O2861">
        <v>1625</v>
      </c>
      <c r="P2861">
        <v>1102</v>
      </c>
      <c r="Q2861">
        <v>6549</v>
      </c>
    </row>
    <row r="2862" spans="1:17" hidden="1" x14ac:dyDescent="0.2">
      <c r="A2862" t="s">
        <v>364</v>
      </c>
      <c r="B2862" s="2">
        <v>42917</v>
      </c>
      <c r="C2862" t="s">
        <v>353</v>
      </c>
      <c r="D2862" t="s">
        <v>354</v>
      </c>
      <c r="E2862" t="s">
        <v>347</v>
      </c>
      <c r="F2862" t="s">
        <v>348</v>
      </c>
      <c r="G2862" t="s">
        <v>393</v>
      </c>
      <c r="H2862">
        <v>31</v>
      </c>
      <c r="I2862" t="s">
        <v>228</v>
      </c>
      <c r="J2862" t="s">
        <v>227</v>
      </c>
      <c r="K2862">
        <v>1707763</v>
      </c>
      <c r="L2862">
        <v>1515222</v>
      </c>
      <c r="M2862">
        <v>91535</v>
      </c>
      <c r="N2862">
        <v>15989</v>
      </c>
      <c r="O2862">
        <v>48349</v>
      </c>
      <c r="P2862">
        <v>1173</v>
      </c>
      <c r="Q2862">
        <v>35495</v>
      </c>
    </row>
    <row r="2863" spans="1:17" hidden="1" x14ac:dyDescent="0.2">
      <c r="A2863" t="s">
        <v>364</v>
      </c>
      <c r="B2863" s="2">
        <v>42917</v>
      </c>
      <c r="C2863" t="s">
        <v>353</v>
      </c>
      <c r="D2863" t="s">
        <v>354</v>
      </c>
      <c r="E2863" t="s">
        <v>349</v>
      </c>
      <c r="F2863" t="s">
        <v>350</v>
      </c>
      <c r="G2863" t="s">
        <v>393</v>
      </c>
      <c r="H2863">
        <v>31</v>
      </c>
      <c r="I2863" t="s">
        <v>228</v>
      </c>
      <c r="J2863" t="s">
        <v>227</v>
      </c>
      <c r="K2863">
        <v>1917575</v>
      </c>
      <c r="L2863">
        <v>1697600</v>
      </c>
      <c r="M2863">
        <v>97245</v>
      </c>
      <c r="N2863">
        <v>28437</v>
      </c>
      <c r="O2863">
        <v>49974</v>
      </c>
      <c r="P2863">
        <v>2275</v>
      </c>
      <c r="Q2863">
        <v>42044</v>
      </c>
    </row>
    <row r="2864" spans="1:17" hidden="1" x14ac:dyDescent="0.2">
      <c r="A2864" t="s">
        <v>365</v>
      </c>
      <c r="B2864" s="2">
        <v>43282</v>
      </c>
      <c r="C2864" t="s">
        <v>341</v>
      </c>
      <c r="D2864" t="s">
        <v>342</v>
      </c>
      <c r="E2864" t="s">
        <v>343</v>
      </c>
      <c r="F2864" t="s">
        <v>344</v>
      </c>
      <c r="G2864" t="s">
        <v>393</v>
      </c>
      <c r="H2864">
        <v>31</v>
      </c>
      <c r="I2864" t="s">
        <v>228</v>
      </c>
      <c r="J2864" t="s">
        <v>227</v>
      </c>
      <c r="K2864">
        <v>103276</v>
      </c>
      <c r="L2864">
        <v>89848</v>
      </c>
      <c r="M2864">
        <v>2792</v>
      </c>
      <c r="N2864">
        <v>6024</v>
      </c>
      <c r="O2864">
        <v>797</v>
      </c>
      <c r="P2864">
        <v>530</v>
      </c>
      <c r="Q2864">
        <v>3285</v>
      </c>
    </row>
    <row r="2865" spans="1:17" hidden="1" x14ac:dyDescent="0.2">
      <c r="A2865" t="s">
        <v>365</v>
      </c>
      <c r="B2865" s="2">
        <v>43282</v>
      </c>
      <c r="C2865" t="s">
        <v>341</v>
      </c>
      <c r="D2865" t="s">
        <v>342</v>
      </c>
      <c r="E2865" t="s">
        <v>347</v>
      </c>
      <c r="F2865" t="s">
        <v>348</v>
      </c>
      <c r="G2865" t="s">
        <v>393</v>
      </c>
      <c r="H2865">
        <v>31</v>
      </c>
      <c r="I2865" t="s">
        <v>228</v>
      </c>
      <c r="J2865" t="s">
        <v>227</v>
      </c>
      <c r="K2865">
        <v>862610</v>
      </c>
      <c r="L2865">
        <v>764184</v>
      </c>
      <c r="M2865">
        <v>44877</v>
      </c>
      <c r="N2865">
        <v>8235</v>
      </c>
      <c r="O2865">
        <v>25939</v>
      </c>
      <c r="P2865">
        <v>553</v>
      </c>
      <c r="Q2865">
        <v>18822</v>
      </c>
    </row>
    <row r="2866" spans="1:17" hidden="1" x14ac:dyDescent="0.2">
      <c r="A2866" t="s">
        <v>365</v>
      </c>
      <c r="B2866" s="2">
        <v>43282</v>
      </c>
      <c r="C2866" t="s">
        <v>341</v>
      </c>
      <c r="D2866" t="s">
        <v>342</v>
      </c>
      <c r="E2866" t="s">
        <v>349</v>
      </c>
      <c r="F2866" t="s">
        <v>350</v>
      </c>
      <c r="G2866" t="s">
        <v>393</v>
      </c>
      <c r="H2866">
        <v>31</v>
      </c>
      <c r="I2866" t="s">
        <v>228</v>
      </c>
      <c r="J2866" t="s">
        <v>227</v>
      </c>
      <c r="K2866">
        <v>965886</v>
      </c>
      <c r="L2866">
        <v>854032</v>
      </c>
      <c r="M2866">
        <v>47669</v>
      </c>
      <c r="N2866">
        <v>14259</v>
      </c>
      <c r="O2866">
        <v>26736</v>
      </c>
      <c r="P2866">
        <v>1083</v>
      </c>
      <c r="Q2866">
        <v>22107</v>
      </c>
    </row>
    <row r="2867" spans="1:17" hidden="1" x14ac:dyDescent="0.2">
      <c r="A2867" t="s">
        <v>365</v>
      </c>
      <c r="B2867" s="2">
        <v>43282</v>
      </c>
      <c r="C2867" t="s">
        <v>351</v>
      </c>
      <c r="D2867" t="s">
        <v>352</v>
      </c>
      <c r="E2867" t="s">
        <v>343</v>
      </c>
      <c r="F2867" t="s">
        <v>344</v>
      </c>
      <c r="G2867" t="s">
        <v>393</v>
      </c>
      <c r="H2867">
        <v>31</v>
      </c>
      <c r="I2867" t="s">
        <v>228</v>
      </c>
      <c r="J2867" t="s">
        <v>227</v>
      </c>
      <c r="K2867">
        <v>112596</v>
      </c>
      <c r="L2867">
        <v>97995</v>
      </c>
      <c r="M2867">
        <v>3063</v>
      </c>
      <c r="N2867">
        <v>6506</v>
      </c>
      <c r="O2867">
        <v>877</v>
      </c>
      <c r="P2867">
        <v>623</v>
      </c>
      <c r="Q2867">
        <v>3532</v>
      </c>
    </row>
    <row r="2868" spans="1:17" hidden="1" x14ac:dyDescent="0.2">
      <c r="A2868" t="s">
        <v>365</v>
      </c>
      <c r="B2868" s="2">
        <v>43282</v>
      </c>
      <c r="C2868" t="s">
        <v>351</v>
      </c>
      <c r="D2868" t="s">
        <v>352</v>
      </c>
      <c r="E2868" t="s">
        <v>347</v>
      </c>
      <c r="F2868" t="s">
        <v>348</v>
      </c>
      <c r="G2868" t="s">
        <v>393</v>
      </c>
      <c r="H2868">
        <v>31</v>
      </c>
      <c r="I2868" t="s">
        <v>228</v>
      </c>
      <c r="J2868" t="s">
        <v>227</v>
      </c>
      <c r="K2868">
        <v>850786</v>
      </c>
      <c r="L2868">
        <v>751419</v>
      </c>
      <c r="M2868">
        <v>48025</v>
      </c>
      <c r="N2868">
        <v>7898</v>
      </c>
      <c r="O2868">
        <v>24730</v>
      </c>
      <c r="P2868">
        <v>632</v>
      </c>
      <c r="Q2868">
        <v>18082</v>
      </c>
    </row>
    <row r="2869" spans="1:17" hidden="1" x14ac:dyDescent="0.2">
      <c r="A2869" t="s">
        <v>365</v>
      </c>
      <c r="B2869" s="2">
        <v>43282</v>
      </c>
      <c r="C2869" t="s">
        <v>351</v>
      </c>
      <c r="D2869" t="s">
        <v>352</v>
      </c>
      <c r="E2869" t="s">
        <v>349</v>
      </c>
      <c r="F2869" t="s">
        <v>350</v>
      </c>
      <c r="G2869" t="s">
        <v>393</v>
      </c>
      <c r="H2869">
        <v>31</v>
      </c>
      <c r="I2869" t="s">
        <v>228</v>
      </c>
      <c r="J2869" t="s">
        <v>227</v>
      </c>
      <c r="K2869">
        <v>963382</v>
      </c>
      <c r="L2869">
        <v>849414</v>
      </c>
      <c r="M2869">
        <v>51088</v>
      </c>
      <c r="N2869">
        <v>14404</v>
      </c>
      <c r="O2869">
        <v>25607</v>
      </c>
      <c r="P2869">
        <v>1255</v>
      </c>
      <c r="Q2869">
        <v>21614</v>
      </c>
    </row>
    <row r="2870" spans="1:17" hidden="1" x14ac:dyDescent="0.2">
      <c r="A2870" t="s">
        <v>365</v>
      </c>
      <c r="B2870" s="2">
        <v>43282</v>
      </c>
      <c r="C2870" t="s">
        <v>353</v>
      </c>
      <c r="D2870" t="s">
        <v>354</v>
      </c>
      <c r="E2870" t="s">
        <v>343</v>
      </c>
      <c r="F2870" t="s">
        <v>344</v>
      </c>
      <c r="G2870" t="s">
        <v>393</v>
      </c>
      <c r="H2870">
        <v>31</v>
      </c>
      <c r="I2870" t="s">
        <v>228</v>
      </c>
      <c r="J2870" t="s">
        <v>227</v>
      </c>
      <c r="K2870">
        <v>215872</v>
      </c>
      <c r="L2870">
        <v>187843</v>
      </c>
      <c r="M2870">
        <v>5855</v>
      </c>
      <c r="N2870">
        <v>12530</v>
      </c>
      <c r="O2870">
        <v>1674</v>
      </c>
      <c r="P2870">
        <v>1153</v>
      </c>
      <c r="Q2870">
        <v>6817</v>
      </c>
    </row>
    <row r="2871" spans="1:17" hidden="1" x14ac:dyDescent="0.2">
      <c r="A2871" t="s">
        <v>365</v>
      </c>
      <c r="B2871" s="2">
        <v>43282</v>
      </c>
      <c r="C2871" t="s">
        <v>353</v>
      </c>
      <c r="D2871" t="s">
        <v>354</v>
      </c>
      <c r="E2871" t="s">
        <v>347</v>
      </c>
      <c r="F2871" t="s">
        <v>348</v>
      </c>
      <c r="G2871" t="s">
        <v>393</v>
      </c>
      <c r="H2871">
        <v>31</v>
      </c>
      <c r="I2871" t="s">
        <v>228</v>
      </c>
      <c r="J2871" t="s">
        <v>227</v>
      </c>
      <c r="K2871">
        <v>1713396</v>
      </c>
      <c r="L2871">
        <v>1515603</v>
      </c>
      <c r="M2871">
        <v>92902</v>
      </c>
      <c r="N2871">
        <v>16133</v>
      </c>
      <c r="O2871">
        <v>50669</v>
      </c>
      <c r="P2871">
        <v>1185</v>
      </c>
      <c r="Q2871">
        <v>36904</v>
      </c>
    </row>
    <row r="2872" spans="1:17" hidden="1" x14ac:dyDescent="0.2">
      <c r="A2872" t="s">
        <v>365</v>
      </c>
      <c r="B2872" s="2">
        <v>43282</v>
      </c>
      <c r="C2872" t="s">
        <v>353</v>
      </c>
      <c r="D2872" t="s">
        <v>354</v>
      </c>
      <c r="E2872" t="s">
        <v>349</v>
      </c>
      <c r="F2872" t="s">
        <v>350</v>
      </c>
      <c r="G2872" t="s">
        <v>393</v>
      </c>
      <c r="H2872">
        <v>31</v>
      </c>
      <c r="I2872" t="s">
        <v>228</v>
      </c>
      <c r="J2872" t="s">
        <v>227</v>
      </c>
      <c r="K2872">
        <v>1929268</v>
      </c>
      <c r="L2872">
        <v>1703446</v>
      </c>
      <c r="M2872">
        <v>98757</v>
      </c>
      <c r="N2872">
        <v>28663</v>
      </c>
      <c r="O2872">
        <v>52343</v>
      </c>
      <c r="P2872">
        <v>2338</v>
      </c>
      <c r="Q2872">
        <v>43721</v>
      </c>
    </row>
    <row r="2873" spans="1:17" hidden="1" x14ac:dyDescent="0.2">
      <c r="A2873" t="s">
        <v>339</v>
      </c>
      <c r="B2873" t="s">
        <v>340</v>
      </c>
      <c r="C2873" t="s">
        <v>341</v>
      </c>
      <c r="D2873" t="s">
        <v>342</v>
      </c>
      <c r="E2873" t="s">
        <v>343</v>
      </c>
      <c r="F2873" t="s">
        <v>344</v>
      </c>
      <c r="G2873" t="s">
        <v>394</v>
      </c>
      <c r="H2873">
        <v>32</v>
      </c>
      <c r="I2873" t="s">
        <v>230</v>
      </c>
      <c r="J2873" t="s">
        <v>229</v>
      </c>
      <c r="K2873">
        <v>349432</v>
      </c>
      <c r="L2873">
        <v>311365</v>
      </c>
      <c r="M2873">
        <v>10879</v>
      </c>
      <c r="N2873">
        <v>9190</v>
      </c>
      <c r="O2873">
        <v>5447</v>
      </c>
      <c r="P2873">
        <v>1811</v>
      </c>
      <c r="Q2873">
        <v>10740</v>
      </c>
    </row>
    <row r="2874" spans="1:17" hidden="1" x14ac:dyDescent="0.2">
      <c r="A2874" t="s">
        <v>339</v>
      </c>
      <c r="B2874" t="s">
        <v>340</v>
      </c>
      <c r="C2874" t="s">
        <v>341</v>
      </c>
      <c r="D2874" t="s">
        <v>342</v>
      </c>
      <c r="E2874" t="s">
        <v>347</v>
      </c>
      <c r="F2874" t="s">
        <v>348</v>
      </c>
      <c r="G2874" t="s">
        <v>394</v>
      </c>
      <c r="H2874">
        <v>32</v>
      </c>
      <c r="I2874" t="s">
        <v>230</v>
      </c>
      <c r="J2874" t="s">
        <v>229</v>
      </c>
      <c r="K2874">
        <v>987503</v>
      </c>
      <c r="L2874">
        <v>719803</v>
      </c>
      <c r="M2874">
        <v>103432</v>
      </c>
      <c r="N2874">
        <v>12169</v>
      </c>
      <c r="O2874">
        <v>105846</v>
      </c>
      <c r="P2874">
        <v>7845</v>
      </c>
      <c r="Q2874">
        <v>38408</v>
      </c>
    </row>
    <row r="2875" spans="1:17" hidden="1" x14ac:dyDescent="0.2">
      <c r="A2875" t="s">
        <v>339</v>
      </c>
      <c r="B2875" t="s">
        <v>340</v>
      </c>
      <c r="C2875" t="s">
        <v>341</v>
      </c>
      <c r="D2875" t="s">
        <v>342</v>
      </c>
      <c r="E2875" t="s">
        <v>349</v>
      </c>
      <c r="F2875" t="s">
        <v>350</v>
      </c>
      <c r="G2875" t="s">
        <v>394</v>
      </c>
      <c r="H2875">
        <v>32</v>
      </c>
      <c r="I2875" t="s">
        <v>230</v>
      </c>
      <c r="J2875" t="s">
        <v>229</v>
      </c>
      <c r="K2875">
        <v>1336935</v>
      </c>
      <c r="L2875">
        <v>1031168</v>
      </c>
      <c r="M2875">
        <v>114311</v>
      </c>
      <c r="N2875">
        <v>21359</v>
      </c>
      <c r="O2875">
        <v>111293</v>
      </c>
      <c r="P2875">
        <v>9656</v>
      </c>
      <c r="Q2875">
        <v>49148</v>
      </c>
    </row>
    <row r="2876" spans="1:17" hidden="1" x14ac:dyDescent="0.2">
      <c r="A2876" t="s">
        <v>339</v>
      </c>
      <c r="B2876" t="s">
        <v>340</v>
      </c>
      <c r="C2876" t="s">
        <v>351</v>
      </c>
      <c r="D2876" t="s">
        <v>352</v>
      </c>
      <c r="E2876" t="s">
        <v>343</v>
      </c>
      <c r="F2876" t="s">
        <v>344</v>
      </c>
      <c r="G2876" t="s">
        <v>394</v>
      </c>
      <c r="H2876">
        <v>32</v>
      </c>
      <c r="I2876" t="s">
        <v>230</v>
      </c>
      <c r="J2876" t="s">
        <v>229</v>
      </c>
      <c r="K2876">
        <v>367069</v>
      </c>
      <c r="L2876">
        <v>328476</v>
      </c>
      <c r="M2876">
        <v>10851</v>
      </c>
      <c r="N2876">
        <v>10076</v>
      </c>
      <c r="O2876">
        <v>5250</v>
      </c>
      <c r="P2876">
        <v>1854</v>
      </c>
      <c r="Q2876">
        <v>10562</v>
      </c>
    </row>
    <row r="2877" spans="1:17" hidden="1" x14ac:dyDescent="0.2">
      <c r="A2877" t="s">
        <v>339</v>
      </c>
      <c r="B2877" t="s">
        <v>340</v>
      </c>
      <c r="C2877" t="s">
        <v>351</v>
      </c>
      <c r="D2877" t="s">
        <v>352</v>
      </c>
      <c r="E2877" t="s">
        <v>347</v>
      </c>
      <c r="F2877" t="s">
        <v>348</v>
      </c>
      <c r="G2877" t="s">
        <v>394</v>
      </c>
      <c r="H2877">
        <v>32</v>
      </c>
      <c r="I2877" t="s">
        <v>230</v>
      </c>
      <c r="J2877" t="s">
        <v>229</v>
      </c>
      <c r="K2877">
        <v>996547</v>
      </c>
      <c r="L2877">
        <v>746850</v>
      </c>
      <c r="M2877">
        <v>106062</v>
      </c>
      <c r="N2877">
        <v>11530</v>
      </c>
      <c r="O2877">
        <v>86935</v>
      </c>
      <c r="P2877">
        <v>7797</v>
      </c>
      <c r="Q2877">
        <v>37373</v>
      </c>
    </row>
    <row r="2878" spans="1:17" hidden="1" x14ac:dyDescent="0.2">
      <c r="A2878" t="s">
        <v>339</v>
      </c>
      <c r="B2878" t="s">
        <v>340</v>
      </c>
      <c r="C2878" t="s">
        <v>351</v>
      </c>
      <c r="D2878" t="s">
        <v>352</v>
      </c>
      <c r="E2878" t="s">
        <v>349</v>
      </c>
      <c r="F2878" t="s">
        <v>350</v>
      </c>
      <c r="G2878" t="s">
        <v>394</v>
      </c>
      <c r="H2878">
        <v>32</v>
      </c>
      <c r="I2878" t="s">
        <v>230</v>
      </c>
      <c r="J2878" t="s">
        <v>229</v>
      </c>
      <c r="K2878">
        <v>1363616</v>
      </c>
      <c r="L2878">
        <v>1075326</v>
      </c>
      <c r="M2878">
        <v>116913</v>
      </c>
      <c r="N2878">
        <v>21606</v>
      </c>
      <c r="O2878">
        <v>92185</v>
      </c>
      <c r="P2878">
        <v>9651</v>
      </c>
      <c r="Q2878">
        <v>47935</v>
      </c>
    </row>
    <row r="2879" spans="1:17" hidden="1" x14ac:dyDescent="0.2">
      <c r="A2879" t="s">
        <v>339</v>
      </c>
      <c r="B2879" t="s">
        <v>340</v>
      </c>
      <c r="C2879" t="s">
        <v>353</v>
      </c>
      <c r="D2879" t="s">
        <v>354</v>
      </c>
      <c r="E2879" t="s">
        <v>343</v>
      </c>
      <c r="F2879" t="s">
        <v>344</v>
      </c>
      <c r="G2879" t="s">
        <v>394</v>
      </c>
      <c r="H2879">
        <v>32</v>
      </c>
      <c r="I2879" t="s">
        <v>230</v>
      </c>
      <c r="J2879" t="s">
        <v>229</v>
      </c>
      <c r="K2879">
        <v>716501</v>
      </c>
      <c r="L2879">
        <v>639841</v>
      </c>
      <c r="M2879">
        <v>21730</v>
      </c>
      <c r="N2879">
        <v>19266</v>
      </c>
      <c r="O2879">
        <v>10697</v>
      </c>
      <c r="P2879">
        <v>3665</v>
      </c>
      <c r="Q2879">
        <v>21302</v>
      </c>
    </row>
    <row r="2880" spans="1:17" hidden="1" x14ac:dyDescent="0.2">
      <c r="A2880" t="s">
        <v>339</v>
      </c>
      <c r="B2880" t="s">
        <v>340</v>
      </c>
      <c r="C2880" t="s">
        <v>353</v>
      </c>
      <c r="D2880" t="s">
        <v>354</v>
      </c>
      <c r="E2880" t="s">
        <v>347</v>
      </c>
      <c r="F2880" t="s">
        <v>348</v>
      </c>
      <c r="G2880" t="s">
        <v>394</v>
      </c>
      <c r="H2880">
        <v>32</v>
      </c>
      <c r="I2880" t="s">
        <v>230</v>
      </c>
      <c r="J2880" t="s">
        <v>229</v>
      </c>
      <c r="K2880">
        <v>1984050</v>
      </c>
      <c r="L2880">
        <v>1466653</v>
      </c>
      <c r="M2880">
        <v>209494</v>
      </c>
      <c r="N2880">
        <v>23699</v>
      </c>
      <c r="O2880">
        <v>192781</v>
      </c>
      <c r="P2880">
        <v>15642</v>
      </c>
      <c r="Q2880">
        <v>75781</v>
      </c>
    </row>
    <row r="2881" spans="1:17" hidden="1" x14ac:dyDescent="0.2">
      <c r="A2881" t="s">
        <v>339</v>
      </c>
      <c r="B2881" t="s">
        <v>340</v>
      </c>
      <c r="C2881" t="s">
        <v>353</v>
      </c>
      <c r="D2881" t="s">
        <v>354</v>
      </c>
      <c r="E2881" t="s">
        <v>349</v>
      </c>
      <c r="F2881" t="s">
        <v>350</v>
      </c>
      <c r="G2881" t="s">
        <v>394</v>
      </c>
      <c r="H2881">
        <v>32</v>
      </c>
      <c r="I2881" t="s">
        <v>230</v>
      </c>
      <c r="J2881" t="s">
        <v>229</v>
      </c>
      <c r="K2881">
        <v>2700551</v>
      </c>
      <c r="L2881">
        <v>2106494</v>
      </c>
      <c r="M2881">
        <v>231224</v>
      </c>
      <c r="N2881">
        <v>42965</v>
      </c>
      <c r="O2881">
        <v>203478</v>
      </c>
      <c r="P2881">
        <v>19307</v>
      </c>
      <c r="Q2881">
        <v>97083</v>
      </c>
    </row>
    <row r="2882" spans="1:17" hidden="1" x14ac:dyDescent="0.2">
      <c r="A2882" t="s">
        <v>355</v>
      </c>
      <c r="B2882" t="s">
        <v>356</v>
      </c>
      <c r="C2882" t="s">
        <v>341</v>
      </c>
      <c r="D2882" t="s">
        <v>342</v>
      </c>
      <c r="E2882" t="s">
        <v>343</v>
      </c>
      <c r="F2882" t="s">
        <v>344</v>
      </c>
      <c r="G2882" t="s">
        <v>394</v>
      </c>
      <c r="H2882">
        <v>32</v>
      </c>
      <c r="I2882" t="s">
        <v>230</v>
      </c>
      <c r="J2882" t="s">
        <v>229</v>
      </c>
      <c r="K2882">
        <v>349438</v>
      </c>
      <c r="L2882">
        <v>311371</v>
      </c>
      <c r="M2882">
        <v>10879</v>
      </c>
      <c r="N2882">
        <v>9190</v>
      </c>
      <c r="O2882">
        <v>5447</v>
      </c>
      <c r="P2882">
        <v>1811</v>
      </c>
      <c r="Q2882">
        <v>10740</v>
      </c>
    </row>
    <row r="2883" spans="1:17" hidden="1" x14ac:dyDescent="0.2">
      <c r="A2883" t="s">
        <v>355</v>
      </c>
      <c r="B2883" t="s">
        <v>356</v>
      </c>
      <c r="C2883" t="s">
        <v>341</v>
      </c>
      <c r="D2883" t="s">
        <v>342</v>
      </c>
      <c r="E2883" t="s">
        <v>347</v>
      </c>
      <c r="F2883" t="s">
        <v>348</v>
      </c>
      <c r="G2883" t="s">
        <v>394</v>
      </c>
      <c r="H2883">
        <v>32</v>
      </c>
      <c r="I2883" t="s">
        <v>230</v>
      </c>
      <c r="J2883" t="s">
        <v>229</v>
      </c>
      <c r="K2883">
        <v>987526</v>
      </c>
      <c r="L2883">
        <v>719823</v>
      </c>
      <c r="M2883">
        <v>103436</v>
      </c>
      <c r="N2883">
        <v>12169</v>
      </c>
      <c r="O2883">
        <v>105845</v>
      </c>
      <c r="P2883">
        <v>7845</v>
      </c>
      <c r="Q2883">
        <v>38408</v>
      </c>
    </row>
    <row r="2884" spans="1:17" hidden="1" x14ac:dyDescent="0.2">
      <c r="A2884" t="s">
        <v>355</v>
      </c>
      <c r="B2884" t="s">
        <v>356</v>
      </c>
      <c r="C2884" t="s">
        <v>341</v>
      </c>
      <c r="D2884" t="s">
        <v>342</v>
      </c>
      <c r="E2884" t="s">
        <v>349</v>
      </c>
      <c r="F2884" t="s">
        <v>350</v>
      </c>
      <c r="G2884" t="s">
        <v>394</v>
      </c>
      <c r="H2884">
        <v>32</v>
      </c>
      <c r="I2884" t="s">
        <v>230</v>
      </c>
      <c r="J2884" t="s">
        <v>229</v>
      </c>
      <c r="K2884">
        <v>1336964</v>
      </c>
      <c r="L2884">
        <v>1031194</v>
      </c>
      <c r="M2884">
        <v>114315</v>
      </c>
      <c r="N2884">
        <v>21359</v>
      </c>
      <c r="O2884">
        <v>111292</v>
      </c>
      <c r="P2884">
        <v>9656</v>
      </c>
      <c r="Q2884">
        <v>49148</v>
      </c>
    </row>
    <row r="2885" spans="1:17" hidden="1" x14ac:dyDescent="0.2">
      <c r="A2885" t="s">
        <v>355</v>
      </c>
      <c r="B2885" t="s">
        <v>356</v>
      </c>
      <c r="C2885" t="s">
        <v>351</v>
      </c>
      <c r="D2885" t="s">
        <v>352</v>
      </c>
      <c r="E2885" t="s">
        <v>343</v>
      </c>
      <c r="F2885" t="s">
        <v>344</v>
      </c>
      <c r="G2885" t="s">
        <v>394</v>
      </c>
      <c r="H2885">
        <v>32</v>
      </c>
      <c r="I2885" t="s">
        <v>230</v>
      </c>
      <c r="J2885" t="s">
        <v>229</v>
      </c>
      <c r="K2885">
        <v>367114</v>
      </c>
      <c r="L2885">
        <v>328510</v>
      </c>
      <c r="M2885">
        <v>10859</v>
      </c>
      <c r="N2885">
        <v>10077</v>
      </c>
      <c r="O2885">
        <v>5251</v>
      </c>
      <c r="P2885">
        <v>1854</v>
      </c>
      <c r="Q2885">
        <v>10563</v>
      </c>
    </row>
    <row r="2886" spans="1:17" hidden="1" x14ac:dyDescent="0.2">
      <c r="A2886" t="s">
        <v>355</v>
      </c>
      <c r="B2886" t="s">
        <v>356</v>
      </c>
      <c r="C2886" t="s">
        <v>351</v>
      </c>
      <c r="D2886" t="s">
        <v>352</v>
      </c>
      <c r="E2886" t="s">
        <v>347</v>
      </c>
      <c r="F2886" t="s">
        <v>348</v>
      </c>
      <c r="G2886" t="s">
        <v>394</v>
      </c>
      <c r="H2886">
        <v>32</v>
      </c>
      <c r="I2886" t="s">
        <v>230</v>
      </c>
      <c r="J2886" t="s">
        <v>229</v>
      </c>
      <c r="K2886">
        <v>996601</v>
      </c>
      <c r="L2886">
        <v>746880</v>
      </c>
      <c r="M2886">
        <v>106083</v>
      </c>
      <c r="N2886">
        <v>11533</v>
      </c>
      <c r="O2886">
        <v>86933</v>
      </c>
      <c r="P2886">
        <v>7797</v>
      </c>
      <c r="Q2886">
        <v>37375</v>
      </c>
    </row>
    <row r="2887" spans="1:17" hidden="1" x14ac:dyDescent="0.2">
      <c r="A2887" t="s">
        <v>355</v>
      </c>
      <c r="B2887" t="s">
        <v>356</v>
      </c>
      <c r="C2887" t="s">
        <v>351</v>
      </c>
      <c r="D2887" t="s">
        <v>352</v>
      </c>
      <c r="E2887" t="s">
        <v>349</v>
      </c>
      <c r="F2887" t="s">
        <v>350</v>
      </c>
      <c r="G2887" t="s">
        <v>394</v>
      </c>
      <c r="H2887">
        <v>32</v>
      </c>
      <c r="I2887" t="s">
        <v>230</v>
      </c>
      <c r="J2887" t="s">
        <v>229</v>
      </c>
      <c r="K2887">
        <v>1363715</v>
      </c>
      <c r="L2887">
        <v>1075390</v>
      </c>
      <c r="M2887">
        <v>116942</v>
      </c>
      <c r="N2887">
        <v>21610</v>
      </c>
      <c r="O2887">
        <v>92184</v>
      </c>
      <c r="P2887">
        <v>9651</v>
      </c>
      <c r="Q2887">
        <v>47938</v>
      </c>
    </row>
    <row r="2888" spans="1:17" hidden="1" x14ac:dyDescent="0.2">
      <c r="A2888" t="s">
        <v>355</v>
      </c>
      <c r="B2888" t="s">
        <v>356</v>
      </c>
      <c r="C2888" t="s">
        <v>353</v>
      </c>
      <c r="D2888" t="s">
        <v>354</v>
      </c>
      <c r="E2888" t="s">
        <v>343</v>
      </c>
      <c r="F2888" t="s">
        <v>344</v>
      </c>
      <c r="G2888" t="s">
        <v>394</v>
      </c>
      <c r="H2888">
        <v>32</v>
      </c>
      <c r="I2888" t="s">
        <v>230</v>
      </c>
      <c r="J2888" t="s">
        <v>229</v>
      </c>
      <c r="K2888">
        <v>716552</v>
      </c>
      <c r="L2888">
        <v>639881</v>
      </c>
      <c r="M2888">
        <v>21738</v>
      </c>
      <c r="N2888">
        <v>19267</v>
      </c>
      <c r="O2888">
        <v>10698</v>
      </c>
      <c r="P2888">
        <v>3665</v>
      </c>
      <c r="Q2888">
        <v>21303</v>
      </c>
    </row>
    <row r="2889" spans="1:17" hidden="1" x14ac:dyDescent="0.2">
      <c r="A2889" t="s">
        <v>355</v>
      </c>
      <c r="B2889" t="s">
        <v>356</v>
      </c>
      <c r="C2889" t="s">
        <v>353</v>
      </c>
      <c r="D2889" t="s">
        <v>354</v>
      </c>
      <c r="E2889" t="s">
        <v>347</v>
      </c>
      <c r="F2889" t="s">
        <v>348</v>
      </c>
      <c r="G2889" t="s">
        <v>394</v>
      </c>
      <c r="H2889">
        <v>32</v>
      </c>
      <c r="I2889" t="s">
        <v>230</v>
      </c>
      <c r="J2889" t="s">
        <v>229</v>
      </c>
      <c r="K2889">
        <v>1984127</v>
      </c>
      <c r="L2889">
        <v>1466703</v>
      </c>
      <c r="M2889">
        <v>209519</v>
      </c>
      <c r="N2889">
        <v>23702</v>
      </c>
      <c r="O2889">
        <v>192778</v>
      </c>
      <c r="P2889">
        <v>15642</v>
      </c>
      <c r="Q2889">
        <v>75783</v>
      </c>
    </row>
    <row r="2890" spans="1:17" hidden="1" x14ac:dyDescent="0.2">
      <c r="A2890" t="s">
        <v>355</v>
      </c>
      <c r="B2890" t="s">
        <v>356</v>
      </c>
      <c r="C2890" t="s">
        <v>353</v>
      </c>
      <c r="D2890" t="s">
        <v>354</v>
      </c>
      <c r="E2890" t="s">
        <v>349</v>
      </c>
      <c r="F2890" t="s">
        <v>350</v>
      </c>
      <c r="G2890" t="s">
        <v>394</v>
      </c>
      <c r="H2890">
        <v>32</v>
      </c>
      <c r="I2890" t="s">
        <v>230</v>
      </c>
      <c r="J2890" t="s">
        <v>229</v>
      </c>
      <c r="K2890">
        <v>2700679</v>
      </c>
      <c r="L2890">
        <v>2106584</v>
      </c>
      <c r="M2890">
        <v>231257</v>
      </c>
      <c r="N2890">
        <v>42969</v>
      </c>
      <c r="O2890">
        <v>203476</v>
      </c>
      <c r="P2890">
        <v>19307</v>
      </c>
      <c r="Q2890">
        <v>97086</v>
      </c>
    </row>
    <row r="2891" spans="1:17" hidden="1" x14ac:dyDescent="0.2">
      <c r="A2891" t="s">
        <v>357</v>
      </c>
      <c r="B2891" s="2">
        <v>40360</v>
      </c>
      <c r="C2891" t="s">
        <v>341</v>
      </c>
      <c r="D2891" t="s">
        <v>342</v>
      </c>
      <c r="E2891" t="s">
        <v>343</v>
      </c>
      <c r="F2891" t="s">
        <v>344</v>
      </c>
      <c r="G2891" t="s">
        <v>394</v>
      </c>
      <c r="H2891">
        <v>32</v>
      </c>
      <c r="I2891" t="s">
        <v>230</v>
      </c>
      <c r="J2891" t="s">
        <v>229</v>
      </c>
      <c r="K2891">
        <v>350676</v>
      </c>
      <c r="L2891">
        <v>312419</v>
      </c>
      <c r="M2891">
        <v>10927</v>
      </c>
      <c r="N2891">
        <v>9236</v>
      </c>
      <c r="O2891">
        <v>5452</v>
      </c>
      <c r="P2891">
        <v>1818</v>
      </c>
      <c r="Q2891">
        <v>10824</v>
      </c>
    </row>
    <row r="2892" spans="1:17" hidden="1" x14ac:dyDescent="0.2">
      <c r="A2892" t="s">
        <v>357</v>
      </c>
      <c r="B2892" s="2">
        <v>40360</v>
      </c>
      <c r="C2892" t="s">
        <v>341</v>
      </c>
      <c r="D2892" t="s">
        <v>342</v>
      </c>
      <c r="E2892" t="s">
        <v>347</v>
      </c>
      <c r="F2892" t="s">
        <v>348</v>
      </c>
      <c r="G2892" t="s">
        <v>394</v>
      </c>
      <c r="H2892">
        <v>32</v>
      </c>
      <c r="I2892" t="s">
        <v>230</v>
      </c>
      <c r="J2892" t="s">
        <v>229</v>
      </c>
      <c r="K2892">
        <v>987648</v>
      </c>
      <c r="L2892">
        <v>718691</v>
      </c>
      <c r="M2892">
        <v>103683</v>
      </c>
      <c r="N2892">
        <v>12170</v>
      </c>
      <c r="O2892">
        <v>106648</v>
      </c>
      <c r="P2892">
        <v>7843</v>
      </c>
      <c r="Q2892">
        <v>38613</v>
      </c>
    </row>
    <row r="2893" spans="1:17" hidden="1" x14ac:dyDescent="0.2">
      <c r="A2893" t="s">
        <v>357</v>
      </c>
      <c r="B2893" s="2">
        <v>40360</v>
      </c>
      <c r="C2893" t="s">
        <v>341</v>
      </c>
      <c r="D2893" t="s">
        <v>342</v>
      </c>
      <c r="E2893" t="s">
        <v>349</v>
      </c>
      <c r="F2893" t="s">
        <v>350</v>
      </c>
      <c r="G2893" t="s">
        <v>394</v>
      </c>
      <c r="H2893">
        <v>32</v>
      </c>
      <c r="I2893" t="s">
        <v>230</v>
      </c>
      <c r="J2893" t="s">
        <v>229</v>
      </c>
      <c r="K2893">
        <v>1338324</v>
      </c>
      <c r="L2893">
        <v>1031110</v>
      </c>
      <c r="M2893">
        <v>114610</v>
      </c>
      <c r="N2893">
        <v>21406</v>
      </c>
      <c r="O2893">
        <v>112100</v>
      </c>
      <c r="P2893">
        <v>9661</v>
      </c>
      <c r="Q2893">
        <v>49437</v>
      </c>
    </row>
    <row r="2894" spans="1:17" hidden="1" x14ac:dyDescent="0.2">
      <c r="A2894" t="s">
        <v>357</v>
      </c>
      <c r="B2894" s="2">
        <v>40360</v>
      </c>
      <c r="C2894" t="s">
        <v>351</v>
      </c>
      <c r="D2894" t="s">
        <v>352</v>
      </c>
      <c r="E2894" t="s">
        <v>343</v>
      </c>
      <c r="F2894" t="s">
        <v>344</v>
      </c>
      <c r="G2894" t="s">
        <v>394</v>
      </c>
      <c r="H2894">
        <v>32</v>
      </c>
      <c r="I2894" t="s">
        <v>230</v>
      </c>
      <c r="J2894" t="s">
        <v>229</v>
      </c>
      <c r="K2894">
        <v>367899</v>
      </c>
      <c r="L2894">
        <v>329096</v>
      </c>
      <c r="M2894">
        <v>10893</v>
      </c>
      <c r="N2894">
        <v>10116</v>
      </c>
      <c r="O2894">
        <v>5279</v>
      </c>
      <c r="P2894">
        <v>1858</v>
      </c>
      <c r="Q2894">
        <v>10657</v>
      </c>
    </row>
    <row r="2895" spans="1:17" hidden="1" x14ac:dyDescent="0.2">
      <c r="A2895" t="s">
        <v>357</v>
      </c>
      <c r="B2895" s="2">
        <v>40360</v>
      </c>
      <c r="C2895" t="s">
        <v>351</v>
      </c>
      <c r="D2895" t="s">
        <v>352</v>
      </c>
      <c r="E2895" t="s">
        <v>347</v>
      </c>
      <c r="F2895" t="s">
        <v>348</v>
      </c>
      <c r="G2895" t="s">
        <v>394</v>
      </c>
      <c r="H2895">
        <v>32</v>
      </c>
      <c r="I2895" t="s">
        <v>230</v>
      </c>
      <c r="J2895" t="s">
        <v>229</v>
      </c>
      <c r="K2895">
        <v>996241</v>
      </c>
      <c r="L2895">
        <v>745586</v>
      </c>
      <c r="M2895">
        <v>106320</v>
      </c>
      <c r="N2895">
        <v>11511</v>
      </c>
      <c r="O2895">
        <v>87489</v>
      </c>
      <c r="P2895">
        <v>7792</v>
      </c>
      <c r="Q2895">
        <v>37543</v>
      </c>
    </row>
    <row r="2896" spans="1:17" hidden="1" x14ac:dyDescent="0.2">
      <c r="A2896" t="s">
        <v>357</v>
      </c>
      <c r="B2896" s="2">
        <v>40360</v>
      </c>
      <c r="C2896" t="s">
        <v>351</v>
      </c>
      <c r="D2896" t="s">
        <v>352</v>
      </c>
      <c r="E2896" t="s">
        <v>349</v>
      </c>
      <c r="F2896" t="s">
        <v>350</v>
      </c>
      <c r="G2896" t="s">
        <v>394</v>
      </c>
      <c r="H2896">
        <v>32</v>
      </c>
      <c r="I2896" t="s">
        <v>230</v>
      </c>
      <c r="J2896" t="s">
        <v>229</v>
      </c>
      <c r="K2896">
        <v>1364140</v>
      </c>
      <c r="L2896">
        <v>1074682</v>
      </c>
      <c r="M2896">
        <v>117213</v>
      </c>
      <c r="N2896">
        <v>21627</v>
      </c>
      <c r="O2896">
        <v>92768</v>
      </c>
      <c r="P2896">
        <v>9650</v>
      </c>
      <c r="Q2896">
        <v>48200</v>
      </c>
    </row>
    <row r="2897" spans="1:17" hidden="1" x14ac:dyDescent="0.2">
      <c r="A2897" t="s">
        <v>357</v>
      </c>
      <c r="B2897" s="2">
        <v>40360</v>
      </c>
      <c r="C2897" t="s">
        <v>353</v>
      </c>
      <c r="D2897" t="s">
        <v>354</v>
      </c>
      <c r="E2897" t="s">
        <v>343</v>
      </c>
      <c r="F2897" t="s">
        <v>344</v>
      </c>
      <c r="G2897" t="s">
        <v>394</v>
      </c>
      <c r="H2897">
        <v>32</v>
      </c>
      <c r="I2897" t="s">
        <v>230</v>
      </c>
      <c r="J2897" t="s">
        <v>229</v>
      </c>
      <c r="K2897">
        <v>718575</v>
      </c>
      <c r="L2897">
        <v>641515</v>
      </c>
      <c r="M2897">
        <v>21820</v>
      </c>
      <c r="N2897">
        <v>19352</v>
      </c>
      <c r="O2897">
        <v>10731</v>
      </c>
      <c r="P2897">
        <v>3676</v>
      </c>
      <c r="Q2897">
        <v>21481</v>
      </c>
    </row>
    <row r="2898" spans="1:17" hidden="1" x14ac:dyDescent="0.2">
      <c r="A2898" t="s">
        <v>357</v>
      </c>
      <c r="B2898" s="2">
        <v>40360</v>
      </c>
      <c r="C2898" t="s">
        <v>353</v>
      </c>
      <c r="D2898" t="s">
        <v>354</v>
      </c>
      <c r="E2898" t="s">
        <v>347</v>
      </c>
      <c r="F2898" t="s">
        <v>348</v>
      </c>
      <c r="G2898" t="s">
        <v>394</v>
      </c>
      <c r="H2898">
        <v>32</v>
      </c>
      <c r="I2898" t="s">
        <v>230</v>
      </c>
      <c r="J2898" t="s">
        <v>229</v>
      </c>
      <c r="K2898">
        <v>1983889</v>
      </c>
      <c r="L2898">
        <v>1464277</v>
      </c>
      <c r="M2898">
        <v>210003</v>
      </c>
      <c r="N2898">
        <v>23681</v>
      </c>
      <c r="O2898">
        <v>194137</v>
      </c>
      <c r="P2898">
        <v>15635</v>
      </c>
      <c r="Q2898">
        <v>76156</v>
      </c>
    </row>
    <row r="2899" spans="1:17" hidden="1" x14ac:dyDescent="0.2">
      <c r="A2899" t="s">
        <v>357</v>
      </c>
      <c r="B2899" s="2">
        <v>40360</v>
      </c>
      <c r="C2899" t="s">
        <v>353</v>
      </c>
      <c r="D2899" t="s">
        <v>354</v>
      </c>
      <c r="E2899" t="s">
        <v>349</v>
      </c>
      <c r="F2899" t="s">
        <v>350</v>
      </c>
      <c r="G2899" t="s">
        <v>394</v>
      </c>
      <c r="H2899">
        <v>32</v>
      </c>
      <c r="I2899" t="s">
        <v>230</v>
      </c>
      <c r="J2899" t="s">
        <v>229</v>
      </c>
      <c r="K2899">
        <v>2702464</v>
      </c>
      <c r="L2899">
        <v>2105792</v>
      </c>
      <c r="M2899">
        <v>231823</v>
      </c>
      <c r="N2899">
        <v>43033</v>
      </c>
      <c r="O2899">
        <v>204868</v>
      </c>
      <c r="P2899">
        <v>19311</v>
      </c>
      <c r="Q2899">
        <v>97637</v>
      </c>
    </row>
    <row r="2900" spans="1:17" hidden="1" x14ac:dyDescent="0.2">
      <c r="A2900" t="s">
        <v>358</v>
      </c>
      <c r="B2900" s="2">
        <v>40725</v>
      </c>
      <c r="C2900" t="s">
        <v>341</v>
      </c>
      <c r="D2900" t="s">
        <v>342</v>
      </c>
      <c r="E2900" t="s">
        <v>343</v>
      </c>
      <c r="F2900" t="s">
        <v>344</v>
      </c>
      <c r="G2900" t="s">
        <v>394</v>
      </c>
      <c r="H2900">
        <v>32</v>
      </c>
      <c r="I2900" t="s">
        <v>230</v>
      </c>
      <c r="J2900" t="s">
        <v>229</v>
      </c>
      <c r="K2900">
        <v>357460</v>
      </c>
      <c r="L2900">
        <v>318086</v>
      </c>
      <c r="M2900">
        <v>11216</v>
      </c>
      <c r="N2900">
        <v>9455</v>
      </c>
      <c r="O2900">
        <v>5490</v>
      </c>
      <c r="P2900">
        <v>1871</v>
      </c>
      <c r="Q2900">
        <v>11342</v>
      </c>
    </row>
    <row r="2901" spans="1:17" hidden="1" x14ac:dyDescent="0.2">
      <c r="A2901" t="s">
        <v>358</v>
      </c>
      <c r="B2901" s="2">
        <v>40725</v>
      </c>
      <c r="C2901" t="s">
        <v>341</v>
      </c>
      <c r="D2901" t="s">
        <v>342</v>
      </c>
      <c r="E2901" t="s">
        <v>347</v>
      </c>
      <c r="F2901" t="s">
        <v>348</v>
      </c>
      <c r="G2901" t="s">
        <v>394</v>
      </c>
      <c r="H2901">
        <v>32</v>
      </c>
      <c r="I2901" t="s">
        <v>230</v>
      </c>
      <c r="J2901" t="s">
        <v>229</v>
      </c>
      <c r="K2901">
        <v>987528</v>
      </c>
      <c r="L2901">
        <v>713809</v>
      </c>
      <c r="M2901">
        <v>105319</v>
      </c>
      <c r="N2901">
        <v>12211</v>
      </c>
      <c r="O2901">
        <v>108802</v>
      </c>
      <c r="P2901">
        <v>7929</v>
      </c>
      <c r="Q2901">
        <v>39458</v>
      </c>
    </row>
    <row r="2902" spans="1:17" hidden="1" x14ac:dyDescent="0.2">
      <c r="A2902" t="s">
        <v>358</v>
      </c>
      <c r="B2902" s="2">
        <v>40725</v>
      </c>
      <c r="C2902" t="s">
        <v>341</v>
      </c>
      <c r="D2902" t="s">
        <v>342</v>
      </c>
      <c r="E2902" t="s">
        <v>349</v>
      </c>
      <c r="F2902" t="s">
        <v>350</v>
      </c>
      <c r="G2902" t="s">
        <v>394</v>
      </c>
      <c r="H2902">
        <v>32</v>
      </c>
      <c r="I2902" t="s">
        <v>230</v>
      </c>
      <c r="J2902" t="s">
        <v>229</v>
      </c>
      <c r="K2902">
        <v>1344988</v>
      </c>
      <c r="L2902">
        <v>1031895</v>
      </c>
      <c r="M2902">
        <v>116535</v>
      </c>
      <c r="N2902">
        <v>21666</v>
      </c>
      <c r="O2902">
        <v>114292</v>
      </c>
      <c r="P2902">
        <v>9800</v>
      </c>
      <c r="Q2902">
        <v>50800</v>
      </c>
    </row>
    <row r="2903" spans="1:17" hidden="1" x14ac:dyDescent="0.2">
      <c r="A2903" t="s">
        <v>358</v>
      </c>
      <c r="B2903" s="2">
        <v>40725</v>
      </c>
      <c r="C2903" t="s">
        <v>351</v>
      </c>
      <c r="D2903" t="s">
        <v>352</v>
      </c>
      <c r="E2903" t="s">
        <v>343</v>
      </c>
      <c r="F2903" t="s">
        <v>344</v>
      </c>
      <c r="G2903" t="s">
        <v>394</v>
      </c>
      <c r="H2903">
        <v>32</v>
      </c>
      <c r="I2903" t="s">
        <v>230</v>
      </c>
      <c r="J2903" t="s">
        <v>229</v>
      </c>
      <c r="K2903">
        <v>372785</v>
      </c>
      <c r="L2903">
        <v>333014</v>
      </c>
      <c r="M2903">
        <v>11090</v>
      </c>
      <c r="N2903">
        <v>10297</v>
      </c>
      <c r="O2903">
        <v>5402</v>
      </c>
      <c r="P2903">
        <v>1915</v>
      </c>
      <c r="Q2903">
        <v>11067</v>
      </c>
    </row>
    <row r="2904" spans="1:17" hidden="1" x14ac:dyDescent="0.2">
      <c r="A2904" t="s">
        <v>358</v>
      </c>
      <c r="B2904" s="2">
        <v>40725</v>
      </c>
      <c r="C2904" t="s">
        <v>351</v>
      </c>
      <c r="D2904" t="s">
        <v>352</v>
      </c>
      <c r="E2904" t="s">
        <v>347</v>
      </c>
      <c r="F2904" t="s">
        <v>348</v>
      </c>
      <c r="G2904" t="s">
        <v>394</v>
      </c>
      <c r="H2904">
        <v>32</v>
      </c>
      <c r="I2904" t="s">
        <v>230</v>
      </c>
      <c r="J2904" t="s">
        <v>229</v>
      </c>
      <c r="K2904">
        <v>995026</v>
      </c>
      <c r="L2904">
        <v>740338</v>
      </c>
      <c r="M2904">
        <v>107721</v>
      </c>
      <c r="N2904">
        <v>11520</v>
      </c>
      <c r="O2904">
        <v>89261</v>
      </c>
      <c r="P2904">
        <v>7846</v>
      </c>
      <c r="Q2904">
        <v>38340</v>
      </c>
    </row>
    <row r="2905" spans="1:17" hidden="1" x14ac:dyDescent="0.2">
      <c r="A2905" t="s">
        <v>358</v>
      </c>
      <c r="B2905" s="2">
        <v>40725</v>
      </c>
      <c r="C2905" t="s">
        <v>351</v>
      </c>
      <c r="D2905" t="s">
        <v>352</v>
      </c>
      <c r="E2905" t="s">
        <v>349</v>
      </c>
      <c r="F2905" t="s">
        <v>350</v>
      </c>
      <c r="G2905" t="s">
        <v>394</v>
      </c>
      <c r="H2905">
        <v>32</v>
      </c>
      <c r="I2905" t="s">
        <v>230</v>
      </c>
      <c r="J2905" t="s">
        <v>229</v>
      </c>
      <c r="K2905">
        <v>1367811</v>
      </c>
      <c r="L2905">
        <v>1073352</v>
      </c>
      <c r="M2905">
        <v>118811</v>
      </c>
      <c r="N2905">
        <v>21817</v>
      </c>
      <c r="O2905">
        <v>94663</v>
      </c>
      <c r="P2905">
        <v>9761</v>
      </c>
      <c r="Q2905">
        <v>49407</v>
      </c>
    </row>
    <row r="2906" spans="1:17" hidden="1" x14ac:dyDescent="0.2">
      <c r="A2906" t="s">
        <v>358</v>
      </c>
      <c r="B2906" s="2">
        <v>40725</v>
      </c>
      <c r="C2906" t="s">
        <v>353</v>
      </c>
      <c r="D2906" t="s">
        <v>354</v>
      </c>
      <c r="E2906" t="s">
        <v>343</v>
      </c>
      <c r="F2906" t="s">
        <v>344</v>
      </c>
      <c r="G2906" t="s">
        <v>394</v>
      </c>
      <c r="H2906">
        <v>32</v>
      </c>
      <c r="I2906" t="s">
        <v>230</v>
      </c>
      <c r="J2906" t="s">
        <v>229</v>
      </c>
      <c r="K2906">
        <v>730245</v>
      </c>
      <c r="L2906">
        <v>651100</v>
      </c>
      <c r="M2906">
        <v>22306</v>
      </c>
      <c r="N2906">
        <v>19752</v>
      </c>
      <c r="O2906">
        <v>10892</v>
      </c>
      <c r="P2906">
        <v>3786</v>
      </c>
      <c r="Q2906">
        <v>22409</v>
      </c>
    </row>
    <row r="2907" spans="1:17" hidden="1" x14ac:dyDescent="0.2">
      <c r="A2907" t="s">
        <v>358</v>
      </c>
      <c r="B2907" s="2">
        <v>40725</v>
      </c>
      <c r="C2907" t="s">
        <v>353</v>
      </c>
      <c r="D2907" t="s">
        <v>354</v>
      </c>
      <c r="E2907" t="s">
        <v>347</v>
      </c>
      <c r="F2907" t="s">
        <v>348</v>
      </c>
      <c r="G2907" t="s">
        <v>394</v>
      </c>
      <c r="H2907">
        <v>32</v>
      </c>
      <c r="I2907" t="s">
        <v>230</v>
      </c>
      <c r="J2907" t="s">
        <v>229</v>
      </c>
      <c r="K2907">
        <v>1982554</v>
      </c>
      <c r="L2907">
        <v>1454147</v>
      </c>
      <c r="M2907">
        <v>213040</v>
      </c>
      <c r="N2907">
        <v>23731</v>
      </c>
      <c r="O2907">
        <v>198063</v>
      </c>
      <c r="P2907">
        <v>15775</v>
      </c>
      <c r="Q2907">
        <v>77798</v>
      </c>
    </row>
    <row r="2908" spans="1:17" hidden="1" x14ac:dyDescent="0.2">
      <c r="A2908" t="s">
        <v>358</v>
      </c>
      <c r="B2908" s="2">
        <v>40725</v>
      </c>
      <c r="C2908" t="s">
        <v>353</v>
      </c>
      <c r="D2908" t="s">
        <v>354</v>
      </c>
      <c r="E2908" t="s">
        <v>349</v>
      </c>
      <c r="F2908" t="s">
        <v>350</v>
      </c>
      <c r="G2908" t="s">
        <v>394</v>
      </c>
      <c r="H2908">
        <v>32</v>
      </c>
      <c r="I2908" t="s">
        <v>230</v>
      </c>
      <c r="J2908" t="s">
        <v>229</v>
      </c>
      <c r="K2908">
        <v>2712799</v>
      </c>
      <c r="L2908">
        <v>2105247</v>
      </c>
      <c r="M2908">
        <v>235346</v>
      </c>
      <c r="N2908">
        <v>43483</v>
      </c>
      <c r="O2908">
        <v>208955</v>
      </c>
      <c r="P2908">
        <v>19561</v>
      </c>
      <c r="Q2908">
        <v>100207</v>
      </c>
    </row>
    <row r="2909" spans="1:17" hidden="1" x14ac:dyDescent="0.2">
      <c r="A2909" t="s">
        <v>359</v>
      </c>
      <c r="B2909" s="2">
        <v>41091</v>
      </c>
      <c r="C2909" t="s">
        <v>341</v>
      </c>
      <c r="D2909" t="s">
        <v>342</v>
      </c>
      <c r="E2909" t="s">
        <v>343</v>
      </c>
      <c r="F2909" t="s">
        <v>344</v>
      </c>
      <c r="G2909" t="s">
        <v>394</v>
      </c>
      <c r="H2909">
        <v>32</v>
      </c>
      <c r="I2909" t="s">
        <v>230</v>
      </c>
      <c r="J2909" t="s">
        <v>229</v>
      </c>
      <c r="K2909">
        <v>365634</v>
      </c>
      <c r="L2909">
        <v>325186</v>
      </c>
      <c r="M2909">
        <v>11543</v>
      </c>
      <c r="N2909">
        <v>9641</v>
      </c>
      <c r="O2909">
        <v>5568</v>
      </c>
      <c r="P2909">
        <v>1892</v>
      </c>
      <c r="Q2909">
        <v>11804</v>
      </c>
    </row>
    <row r="2910" spans="1:17" hidden="1" x14ac:dyDescent="0.2">
      <c r="A2910" t="s">
        <v>359</v>
      </c>
      <c r="B2910" s="2">
        <v>41091</v>
      </c>
      <c r="C2910" t="s">
        <v>341</v>
      </c>
      <c r="D2910" t="s">
        <v>342</v>
      </c>
      <c r="E2910" t="s">
        <v>347</v>
      </c>
      <c r="F2910" t="s">
        <v>348</v>
      </c>
      <c r="G2910" t="s">
        <v>394</v>
      </c>
      <c r="H2910">
        <v>32</v>
      </c>
      <c r="I2910" t="s">
        <v>230</v>
      </c>
      <c r="J2910" t="s">
        <v>229</v>
      </c>
      <c r="K2910">
        <v>995903</v>
      </c>
      <c r="L2910">
        <v>713429</v>
      </c>
      <c r="M2910">
        <v>109341</v>
      </c>
      <c r="N2910">
        <v>12374</v>
      </c>
      <c r="O2910">
        <v>111935</v>
      </c>
      <c r="P2910">
        <v>8027</v>
      </c>
      <c r="Q2910">
        <v>40797</v>
      </c>
    </row>
    <row r="2911" spans="1:17" hidden="1" x14ac:dyDescent="0.2">
      <c r="A2911" t="s">
        <v>359</v>
      </c>
      <c r="B2911" s="2">
        <v>41091</v>
      </c>
      <c r="C2911" t="s">
        <v>341</v>
      </c>
      <c r="D2911" t="s">
        <v>342</v>
      </c>
      <c r="E2911" t="s">
        <v>349</v>
      </c>
      <c r="F2911" t="s">
        <v>350</v>
      </c>
      <c r="G2911" t="s">
        <v>394</v>
      </c>
      <c r="H2911">
        <v>32</v>
      </c>
      <c r="I2911" t="s">
        <v>230</v>
      </c>
      <c r="J2911" t="s">
        <v>229</v>
      </c>
      <c r="K2911">
        <v>1361537</v>
      </c>
      <c r="L2911">
        <v>1038615</v>
      </c>
      <c r="M2911">
        <v>120884</v>
      </c>
      <c r="N2911">
        <v>22015</v>
      </c>
      <c r="O2911">
        <v>117503</v>
      </c>
      <c r="P2911">
        <v>9919</v>
      </c>
      <c r="Q2911">
        <v>52601</v>
      </c>
    </row>
    <row r="2912" spans="1:17" hidden="1" x14ac:dyDescent="0.2">
      <c r="A2912" t="s">
        <v>359</v>
      </c>
      <c r="B2912" s="2">
        <v>41091</v>
      </c>
      <c r="C2912" t="s">
        <v>351</v>
      </c>
      <c r="D2912" t="s">
        <v>352</v>
      </c>
      <c r="E2912" t="s">
        <v>343</v>
      </c>
      <c r="F2912" t="s">
        <v>344</v>
      </c>
      <c r="G2912" t="s">
        <v>394</v>
      </c>
      <c r="H2912">
        <v>32</v>
      </c>
      <c r="I2912" t="s">
        <v>230</v>
      </c>
      <c r="J2912" t="s">
        <v>229</v>
      </c>
      <c r="K2912">
        <v>380202</v>
      </c>
      <c r="L2912">
        <v>339174</v>
      </c>
      <c r="M2912">
        <v>11342</v>
      </c>
      <c r="N2912">
        <v>10529</v>
      </c>
      <c r="O2912">
        <v>5548</v>
      </c>
      <c r="P2912">
        <v>1991</v>
      </c>
      <c r="Q2912">
        <v>11618</v>
      </c>
    </row>
    <row r="2913" spans="1:17" hidden="1" x14ac:dyDescent="0.2">
      <c r="A2913" t="s">
        <v>359</v>
      </c>
      <c r="B2913" s="2">
        <v>41091</v>
      </c>
      <c r="C2913" t="s">
        <v>351</v>
      </c>
      <c r="D2913" t="s">
        <v>352</v>
      </c>
      <c r="E2913" t="s">
        <v>347</v>
      </c>
      <c r="F2913" t="s">
        <v>348</v>
      </c>
      <c r="G2913" t="s">
        <v>394</v>
      </c>
      <c r="H2913">
        <v>32</v>
      </c>
      <c r="I2913" t="s">
        <v>230</v>
      </c>
      <c r="J2913" t="s">
        <v>229</v>
      </c>
      <c r="K2913">
        <v>1002827</v>
      </c>
      <c r="L2913">
        <v>740116</v>
      </c>
      <c r="M2913">
        <v>111744</v>
      </c>
      <c r="N2913">
        <v>11667</v>
      </c>
      <c r="O2913">
        <v>91551</v>
      </c>
      <c r="P2913">
        <v>7927</v>
      </c>
      <c r="Q2913">
        <v>39822</v>
      </c>
    </row>
    <row r="2914" spans="1:17" hidden="1" x14ac:dyDescent="0.2">
      <c r="A2914" t="s">
        <v>359</v>
      </c>
      <c r="B2914" s="2">
        <v>41091</v>
      </c>
      <c r="C2914" t="s">
        <v>351</v>
      </c>
      <c r="D2914" t="s">
        <v>352</v>
      </c>
      <c r="E2914" t="s">
        <v>349</v>
      </c>
      <c r="F2914" t="s">
        <v>350</v>
      </c>
      <c r="G2914" t="s">
        <v>394</v>
      </c>
      <c r="H2914">
        <v>32</v>
      </c>
      <c r="I2914" t="s">
        <v>230</v>
      </c>
      <c r="J2914" t="s">
        <v>229</v>
      </c>
      <c r="K2914">
        <v>1383029</v>
      </c>
      <c r="L2914">
        <v>1079290</v>
      </c>
      <c r="M2914">
        <v>123086</v>
      </c>
      <c r="N2914">
        <v>22196</v>
      </c>
      <c r="O2914">
        <v>97099</v>
      </c>
      <c r="P2914">
        <v>9918</v>
      </c>
      <c r="Q2914">
        <v>51440</v>
      </c>
    </row>
    <row r="2915" spans="1:17" hidden="1" x14ac:dyDescent="0.2">
      <c r="A2915" t="s">
        <v>359</v>
      </c>
      <c r="B2915" s="2">
        <v>41091</v>
      </c>
      <c r="C2915" t="s">
        <v>353</v>
      </c>
      <c r="D2915" t="s">
        <v>354</v>
      </c>
      <c r="E2915" t="s">
        <v>343</v>
      </c>
      <c r="F2915" t="s">
        <v>344</v>
      </c>
      <c r="G2915" t="s">
        <v>394</v>
      </c>
      <c r="H2915">
        <v>32</v>
      </c>
      <c r="I2915" t="s">
        <v>230</v>
      </c>
      <c r="J2915" t="s">
        <v>229</v>
      </c>
      <c r="K2915">
        <v>745836</v>
      </c>
      <c r="L2915">
        <v>664360</v>
      </c>
      <c r="M2915">
        <v>22885</v>
      </c>
      <c r="N2915">
        <v>20170</v>
      </c>
      <c r="O2915">
        <v>11116</v>
      </c>
      <c r="P2915">
        <v>3883</v>
      </c>
      <c r="Q2915">
        <v>23422</v>
      </c>
    </row>
    <row r="2916" spans="1:17" hidden="1" x14ac:dyDescent="0.2">
      <c r="A2916" t="s">
        <v>359</v>
      </c>
      <c r="B2916" s="2">
        <v>41091</v>
      </c>
      <c r="C2916" t="s">
        <v>353</v>
      </c>
      <c r="D2916" t="s">
        <v>354</v>
      </c>
      <c r="E2916" t="s">
        <v>347</v>
      </c>
      <c r="F2916" t="s">
        <v>348</v>
      </c>
      <c r="G2916" t="s">
        <v>394</v>
      </c>
      <c r="H2916">
        <v>32</v>
      </c>
      <c r="I2916" t="s">
        <v>230</v>
      </c>
      <c r="J2916" t="s">
        <v>229</v>
      </c>
      <c r="K2916">
        <v>1998730</v>
      </c>
      <c r="L2916">
        <v>1453545</v>
      </c>
      <c r="M2916">
        <v>221085</v>
      </c>
      <c r="N2916">
        <v>24041</v>
      </c>
      <c r="O2916">
        <v>203486</v>
      </c>
      <c r="P2916">
        <v>15954</v>
      </c>
      <c r="Q2916">
        <v>80619</v>
      </c>
    </row>
    <row r="2917" spans="1:17" hidden="1" x14ac:dyDescent="0.2">
      <c r="A2917" t="s">
        <v>359</v>
      </c>
      <c r="B2917" s="2">
        <v>41091</v>
      </c>
      <c r="C2917" t="s">
        <v>353</v>
      </c>
      <c r="D2917" t="s">
        <v>354</v>
      </c>
      <c r="E2917" t="s">
        <v>349</v>
      </c>
      <c r="F2917" t="s">
        <v>350</v>
      </c>
      <c r="G2917" t="s">
        <v>394</v>
      </c>
      <c r="H2917">
        <v>32</v>
      </c>
      <c r="I2917" t="s">
        <v>230</v>
      </c>
      <c r="J2917" t="s">
        <v>229</v>
      </c>
      <c r="K2917">
        <v>2744566</v>
      </c>
      <c r="L2917">
        <v>2117905</v>
      </c>
      <c r="M2917">
        <v>243970</v>
      </c>
      <c r="N2917">
        <v>44211</v>
      </c>
      <c r="O2917">
        <v>214602</v>
      </c>
      <c r="P2917">
        <v>19837</v>
      </c>
      <c r="Q2917">
        <v>104041</v>
      </c>
    </row>
    <row r="2918" spans="1:17" hidden="1" x14ac:dyDescent="0.2">
      <c r="A2918" t="s">
        <v>360</v>
      </c>
      <c r="B2918" s="2">
        <v>41456</v>
      </c>
      <c r="C2918" t="s">
        <v>341</v>
      </c>
      <c r="D2918" t="s">
        <v>342</v>
      </c>
      <c r="E2918" t="s">
        <v>343</v>
      </c>
      <c r="F2918" t="s">
        <v>344</v>
      </c>
      <c r="G2918" t="s">
        <v>394</v>
      </c>
      <c r="H2918">
        <v>32</v>
      </c>
      <c r="I2918" t="s">
        <v>230</v>
      </c>
      <c r="J2918" t="s">
        <v>229</v>
      </c>
      <c r="K2918">
        <v>375152</v>
      </c>
      <c r="L2918">
        <v>333259</v>
      </c>
      <c r="M2918">
        <v>11891</v>
      </c>
      <c r="N2918">
        <v>9920</v>
      </c>
      <c r="O2918">
        <v>5723</v>
      </c>
      <c r="P2918">
        <v>1968</v>
      </c>
      <c r="Q2918">
        <v>12391</v>
      </c>
    </row>
    <row r="2919" spans="1:17" hidden="1" x14ac:dyDescent="0.2">
      <c r="A2919" t="s">
        <v>360</v>
      </c>
      <c r="B2919" s="2">
        <v>41456</v>
      </c>
      <c r="C2919" t="s">
        <v>341</v>
      </c>
      <c r="D2919" t="s">
        <v>342</v>
      </c>
      <c r="E2919" t="s">
        <v>347</v>
      </c>
      <c r="F2919" t="s">
        <v>348</v>
      </c>
      <c r="G2919" t="s">
        <v>394</v>
      </c>
      <c r="H2919">
        <v>32</v>
      </c>
      <c r="I2919" t="s">
        <v>230</v>
      </c>
      <c r="J2919" t="s">
        <v>229</v>
      </c>
      <c r="K2919">
        <v>1003879</v>
      </c>
      <c r="L2919">
        <v>712944</v>
      </c>
      <c r="M2919">
        <v>111945</v>
      </c>
      <c r="N2919">
        <v>12471</v>
      </c>
      <c r="O2919">
        <v>116065</v>
      </c>
      <c r="P2919">
        <v>8252</v>
      </c>
      <c r="Q2919">
        <v>42202</v>
      </c>
    </row>
    <row r="2920" spans="1:17" hidden="1" x14ac:dyDescent="0.2">
      <c r="A2920" t="s">
        <v>360</v>
      </c>
      <c r="B2920" s="2">
        <v>41456</v>
      </c>
      <c r="C2920" t="s">
        <v>341</v>
      </c>
      <c r="D2920" t="s">
        <v>342</v>
      </c>
      <c r="E2920" t="s">
        <v>349</v>
      </c>
      <c r="F2920" t="s">
        <v>350</v>
      </c>
      <c r="G2920" t="s">
        <v>394</v>
      </c>
      <c r="H2920">
        <v>32</v>
      </c>
      <c r="I2920" t="s">
        <v>230</v>
      </c>
      <c r="J2920" t="s">
        <v>229</v>
      </c>
      <c r="K2920">
        <v>1379031</v>
      </c>
      <c r="L2920">
        <v>1046203</v>
      </c>
      <c r="M2920">
        <v>123836</v>
      </c>
      <c r="N2920">
        <v>22391</v>
      </c>
      <c r="O2920">
        <v>121788</v>
      </c>
      <c r="P2920">
        <v>10220</v>
      </c>
      <c r="Q2920">
        <v>54593</v>
      </c>
    </row>
    <row r="2921" spans="1:17" hidden="1" x14ac:dyDescent="0.2">
      <c r="A2921" t="s">
        <v>360</v>
      </c>
      <c r="B2921" s="2">
        <v>41456</v>
      </c>
      <c r="C2921" t="s">
        <v>351</v>
      </c>
      <c r="D2921" t="s">
        <v>352</v>
      </c>
      <c r="E2921" t="s">
        <v>343</v>
      </c>
      <c r="F2921" t="s">
        <v>344</v>
      </c>
      <c r="G2921" t="s">
        <v>394</v>
      </c>
      <c r="H2921">
        <v>32</v>
      </c>
      <c r="I2921" t="s">
        <v>230</v>
      </c>
      <c r="J2921" t="s">
        <v>229</v>
      </c>
      <c r="K2921">
        <v>388613</v>
      </c>
      <c r="L2921">
        <v>346240</v>
      </c>
      <c r="M2921">
        <v>11685</v>
      </c>
      <c r="N2921">
        <v>10748</v>
      </c>
      <c r="O2921">
        <v>5693</v>
      </c>
      <c r="P2921">
        <v>2085</v>
      </c>
      <c r="Q2921">
        <v>12162</v>
      </c>
    </row>
    <row r="2922" spans="1:17" hidden="1" x14ac:dyDescent="0.2">
      <c r="A2922" t="s">
        <v>360</v>
      </c>
      <c r="B2922" s="2">
        <v>41456</v>
      </c>
      <c r="C2922" t="s">
        <v>351</v>
      </c>
      <c r="D2922" t="s">
        <v>352</v>
      </c>
      <c r="E2922" t="s">
        <v>347</v>
      </c>
      <c r="F2922" t="s">
        <v>348</v>
      </c>
      <c r="G2922" t="s">
        <v>394</v>
      </c>
      <c r="H2922">
        <v>32</v>
      </c>
      <c r="I2922" t="s">
        <v>230</v>
      </c>
      <c r="J2922" t="s">
        <v>229</v>
      </c>
      <c r="K2922">
        <v>1009328</v>
      </c>
      <c r="L2922">
        <v>739772</v>
      </c>
      <c r="M2922">
        <v>113787</v>
      </c>
      <c r="N2922">
        <v>11709</v>
      </c>
      <c r="O2922">
        <v>94672</v>
      </c>
      <c r="P2922">
        <v>8151</v>
      </c>
      <c r="Q2922">
        <v>41237</v>
      </c>
    </row>
    <row r="2923" spans="1:17" hidden="1" x14ac:dyDescent="0.2">
      <c r="A2923" t="s">
        <v>360</v>
      </c>
      <c r="B2923" s="2">
        <v>41456</v>
      </c>
      <c r="C2923" t="s">
        <v>351</v>
      </c>
      <c r="D2923" t="s">
        <v>352</v>
      </c>
      <c r="E2923" t="s">
        <v>349</v>
      </c>
      <c r="F2923" t="s">
        <v>350</v>
      </c>
      <c r="G2923" t="s">
        <v>394</v>
      </c>
      <c r="H2923">
        <v>32</v>
      </c>
      <c r="I2923" t="s">
        <v>230</v>
      </c>
      <c r="J2923" t="s">
        <v>229</v>
      </c>
      <c r="K2923">
        <v>1397941</v>
      </c>
      <c r="L2923">
        <v>1086012</v>
      </c>
      <c r="M2923">
        <v>125472</v>
      </c>
      <c r="N2923">
        <v>22457</v>
      </c>
      <c r="O2923">
        <v>100365</v>
      </c>
      <c r="P2923">
        <v>10236</v>
      </c>
      <c r="Q2923">
        <v>53399</v>
      </c>
    </row>
    <row r="2924" spans="1:17" hidden="1" x14ac:dyDescent="0.2">
      <c r="A2924" t="s">
        <v>360</v>
      </c>
      <c r="B2924" s="2">
        <v>41456</v>
      </c>
      <c r="C2924" t="s">
        <v>353</v>
      </c>
      <c r="D2924" t="s">
        <v>354</v>
      </c>
      <c r="E2924" t="s">
        <v>343</v>
      </c>
      <c r="F2924" t="s">
        <v>344</v>
      </c>
      <c r="G2924" t="s">
        <v>394</v>
      </c>
      <c r="H2924">
        <v>32</v>
      </c>
      <c r="I2924" t="s">
        <v>230</v>
      </c>
      <c r="J2924" t="s">
        <v>229</v>
      </c>
      <c r="K2924">
        <v>763765</v>
      </c>
      <c r="L2924">
        <v>679499</v>
      </c>
      <c r="M2924">
        <v>23576</v>
      </c>
      <c r="N2924">
        <v>20668</v>
      </c>
      <c r="O2924">
        <v>11416</v>
      </c>
      <c r="P2924">
        <v>4053</v>
      </c>
      <c r="Q2924">
        <v>24553</v>
      </c>
    </row>
    <row r="2925" spans="1:17" hidden="1" x14ac:dyDescent="0.2">
      <c r="A2925" t="s">
        <v>360</v>
      </c>
      <c r="B2925" s="2">
        <v>41456</v>
      </c>
      <c r="C2925" t="s">
        <v>353</v>
      </c>
      <c r="D2925" t="s">
        <v>354</v>
      </c>
      <c r="E2925" t="s">
        <v>347</v>
      </c>
      <c r="F2925" t="s">
        <v>348</v>
      </c>
      <c r="G2925" t="s">
        <v>394</v>
      </c>
      <c r="H2925">
        <v>32</v>
      </c>
      <c r="I2925" t="s">
        <v>230</v>
      </c>
      <c r="J2925" t="s">
        <v>229</v>
      </c>
      <c r="K2925">
        <v>2013207</v>
      </c>
      <c r="L2925">
        <v>1452716</v>
      </c>
      <c r="M2925">
        <v>225732</v>
      </c>
      <c r="N2925">
        <v>24180</v>
      </c>
      <c r="O2925">
        <v>210737</v>
      </c>
      <c r="P2925">
        <v>16403</v>
      </c>
      <c r="Q2925">
        <v>83439</v>
      </c>
    </row>
    <row r="2926" spans="1:17" hidden="1" x14ac:dyDescent="0.2">
      <c r="A2926" t="s">
        <v>360</v>
      </c>
      <c r="B2926" s="2">
        <v>41456</v>
      </c>
      <c r="C2926" t="s">
        <v>353</v>
      </c>
      <c r="D2926" t="s">
        <v>354</v>
      </c>
      <c r="E2926" t="s">
        <v>349</v>
      </c>
      <c r="F2926" t="s">
        <v>350</v>
      </c>
      <c r="G2926" t="s">
        <v>394</v>
      </c>
      <c r="H2926">
        <v>32</v>
      </c>
      <c r="I2926" t="s">
        <v>230</v>
      </c>
      <c r="J2926" t="s">
        <v>229</v>
      </c>
      <c r="K2926">
        <v>2776972</v>
      </c>
      <c r="L2926">
        <v>2132215</v>
      </c>
      <c r="M2926">
        <v>249308</v>
      </c>
      <c r="N2926">
        <v>44848</v>
      </c>
      <c r="O2926">
        <v>222153</v>
      </c>
      <c r="P2926">
        <v>20456</v>
      </c>
      <c r="Q2926">
        <v>107992</v>
      </c>
    </row>
    <row r="2927" spans="1:17" x14ac:dyDescent="0.2">
      <c r="A2927" t="s">
        <v>361</v>
      </c>
      <c r="B2927" s="2">
        <v>41821</v>
      </c>
      <c r="C2927" t="s">
        <v>341</v>
      </c>
      <c r="D2927" t="s">
        <v>342</v>
      </c>
      <c r="E2927" t="s">
        <v>343</v>
      </c>
      <c r="F2927" t="s">
        <v>344</v>
      </c>
      <c r="G2927" t="s">
        <v>394</v>
      </c>
      <c r="H2927">
        <v>32</v>
      </c>
      <c r="I2927" t="s">
        <v>230</v>
      </c>
      <c r="J2927" t="s">
        <v>229</v>
      </c>
      <c r="K2927">
        <v>385208</v>
      </c>
      <c r="L2927">
        <v>341731</v>
      </c>
      <c r="M2927">
        <v>12204</v>
      </c>
      <c r="N2927">
        <v>10345</v>
      </c>
      <c r="O2927">
        <v>5905</v>
      </c>
      <c r="P2927">
        <v>2032</v>
      </c>
      <c r="Q2927">
        <v>12991</v>
      </c>
    </row>
    <row r="2928" spans="1:17" x14ac:dyDescent="0.2">
      <c r="A2928" t="s">
        <v>361</v>
      </c>
      <c r="B2928" s="2">
        <v>41821</v>
      </c>
      <c r="C2928" t="s">
        <v>341</v>
      </c>
      <c r="D2928" t="s">
        <v>342</v>
      </c>
      <c r="E2928" t="s">
        <v>347</v>
      </c>
      <c r="F2928" t="s">
        <v>348</v>
      </c>
      <c r="G2928" t="s">
        <v>394</v>
      </c>
      <c r="H2928">
        <v>32</v>
      </c>
      <c r="I2928" t="s">
        <v>230</v>
      </c>
      <c r="J2928" t="s">
        <v>229</v>
      </c>
      <c r="K2928">
        <v>1016076</v>
      </c>
      <c r="L2928">
        <v>714561</v>
      </c>
      <c r="M2928">
        <v>116207</v>
      </c>
      <c r="N2928">
        <v>12708</v>
      </c>
      <c r="O2928">
        <v>120145</v>
      </c>
      <c r="P2928">
        <v>8487</v>
      </c>
      <c r="Q2928">
        <v>43968</v>
      </c>
    </row>
    <row r="2929" spans="1:17" x14ac:dyDescent="0.2">
      <c r="A2929" t="s">
        <v>361</v>
      </c>
      <c r="B2929" s="2">
        <v>41821</v>
      </c>
      <c r="C2929" t="s">
        <v>341</v>
      </c>
      <c r="D2929" t="s">
        <v>342</v>
      </c>
      <c r="E2929" t="s">
        <v>349</v>
      </c>
      <c r="F2929" t="s">
        <v>350</v>
      </c>
      <c r="G2929" t="s">
        <v>394</v>
      </c>
      <c r="H2929">
        <v>32</v>
      </c>
      <c r="I2929" t="s">
        <v>230</v>
      </c>
      <c r="J2929" t="s">
        <v>229</v>
      </c>
      <c r="K2929">
        <v>1401284</v>
      </c>
      <c r="L2929">
        <v>1056292</v>
      </c>
      <c r="M2929">
        <v>128411</v>
      </c>
      <c r="N2929">
        <v>23053</v>
      </c>
      <c r="O2929">
        <v>126050</v>
      </c>
      <c r="P2929">
        <v>10519</v>
      </c>
      <c r="Q2929">
        <v>56959</v>
      </c>
    </row>
    <row r="2930" spans="1:17" x14ac:dyDescent="0.2">
      <c r="A2930" t="s">
        <v>361</v>
      </c>
      <c r="B2930" s="2">
        <v>41821</v>
      </c>
      <c r="C2930" t="s">
        <v>351</v>
      </c>
      <c r="D2930" t="s">
        <v>352</v>
      </c>
      <c r="E2930" t="s">
        <v>343</v>
      </c>
      <c r="F2930" t="s">
        <v>344</v>
      </c>
      <c r="G2930" t="s">
        <v>394</v>
      </c>
      <c r="H2930">
        <v>32</v>
      </c>
      <c r="I2930" t="s">
        <v>230</v>
      </c>
      <c r="J2930" t="s">
        <v>229</v>
      </c>
      <c r="K2930">
        <v>397844</v>
      </c>
      <c r="L2930">
        <v>353977</v>
      </c>
      <c r="M2930">
        <v>12065</v>
      </c>
      <c r="N2930">
        <v>11134</v>
      </c>
      <c r="O2930">
        <v>5852</v>
      </c>
      <c r="P2930">
        <v>2139</v>
      </c>
      <c r="Q2930">
        <v>12677</v>
      </c>
    </row>
    <row r="2931" spans="1:17" x14ac:dyDescent="0.2">
      <c r="A2931" t="s">
        <v>361</v>
      </c>
      <c r="B2931" s="2">
        <v>41821</v>
      </c>
      <c r="C2931" t="s">
        <v>351</v>
      </c>
      <c r="D2931" t="s">
        <v>352</v>
      </c>
      <c r="E2931" t="s">
        <v>347</v>
      </c>
      <c r="F2931" t="s">
        <v>348</v>
      </c>
      <c r="G2931" t="s">
        <v>394</v>
      </c>
      <c r="H2931">
        <v>32</v>
      </c>
      <c r="I2931" t="s">
        <v>230</v>
      </c>
      <c r="J2931" t="s">
        <v>229</v>
      </c>
      <c r="K2931">
        <v>1019884</v>
      </c>
      <c r="L2931">
        <v>741743</v>
      </c>
      <c r="M2931">
        <v>117238</v>
      </c>
      <c r="N2931">
        <v>11877</v>
      </c>
      <c r="O2931">
        <v>97768</v>
      </c>
      <c r="P2931">
        <v>8249</v>
      </c>
      <c r="Q2931">
        <v>43009</v>
      </c>
    </row>
    <row r="2932" spans="1:17" x14ac:dyDescent="0.2">
      <c r="A2932" t="s">
        <v>361</v>
      </c>
      <c r="B2932" s="2">
        <v>41821</v>
      </c>
      <c r="C2932" t="s">
        <v>351</v>
      </c>
      <c r="D2932" t="s">
        <v>352</v>
      </c>
      <c r="E2932" t="s">
        <v>349</v>
      </c>
      <c r="F2932" t="s">
        <v>350</v>
      </c>
      <c r="G2932" t="s">
        <v>394</v>
      </c>
      <c r="H2932">
        <v>32</v>
      </c>
      <c r="I2932" t="s">
        <v>230</v>
      </c>
      <c r="J2932" t="s">
        <v>229</v>
      </c>
      <c r="K2932">
        <v>1417728</v>
      </c>
      <c r="L2932">
        <v>1095720</v>
      </c>
      <c r="M2932">
        <v>129303</v>
      </c>
      <c r="N2932">
        <v>23011</v>
      </c>
      <c r="O2932">
        <v>103620</v>
      </c>
      <c r="P2932">
        <v>10388</v>
      </c>
      <c r="Q2932">
        <v>55686</v>
      </c>
    </row>
    <row r="2933" spans="1:17" x14ac:dyDescent="0.2">
      <c r="A2933" t="s">
        <v>361</v>
      </c>
      <c r="B2933" s="2">
        <v>41821</v>
      </c>
      <c r="C2933" t="s">
        <v>353</v>
      </c>
      <c r="D2933" t="s">
        <v>354</v>
      </c>
      <c r="E2933" t="s">
        <v>343</v>
      </c>
      <c r="F2933" t="s">
        <v>344</v>
      </c>
      <c r="G2933" t="s">
        <v>394</v>
      </c>
      <c r="H2933">
        <v>32</v>
      </c>
      <c r="I2933" t="s">
        <v>230</v>
      </c>
      <c r="J2933" t="s">
        <v>229</v>
      </c>
      <c r="K2933">
        <v>783052</v>
      </c>
      <c r="L2933">
        <v>695708</v>
      </c>
      <c r="M2933">
        <v>24269</v>
      </c>
      <c r="N2933">
        <v>21479</v>
      </c>
      <c r="O2933">
        <v>11757</v>
      </c>
      <c r="P2933">
        <v>4171</v>
      </c>
      <c r="Q2933">
        <v>25668</v>
      </c>
    </row>
    <row r="2934" spans="1:17" x14ac:dyDescent="0.2">
      <c r="A2934" t="s">
        <v>361</v>
      </c>
      <c r="B2934" s="2">
        <v>41821</v>
      </c>
      <c r="C2934" t="s">
        <v>353</v>
      </c>
      <c r="D2934" t="s">
        <v>354</v>
      </c>
      <c r="E2934" t="s">
        <v>347</v>
      </c>
      <c r="F2934" t="s">
        <v>348</v>
      </c>
      <c r="G2934" t="s">
        <v>394</v>
      </c>
      <c r="H2934">
        <v>32</v>
      </c>
      <c r="I2934" t="s">
        <v>230</v>
      </c>
      <c r="J2934" t="s">
        <v>229</v>
      </c>
      <c r="K2934">
        <v>2035960</v>
      </c>
      <c r="L2934">
        <v>1456304</v>
      </c>
      <c r="M2934">
        <v>233445</v>
      </c>
      <c r="N2934">
        <v>24585</v>
      </c>
      <c r="O2934">
        <v>217913</v>
      </c>
      <c r="P2934">
        <v>16736</v>
      </c>
      <c r="Q2934">
        <v>86977</v>
      </c>
    </row>
    <row r="2935" spans="1:17" x14ac:dyDescent="0.2">
      <c r="A2935" t="s">
        <v>361</v>
      </c>
      <c r="B2935" s="2">
        <v>41821</v>
      </c>
      <c r="C2935" t="s">
        <v>353</v>
      </c>
      <c r="D2935" t="s">
        <v>354</v>
      </c>
      <c r="E2935" t="s">
        <v>349</v>
      </c>
      <c r="F2935" t="s">
        <v>350</v>
      </c>
      <c r="G2935" t="s">
        <v>394</v>
      </c>
      <c r="H2935">
        <v>32</v>
      </c>
      <c r="I2935" t="s">
        <v>230</v>
      </c>
      <c r="J2935" t="s">
        <v>229</v>
      </c>
      <c r="K2935">
        <v>2819012</v>
      </c>
      <c r="L2935">
        <v>2152012</v>
      </c>
      <c r="M2935">
        <v>257714</v>
      </c>
      <c r="N2935">
        <v>46064</v>
      </c>
      <c r="O2935">
        <v>229670</v>
      </c>
      <c r="P2935">
        <v>20907</v>
      </c>
      <c r="Q2935">
        <v>112645</v>
      </c>
    </row>
    <row r="2936" spans="1:17" hidden="1" x14ac:dyDescent="0.2">
      <c r="A2936" t="s">
        <v>362</v>
      </c>
      <c r="B2936" s="2">
        <v>42186</v>
      </c>
      <c r="C2936" t="s">
        <v>341</v>
      </c>
      <c r="D2936" t="s">
        <v>342</v>
      </c>
      <c r="E2936" t="s">
        <v>343</v>
      </c>
      <c r="F2936" t="s">
        <v>344</v>
      </c>
      <c r="G2936" t="s">
        <v>394</v>
      </c>
      <c r="H2936">
        <v>32</v>
      </c>
      <c r="I2936" t="s">
        <v>230</v>
      </c>
      <c r="J2936" t="s">
        <v>229</v>
      </c>
      <c r="K2936">
        <v>397796</v>
      </c>
      <c r="L2936">
        <v>352336</v>
      </c>
      <c r="M2936">
        <v>12853</v>
      </c>
      <c r="N2936">
        <v>10716</v>
      </c>
      <c r="O2936">
        <v>6152</v>
      </c>
      <c r="P2936">
        <v>2104</v>
      </c>
      <c r="Q2936">
        <v>13635</v>
      </c>
    </row>
    <row r="2937" spans="1:17" hidden="1" x14ac:dyDescent="0.2">
      <c r="A2937" t="s">
        <v>362</v>
      </c>
      <c r="B2937" s="2">
        <v>42186</v>
      </c>
      <c r="C2937" t="s">
        <v>341</v>
      </c>
      <c r="D2937" t="s">
        <v>342</v>
      </c>
      <c r="E2937" t="s">
        <v>347</v>
      </c>
      <c r="F2937" t="s">
        <v>348</v>
      </c>
      <c r="G2937" t="s">
        <v>394</v>
      </c>
      <c r="H2937">
        <v>32</v>
      </c>
      <c r="I2937" t="s">
        <v>230</v>
      </c>
      <c r="J2937" t="s">
        <v>229</v>
      </c>
      <c r="K2937">
        <v>1029689</v>
      </c>
      <c r="L2937">
        <v>716146</v>
      </c>
      <c r="M2937">
        <v>121461</v>
      </c>
      <c r="N2937">
        <v>12848</v>
      </c>
      <c r="O2937">
        <v>124527</v>
      </c>
      <c r="P2937">
        <v>8682</v>
      </c>
      <c r="Q2937">
        <v>46025</v>
      </c>
    </row>
    <row r="2938" spans="1:17" hidden="1" x14ac:dyDescent="0.2">
      <c r="A2938" t="s">
        <v>362</v>
      </c>
      <c r="B2938" s="2">
        <v>42186</v>
      </c>
      <c r="C2938" t="s">
        <v>341</v>
      </c>
      <c r="D2938" t="s">
        <v>342</v>
      </c>
      <c r="E2938" t="s">
        <v>349</v>
      </c>
      <c r="F2938" t="s">
        <v>350</v>
      </c>
      <c r="G2938" t="s">
        <v>394</v>
      </c>
      <c r="H2938">
        <v>32</v>
      </c>
      <c r="I2938" t="s">
        <v>230</v>
      </c>
      <c r="J2938" t="s">
        <v>229</v>
      </c>
      <c r="K2938">
        <v>1427485</v>
      </c>
      <c r="L2938">
        <v>1068482</v>
      </c>
      <c r="M2938">
        <v>134314</v>
      </c>
      <c r="N2938">
        <v>23564</v>
      </c>
      <c r="O2938">
        <v>130679</v>
      </c>
      <c r="P2938">
        <v>10786</v>
      </c>
      <c r="Q2938">
        <v>59660</v>
      </c>
    </row>
    <row r="2939" spans="1:17" hidden="1" x14ac:dyDescent="0.2">
      <c r="A2939" t="s">
        <v>362</v>
      </c>
      <c r="B2939" s="2">
        <v>42186</v>
      </c>
      <c r="C2939" t="s">
        <v>351</v>
      </c>
      <c r="D2939" t="s">
        <v>352</v>
      </c>
      <c r="E2939" t="s">
        <v>343</v>
      </c>
      <c r="F2939" t="s">
        <v>344</v>
      </c>
      <c r="G2939" t="s">
        <v>394</v>
      </c>
      <c r="H2939">
        <v>32</v>
      </c>
      <c r="I2939" t="s">
        <v>230</v>
      </c>
      <c r="J2939" t="s">
        <v>229</v>
      </c>
      <c r="K2939">
        <v>409839</v>
      </c>
      <c r="L2939">
        <v>363964</v>
      </c>
      <c r="M2939">
        <v>12609</v>
      </c>
      <c r="N2939">
        <v>11554</v>
      </c>
      <c r="O2939">
        <v>6061</v>
      </c>
      <c r="P2939">
        <v>2243</v>
      </c>
      <c r="Q2939">
        <v>13408</v>
      </c>
    </row>
    <row r="2940" spans="1:17" hidden="1" x14ac:dyDescent="0.2">
      <c r="A2940" t="s">
        <v>362</v>
      </c>
      <c r="B2940" s="2">
        <v>42186</v>
      </c>
      <c r="C2940" t="s">
        <v>351</v>
      </c>
      <c r="D2940" t="s">
        <v>352</v>
      </c>
      <c r="E2940" t="s">
        <v>347</v>
      </c>
      <c r="F2940" t="s">
        <v>348</v>
      </c>
      <c r="G2940" t="s">
        <v>394</v>
      </c>
      <c r="H2940">
        <v>32</v>
      </c>
      <c r="I2940" t="s">
        <v>230</v>
      </c>
      <c r="J2940" t="s">
        <v>229</v>
      </c>
      <c r="K2940">
        <v>1031342</v>
      </c>
      <c r="L2940">
        <v>743167</v>
      </c>
      <c r="M2940">
        <v>121769</v>
      </c>
      <c r="N2940">
        <v>12033</v>
      </c>
      <c r="O2940">
        <v>101117</v>
      </c>
      <c r="P2940">
        <v>8476</v>
      </c>
      <c r="Q2940">
        <v>44780</v>
      </c>
    </row>
    <row r="2941" spans="1:17" hidden="1" x14ac:dyDescent="0.2">
      <c r="A2941" t="s">
        <v>362</v>
      </c>
      <c r="B2941" s="2">
        <v>42186</v>
      </c>
      <c r="C2941" t="s">
        <v>351</v>
      </c>
      <c r="D2941" t="s">
        <v>352</v>
      </c>
      <c r="E2941" t="s">
        <v>349</v>
      </c>
      <c r="F2941" t="s">
        <v>350</v>
      </c>
      <c r="G2941" t="s">
        <v>394</v>
      </c>
      <c r="H2941">
        <v>32</v>
      </c>
      <c r="I2941" t="s">
        <v>230</v>
      </c>
      <c r="J2941" t="s">
        <v>229</v>
      </c>
      <c r="K2941">
        <v>1441181</v>
      </c>
      <c r="L2941">
        <v>1107131</v>
      </c>
      <c r="M2941">
        <v>134378</v>
      </c>
      <c r="N2941">
        <v>23587</v>
      </c>
      <c r="O2941">
        <v>107178</v>
      </c>
      <c r="P2941">
        <v>10719</v>
      </c>
      <c r="Q2941">
        <v>58188</v>
      </c>
    </row>
    <row r="2942" spans="1:17" hidden="1" x14ac:dyDescent="0.2">
      <c r="A2942" t="s">
        <v>362</v>
      </c>
      <c r="B2942" s="2">
        <v>42186</v>
      </c>
      <c r="C2942" t="s">
        <v>353</v>
      </c>
      <c r="D2942" t="s">
        <v>354</v>
      </c>
      <c r="E2942" t="s">
        <v>343</v>
      </c>
      <c r="F2942" t="s">
        <v>344</v>
      </c>
      <c r="G2942" t="s">
        <v>394</v>
      </c>
      <c r="H2942">
        <v>32</v>
      </c>
      <c r="I2942" t="s">
        <v>230</v>
      </c>
      <c r="J2942" t="s">
        <v>229</v>
      </c>
      <c r="K2942">
        <v>807635</v>
      </c>
      <c r="L2942">
        <v>716300</v>
      </c>
      <c r="M2942">
        <v>25462</v>
      </c>
      <c r="N2942">
        <v>22270</v>
      </c>
      <c r="O2942">
        <v>12213</v>
      </c>
      <c r="P2942">
        <v>4347</v>
      </c>
      <c r="Q2942">
        <v>27043</v>
      </c>
    </row>
    <row r="2943" spans="1:17" hidden="1" x14ac:dyDescent="0.2">
      <c r="A2943" t="s">
        <v>362</v>
      </c>
      <c r="B2943" s="2">
        <v>42186</v>
      </c>
      <c r="C2943" t="s">
        <v>353</v>
      </c>
      <c r="D2943" t="s">
        <v>354</v>
      </c>
      <c r="E2943" t="s">
        <v>347</v>
      </c>
      <c r="F2943" t="s">
        <v>348</v>
      </c>
      <c r="G2943" t="s">
        <v>394</v>
      </c>
      <c r="H2943">
        <v>32</v>
      </c>
      <c r="I2943" t="s">
        <v>230</v>
      </c>
      <c r="J2943" t="s">
        <v>229</v>
      </c>
      <c r="K2943">
        <v>2061031</v>
      </c>
      <c r="L2943">
        <v>1459313</v>
      </c>
      <c r="M2943">
        <v>243230</v>
      </c>
      <c r="N2943">
        <v>24881</v>
      </c>
      <c r="O2943">
        <v>225644</v>
      </c>
      <c r="P2943">
        <v>17158</v>
      </c>
      <c r="Q2943">
        <v>90805</v>
      </c>
    </row>
    <row r="2944" spans="1:17" hidden="1" x14ac:dyDescent="0.2">
      <c r="A2944" t="s">
        <v>362</v>
      </c>
      <c r="B2944" s="2">
        <v>42186</v>
      </c>
      <c r="C2944" t="s">
        <v>353</v>
      </c>
      <c r="D2944" t="s">
        <v>354</v>
      </c>
      <c r="E2944" t="s">
        <v>349</v>
      </c>
      <c r="F2944" t="s">
        <v>350</v>
      </c>
      <c r="G2944" t="s">
        <v>394</v>
      </c>
      <c r="H2944">
        <v>32</v>
      </c>
      <c r="I2944" t="s">
        <v>230</v>
      </c>
      <c r="J2944" t="s">
        <v>229</v>
      </c>
      <c r="K2944">
        <v>2868666</v>
      </c>
      <c r="L2944">
        <v>2175613</v>
      </c>
      <c r="M2944">
        <v>268692</v>
      </c>
      <c r="N2944">
        <v>47151</v>
      </c>
      <c r="O2944">
        <v>237857</v>
      </c>
      <c r="P2944">
        <v>21505</v>
      </c>
      <c r="Q2944">
        <v>117848</v>
      </c>
    </row>
    <row r="2945" spans="1:17" hidden="1" x14ac:dyDescent="0.2">
      <c r="A2945" t="s">
        <v>363</v>
      </c>
      <c r="B2945" s="2">
        <v>42552</v>
      </c>
      <c r="C2945" t="s">
        <v>341</v>
      </c>
      <c r="D2945" t="s">
        <v>342</v>
      </c>
      <c r="E2945" t="s">
        <v>343</v>
      </c>
      <c r="F2945" t="s">
        <v>344</v>
      </c>
      <c r="G2945" t="s">
        <v>394</v>
      </c>
      <c r="H2945">
        <v>32</v>
      </c>
      <c r="I2945" t="s">
        <v>230</v>
      </c>
      <c r="J2945" t="s">
        <v>229</v>
      </c>
      <c r="K2945">
        <v>409697</v>
      </c>
      <c r="L2945">
        <v>362121</v>
      </c>
      <c r="M2945">
        <v>13436</v>
      </c>
      <c r="N2945">
        <v>11179</v>
      </c>
      <c r="O2945">
        <v>6351</v>
      </c>
      <c r="P2945">
        <v>2204</v>
      </c>
      <c r="Q2945">
        <v>14406</v>
      </c>
    </row>
    <row r="2946" spans="1:17" hidden="1" x14ac:dyDescent="0.2">
      <c r="A2946" t="s">
        <v>363</v>
      </c>
      <c r="B2946" s="2">
        <v>42552</v>
      </c>
      <c r="C2946" t="s">
        <v>341</v>
      </c>
      <c r="D2946" t="s">
        <v>342</v>
      </c>
      <c r="E2946" t="s">
        <v>347</v>
      </c>
      <c r="F2946" t="s">
        <v>348</v>
      </c>
      <c r="G2946" t="s">
        <v>394</v>
      </c>
      <c r="H2946">
        <v>32</v>
      </c>
      <c r="I2946" t="s">
        <v>230</v>
      </c>
      <c r="J2946" t="s">
        <v>229</v>
      </c>
      <c r="K2946">
        <v>1044171</v>
      </c>
      <c r="L2946">
        <v>717636</v>
      </c>
      <c r="M2946">
        <v>127587</v>
      </c>
      <c r="N2946">
        <v>12991</v>
      </c>
      <c r="O2946">
        <v>128907</v>
      </c>
      <c r="P2946">
        <v>9051</v>
      </c>
      <c r="Q2946">
        <v>47999</v>
      </c>
    </row>
    <row r="2947" spans="1:17" hidden="1" x14ac:dyDescent="0.2">
      <c r="A2947" t="s">
        <v>363</v>
      </c>
      <c r="B2947" s="2">
        <v>42552</v>
      </c>
      <c r="C2947" t="s">
        <v>341</v>
      </c>
      <c r="D2947" t="s">
        <v>342</v>
      </c>
      <c r="E2947" t="s">
        <v>349</v>
      </c>
      <c r="F2947" t="s">
        <v>350</v>
      </c>
      <c r="G2947" t="s">
        <v>394</v>
      </c>
      <c r="H2947">
        <v>32</v>
      </c>
      <c r="I2947" t="s">
        <v>230</v>
      </c>
      <c r="J2947" t="s">
        <v>229</v>
      </c>
      <c r="K2947">
        <v>1453868</v>
      </c>
      <c r="L2947">
        <v>1079757</v>
      </c>
      <c r="M2947">
        <v>141023</v>
      </c>
      <c r="N2947">
        <v>24170</v>
      </c>
      <c r="O2947">
        <v>135258</v>
      </c>
      <c r="P2947">
        <v>11255</v>
      </c>
      <c r="Q2947">
        <v>62405</v>
      </c>
    </row>
    <row r="2948" spans="1:17" hidden="1" x14ac:dyDescent="0.2">
      <c r="A2948" t="s">
        <v>363</v>
      </c>
      <c r="B2948" s="2">
        <v>42552</v>
      </c>
      <c r="C2948" t="s">
        <v>351</v>
      </c>
      <c r="D2948" t="s">
        <v>352</v>
      </c>
      <c r="E2948" t="s">
        <v>343</v>
      </c>
      <c r="F2948" t="s">
        <v>344</v>
      </c>
      <c r="G2948" t="s">
        <v>394</v>
      </c>
      <c r="H2948">
        <v>32</v>
      </c>
      <c r="I2948" t="s">
        <v>230</v>
      </c>
      <c r="J2948" t="s">
        <v>229</v>
      </c>
      <c r="K2948">
        <v>421573</v>
      </c>
      <c r="L2948">
        <v>373758</v>
      </c>
      <c r="M2948">
        <v>13082</v>
      </c>
      <c r="N2948">
        <v>11987</v>
      </c>
      <c r="O2948">
        <v>6266</v>
      </c>
      <c r="P2948">
        <v>2330</v>
      </c>
      <c r="Q2948">
        <v>14150</v>
      </c>
    </row>
    <row r="2949" spans="1:17" hidden="1" x14ac:dyDescent="0.2">
      <c r="A2949" t="s">
        <v>363</v>
      </c>
      <c r="B2949" s="2">
        <v>42552</v>
      </c>
      <c r="C2949" t="s">
        <v>351</v>
      </c>
      <c r="D2949" t="s">
        <v>352</v>
      </c>
      <c r="E2949" t="s">
        <v>347</v>
      </c>
      <c r="F2949" t="s">
        <v>348</v>
      </c>
      <c r="G2949" t="s">
        <v>394</v>
      </c>
      <c r="H2949">
        <v>32</v>
      </c>
      <c r="I2949" t="s">
        <v>230</v>
      </c>
      <c r="J2949" t="s">
        <v>229</v>
      </c>
      <c r="K2949">
        <v>1044331</v>
      </c>
      <c r="L2949">
        <v>745106</v>
      </c>
      <c r="M2949">
        <v>127008</v>
      </c>
      <c r="N2949">
        <v>12206</v>
      </c>
      <c r="O2949">
        <v>104305</v>
      </c>
      <c r="P2949">
        <v>8828</v>
      </c>
      <c r="Q2949">
        <v>46878</v>
      </c>
    </row>
    <row r="2950" spans="1:17" hidden="1" x14ac:dyDescent="0.2">
      <c r="A2950" t="s">
        <v>363</v>
      </c>
      <c r="B2950" s="2">
        <v>42552</v>
      </c>
      <c r="C2950" t="s">
        <v>351</v>
      </c>
      <c r="D2950" t="s">
        <v>352</v>
      </c>
      <c r="E2950" t="s">
        <v>349</v>
      </c>
      <c r="F2950" t="s">
        <v>350</v>
      </c>
      <c r="G2950" t="s">
        <v>394</v>
      </c>
      <c r="H2950">
        <v>32</v>
      </c>
      <c r="I2950" t="s">
        <v>230</v>
      </c>
      <c r="J2950" t="s">
        <v>229</v>
      </c>
      <c r="K2950">
        <v>1465904</v>
      </c>
      <c r="L2950">
        <v>1118864</v>
      </c>
      <c r="M2950">
        <v>140090</v>
      </c>
      <c r="N2950">
        <v>24193</v>
      </c>
      <c r="O2950">
        <v>110571</v>
      </c>
      <c r="P2950">
        <v>11158</v>
      </c>
      <c r="Q2950">
        <v>61028</v>
      </c>
    </row>
    <row r="2951" spans="1:17" hidden="1" x14ac:dyDescent="0.2">
      <c r="A2951" t="s">
        <v>363</v>
      </c>
      <c r="B2951" s="2">
        <v>42552</v>
      </c>
      <c r="C2951" t="s">
        <v>353</v>
      </c>
      <c r="D2951" t="s">
        <v>354</v>
      </c>
      <c r="E2951" t="s">
        <v>343</v>
      </c>
      <c r="F2951" t="s">
        <v>344</v>
      </c>
      <c r="G2951" t="s">
        <v>394</v>
      </c>
      <c r="H2951">
        <v>32</v>
      </c>
      <c r="I2951" t="s">
        <v>230</v>
      </c>
      <c r="J2951" t="s">
        <v>229</v>
      </c>
      <c r="K2951">
        <v>831270</v>
      </c>
      <c r="L2951">
        <v>735879</v>
      </c>
      <c r="M2951">
        <v>26518</v>
      </c>
      <c r="N2951">
        <v>23166</v>
      </c>
      <c r="O2951">
        <v>12617</v>
      </c>
      <c r="P2951">
        <v>4534</v>
      </c>
      <c r="Q2951">
        <v>28556</v>
      </c>
    </row>
    <row r="2952" spans="1:17" hidden="1" x14ac:dyDescent="0.2">
      <c r="A2952" t="s">
        <v>363</v>
      </c>
      <c r="B2952" s="2">
        <v>42552</v>
      </c>
      <c r="C2952" t="s">
        <v>353</v>
      </c>
      <c r="D2952" t="s">
        <v>354</v>
      </c>
      <c r="E2952" t="s">
        <v>347</v>
      </c>
      <c r="F2952" t="s">
        <v>348</v>
      </c>
      <c r="G2952" t="s">
        <v>394</v>
      </c>
      <c r="H2952">
        <v>32</v>
      </c>
      <c r="I2952" t="s">
        <v>230</v>
      </c>
      <c r="J2952" t="s">
        <v>229</v>
      </c>
      <c r="K2952">
        <v>2088502</v>
      </c>
      <c r="L2952">
        <v>1462742</v>
      </c>
      <c r="M2952">
        <v>254595</v>
      </c>
      <c r="N2952">
        <v>25197</v>
      </c>
      <c r="O2952">
        <v>233212</v>
      </c>
      <c r="P2952">
        <v>17879</v>
      </c>
      <c r="Q2952">
        <v>94877</v>
      </c>
    </row>
    <row r="2953" spans="1:17" hidden="1" x14ac:dyDescent="0.2">
      <c r="A2953" t="s">
        <v>363</v>
      </c>
      <c r="B2953" s="2">
        <v>42552</v>
      </c>
      <c r="C2953" t="s">
        <v>353</v>
      </c>
      <c r="D2953" t="s">
        <v>354</v>
      </c>
      <c r="E2953" t="s">
        <v>349</v>
      </c>
      <c r="F2953" t="s">
        <v>350</v>
      </c>
      <c r="G2953" t="s">
        <v>394</v>
      </c>
      <c r="H2953">
        <v>32</v>
      </c>
      <c r="I2953" t="s">
        <v>230</v>
      </c>
      <c r="J2953" t="s">
        <v>229</v>
      </c>
      <c r="K2953">
        <v>2919772</v>
      </c>
      <c r="L2953">
        <v>2198621</v>
      </c>
      <c r="M2953">
        <v>281113</v>
      </c>
      <c r="N2953">
        <v>48363</v>
      </c>
      <c r="O2953">
        <v>245829</v>
      </c>
      <c r="P2953">
        <v>22413</v>
      </c>
      <c r="Q2953">
        <v>123433</v>
      </c>
    </row>
    <row r="2954" spans="1:17" hidden="1" x14ac:dyDescent="0.2">
      <c r="A2954" t="s">
        <v>364</v>
      </c>
      <c r="B2954" s="2">
        <v>42917</v>
      </c>
      <c r="C2954" t="s">
        <v>341</v>
      </c>
      <c r="D2954" t="s">
        <v>342</v>
      </c>
      <c r="E2954" t="s">
        <v>343</v>
      </c>
      <c r="F2954" t="s">
        <v>344</v>
      </c>
      <c r="G2954" t="s">
        <v>394</v>
      </c>
      <c r="H2954">
        <v>32</v>
      </c>
      <c r="I2954" t="s">
        <v>230</v>
      </c>
      <c r="J2954" t="s">
        <v>229</v>
      </c>
      <c r="K2954">
        <v>421331</v>
      </c>
      <c r="L2954">
        <v>371812</v>
      </c>
      <c r="M2954">
        <v>14081</v>
      </c>
      <c r="N2954">
        <v>11568</v>
      </c>
      <c r="O2954">
        <v>6517</v>
      </c>
      <c r="P2954">
        <v>2278</v>
      </c>
      <c r="Q2954">
        <v>15075</v>
      </c>
    </row>
    <row r="2955" spans="1:17" hidden="1" x14ac:dyDescent="0.2">
      <c r="A2955" t="s">
        <v>364</v>
      </c>
      <c r="B2955" s="2">
        <v>42917</v>
      </c>
      <c r="C2955" t="s">
        <v>341</v>
      </c>
      <c r="D2955" t="s">
        <v>342</v>
      </c>
      <c r="E2955" t="s">
        <v>347</v>
      </c>
      <c r="F2955" t="s">
        <v>348</v>
      </c>
      <c r="G2955" t="s">
        <v>394</v>
      </c>
      <c r="H2955">
        <v>32</v>
      </c>
      <c r="I2955" t="s">
        <v>230</v>
      </c>
      <c r="J2955" t="s">
        <v>229</v>
      </c>
      <c r="K2955">
        <v>1059784</v>
      </c>
      <c r="L2955">
        <v>719491</v>
      </c>
      <c r="M2955">
        <v>133934</v>
      </c>
      <c r="N2955">
        <v>13222</v>
      </c>
      <c r="O2955">
        <v>133590</v>
      </c>
      <c r="P2955">
        <v>9354</v>
      </c>
      <c r="Q2955">
        <v>50193</v>
      </c>
    </row>
    <row r="2956" spans="1:17" hidden="1" x14ac:dyDescent="0.2">
      <c r="A2956" t="s">
        <v>364</v>
      </c>
      <c r="B2956" s="2">
        <v>42917</v>
      </c>
      <c r="C2956" t="s">
        <v>341</v>
      </c>
      <c r="D2956" t="s">
        <v>342</v>
      </c>
      <c r="E2956" t="s">
        <v>349</v>
      </c>
      <c r="F2956" t="s">
        <v>350</v>
      </c>
      <c r="G2956" t="s">
        <v>394</v>
      </c>
      <c r="H2956">
        <v>32</v>
      </c>
      <c r="I2956" t="s">
        <v>230</v>
      </c>
      <c r="J2956" t="s">
        <v>229</v>
      </c>
      <c r="K2956">
        <v>1481115</v>
      </c>
      <c r="L2956">
        <v>1091303</v>
      </c>
      <c r="M2956">
        <v>148015</v>
      </c>
      <c r="N2956">
        <v>24790</v>
      </c>
      <c r="O2956">
        <v>140107</v>
      </c>
      <c r="P2956">
        <v>11632</v>
      </c>
      <c r="Q2956">
        <v>65268</v>
      </c>
    </row>
    <row r="2957" spans="1:17" hidden="1" x14ac:dyDescent="0.2">
      <c r="A2957" t="s">
        <v>364</v>
      </c>
      <c r="B2957" s="2">
        <v>42917</v>
      </c>
      <c r="C2957" t="s">
        <v>351</v>
      </c>
      <c r="D2957" t="s">
        <v>352</v>
      </c>
      <c r="E2957" t="s">
        <v>343</v>
      </c>
      <c r="F2957" t="s">
        <v>344</v>
      </c>
      <c r="G2957" t="s">
        <v>394</v>
      </c>
      <c r="H2957">
        <v>32</v>
      </c>
      <c r="I2957" t="s">
        <v>230</v>
      </c>
      <c r="J2957" t="s">
        <v>229</v>
      </c>
      <c r="K2957">
        <v>433555</v>
      </c>
      <c r="L2957">
        <v>383646</v>
      </c>
      <c r="M2957">
        <v>13577</v>
      </c>
      <c r="N2957">
        <v>12442</v>
      </c>
      <c r="O2957">
        <v>6483</v>
      </c>
      <c r="P2957">
        <v>2409</v>
      </c>
      <c r="Q2957">
        <v>14998</v>
      </c>
    </row>
    <row r="2958" spans="1:17" hidden="1" x14ac:dyDescent="0.2">
      <c r="A2958" t="s">
        <v>364</v>
      </c>
      <c r="B2958" s="2">
        <v>42917</v>
      </c>
      <c r="C2958" t="s">
        <v>351</v>
      </c>
      <c r="D2958" t="s">
        <v>352</v>
      </c>
      <c r="E2958" t="s">
        <v>347</v>
      </c>
      <c r="F2958" t="s">
        <v>348</v>
      </c>
      <c r="G2958" t="s">
        <v>394</v>
      </c>
      <c r="H2958">
        <v>32</v>
      </c>
      <c r="I2958" t="s">
        <v>230</v>
      </c>
      <c r="J2958" t="s">
        <v>229</v>
      </c>
      <c r="K2958">
        <v>1057735</v>
      </c>
      <c r="L2958">
        <v>746907</v>
      </c>
      <c r="M2958">
        <v>132202</v>
      </c>
      <c r="N2958">
        <v>12328</v>
      </c>
      <c r="O2958">
        <v>108147</v>
      </c>
      <c r="P2958">
        <v>9111</v>
      </c>
      <c r="Q2958">
        <v>49040</v>
      </c>
    </row>
    <row r="2959" spans="1:17" hidden="1" x14ac:dyDescent="0.2">
      <c r="A2959" t="s">
        <v>364</v>
      </c>
      <c r="B2959" s="2">
        <v>42917</v>
      </c>
      <c r="C2959" t="s">
        <v>351</v>
      </c>
      <c r="D2959" t="s">
        <v>352</v>
      </c>
      <c r="E2959" t="s">
        <v>349</v>
      </c>
      <c r="F2959" t="s">
        <v>350</v>
      </c>
      <c r="G2959" t="s">
        <v>394</v>
      </c>
      <c r="H2959">
        <v>32</v>
      </c>
      <c r="I2959" t="s">
        <v>230</v>
      </c>
      <c r="J2959" t="s">
        <v>229</v>
      </c>
      <c r="K2959">
        <v>1491290</v>
      </c>
      <c r="L2959">
        <v>1130553</v>
      </c>
      <c r="M2959">
        <v>145779</v>
      </c>
      <c r="N2959">
        <v>24770</v>
      </c>
      <c r="O2959">
        <v>114630</v>
      </c>
      <c r="P2959">
        <v>11520</v>
      </c>
      <c r="Q2959">
        <v>64038</v>
      </c>
    </row>
    <row r="2960" spans="1:17" hidden="1" x14ac:dyDescent="0.2">
      <c r="A2960" t="s">
        <v>364</v>
      </c>
      <c r="B2960" s="2">
        <v>42917</v>
      </c>
      <c r="C2960" t="s">
        <v>353</v>
      </c>
      <c r="D2960" t="s">
        <v>354</v>
      </c>
      <c r="E2960" t="s">
        <v>343</v>
      </c>
      <c r="F2960" t="s">
        <v>344</v>
      </c>
      <c r="G2960" t="s">
        <v>394</v>
      </c>
      <c r="H2960">
        <v>32</v>
      </c>
      <c r="I2960" t="s">
        <v>230</v>
      </c>
      <c r="J2960" t="s">
        <v>229</v>
      </c>
      <c r="K2960">
        <v>854886</v>
      </c>
      <c r="L2960">
        <v>755458</v>
      </c>
      <c r="M2960">
        <v>27658</v>
      </c>
      <c r="N2960">
        <v>24010</v>
      </c>
      <c r="O2960">
        <v>13000</v>
      </c>
      <c r="P2960">
        <v>4687</v>
      </c>
      <c r="Q2960">
        <v>30073</v>
      </c>
    </row>
    <row r="2961" spans="1:17" hidden="1" x14ac:dyDescent="0.2">
      <c r="A2961" t="s">
        <v>364</v>
      </c>
      <c r="B2961" s="2">
        <v>42917</v>
      </c>
      <c r="C2961" t="s">
        <v>353</v>
      </c>
      <c r="D2961" t="s">
        <v>354</v>
      </c>
      <c r="E2961" t="s">
        <v>347</v>
      </c>
      <c r="F2961" t="s">
        <v>348</v>
      </c>
      <c r="G2961" t="s">
        <v>394</v>
      </c>
      <c r="H2961">
        <v>32</v>
      </c>
      <c r="I2961" t="s">
        <v>230</v>
      </c>
      <c r="J2961" t="s">
        <v>229</v>
      </c>
      <c r="K2961">
        <v>2117519</v>
      </c>
      <c r="L2961">
        <v>1466398</v>
      </c>
      <c r="M2961">
        <v>266136</v>
      </c>
      <c r="N2961">
        <v>25550</v>
      </c>
      <c r="O2961">
        <v>241737</v>
      </c>
      <c r="P2961">
        <v>18465</v>
      </c>
      <c r="Q2961">
        <v>99233</v>
      </c>
    </row>
    <row r="2962" spans="1:17" hidden="1" x14ac:dyDescent="0.2">
      <c r="A2962" t="s">
        <v>364</v>
      </c>
      <c r="B2962" s="2">
        <v>42917</v>
      </c>
      <c r="C2962" t="s">
        <v>353</v>
      </c>
      <c r="D2962" t="s">
        <v>354</v>
      </c>
      <c r="E2962" t="s">
        <v>349</v>
      </c>
      <c r="F2962" t="s">
        <v>350</v>
      </c>
      <c r="G2962" t="s">
        <v>394</v>
      </c>
      <c r="H2962">
        <v>32</v>
      </c>
      <c r="I2962" t="s">
        <v>230</v>
      </c>
      <c r="J2962" t="s">
        <v>229</v>
      </c>
      <c r="K2962">
        <v>2972405</v>
      </c>
      <c r="L2962">
        <v>2221856</v>
      </c>
      <c r="M2962">
        <v>293794</v>
      </c>
      <c r="N2962">
        <v>49560</v>
      </c>
      <c r="O2962">
        <v>254737</v>
      </c>
      <c r="P2962">
        <v>23152</v>
      </c>
      <c r="Q2962">
        <v>129306</v>
      </c>
    </row>
    <row r="2963" spans="1:17" hidden="1" x14ac:dyDescent="0.2">
      <c r="A2963" t="s">
        <v>365</v>
      </c>
      <c r="B2963" s="2">
        <v>43282</v>
      </c>
      <c r="C2963" t="s">
        <v>341</v>
      </c>
      <c r="D2963" t="s">
        <v>342</v>
      </c>
      <c r="E2963" t="s">
        <v>343</v>
      </c>
      <c r="F2963" t="s">
        <v>344</v>
      </c>
      <c r="G2963" t="s">
        <v>394</v>
      </c>
      <c r="H2963">
        <v>32</v>
      </c>
      <c r="I2963" t="s">
        <v>230</v>
      </c>
      <c r="J2963" t="s">
        <v>229</v>
      </c>
      <c r="K2963">
        <v>434599</v>
      </c>
      <c r="L2963">
        <v>382832</v>
      </c>
      <c r="M2963">
        <v>14764</v>
      </c>
      <c r="N2963">
        <v>11957</v>
      </c>
      <c r="O2963">
        <v>6773</v>
      </c>
      <c r="P2963">
        <v>2367</v>
      </c>
      <c r="Q2963">
        <v>15906</v>
      </c>
    </row>
    <row r="2964" spans="1:17" hidden="1" x14ac:dyDescent="0.2">
      <c r="A2964" t="s">
        <v>365</v>
      </c>
      <c r="B2964" s="2">
        <v>43282</v>
      </c>
      <c r="C2964" t="s">
        <v>341</v>
      </c>
      <c r="D2964" t="s">
        <v>342</v>
      </c>
      <c r="E2964" t="s">
        <v>347</v>
      </c>
      <c r="F2964" t="s">
        <v>348</v>
      </c>
      <c r="G2964" t="s">
        <v>394</v>
      </c>
      <c r="H2964">
        <v>32</v>
      </c>
      <c r="I2964" t="s">
        <v>230</v>
      </c>
      <c r="J2964" t="s">
        <v>229</v>
      </c>
      <c r="K2964">
        <v>1078238</v>
      </c>
      <c r="L2964">
        <v>724048</v>
      </c>
      <c r="M2964">
        <v>139759</v>
      </c>
      <c r="N2964">
        <v>13455</v>
      </c>
      <c r="O2964">
        <v>138657</v>
      </c>
      <c r="P2964">
        <v>9623</v>
      </c>
      <c r="Q2964">
        <v>52696</v>
      </c>
    </row>
    <row r="2965" spans="1:17" hidden="1" x14ac:dyDescent="0.2">
      <c r="A2965" t="s">
        <v>365</v>
      </c>
      <c r="B2965" s="2">
        <v>43282</v>
      </c>
      <c r="C2965" t="s">
        <v>341</v>
      </c>
      <c r="D2965" t="s">
        <v>342</v>
      </c>
      <c r="E2965" t="s">
        <v>349</v>
      </c>
      <c r="F2965" t="s">
        <v>350</v>
      </c>
      <c r="G2965" t="s">
        <v>394</v>
      </c>
      <c r="H2965">
        <v>32</v>
      </c>
      <c r="I2965" t="s">
        <v>230</v>
      </c>
      <c r="J2965" t="s">
        <v>229</v>
      </c>
      <c r="K2965">
        <v>1512837</v>
      </c>
      <c r="L2965">
        <v>1106880</v>
      </c>
      <c r="M2965">
        <v>154523</v>
      </c>
      <c r="N2965">
        <v>25412</v>
      </c>
      <c r="O2965">
        <v>145430</v>
      </c>
      <c r="P2965">
        <v>11990</v>
      </c>
      <c r="Q2965">
        <v>68602</v>
      </c>
    </row>
    <row r="2966" spans="1:17" hidden="1" x14ac:dyDescent="0.2">
      <c r="A2966" t="s">
        <v>365</v>
      </c>
      <c r="B2966" s="2">
        <v>43282</v>
      </c>
      <c r="C2966" t="s">
        <v>351</v>
      </c>
      <c r="D2966" t="s">
        <v>352</v>
      </c>
      <c r="E2966" t="s">
        <v>343</v>
      </c>
      <c r="F2966" t="s">
        <v>344</v>
      </c>
      <c r="G2966" t="s">
        <v>394</v>
      </c>
      <c r="H2966">
        <v>32</v>
      </c>
      <c r="I2966" t="s">
        <v>230</v>
      </c>
      <c r="J2966" t="s">
        <v>229</v>
      </c>
      <c r="K2966">
        <v>446549</v>
      </c>
      <c r="L2966">
        <v>394502</v>
      </c>
      <c r="M2966">
        <v>14155</v>
      </c>
      <c r="N2966">
        <v>12847</v>
      </c>
      <c r="O2966">
        <v>6782</v>
      </c>
      <c r="P2966">
        <v>2517</v>
      </c>
      <c r="Q2966">
        <v>15746</v>
      </c>
    </row>
    <row r="2967" spans="1:17" hidden="1" x14ac:dyDescent="0.2">
      <c r="A2967" t="s">
        <v>365</v>
      </c>
      <c r="B2967" s="2">
        <v>43282</v>
      </c>
      <c r="C2967" t="s">
        <v>351</v>
      </c>
      <c r="D2967" t="s">
        <v>352</v>
      </c>
      <c r="E2967" t="s">
        <v>347</v>
      </c>
      <c r="F2967" t="s">
        <v>348</v>
      </c>
      <c r="G2967" t="s">
        <v>394</v>
      </c>
      <c r="H2967">
        <v>32</v>
      </c>
      <c r="I2967" t="s">
        <v>230</v>
      </c>
      <c r="J2967" t="s">
        <v>229</v>
      </c>
      <c r="K2967">
        <v>1075006</v>
      </c>
      <c r="L2967">
        <v>752329</v>
      </c>
      <c r="M2967">
        <v>137170</v>
      </c>
      <c r="N2967">
        <v>12612</v>
      </c>
      <c r="O2967">
        <v>112199</v>
      </c>
      <c r="P2967">
        <v>9455</v>
      </c>
      <c r="Q2967">
        <v>51241</v>
      </c>
    </row>
    <row r="2968" spans="1:17" hidden="1" x14ac:dyDescent="0.2">
      <c r="A2968" t="s">
        <v>365</v>
      </c>
      <c r="B2968" s="2">
        <v>43282</v>
      </c>
      <c r="C2968" t="s">
        <v>351</v>
      </c>
      <c r="D2968" t="s">
        <v>352</v>
      </c>
      <c r="E2968" t="s">
        <v>349</v>
      </c>
      <c r="F2968" t="s">
        <v>350</v>
      </c>
      <c r="G2968" t="s">
        <v>394</v>
      </c>
      <c r="H2968">
        <v>32</v>
      </c>
      <c r="I2968" t="s">
        <v>230</v>
      </c>
      <c r="J2968" t="s">
        <v>229</v>
      </c>
      <c r="K2968">
        <v>1521555</v>
      </c>
      <c r="L2968">
        <v>1146831</v>
      </c>
      <c r="M2968">
        <v>151325</v>
      </c>
      <c r="N2968">
        <v>25459</v>
      </c>
      <c r="O2968">
        <v>118981</v>
      </c>
      <c r="P2968">
        <v>11972</v>
      </c>
      <c r="Q2968">
        <v>66987</v>
      </c>
    </row>
    <row r="2969" spans="1:17" hidden="1" x14ac:dyDescent="0.2">
      <c r="A2969" t="s">
        <v>365</v>
      </c>
      <c r="B2969" s="2">
        <v>43282</v>
      </c>
      <c r="C2969" t="s">
        <v>353</v>
      </c>
      <c r="D2969" t="s">
        <v>354</v>
      </c>
      <c r="E2969" t="s">
        <v>343</v>
      </c>
      <c r="F2969" t="s">
        <v>344</v>
      </c>
      <c r="G2969" t="s">
        <v>394</v>
      </c>
      <c r="H2969">
        <v>32</v>
      </c>
      <c r="I2969" t="s">
        <v>230</v>
      </c>
      <c r="J2969" t="s">
        <v>229</v>
      </c>
      <c r="K2969">
        <v>881148</v>
      </c>
      <c r="L2969">
        <v>777334</v>
      </c>
      <c r="M2969">
        <v>28919</v>
      </c>
      <c r="N2969">
        <v>24804</v>
      </c>
      <c r="O2969">
        <v>13555</v>
      </c>
      <c r="P2969">
        <v>4884</v>
      </c>
      <c r="Q2969">
        <v>31652</v>
      </c>
    </row>
    <row r="2970" spans="1:17" hidden="1" x14ac:dyDescent="0.2">
      <c r="A2970" t="s">
        <v>365</v>
      </c>
      <c r="B2970" s="2">
        <v>43282</v>
      </c>
      <c r="C2970" t="s">
        <v>353</v>
      </c>
      <c r="D2970" t="s">
        <v>354</v>
      </c>
      <c r="E2970" t="s">
        <v>347</v>
      </c>
      <c r="F2970" t="s">
        <v>348</v>
      </c>
      <c r="G2970" t="s">
        <v>394</v>
      </c>
      <c r="H2970">
        <v>32</v>
      </c>
      <c r="I2970" t="s">
        <v>230</v>
      </c>
      <c r="J2970" t="s">
        <v>229</v>
      </c>
      <c r="K2970">
        <v>2153244</v>
      </c>
      <c r="L2970">
        <v>1476377</v>
      </c>
      <c r="M2970">
        <v>276929</v>
      </c>
      <c r="N2970">
        <v>26067</v>
      </c>
      <c r="O2970">
        <v>250856</v>
      </c>
      <c r="P2970">
        <v>19078</v>
      </c>
      <c r="Q2970">
        <v>103937</v>
      </c>
    </row>
    <row r="2971" spans="1:17" hidden="1" x14ac:dyDescent="0.2">
      <c r="A2971" t="s">
        <v>365</v>
      </c>
      <c r="B2971" s="2">
        <v>43282</v>
      </c>
      <c r="C2971" t="s">
        <v>353</v>
      </c>
      <c r="D2971" t="s">
        <v>354</v>
      </c>
      <c r="E2971" t="s">
        <v>349</v>
      </c>
      <c r="F2971" t="s">
        <v>350</v>
      </c>
      <c r="G2971" t="s">
        <v>394</v>
      </c>
      <c r="H2971">
        <v>32</v>
      </c>
      <c r="I2971" t="s">
        <v>230</v>
      </c>
      <c r="J2971" t="s">
        <v>229</v>
      </c>
      <c r="K2971">
        <v>3034392</v>
      </c>
      <c r="L2971">
        <v>2253711</v>
      </c>
      <c r="M2971">
        <v>305848</v>
      </c>
      <c r="N2971">
        <v>50871</v>
      </c>
      <c r="O2971">
        <v>264411</v>
      </c>
      <c r="P2971">
        <v>23962</v>
      </c>
      <c r="Q2971">
        <v>135589</v>
      </c>
    </row>
    <row r="2972" spans="1:17" hidden="1" x14ac:dyDescent="0.2">
      <c r="A2972" t="s">
        <v>339</v>
      </c>
      <c r="B2972" t="s">
        <v>340</v>
      </c>
      <c r="C2972" t="s">
        <v>341</v>
      </c>
      <c r="D2972" t="s">
        <v>342</v>
      </c>
      <c r="E2972" t="s">
        <v>343</v>
      </c>
      <c r="F2972" t="s">
        <v>344</v>
      </c>
      <c r="G2972" t="s">
        <v>395</v>
      </c>
      <c r="H2972">
        <v>33</v>
      </c>
      <c r="I2972" t="s">
        <v>232</v>
      </c>
      <c r="J2972" t="s">
        <v>231</v>
      </c>
      <c r="K2972">
        <v>18317</v>
      </c>
      <c r="L2972">
        <v>15603</v>
      </c>
      <c r="M2972">
        <v>1160</v>
      </c>
      <c r="N2972">
        <v>373</v>
      </c>
      <c r="O2972">
        <v>189</v>
      </c>
      <c r="P2972">
        <v>99</v>
      </c>
      <c r="Q2972">
        <v>893</v>
      </c>
    </row>
    <row r="2973" spans="1:17" hidden="1" x14ac:dyDescent="0.2">
      <c r="A2973" t="s">
        <v>339</v>
      </c>
      <c r="B2973" t="s">
        <v>340</v>
      </c>
      <c r="C2973" t="s">
        <v>341</v>
      </c>
      <c r="D2973" t="s">
        <v>342</v>
      </c>
      <c r="E2973" t="s">
        <v>347</v>
      </c>
      <c r="F2973" t="s">
        <v>348</v>
      </c>
      <c r="G2973" t="s">
        <v>395</v>
      </c>
      <c r="H2973">
        <v>33</v>
      </c>
      <c r="I2973" t="s">
        <v>232</v>
      </c>
      <c r="J2973" t="s">
        <v>231</v>
      </c>
      <c r="K2973">
        <v>648759</v>
      </c>
      <c r="L2973">
        <v>617588</v>
      </c>
      <c r="M2973">
        <v>6036</v>
      </c>
      <c r="N2973">
        <v>1315</v>
      </c>
      <c r="O2973">
        <v>15030</v>
      </c>
      <c r="P2973">
        <v>171</v>
      </c>
      <c r="Q2973">
        <v>8619</v>
      </c>
    </row>
    <row r="2974" spans="1:17" hidden="1" x14ac:dyDescent="0.2">
      <c r="A2974" t="s">
        <v>339</v>
      </c>
      <c r="B2974" t="s">
        <v>340</v>
      </c>
      <c r="C2974" t="s">
        <v>341</v>
      </c>
      <c r="D2974" t="s">
        <v>342</v>
      </c>
      <c r="E2974" t="s">
        <v>349</v>
      </c>
      <c r="F2974" t="s">
        <v>350</v>
      </c>
      <c r="G2974" t="s">
        <v>395</v>
      </c>
      <c r="H2974">
        <v>33</v>
      </c>
      <c r="I2974" t="s">
        <v>232</v>
      </c>
      <c r="J2974" t="s">
        <v>231</v>
      </c>
      <c r="K2974">
        <v>667076</v>
      </c>
      <c r="L2974">
        <v>633191</v>
      </c>
      <c r="M2974">
        <v>7196</v>
      </c>
      <c r="N2974">
        <v>1688</v>
      </c>
      <c r="O2974">
        <v>15219</v>
      </c>
      <c r="P2974">
        <v>270</v>
      </c>
      <c r="Q2974">
        <v>9512</v>
      </c>
    </row>
    <row r="2975" spans="1:17" hidden="1" x14ac:dyDescent="0.2">
      <c r="A2975" t="s">
        <v>339</v>
      </c>
      <c r="B2975" t="s">
        <v>340</v>
      </c>
      <c r="C2975" t="s">
        <v>351</v>
      </c>
      <c r="D2975" t="s">
        <v>352</v>
      </c>
      <c r="E2975" t="s">
        <v>343</v>
      </c>
      <c r="F2975" t="s">
        <v>344</v>
      </c>
      <c r="G2975" t="s">
        <v>395</v>
      </c>
      <c r="H2975">
        <v>33</v>
      </c>
      <c r="I2975" t="s">
        <v>232</v>
      </c>
      <c r="J2975" t="s">
        <v>231</v>
      </c>
      <c r="K2975">
        <v>18387</v>
      </c>
      <c r="L2975">
        <v>15507</v>
      </c>
      <c r="M2975">
        <v>1335</v>
      </c>
      <c r="N2975">
        <v>429</v>
      </c>
      <c r="O2975">
        <v>152</v>
      </c>
      <c r="P2975">
        <v>97</v>
      </c>
      <c r="Q2975">
        <v>867</v>
      </c>
    </row>
    <row r="2976" spans="1:17" hidden="1" x14ac:dyDescent="0.2">
      <c r="A2976" t="s">
        <v>339</v>
      </c>
      <c r="B2976" t="s">
        <v>340</v>
      </c>
      <c r="C2976" t="s">
        <v>351</v>
      </c>
      <c r="D2976" t="s">
        <v>352</v>
      </c>
      <c r="E2976" t="s">
        <v>347</v>
      </c>
      <c r="F2976" t="s">
        <v>348</v>
      </c>
      <c r="G2976" t="s">
        <v>395</v>
      </c>
      <c r="H2976">
        <v>33</v>
      </c>
      <c r="I2976" t="s">
        <v>232</v>
      </c>
      <c r="J2976" t="s">
        <v>231</v>
      </c>
      <c r="K2976">
        <v>631007</v>
      </c>
      <c r="L2976">
        <v>599623</v>
      </c>
      <c r="M2976">
        <v>7834</v>
      </c>
      <c r="N2976">
        <v>1413</v>
      </c>
      <c r="O2976">
        <v>13562</v>
      </c>
      <c r="P2976">
        <v>165</v>
      </c>
      <c r="Q2976">
        <v>8410</v>
      </c>
    </row>
    <row r="2977" spans="1:17" hidden="1" x14ac:dyDescent="0.2">
      <c r="A2977" t="s">
        <v>339</v>
      </c>
      <c r="B2977" t="s">
        <v>340</v>
      </c>
      <c r="C2977" t="s">
        <v>351</v>
      </c>
      <c r="D2977" t="s">
        <v>352</v>
      </c>
      <c r="E2977" t="s">
        <v>349</v>
      </c>
      <c r="F2977" t="s">
        <v>350</v>
      </c>
      <c r="G2977" t="s">
        <v>395</v>
      </c>
      <c r="H2977">
        <v>33</v>
      </c>
      <c r="I2977" t="s">
        <v>232</v>
      </c>
      <c r="J2977" t="s">
        <v>231</v>
      </c>
      <c r="K2977">
        <v>649394</v>
      </c>
      <c r="L2977">
        <v>615130</v>
      </c>
      <c r="M2977">
        <v>9169</v>
      </c>
      <c r="N2977">
        <v>1842</v>
      </c>
      <c r="O2977">
        <v>13714</v>
      </c>
      <c r="P2977">
        <v>262</v>
      </c>
      <c r="Q2977">
        <v>9277</v>
      </c>
    </row>
    <row r="2978" spans="1:17" hidden="1" x14ac:dyDescent="0.2">
      <c r="A2978" t="s">
        <v>339</v>
      </c>
      <c r="B2978" t="s">
        <v>340</v>
      </c>
      <c r="C2978" t="s">
        <v>353</v>
      </c>
      <c r="D2978" t="s">
        <v>354</v>
      </c>
      <c r="E2978" t="s">
        <v>343</v>
      </c>
      <c r="F2978" t="s">
        <v>344</v>
      </c>
      <c r="G2978" t="s">
        <v>395</v>
      </c>
      <c r="H2978">
        <v>33</v>
      </c>
      <c r="I2978" t="s">
        <v>232</v>
      </c>
      <c r="J2978" t="s">
        <v>231</v>
      </c>
      <c r="K2978">
        <v>36704</v>
      </c>
      <c r="L2978">
        <v>31110</v>
      </c>
      <c r="M2978">
        <v>2495</v>
      </c>
      <c r="N2978">
        <v>802</v>
      </c>
      <c r="O2978">
        <v>341</v>
      </c>
      <c r="P2978">
        <v>196</v>
      </c>
      <c r="Q2978">
        <v>1760</v>
      </c>
    </row>
    <row r="2979" spans="1:17" hidden="1" x14ac:dyDescent="0.2">
      <c r="A2979" t="s">
        <v>339</v>
      </c>
      <c r="B2979" t="s">
        <v>340</v>
      </c>
      <c r="C2979" t="s">
        <v>353</v>
      </c>
      <c r="D2979" t="s">
        <v>354</v>
      </c>
      <c r="E2979" t="s">
        <v>347</v>
      </c>
      <c r="F2979" t="s">
        <v>348</v>
      </c>
      <c r="G2979" t="s">
        <v>395</v>
      </c>
      <c r="H2979">
        <v>33</v>
      </c>
      <c r="I2979" t="s">
        <v>232</v>
      </c>
      <c r="J2979" t="s">
        <v>231</v>
      </c>
      <c r="K2979">
        <v>1279766</v>
      </c>
      <c r="L2979">
        <v>1217211</v>
      </c>
      <c r="M2979">
        <v>13870</v>
      </c>
      <c r="N2979">
        <v>2728</v>
      </c>
      <c r="O2979">
        <v>28592</v>
      </c>
      <c r="P2979">
        <v>336</v>
      </c>
      <c r="Q2979">
        <v>17029</v>
      </c>
    </row>
    <row r="2980" spans="1:17" hidden="1" x14ac:dyDescent="0.2">
      <c r="A2980" t="s">
        <v>339</v>
      </c>
      <c r="B2980" t="s">
        <v>340</v>
      </c>
      <c r="C2980" t="s">
        <v>353</v>
      </c>
      <c r="D2980" t="s">
        <v>354</v>
      </c>
      <c r="E2980" t="s">
        <v>349</v>
      </c>
      <c r="F2980" t="s">
        <v>350</v>
      </c>
      <c r="G2980" t="s">
        <v>395</v>
      </c>
      <c r="H2980">
        <v>33</v>
      </c>
      <c r="I2980" t="s">
        <v>232</v>
      </c>
      <c r="J2980" t="s">
        <v>231</v>
      </c>
      <c r="K2980">
        <v>1316470</v>
      </c>
      <c r="L2980">
        <v>1248321</v>
      </c>
      <c r="M2980">
        <v>16365</v>
      </c>
      <c r="N2980">
        <v>3530</v>
      </c>
      <c r="O2980">
        <v>28933</v>
      </c>
      <c r="P2980">
        <v>532</v>
      </c>
      <c r="Q2980">
        <v>18789</v>
      </c>
    </row>
    <row r="2981" spans="1:17" hidden="1" x14ac:dyDescent="0.2">
      <c r="A2981" t="s">
        <v>355</v>
      </c>
      <c r="B2981" t="s">
        <v>356</v>
      </c>
      <c r="C2981" t="s">
        <v>341</v>
      </c>
      <c r="D2981" t="s">
        <v>342</v>
      </c>
      <c r="E2981" t="s">
        <v>343</v>
      </c>
      <c r="F2981" t="s">
        <v>344</v>
      </c>
      <c r="G2981" t="s">
        <v>395</v>
      </c>
      <c r="H2981">
        <v>33</v>
      </c>
      <c r="I2981" t="s">
        <v>232</v>
      </c>
      <c r="J2981" t="s">
        <v>231</v>
      </c>
      <c r="K2981">
        <v>18317</v>
      </c>
      <c r="L2981">
        <v>15603</v>
      </c>
      <c r="M2981">
        <v>1160</v>
      </c>
      <c r="N2981">
        <v>373</v>
      </c>
      <c r="O2981">
        <v>189</v>
      </c>
      <c r="P2981">
        <v>99</v>
      </c>
      <c r="Q2981">
        <v>893</v>
      </c>
    </row>
    <row r="2982" spans="1:17" hidden="1" x14ac:dyDescent="0.2">
      <c r="A2982" t="s">
        <v>355</v>
      </c>
      <c r="B2982" t="s">
        <v>356</v>
      </c>
      <c r="C2982" t="s">
        <v>341</v>
      </c>
      <c r="D2982" t="s">
        <v>342</v>
      </c>
      <c r="E2982" t="s">
        <v>347</v>
      </c>
      <c r="F2982" t="s">
        <v>348</v>
      </c>
      <c r="G2982" t="s">
        <v>395</v>
      </c>
      <c r="H2982">
        <v>33</v>
      </c>
      <c r="I2982" t="s">
        <v>232</v>
      </c>
      <c r="J2982" t="s">
        <v>231</v>
      </c>
      <c r="K2982">
        <v>648753</v>
      </c>
      <c r="L2982">
        <v>617581</v>
      </c>
      <c r="M2982">
        <v>6036</v>
      </c>
      <c r="N2982">
        <v>1315</v>
      </c>
      <c r="O2982">
        <v>15030</v>
      </c>
      <c r="P2982">
        <v>171</v>
      </c>
      <c r="Q2982">
        <v>8620</v>
      </c>
    </row>
    <row r="2983" spans="1:17" hidden="1" x14ac:dyDescent="0.2">
      <c r="A2983" t="s">
        <v>355</v>
      </c>
      <c r="B2983" t="s">
        <v>356</v>
      </c>
      <c r="C2983" t="s">
        <v>341</v>
      </c>
      <c r="D2983" t="s">
        <v>342</v>
      </c>
      <c r="E2983" t="s">
        <v>349</v>
      </c>
      <c r="F2983" t="s">
        <v>350</v>
      </c>
      <c r="G2983" t="s">
        <v>395</v>
      </c>
      <c r="H2983">
        <v>33</v>
      </c>
      <c r="I2983" t="s">
        <v>232</v>
      </c>
      <c r="J2983" t="s">
        <v>231</v>
      </c>
      <c r="K2983">
        <v>667070</v>
      </c>
      <c r="L2983">
        <v>633184</v>
      </c>
      <c r="M2983">
        <v>7196</v>
      </c>
      <c r="N2983">
        <v>1688</v>
      </c>
      <c r="O2983">
        <v>15219</v>
      </c>
      <c r="P2983">
        <v>270</v>
      </c>
      <c r="Q2983">
        <v>9513</v>
      </c>
    </row>
    <row r="2984" spans="1:17" hidden="1" x14ac:dyDescent="0.2">
      <c r="A2984" t="s">
        <v>355</v>
      </c>
      <c r="B2984" t="s">
        <v>356</v>
      </c>
      <c r="C2984" t="s">
        <v>351</v>
      </c>
      <c r="D2984" t="s">
        <v>352</v>
      </c>
      <c r="E2984" t="s">
        <v>343</v>
      </c>
      <c r="F2984" t="s">
        <v>344</v>
      </c>
      <c r="G2984" t="s">
        <v>395</v>
      </c>
      <c r="H2984">
        <v>33</v>
      </c>
      <c r="I2984" t="s">
        <v>232</v>
      </c>
      <c r="J2984" t="s">
        <v>231</v>
      </c>
      <c r="K2984">
        <v>18389</v>
      </c>
      <c r="L2984">
        <v>15509</v>
      </c>
      <c r="M2984">
        <v>1335</v>
      </c>
      <c r="N2984">
        <v>429</v>
      </c>
      <c r="O2984">
        <v>152</v>
      </c>
      <c r="P2984">
        <v>97</v>
      </c>
      <c r="Q2984">
        <v>867</v>
      </c>
    </row>
    <row r="2985" spans="1:17" hidden="1" x14ac:dyDescent="0.2">
      <c r="A2985" t="s">
        <v>355</v>
      </c>
      <c r="B2985" t="s">
        <v>356</v>
      </c>
      <c r="C2985" t="s">
        <v>351</v>
      </c>
      <c r="D2985" t="s">
        <v>352</v>
      </c>
      <c r="E2985" t="s">
        <v>347</v>
      </c>
      <c r="F2985" t="s">
        <v>348</v>
      </c>
      <c r="G2985" t="s">
        <v>395</v>
      </c>
      <c r="H2985">
        <v>33</v>
      </c>
      <c r="I2985" t="s">
        <v>232</v>
      </c>
      <c r="J2985" t="s">
        <v>231</v>
      </c>
      <c r="K2985">
        <v>631005</v>
      </c>
      <c r="L2985">
        <v>599621</v>
      </c>
      <c r="M2985">
        <v>7834</v>
      </c>
      <c r="N2985">
        <v>1413</v>
      </c>
      <c r="O2985">
        <v>13562</v>
      </c>
      <c r="P2985">
        <v>165</v>
      </c>
      <c r="Q2985">
        <v>8410</v>
      </c>
    </row>
    <row r="2986" spans="1:17" hidden="1" x14ac:dyDescent="0.2">
      <c r="A2986" t="s">
        <v>355</v>
      </c>
      <c r="B2986" t="s">
        <v>356</v>
      </c>
      <c r="C2986" t="s">
        <v>351</v>
      </c>
      <c r="D2986" t="s">
        <v>352</v>
      </c>
      <c r="E2986" t="s">
        <v>349</v>
      </c>
      <c r="F2986" t="s">
        <v>350</v>
      </c>
      <c r="G2986" t="s">
        <v>395</v>
      </c>
      <c r="H2986">
        <v>33</v>
      </c>
      <c r="I2986" t="s">
        <v>232</v>
      </c>
      <c r="J2986" t="s">
        <v>231</v>
      </c>
      <c r="K2986">
        <v>649394</v>
      </c>
      <c r="L2986">
        <v>615130</v>
      </c>
      <c r="M2986">
        <v>9169</v>
      </c>
      <c r="N2986">
        <v>1842</v>
      </c>
      <c r="O2986">
        <v>13714</v>
      </c>
      <c r="P2986">
        <v>262</v>
      </c>
      <c r="Q2986">
        <v>9277</v>
      </c>
    </row>
    <row r="2987" spans="1:17" hidden="1" x14ac:dyDescent="0.2">
      <c r="A2987" t="s">
        <v>355</v>
      </c>
      <c r="B2987" t="s">
        <v>356</v>
      </c>
      <c r="C2987" t="s">
        <v>353</v>
      </c>
      <c r="D2987" t="s">
        <v>354</v>
      </c>
      <c r="E2987" t="s">
        <v>343</v>
      </c>
      <c r="F2987" t="s">
        <v>344</v>
      </c>
      <c r="G2987" t="s">
        <v>395</v>
      </c>
      <c r="H2987">
        <v>33</v>
      </c>
      <c r="I2987" t="s">
        <v>232</v>
      </c>
      <c r="J2987" t="s">
        <v>231</v>
      </c>
      <c r="K2987">
        <v>36706</v>
      </c>
      <c r="L2987">
        <v>31112</v>
      </c>
      <c r="M2987">
        <v>2495</v>
      </c>
      <c r="N2987">
        <v>802</v>
      </c>
      <c r="O2987">
        <v>341</v>
      </c>
      <c r="P2987">
        <v>196</v>
      </c>
      <c r="Q2987">
        <v>1760</v>
      </c>
    </row>
    <row r="2988" spans="1:17" hidden="1" x14ac:dyDescent="0.2">
      <c r="A2988" t="s">
        <v>355</v>
      </c>
      <c r="B2988" t="s">
        <v>356</v>
      </c>
      <c r="C2988" t="s">
        <v>353</v>
      </c>
      <c r="D2988" t="s">
        <v>354</v>
      </c>
      <c r="E2988" t="s">
        <v>347</v>
      </c>
      <c r="F2988" t="s">
        <v>348</v>
      </c>
      <c r="G2988" t="s">
        <v>395</v>
      </c>
      <c r="H2988">
        <v>33</v>
      </c>
      <c r="I2988" t="s">
        <v>232</v>
      </c>
      <c r="J2988" t="s">
        <v>231</v>
      </c>
      <c r="K2988">
        <v>1279758</v>
      </c>
      <c r="L2988">
        <v>1217202</v>
      </c>
      <c r="M2988">
        <v>13870</v>
      </c>
      <c r="N2988">
        <v>2728</v>
      </c>
      <c r="O2988">
        <v>28592</v>
      </c>
      <c r="P2988">
        <v>336</v>
      </c>
      <c r="Q2988">
        <v>17030</v>
      </c>
    </row>
    <row r="2989" spans="1:17" hidden="1" x14ac:dyDescent="0.2">
      <c r="A2989" t="s">
        <v>355</v>
      </c>
      <c r="B2989" t="s">
        <v>356</v>
      </c>
      <c r="C2989" t="s">
        <v>353</v>
      </c>
      <c r="D2989" t="s">
        <v>354</v>
      </c>
      <c r="E2989" t="s">
        <v>349</v>
      </c>
      <c r="F2989" t="s">
        <v>350</v>
      </c>
      <c r="G2989" t="s">
        <v>395</v>
      </c>
      <c r="H2989">
        <v>33</v>
      </c>
      <c r="I2989" t="s">
        <v>232</v>
      </c>
      <c r="J2989" t="s">
        <v>231</v>
      </c>
      <c r="K2989">
        <v>1316464</v>
      </c>
      <c r="L2989">
        <v>1248314</v>
      </c>
      <c r="M2989">
        <v>16365</v>
      </c>
      <c r="N2989">
        <v>3530</v>
      </c>
      <c r="O2989">
        <v>28933</v>
      </c>
      <c r="P2989">
        <v>532</v>
      </c>
      <c r="Q2989">
        <v>18790</v>
      </c>
    </row>
    <row r="2990" spans="1:17" hidden="1" x14ac:dyDescent="0.2">
      <c r="A2990" t="s">
        <v>357</v>
      </c>
      <c r="B2990" s="2">
        <v>40360</v>
      </c>
      <c r="C2990" t="s">
        <v>341</v>
      </c>
      <c r="D2990" t="s">
        <v>342</v>
      </c>
      <c r="E2990" t="s">
        <v>343</v>
      </c>
      <c r="F2990" t="s">
        <v>344</v>
      </c>
      <c r="G2990" t="s">
        <v>395</v>
      </c>
      <c r="H2990">
        <v>33</v>
      </c>
      <c r="I2990" t="s">
        <v>232</v>
      </c>
      <c r="J2990" t="s">
        <v>231</v>
      </c>
      <c r="K2990">
        <v>18419</v>
      </c>
      <c r="L2990">
        <v>15700</v>
      </c>
      <c r="M2990">
        <v>1160</v>
      </c>
      <c r="N2990">
        <v>377</v>
      </c>
      <c r="O2990">
        <v>188</v>
      </c>
      <c r="P2990">
        <v>96</v>
      </c>
      <c r="Q2990">
        <v>898</v>
      </c>
    </row>
    <row r="2991" spans="1:17" hidden="1" x14ac:dyDescent="0.2">
      <c r="A2991" t="s">
        <v>357</v>
      </c>
      <c r="B2991" s="2">
        <v>40360</v>
      </c>
      <c r="C2991" t="s">
        <v>341</v>
      </c>
      <c r="D2991" t="s">
        <v>342</v>
      </c>
      <c r="E2991" t="s">
        <v>347</v>
      </c>
      <c r="F2991" t="s">
        <v>348</v>
      </c>
      <c r="G2991" t="s">
        <v>395</v>
      </c>
      <c r="H2991">
        <v>33</v>
      </c>
      <c r="I2991" t="s">
        <v>232</v>
      </c>
      <c r="J2991" t="s">
        <v>231</v>
      </c>
      <c r="K2991">
        <v>648806</v>
      </c>
      <c r="L2991">
        <v>617384</v>
      </c>
      <c r="M2991">
        <v>6097</v>
      </c>
      <c r="N2991">
        <v>1319</v>
      </c>
      <c r="O2991">
        <v>15167</v>
      </c>
      <c r="P2991">
        <v>171</v>
      </c>
      <c r="Q2991">
        <v>8668</v>
      </c>
    </row>
    <row r="2992" spans="1:17" hidden="1" x14ac:dyDescent="0.2">
      <c r="A2992" t="s">
        <v>357</v>
      </c>
      <c r="B2992" s="2">
        <v>40360</v>
      </c>
      <c r="C2992" t="s">
        <v>341</v>
      </c>
      <c r="D2992" t="s">
        <v>342</v>
      </c>
      <c r="E2992" t="s">
        <v>349</v>
      </c>
      <c r="F2992" t="s">
        <v>350</v>
      </c>
      <c r="G2992" t="s">
        <v>395</v>
      </c>
      <c r="H2992">
        <v>33</v>
      </c>
      <c r="I2992" t="s">
        <v>232</v>
      </c>
      <c r="J2992" t="s">
        <v>231</v>
      </c>
      <c r="K2992">
        <v>667225</v>
      </c>
      <c r="L2992">
        <v>633084</v>
      </c>
      <c r="M2992">
        <v>7257</v>
      </c>
      <c r="N2992">
        <v>1696</v>
      </c>
      <c r="O2992">
        <v>15355</v>
      </c>
      <c r="P2992">
        <v>267</v>
      </c>
      <c r="Q2992">
        <v>9566</v>
      </c>
    </row>
    <row r="2993" spans="1:17" hidden="1" x14ac:dyDescent="0.2">
      <c r="A2993" t="s">
        <v>357</v>
      </c>
      <c r="B2993" s="2">
        <v>40360</v>
      </c>
      <c r="C2993" t="s">
        <v>351</v>
      </c>
      <c r="D2993" t="s">
        <v>352</v>
      </c>
      <c r="E2993" t="s">
        <v>343</v>
      </c>
      <c r="F2993" t="s">
        <v>344</v>
      </c>
      <c r="G2993" t="s">
        <v>395</v>
      </c>
      <c r="H2993">
        <v>33</v>
      </c>
      <c r="I2993" t="s">
        <v>232</v>
      </c>
      <c r="J2993" t="s">
        <v>231</v>
      </c>
      <c r="K2993">
        <v>18498</v>
      </c>
      <c r="L2993">
        <v>15590</v>
      </c>
      <c r="M2993">
        <v>1348</v>
      </c>
      <c r="N2993">
        <v>436</v>
      </c>
      <c r="O2993">
        <v>152</v>
      </c>
      <c r="P2993">
        <v>99</v>
      </c>
      <c r="Q2993">
        <v>873</v>
      </c>
    </row>
    <row r="2994" spans="1:17" hidden="1" x14ac:dyDescent="0.2">
      <c r="A2994" t="s">
        <v>357</v>
      </c>
      <c r="B2994" s="2">
        <v>40360</v>
      </c>
      <c r="C2994" t="s">
        <v>351</v>
      </c>
      <c r="D2994" t="s">
        <v>352</v>
      </c>
      <c r="E2994" t="s">
        <v>347</v>
      </c>
      <c r="F2994" t="s">
        <v>348</v>
      </c>
      <c r="G2994" t="s">
        <v>395</v>
      </c>
      <c r="H2994">
        <v>33</v>
      </c>
      <c r="I2994" t="s">
        <v>232</v>
      </c>
      <c r="J2994" t="s">
        <v>231</v>
      </c>
      <c r="K2994">
        <v>631054</v>
      </c>
      <c r="L2994">
        <v>599446</v>
      </c>
      <c r="M2994">
        <v>7915</v>
      </c>
      <c r="N2994">
        <v>1408</v>
      </c>
      <c r="O2994">
        <v>13655</v>
      </c>
      <c r="P2994">
        <v>161</v>
      </c>
      <c r="Q2994">
        <v>8469</v>
      </c>
    </row>
    <row r="2995" spans="1:17" hidden="1" x14ac:dyDescent="0.2">
      <c r="A2995" t="s">
        <v>357</v>
      </c>
      <c r="B2995" s="2">
        <v>40360</v>
      </c>
      <c r="C2995" t="s">
        <v>351</v>
      </c>
      <c r="D2995" t="s">
        <v>352</v>
      </c>
      <c r="E2995" t="s">
        <v>349</v>
      </c>
      <c r="F2995" t="s">
        <v>350</v>
      </c>
      <c r="G2995" t="s">
        <v>395</v>
      </c>
      <c r="H2995">
        <v>33</v>
      </c>
      <c r="I2995" t="s">
        <v>232</v>
      </c>
      <c r="J2995" t="s">
        <v>231</v>
      </c>
      <c r="K2995">
        <v>649552</v>
      </c>
      <c r="L2995">
        <v>615036</v>
      </c>
      <c r="M2995">
        <v>9263</v>
      </c>
      <c r="N2995">
        <v>1844</v>
      </c>
      <c r="O2995">
        <v>13807</v>
      </c>
      <c r="P2995">
        <v>260</v>
      </c>
      <c r="Q2995">
        <v>9342</v>
      </c>
    </row>
    <row r="2996" spans="1:17" hidden="1" x14ac:dyDescent="0.2">
      <c r="A2996" t="s">
        <v>357</v>
      </c>
      <c r="B2996" s="2">
        <v>40360</v>
      </c>
      <c r="C2996" t="s">
        <v>353</v>
      </c>
      <c r="D2996" t="s">
        <v>354</v>
      </c>
      <c r="E2996" t="s">
        <v>343</v>
      </c>
      <c r="F2996" t="s">
        <v>344</v>
      </c>
      <c r="G2996" t="s">
        <v>395</v>
      </c>
      <c r="H2996">
        <v>33</v>
      </c>
      <c r="I2996" t="s">
        <v>232</v>
      </c>
      <c r="J2996" t="s">
        <v>231</v>
      </c>
      <c r="K2996">
        <v>36917</v>
      </c>
      <c r="L2996">
        <v>31290</v>
      </c>
      <c r="M2996">
        <v>2508</v>
      </c>
      <c r="N2996">
        <v>813</v>
      </c>
      <c r="O2996">
        <v>340</v>
      </c>
      <c r="P2996">
        <v>195</v>
      </c>
      <c r="Q2996">
        <v>1771</v>
      </c>
    </row>
    <row r="2997" spans="1:17" hidden="1" x14ac:dyDescent="0.2">
      <c r="A2997" t="s">
        <v>357</v>
      </c>
      <c r="B2997" s="2">
        <v>40360</v>
      </c>
      <c r="C2997" t="s">
        <v>353</v>
      </c>
      <c r="D2997" t="s">
        <v>354</v>
      </c>
      <c r="E2997" t="s">
        <v>347</v>
      </c>
      <c r="F2997" t="s">
        <v>348</v>
      </c>
      <c r="G2997" t="s">
        <v>395</v>
      </c>
      <c r="H2997">
        <v>33</v>
      </c>
      <c r="I2997" t="s">
        <v>232</v>
      </c>
      <c r="J2997" t="s">
        <v>231</v>
      </c>
      <c r="K2997">
        <v>1279860</v>
      </c>
      <c r="L2997">
        <v>1216830</v>
      </c>
      <c r="M2997">
        <v>14012</v>
      </c>
      <c r="N2997">
        <v>2727</v>
      </c>
      <c r="O2997">
        <v>28822</v>
      </c>
      <c r="P2997">
        <v>332</v>
      </c>
      <c r="Q2997">
        <v>17137</v>
      </c>
    </row>
    <row r="2998" spans="1:17" hidden="1" x14ac:dyDescent="0.2">
      <c r="A2998" t="s">
        <v>357</v>
      </c>
      <c r="B2998" s="2">
        <v>40360</v>
      </c>
      <c r="C2998" t="s">
        <v>353</v>
      </c>
      <c r="D2998" t="s">
        <v>354</v>
      </c>
      <c r="E2998" t="s">
        <v>349</v>
      </c>
      <c r="F2998" t="s">
        <v>350</v>
      </c>
      <c r="G2998" t="s">
        <v>395</v>
      </c>
      <c r="H2998">
        <v>33</v>
      </c>
      <c r="I2998" t="s">
        <v>232</v>
      </c>
      <c r="J2998" t="s">
        <v>231</v>
      </c>
      <c r="K2998">
        <v>1316777</v>
      </c>
      <c r="L2998">
        <v>1248120</v>
      </c>
      <c r="M2998">
        <v>16520</v>
      </c>
      <c r="N2998">
        <v>3540</v>
      </c>
      <c r="O2998">
        <v>29162</v>
      </c>
      <c r="P2998">
        <v>527</v>
      </c>
      <c r="Q2998">
        <v>18908</v>
      </c>
    </row>
    <row r="2999" spans="1:17" hidden="1" x14ac:dyDescent="0.2">
      <c r="A2999" t="s">
        <v>358</v>
      </c>
      <c r="B2999" s="2">
        <v>40725</v>
      </c>
      <c r="C2999" t="s">
        <v>341</v>
      </c>
      <c r="D2999" t="s">
        <v>342</v>
      </c>
      <c r="E2999" t="s">
        <v>343</v>
      </c>
      <c r="F2999" t="s">
        <v>344</v>
      </c>
      <c r="G2999" t="s">
        <v>395</v>
      </c>
      <c r="H2999">
        <v>33</v>
      </c>
      <c r="I2999" t="s">
        <v>232</v>
      </c>
      <c r="J2999" t="s">
        <v>231</v>
      </c>
      <c r="K2999">
        <v>19195</v>
      </c>
      <c r="L2999">
        <v>16400</v>
      </c>
      <c r="M2999">
        <v>1192</v>
      </c>
      <c r="N2999">
        <v>402</v>
      </c>
      <c r="O2999">
        <v>188</v>
      </c>
      <c r="P2999">
        <v>100</v>
      </c>
      <c r="Q2999">
        <v>913</v>
      </c>
    </row>
    <row r="3000" spans="1:17" hidden="1" x14ac:dyDescent="0.2">
      <c r="A3000" t="s">
        <v>358</v>
      </c>
      <c r="B3000" s="2">
        <v>40725</v>
      </c>
      <c r="C3000" t="s">
        <v>341</v>
      </c>
      <c r="D3000" t="s">
        <v>342</v>
      </c>
      <c r="E3000" t="s">
        <v>347</v>
      </c>
      <c r="F3000" t="s">
        <v>348</v>
      </c>
      <c r="G3000" t="s">
        <v>395</v>
      </c>
      <c r="H3000">
        <v>33</v>
      </c>
      <c r="I3000" t="s">
        <v>232</v>
      </c>
      <c r="J3000" t="s">
        <v>231</v>
      </c>
      <c r="K3000">
        <v>649387</v>
      </c>
      <c r="L3000">
        <v>616500</v>
      </c>
      <c r="M3000">
        <v>6412</v>
      </c>
      <c r="N3000">
        <v>1326</v>
      </c>
      <c r="O3000">
        <v>16147</v>
      </c>
      <c r="P3000">
        <v>174</v>
      </c>
      <c r="Q3000">
        <v>8828</v>
      </c>
    </row>
    <row r="3001" spans="1:17" hidden="1" x14ac:dyDescent="0.2">
      <c r="A3001" t="s">
        <v>358</v>
      </c>
      <c r="B3001" s="2">
        <v>40725</v>
      </c>
      <c r="C3001" t="s">
        <v>341</v>
      </c>
      <c r="D3001" t="s">
        <v>342</v>
      </c>
      <c r="E3001" t="s">
        <v>349</v>
      </c>
      <c r="F3001" t="s">
        <v>350</v>
      </c>
      <c r="G3001" t="s">
        <v>395</v>
      </c>
      <c r="H3001">
        <v>33</v>
      </c>
      <c r="I3001" t="s">
        <v>232</v>
      </c>
      <c r="J3001" t="s">
        <v>231</v>
      </c>
      <c r="K3001">
        <v>668582</v>
      </c>
      <c r="L3001">
        <v>632900</v>
      </c>
      <c r="M3001">
        <v>7604</v>
      </c>
      <c r="N3001">
        <v>1728</v>
      </c>
      <c r="O3001">
        <v>16335</v>
      </c>
      <c r="P3001">
        <v>274</v>
      </c>
      <c r="Q3001">
        <v>9741</v>
      </c>
    </row>
    <row r="3002" spans="1:17" hidden="1" x14ac:dyDescent="0.2">
      <c r="A3002" t="s">
        <v>358</v>
      </c>
      <c r="B3002" s="2">
        <v>40725</v>
      </c>
      <c r="C3002" t="s">
        <v>351</v>
      </c>
      <c r="D3002" t="s">
        <v>352</v>
      </c>
      <c r="E3002" t="s">
        <v>343</v>
      </c>
      <c r="F3002" t="s">
        <v>344</v>
      </c>
      <c r="G3002" t="s">
        <v>395</v>
      </c>
      <c r="H3002">
        <v>33</v>
      </c>
      <c r="I3002" t="s">
        <v>232</v>
      </c>
      <c r="J3002" t="s">
        <v>231</v>
      </c>
      <c r="K3002">
        <v>19426</v>
      </c>
      <c r="L3002">
        <v>16331</v>
      </c>
      <c r="M3002">
        <v>1403</v>
      </c>
      <c r="N3002">
        <v>485</v>
      </c>
      <c r="O3002">
        <v>179</v>
      </c>
      <c r="P3002">
        <v>110</v>
      </c>
      <c r="Q3002">
        <v>918</v>
      </c>
    </row>
    <row r="3003" spans="1:17" hidden="1" x14ac:dyDescent="0.2">
      <c r="A3003" t="s">
        <v>358</v>
      </c>
      <c r="B3003" s="2">
        <v>40725</v>
      </c>
      <c r="C3003" t="s">
        <v>351</v>
      </c>
      <c r="D3003" t="s">
        <v>352</v>
      </c>
      <c r="E3003" t="s">
        <v>347</v>
      </c>
      <c r="F3003" t="s">
        <v>348</v>
      </c>
      <c r="G3003" t="s">
        <v>395</v>
      </c>
      <c r="H3003">
        <v>33</v>
      </c>
      <c r="I3003" t="s">
        <v>232</v>
      </c>
      <c r="J3003" t="s">
        <v>231</v>
      </c>
      <c r="K3003">
        <v>631807</v>
      </c>
      <c r="L3003">
        <v>598723</v>
      </c>
      <c r="M3003">
        <v>8256</v>
      </c>
      <c r="N3003">
        <v>1386</v>
      </c>
      <c r="O3003">
        <v>14496</v>
      </c>
      <c r="P3003">
        <v>170</v>
      </c>
      <c r="Q3003">
        <v>8776</v>
      </c>
    </row>
    <row r="3004" spans="1:17" hidden="1" x14ac:dyDescent="0.2">
      <c r="A3004" t="s">
        <v>358</v>
      </c>
      <c r="B3004" s="2">
        <v>40725</v>
      </c>
      <c r="C3004" t="s">
        <v>351</v>
      </c>
      <c r="D3004" t="s">
        <v>352</v>
      </c>
      <c r="E3004" t="s">
        <v>349</v>
      </c>
      <c r="F3004" t="s">
        <v>350</v>
      </c>
      <c r="G3004" t="s">
        <v>395</v>
      </c>
      <c r="H3004">
        <v>33</v>
      </c>
      <c r="I3004" t="s">
        <v>232</v>
      </c>
      <c r="J3004" t="s">
        <v>231</v>
      </c>
      <c r="K3004">
        <v>651233</v>
      </c>
      <c r="L3004">
        <v>615054</v>
      </c>
      <c r="M3004">
        <v>9659</v>
      </c>
      <c r="N3004">
        <v>1871</v>
      </c>
      <c r="O3004">
        <v>14675</v>
      </c>
      <c r="P3004">
        <v>280</v>
      </c>
      <c r="Q3004">
        <v>9694</v>
      </c>
    </row>
    <row r="3005" spans="1:17" hidden="1" x14ac:dyDescent="0.2">
      <c r="A3005" t="s">
        <v>358</v>
      </c>
      <c r="B3005" s="2">
        <v>40725</v>
      </c>
      <c r="C3005" t="s">
        <v>353</v>
      </c>
      <c r="D3005" t="s">
        <v>354</v>
      </c>
      <c r="E3005" t="s">
        <v>343</v>
      </c>
      <c r="F3005" t="s">
        <v>344</v>
      </c>
      <c r="G3005" t="s">
        <v>395</v>
      </c>
      <c r="H3005">
        <v>33</v>
      </c>
      <c r="I3005" t="s">
        <v>232</v>
      </c>
      <c r="J3005" t="s">
        <v>231</v>
      </c>
      <c r="K3005">
        <v>38621</v>
      </c>
      <c r="L3005">
        <v>32731</v>
      </c>
      <c r="M3005">
        <v>2595</v>
      </c>
      <c r="N3005">
        <v>887</v>
      </c>
      <c r="O3005">
        <v>367</v>
      </c>
      <c r="P3005">
        <v>210</v>
      </c>
      <c r="Q3005">
        <v>1831</v>
      </c>
    </row>
    <row r="3006" spans="1:17" hidden="1" x14ac:dyDescent="0.2">
      <c r="A3006" t="s">
        <v>358</v>
      </c>
      <c r="B3006" s="2">
        <v>40725</v>
      </c>
      <c r="C3006" t="s">
        <v>353</v>
      </c>
      <c r="D3006" t="s">
        <v>354</v>
      </c>
      <c r="E3006" t="s">
        <v>347</v>
      </c>
      <c r="F3006" t="s">
        <v>348</v>
      </c>
      <c r="G3006" t="s">
        <v>395</v>
      </c>
      <c r="H3006">
        <v>33</v>
      </c>
      <c r="I3006" t="s">
        <v>232</v>
      </c>
      <c r="J3006" t="s">
        <v>231</v>
      </c>
      <c r="K3006">
        <v>1281194</v>
      </c>
      <c r="L3006">
        <v>1215223</v>
      </c>
      <c r="M3006">
        <v>14668</v>
      </c>
      <c r="N3006">
        <v>2712</v>
      </c>
      <c r="O3006">
        <v>30643</v>
      </c>
      <c r="P3006">
        <v>344</v>
      </c>
      <c r="Q3006">
        <v>17604</v>
      </c>
    </row>
    <row r="3007" spans="1:17" hidden="1" x14ac:dyDescent="0.2">
      <c r="A3007" t="s">
        <v>358</v>
      </c>
      <c r="B3007" s="2">
        <v>40725</v>
      </c>
      <c r="C3007" t="s">
        <v>353</v>
      </c>
      <c r="D3007" t="s">
        <v>354</v>
      </c>
      <c r="E3007" t="s">
        <v>349</v>
      </c>
      <c r="F3007" t="s">
        <v>350</v>
      </c>
      <c r="G3007" t="s">
        <v>395</v>
      </c>
      <c r="H3007">
        <v>33</v>
      </c>
      <c r="I3007" t="s">
        <v>232</v>
      </c>
      <c r="J3007" t="s">
        <v>231</v>
      </c>
      <c r="K3007">
        <v>1319815</v>
      </c>
      <c r="L3007">
        <v>1247954</v>
      </c>
      <c r="M3007">
        <v>17263</v>
      </c>
      <c r="N3007">
        <v>3599</v>
      </c>
      <c r="O3007">
        <v>31010</v>
      </c>
      <c r="P3007">
        <v>554</v>
      </c>
      <c r="Q3007">
        <v>19435</v>
      </c>
    </row>
    <row r="3008" spans="1:17" hidden="1" x14ac:dyDescent="0.2">
      <c r="A3008" t="s">
        <v>359</v>
      </c>
      <c r="B3008" s="2">
        <v>41091</v>
      </c>
      <c r="C3008" t="s">
        <v>341</v>
      </c>
      <c r="D3008" t="s">
        <v>342</v>
      </c>
      <c r="E3008" t="s">
        <v>343</v>
      </c>
      <c r="F3008" t="s">
        <v>344</v>
      </c>
      <c r="G3008" t="s">
        <v>395</v>
      </c>
      <c r="H3008">
        <v>33</v>
      </c>
      <c r="I3008" t="s">
        <v>232</v>
      </c>
      <c r="J3008" t="s">
        <v>231</v>
      </c>
      <c r="K3008">
        <v>19961</v>
      </c>
      <c r="L3008">
        <v>17026</v>
      </c>
      <c r="M3008">
        <v>1245</v>
      </c>
      <c r="N3008">
        <v>412</v>
      </c>
      <c r="O3008">
        <v>194</v>
      </c>
      <c r="P3008">
        <v>109</v>
      </c>
      <c r="Q3008">
        <v>975</v>
      </c>
    </row>
    <row r="3009" spans="1:17" hidden="1" x14ac:dyDescent="0.2">
      <c r="A3009" t="s">
        <v>359</v>
      </c>
      <c r="B3009" s="2">
        <v>41091</v>
      </c>
      <c r="C3009" t="s">
        <v>341</v>
      </c>
      <c r="D3009" t="s">
        <v>342</v>
      </c>
      <c r="E3009" t="s">
        <v>347</v>
      </c>
      <c r="F3009" t="s">
        <v>348</v>
      </c>
      <c r="G3009" t="s">
        <v>395</v>
      </c>
      <c r="H3009">
        <v>33</v>
      </c>
      <c r="I3009" t="s">
        <v>232</v>
      </c>
      <c r="J3009" t="s">
        <v>231</v>
      </c>
      <c r="K3009">
        <v>650535</v>
      </c>
      <c r="L3009">
        <v>616166</v>
      </c>
      <c r="M3009">
        <v>6759</v>
      </c>
      <c r="N3009">
        <v>1321</v>
      </c>
      <c r="O3009">
        <v>17105</v>
      </c>
      <c r="P3009">
        <v>179</v>
      </c>
      <c r="Q3009">
        <v>9005</v>
      </c>
    </row>
    <row r="3010" spans="1:17" hidden="1" x14ac:dyDescent="0.2">
      <c r="A3010" t="s">
        <v>359</v>
      </c>
      <c r="B3010" s="2">
        <v>41091</v>
      </c>
      <c r="C3010" t="s">
        <v>341</v>
      </c>
      <c r="D3010" t="s">
        <v>342</v>
      </c>
      <c r="E3010" t="s">
        <v>349</v>
      </c>
      <c r="F3010" t="s">
        <v>350</v>
      </c>
      <c r="G3010" t="s">
        <v>395</v>
      </c>
      <c r="H3010">
        <v>33</v>
      </c>
      <c r="I3010" t="s">
        <v>232</v>
      </c>
      <c r="J3010" t="s">
        <v>231</v>
      </c>
      <c r="K3010">
        <v>670496</v>
      </c>
      <c r="L3010">
        <v>633192</v>
      </c>
      <c r="M3010">
        <v>8004</v>
      </c>
      <c r="N3010">
        <v>1733</v>
      </c>
      <c r="O3010">
        <v>17299</v>
      </c>
      <c r="P3010">
        <v>288</v>
      </c>
      <c r="Q3010">
        <v>9980</v>
      </c>
    </row>
    <row r="3011" spans="1:17" hidden="1" x14ac:dyDescent="0.2">
      <c r="A3011" t="s">
        <v>359</v>
      </c>
      <c r="B3011" s="2">
        <v>41091</v>
      </c>
      <c r="C3011" t="s">
        <v>351</v>
      </c>
      <c r="D3011" t="s">
        <v>352</v>
      </c>
      <c r="E3011" t="s">
        <v>343</v>
      </c>
      <c r="F3011" t="s">
        <v>344</v>
      </c>
      <c r="G3011" t="s">
        <v>395</v>
      </c>
      <c r="H3011">
        <v>33</v>
      </c>
      <c r="I3011" t="s">
        <v>232</v>
      </c>
      <c r="J3011" t="s">
        <v>231</v>
      </c>
      <c r="K3011">
        <v>20416</v>
      </c>
      <c r="L3011">
        <v>17168</v>
      </c>
      <c r="M3011">
        <v>1485</v>
      </c>
      <c r="N3011">
        <v>519</v>
      </c>
      <c r="O3011">
        <v>201</v>
      </c>
      <c r="P3011">
        <v>110</v>
      </c>
      <c r="Q3011">
        <v>933</v>
      </c>
    </row>
    <row r="3012" spans="1:17" hidden="1" x14ac:dyDescent="0.2">
      <c r="A3012" t="s">
        <v>359</v>
      </c>
      <c r="B3012" s="2">
        <v>41091</v>
      </c>
      <c r="C3012" t="s">
        <v>351</v>
      </c>
      <c r="D3012" t="s">
        <v>352</v>
      </c>
      <c r="E3012" t="s">
        <v>347</v>
      </c>
      <c r="F3012" t="s">
        <v>348</v>
      </c>
      <c r="G3012" t="s">
        <v>395</v>
      </c>
      <c r="H3012">
        <v>33</v>
      </c>
      <c r="I3012" t="s">
        <v>232</v>
      </c>
      <c r="J3012" t="s">
        <v>231</v>
      </c>
      <c r="K3012">
        <v>633050</v>
      </c>
      <c r="L3012">
        <v>598462</v>
      </c>
      <c r="M3012">
        <v>8667</v>
      </c>
      <c r="N3012">
        <v>1414</v>
      </c>
      <c r="O3012">
        <v>15286</v>
      </c>
      <c r="P3012">
        <v>156</v>
      </c>
      <c r="Q3012">
        <v>9065</v>
      </c>
    </row>
    <row r="3013" spans="1:17" hidden="1" x14ac:dyDescent="0.2">
      <c r="A3013" t="s">
        <v>359</v>
      </c>
      <c r="B3013" s="2">
        <v>41091</v>
      </c>
      <c r="C3013" t="s">
        <v>351</v>
      </c>
      <c r="D3013" t="s">
        <v>352</v>
      </c>
      <c r="E3013" t="s">
        <v>349</v>
      </c>
      <c r="F3013" t="s">
        <v>350</v>
      </c>
      <c r="G3013" t="s">
        <v>395</v>
      </c>
      <c r="H3013">
        <v>33</v>
      </c>
      <c r="I3013" t="s">
        <v>232</v>
      </c>
      <c r="J3013" t="s">
        <v>231</v>
      </c>
      <c r="K3013">
        <v>653466</v>
      </c>
      <c r="L3013">
        <v>615630</v>
      </c>
      <c r="M3013">
        <v>10152</v>
      </c>
      <c r="N3013">
        <v>1933</v>
      </c>
      <c r="O3013">
        <v>15487</v>
      </c>
      <c r="P3013">
        <v>266</v>
      </c>
      <c r="Q3013">
        <v>9998</v>
      </c>
    </row>
    <row r="3014" spans="1:17" hidden="1" x14ac:dyDescent="0.2">
      <c r="A3014" t="s">
        <v>359</v>
      </c>
      <c r="B3014" s="2">
        <v>41091</v>
      </c>
      <c r="C3014" t="s">
        <v>353</v>
      </c>
      <c r="D3014" t="s">
        <v>354</v>
      </c>
      <c r="E3014" t="s">
        <v>343</v>
      </c>
      <c r="F3014" t="s">
        <v>344</v>
      </c>
      <c r="G3014" t="s">
        <v>395</v>
      </c>
      <c r="H3014">
        <v>33</v>
      </c>
      <c r="I3014" t="s">
        <v>232</v>
      </c>
      <c r="J3014" t="s">
        <v>231</v>
      </c>
      <c r="K3014">
        <v>40377</v>
      </c>
      <c r="L3014">
        <v>34194</v>
      </c>
      <c r="M3014">
        <v>2730</v>
      </c>
      <c r="N3014">
        <v>931</v>
      </c>
      <c r="O3014">
        <v>395</v>
      </c>
      <c r="P3014">
        <v>219</v>
      </c>
      <c r="Q3014">
        <v>1908</v>
      </c>
    </row>
    <row r="3015" spans="1:17" hidden="1" x14ac:dyDescent="0.2">
      <c r="A3015" t="s">
        <v>359</v>
      </c>
      <c r="B3015" s="2">
        <v>41091</v>
      </c>
      <c r="C3015" t="s">
        <v>353</v>
      </c>
      <c r="D3015" t="s">
        <v>354</v>
      </c>
      <c r="E3015" t="s">
        <v>347</v>
      </c>
      <c r="F3015" t="s">
        <v>348</v>
      </c>
      <c r="G3015" t="s">
        <v>395</v>
      </c>
      <c r="H3015">
        <v>33</v>
      </c>
      <c r="I3015" t="s">
        <v>232</v>
      </c>
      <c r="J3015" t="s">
        <v>231</v>
      </c>
      <c r="K3015">
        <v>1283585</v>
      </c>
      <c r="L3015">
        <v>1214628</v>
      </c>
      <c r="M3015">
        <v>15426</v>
      </c>
      <c r="N3015">
        <v>2735</v>
      </c>
      <c r="O3015">
        <v>32391</v>
      </c>
      <c r="P3015">
        <v>335</v>
      </c>
      <c r="Q3015">
        <v>18070</v>
      </c>
    </row>
    <row r="3016" spans="1:17" hidden="1" x14ac:dyDescent="0.2">
      <c r="A3016" t="s">
        <v>359</v>
      </c>
      <c r="B3016" s="2">
        <v>41091</v>
      </c>
      <c r="C3016" t="s">
        <v>353</v>
      </c>
      <c r="D3016" t="s">
        <v>354</v>
      </c>
      <c r="E3016" t="s">
        <v>349</v>
      </c>
      <c r="F3016" t="s">
        <v>350</v>
      </c>
      <c r="G3016" t="s">
        <v>395</v>
      </c>
      <c r="H3016">
        <v>33</v>
      </c>
      <c r="I3016" t="s">
        <v>232</v>
      </c>
      <c r="J3016" t="s">
        <v>231</v>
      </c>
      <c r="K3016">
        <v>1323962</v>
      </c>
      <c r="L3016">
        <v>1248822</v>
      </c>
      <c r="M3016">
        <v>18156</v>
      </c>
      <c r="N3016">
        <v>3666</v>
      </c>
      <c r="O3016">
        <v>32786</v>
      </c>
      <c r="P3016">
        <v>554</v>
      </c>
      <c r="Q3016">
        <v>19978</v>
      </c>
    </row>
    <row r="3017" spans="1:17" hidden="1" x14ac:dyDescent="0.2">
      <c r="A3017" t="s">
        <v>360</v>
      </c>
      <c r="B3017" s="2">
        <v>41456</v>
      </c>
      <c r="C3017" t="s">
        <v>341</v>
      </c>
      <c r="D3017" t="s">
        <v>342</v>
      </c>
      <c r="E3017" t="s">
        <v>343</v>
      </c>
      <c r="F3017" t="s">
        <v>344</v>
      </c>
      <c r="G3017" t="s">
        <v>395</v>
      </c>
      <c r="H3017">
        <v>33</v>
      </c>
      <c r="I3017" t="s">
        <v>232</v>
      </c>
      <c r="J3017" t="s">
        <v>231</v>
      </c>
      <c r="K3017">
        <v>20638</v>
      </c>
      <c r="L3017">
        <v>17558</v>
      </c>
      <c r="M3017">
        <v>1338</v>
      </c>
      <c r="N3017">
        <v>416</v>
      </c>
      <c r="O3017">
        <v>190</v>
      </c>
      <c r="P3017">
        <v>106</v>
      </c>
      <c r="Q3017">
        <v>1030</v>
      </c>
    </row>
    <row r="3018" spans="1:17" hidden="1" x14ac:dyDescent="0.2">
      <c r="A3018" t="s">
        <v>360</v>
      </c>
      <c r="B3018" s="2">
        <v>41456</v>
      </c>
      <c r="C3018" t="s">
        <v>341</v>
      </c>
      <c r="D3018" t="s">
        <v>342</v>
      </c>
      <c r="E3018" t="s">
        <v>347</v>
      </c>
      <c r="F3018" t="s">
        <v>348</v>
      </c>
      <c r="G3018" t="s">
        <v>395</v>
      </c>
      <c r="H3018">
        <v>33</v>
      </c>
      <c r="I3018" t="s">
        <v>232</v>
      </c>
      <c r="J3018" t="s">
        <v>231</v>
      </c>
      <c r="K3018">
        <v>650695</v>
      </c>
      <c r="L3018">
        <v>615213</v>
      </c>
      <c r="M3018">
        <v>6905</v>
      </c>
      <c r="N3018">
        <v>1332</v>
      </c>
      <c r="O3018">
        <v>17902</v>
      </c>
      <c r="P3018">
        <v>175</v>
      </c>
      <c r="Q3018">
        <v>9168</v>
      </c>
    </row>
    <row r="3019" spans="1:17" hidden="1" x14ac:dyDescent="0.2">
      <c r="A3019" t="s">
        <v>360</v>
      </c>
      <c r="B3019" s="2">
        <v>41456</v>
      </c>
      <c r="C3019" t="s">
        <v>341</v>
      </c>
      <c r="D3019" t="s">
        <v>342</v>
      </c>
      <c r="E3019" t="s">
        <v>349</v>
      </c>
      <c r="F3019" t="s">
        <v>350</v>
      </c>
      <c r="G3019" t="s">
        <v>395</v>
      </c>
      <c r="H3019">
        <v>33</v>
      </c>
      <c r="I3019" t="s">
        <v>232</v>
      </c>
      <c r="J3019" t="s">
        <v>231</v>
      </c>
      <c r="K3019">
        <v>671333</v>
      </c>
      <c r="L3019">
        <v>632771</v>
      </c>
      <c r="M3019">
        <v>8243</v>
      </c>
      <c r="N3019">
        <v>1748</v>
      </c>
      <c r="O3019">
        <v>18092</v>
      </c>
      <c r="P3019">
        <v>281</v>
      </c>
      <c r="Q3019">
        <v>10198</v>
      </c>
    </row>
    <row r="3020" spans="1:17" hidden="1" x14ac:dyDescent="0.2">
      <c r="A3020" t="s">
        <v>360</v>
      </c>
      <c r="B3020" s="2">
        <v>41456</v>
      </c>
      <c r="C3020" t="s">
        <v>351</v>
      </c>
      <c r="D3020" t="s">
        <v>352</v>
      </c>
      <c r="E3020" t="s">
        <v>343</v>
      </c>
      <c r="F3020" t="s">
        <v>344</v>
      </c>
      <c r="G3020" t="s">
        <v>395</v>
      </c>
      <c r="H3020">
        <v>33</v>
      </c>
      <c r="I3020" t="s">
        <v>232</v>
      </c>
      <c r="J3020" t="s">
        <v>231</v>
      </c>
      <c r="K3020">
        <v>21227</v>
      </c>
      <c r="L3020">
        <v>17754</v>
      </c>
      <c r="M3020">
        <v>1623</v>
      </c>
      <c r="N3020">
        <v>540</v>
      </c>
      <c r="O3020">
        <v>210</v>
      </c>
      <c r="P3020">
        <v>114</v>
      </c>
      <c r="Q3020">
        <v>986</v>
      </c>
    </row>
    <row r="3021" spans="1:17" hidden="1" x14ac:dyDescent="0.2">
      <c r="A3021" t="s">
        <v>360</v>
      </c>
      <c r="B3021" s="2">
        <v>41456</v>
      </c>
      <c r="C3021" t="s">
        <v>351</v>
      </c>
      <c r="D3021" t="s">
        <v>352</v>
      </c>
      <c r="E3021" t="s">
        <v>347</v>
      </c>
      <c r="F3021" t="s">
        <v>348</v>
      </c>
      <c r="G3021" t="s">
        <v>395</v>
      </c>
      <c r="H3021">
        <v>33</v>
      </c>
      <c r="I3021" t="s">
        <v>232</v>
      </c>
      <c r="J3021" t="s">
        <v>231</v>
      </c>
      <c r="K3021">
        <v>633848</v>
      </c>
      <c r="L3021">
        <v>598125</v>
      </c>
      <c r="M3021">
        <v>8826</v>
      </c>
      <c r="N3021">
        <v>1433</v>
      </c>
      <c r="O3021">
        <v>15995</v>
      </c>
      <c r="P3021">
        <v>156</v>
      </c>
      <c r="Q3021">
        <v>9313</v>
      </c>
    </row>
    <row r="3022" spans="1:17" hidden="1" x14ac:dyDescent="0.2">
      <c r="A3022" t="s">
        <v>360</v>
      </c>
      <c r="B3022" s="2">
        <v>41456</v>
      </c>
      <c r="C3022" t="s">
        <v>351</v>
      </c>
      <c r="D3022" t="s">
        <v>352</v>
      </c>
      <c r="E3022" t="s">
        <v>349</v>
      </c>
      <c r="F3022" t="s">
        <v>350</v>
      </c>
      <c r="G3022" t="s">
        <v>395</v>
      </c>
      <c r="H3022">
        <v>33</v>
      </c>
      <c r="I3022" t="s">
        <v>232</v>
      </c>
      <c r="J3022" t="s">
        <v>231</v>
      </c>
      <c r="K3022">
        <v>655075</v>
      </c>
      <c r="L3022">
        <v>615879</v>
      </c>
      <c r="M3022">
        <v>10449</v>
      </c>
      <c r="N3022">
        <v>1973</v>
      </c>
      <c r="O3022">
        <v>16205</v>
      </c>
      <c r="P3022">
        <v>270</v>
      </c>
      <c r="Q3022">
        <v>10299</v>
      </c>
    </row>
    <row r="3023" spans="1:17" hidden="1" x14ac:dyDescent="0.2">
      <c r="A3023" t="s">
        <v>360</v>
      </c>
      <c r="B3023" s="2">
        <v>41456</v>
      </c>
      <c r="C3023" t="s">
        <v>353</v>
      </c>
      <c r="D3023" t="s">
        <v>354</v>
      </c>
      <c r="E3023" t="s">
        <v>343</v>
      </c>
      <c r="F3023" t="s">
        <v>344</v>
      </c>
      <c r="G3023" t="s">
        <v>395</v>
      </c>
      <c r="H3023">
        <v>33</v>
      </c>
      <c r="I3023" t="s">
        <v>232</v>
      </c>
      <c r="J3023" t="s">
        <v>231</v>
      </c>
      <c r="K3023">
        <v>41865</v>
      </c>
      <c r="L3023">
        <v>35312</v>
      </c>
      <c r="M3023">
        <v>2961</v>
      </c>
      <c r="N3023">
        <v>956</v>
      </c>
      <c r="O3023">
        <v>400</v>
      </c>
      <c r="P3023">
        <v>220</v>
      </c>
      <c r="Q3023">
        <v>2016</v>
      </c>
    </row>
    <row r="3024" spans="1:17" hidden="1" x14ac:dyDescent="0.2">
      <c r="A3024" t="s">
        <v>360</v>
      </c>
      <c r="B3024" s="2">
        <v>41456</v>
      </c>
      <c r="C3024" t="s">
        <v>353</v>
      </c>
      <c r="D3024" t="s">
        <v>354</v>
      </c>
      <c r="E3024" t="s">
        <v>347</v>
      </c>
      <c r="F3024" t="s">
        <v>348</v>
      </c>
      <c r="G3024" t="s">
        <v>395</v>
      </c>
      <c r="H3024">
        <v>33</v>
      </c>
      <c r="I3024" t="s">
        <v>232</v>
      </c>
      <c r="J3024" t="s">
        <v>231</v>
      </c>
      <c r="K3024">
        <v>1284543</v>
      </c>
      <c r="L3024">
        <v>1213338</v>
      </c>
      <c r="M3024">
        <v>15731</v>
      </c>
      <c r="N3024">
        <v>2765</v>
      </c>
      <c r="O3024">
        <v>33897</v>
      </c>
      <c r="P3024">
        <v>331</v>
      </c>
      <c r="Q3024">
        <v>18481</v>
      </c>
    </row>
    <row r="3025" spans="1:17" hidden="1" x14ac:dyDescent="0.2">
      <c r="A3025" t="s">
        <v>360</v>
      </c>
      <c r="B3025" s="2">
        <v>41456</v>
      </c>
      <c r="C3025" t="s">
        <v>353</v>
      </c>
      <c r="D3025" t="s">
        <v>354</v>
      </c>
      <c r="E3025" t="s">
        <v>349</v>
      </c>
      <c r="F3025" t="s">
        <v>350</v>
      </c>
      <c r="G3025" t="s">
        <v>395</v>
      </c>
      <c r="H3025">
        <v>33</v>
      </c>
      <c r="I3025" t="s">
        <v>232</v>
      </c>
      <c r="J3025" t="s">
        <v>231</v>
      </c>
      <c r="K3025">
        <v>1326408</v>
      </c>
      <c r="L3025">
        <v>1248650</v>
      </c>
      <c r="M3025">
        <v>18692</v>
      </c>
      <c r="N3025">
        <v>3721</v>
      </c>
      <c r="O3025">
        <v>34297</v>
      </c>
      <c r="P3025">
        <v>551</v>
      </c>
      <c r="Q3025">
        <v>20497</v>
      </c>
    </row>
    <row r="3026" spans="1:17" x14ac:dyDescent="0.2">
      <c r="A3026" t="s">
        <v>361</v>
      </c>
      <c r="B3026" s="2">
        <v>41821</v>
      </c>
      <c r="C3026" t="s">
        <v>341</v>
      </c>
      <c r="D3026" t="s">
        <v>342</v>
      </c>
      <c r="E3026" t="s">
        <v>343</v>
      </c>
      <c r="F3026" t="s">
        <v>344</v>
      </c>
      <c r="G3026" t="s">
        <v>395</v>
      </c>
      <c r="H3026">
        <v>33</v>
      </c>
      <c r="I3026" t="s">
        <v>232</v>
      </c>
      <c r="J3026" t="s">
        <v>231</v>
      </c>
      <c r="K3026">
        <v>21443</v>
      </c>
      <c r="L3026">
        <v>18140</v>
      </c>
      <c r="M3026">
        <v>1459</v>
      </c>
      <c r="N3026">
        <v>441</v>
      </c>
      <c r="O3026">
        <v>214</v>
      </c>
      <c r="P3026">
        <v>103</v>
      </c>
      <c r="Q3026">
        <v>1086</v>
      </c>
    </row>
    <row r="3027" spans="1:17" x14ac:dyDescent="0.2">
      <c r="A3027" t="s">
        <v>361</v>
      </c>
      <c r="B3027" s="2">
        <v>41821</v>
      </c>
      <c r="C3027" t="s">
        <v>341</v>
      </c>
      <c r="D3027" t="s">
        <v>342</v>
      </c>
      <c r="E3027" t="s">
        <v>347</v>
      </c>
      <c r="F3027" t="s">
        <v>348</v>
      </c>
      <c r="G3027" t="s">
        <v>395</v>
      </c>
      <c r="H3027">
        <v>33</v>
      </c>
      <c r="I3027" t="s">
        <v>232</v>
      </c>
      <c r="J3027" t="s">
        <v>231</v>
      </c>
      <c r="K3027">
        <v>652609</v>
      </c>
      <c r="L3027">
        <v>615994</v>
      </c>
      <c r="M3027">
        <v>7045</v>
      </c>
      <c r="N3027">
        <v>1339</v>
      </c>
      <c r="O3027">
        <v>18657</v>
      </c>
      <c r="P3027">
        <v>182</v>
      </c>
      <c r="Q3027">
        <v>9392</v>
      </c>
    </row>
    <row r="3028" spans="1:17" x14ac:dyDescent="0.2">
      <c r="A3028" t="s">
        <v>361</v>
      </c>
      <c r="B3028" s="2">
        <v>41821</v>
      </c>
      <c r="C3028" t="s">
        <v>341</v>
      </c>
      <c r="D3028" t="s">
        <v>342</v>
      </c>
      <c r="E3028" t="s">
        <v>349</v>
      </c>
      <c r="F3028" t="s">
        <v>350</v>
      </c>
      <c r="G3028" t="s">
        <v>395</v>
      </c>
      <c r="H3028">
        <v>33</v>
      </c>
      <c r="I3028" t="s">
        <v>232</v>
      </c>
      <c r="J3028" t="s">
        <v>231</v>
      </c>
      <c r="K3028">
        <v>674052</v>
      </c>
      <c r="L3028">
        <v>634134</v>
      </c>
      <c r="M3028">
        <v>8504</v>
      </c>
      <c r="N3028">
        <v>1780</v>
      </c>
      <c r="O3028">
        <v>18871</v>
      </c>
      <c r="P3028">
        <v>285</v>
      </c>
      <c r="Q3028">
        <v>10478</v>
      </c>
    </row>
    <row r="3029" spans="1:17" x14ac:dyDescent="0.2">
      <c r="A3029" t="s">
        <v>361</v>
      </c>
      <c r="B3029" s="2">
        <v>41821</v>
      </c>
      <c r="C3029" t="s">
        <v>351</v>
      </c>
      <c r="D3029" t="s">
        <v>352</v>
      </c>
      <c r="E3029" t="s">
        <v>343</v>
      </c>
      <c r="F3029" t="s">
        <v>344</v>
      </c>
      <c r="G3029" t="s">
        <v>395</v>
      </c>
      <c r="H3029">
        <v>33</v>
      </c>
      <c r="I3029" t="s">
        <v>232</v>
      </c>
      <c r="J3029" t="s">
        <v>231</v>
      </c>
      <c r="K3029">
        <v>22105</v>
      </c>
      <c r="L3029">
        <v>18453</v>
      </c>
      <c r="M3029">
        <v>1725</v>
      </c>
      <c r="N3029">
        <v>548</v>
      </c>
      <c r="O3029">
        <v>200</v>
      </c>
      <c r="P3029">
        <v>107</v>
      </c>
      <c r="Q3029">
        <v>1072</v>
      </c>
    </row>
    <row r="3030" spans="1:17" x14ac:dyDescent="0.2">
      <c r="A3030" t="s">
        <v>361</v>
      </c>
      <c r="B3030" s="2">
        <v>41821</v>
      </c>
      <c r="C3030" t="s">
        <v>351</v>
      </c>
      <c r="D3030" t="s">
        <v>352</v>
      </c>
      <c r="E3030" t="s">
        <v>347</v>
      </c>
      <c r="F3030" t="s">
        <v>348</v>
      </c>
      <c r="G3030" t="s">
        <v>395</v>
      </c>
      <c r="H3030">
        <v>33</v>
      </c>
      <c r="I3030" t="s">
        <v>232</v>
      </c>
      <c r="J3030" t="s">
        <v>231</v>
      </c>
      <c r="K3030">
        <v>637066</v>
      </c>
      <c r="L3030">
        <v>600025</v>
      </c>
      <c r="M3030">
        <v>9124</v>
      </c>
      <c r="N3030">
        <v>1454</v>
      </c>
      <c r="O3030">
        <v>16762</v>
      </c>
      <c r="P3030">
        <v>168</v>
      </c>
      <c r="Q3030">
        <v>9533</v>
      </c>
    </row>
    <row r="3031" spans="1:17" x14ac:dyDescent="0.2">
      <c r="A3031" t="s">
        <v>361</v>
      </c>
      <c r="B3031" s="2">
        <v>41821</v>
      </c>
      <c r="C3031" t="s">
        <v>351</v>
      </c>
      <c r="D3031" t="s">
        <v>352</v>
      </c>
      <c r="E3031" t="s">
        <v>349</v>
      </c>
      <c r="F3031" t="s">
        <v>350</v>
      </c>
      <c r="G3031" t="s">
        <v>395</v>
      </c>
      <c r="H3031">
        <v>33</v>
      </c>
      <c r="I3031" t="s">
        <v>232</v>
      </c>
      <c r="J3031" t="s">
        <v>231</v>
      </c>
      <c r="K3031">
        <v>659171</v>
      </c>
      <c r="L3031">
        <v>618478</v>
      </c>
      <c r="M3031">
        <v>10849</v>
      </c>
      <c r="N3031">
        <v>2002</v>
      </c>
      <c r="O3031">
        <v>16962</v>
      </c>
      <c r="P3031">
        <v>275</v>
      </c>
      <c r="Q3031">
        <v>10605</v>
      </c>
    </row>
    <row r="3032" spans="1:17" x14ac:dyDescent="0.2">
      <c r="A3032" t="s">
        <v>361</v>
      </c>
      <c r="B3032" s="2">
        <v>41821</v>
      </c>
      <c r="C3032" t="s">
        <v>353</v>
      </c>
      <c r="D3032" t="s">
        <v>354</v>
      </c>
      <c r="E3032" t="s">
        <v>343</v>
      </c>
      <c r="F3032" t="s">
        <v>344</v>
      </c>
      <c r="G3032" t="s">
        <v>395</v>
      </c>
      <c r="H3032">
        <v>33</v>
      </c>
      <c r="I3032" t="s">
        <v>232</v>
      </c>
      <c r="J3032" t="s">
        <v>231</v>
      </c>
      <c r="K3032">
        <v>43548</v>
      </c>
      <c r="L3032">
        <v>36593</v>
      </c>
      <c r="M3032">
        <v>3184</v>
      </c>
      <c r="N3032">
        <v>989</v>
      </c>
      <c r="O3032">
        <v>414</v>
      </c>
      <c r="P3032">
        <v>210</v>
      </c>
      <c r="Q3032">
        <v>2158</v>
      </c>
    </row>
    <row r="3033" spans="1:17" x14ac:dyDescent="0.2">
      <c r="A3033" t="s">
        <v>361</v>
      </c>
      <c r="B3033" s="2">
        <v>41821</v>
      </c>
      <c r="C3033" t="s">
        <v>353</v>
      </c>
      <c r="D3033" t="s">
        <v>354</v>
      </c>
      <c r="E3033" t="s">
        <v>347</v>
      </c>
      <c r="F3033" t="s">
        <v>348</v>
      </c>
      <c r="G3033" t="s">
        <v>395</v>
      </c>
      <c r="H3033">
        <v>33</v>
      </c>
      <c r="I3033" t="s">
        <v>232</v>
      </c>
      <c r="J3033" t="s">
        <v>231</v>
      </c>
      <c r="K3033">
        <v>1289675</v>
      </c>
      <c r="L3033">
        <v>1216019</v>
      </c>
      <c r="M3033">
        <v>16169</v>
      </c>
      <c r="N3033">
        <v>2793</v>
      </c>
      <c r="O3033">
        <v>35419</v>
      </c>
      <c r="P3033">
        <v>350</v>
      </c>
      <c r="Q3033">
        <v>18925</v>
      </c>
    </row>
    <row r="3034" spans="1:17" x14ac:dyDescent="0.2">
      <c r="A3034" t="s">
        <v>361</v>
      </c>
      <c r="B3034" s="2">
        <v>41821</v>
      </c>
      <c r="C3034" t="s">
        <v>353</v>
      </c>
      <c r="D3034" t="s">
        <v>354</v>
      </c>
      <c r="E3034" t="s">
        <v>349</v>
      </c>
      <c r="F3034" t="s">
        <v>350</v>
      </c>
      <c r="G3034" t="s">
        <v>395</v>
      </c>
      <c r="H3034">
        <v>33</v>
      </c>
      <c r="I3034" t="s">
        <v>232</v>
      </c>
      <c r="J3034" t="s">
        <v>231</v>
      </c>
      <c r="K3034">
        <v>1333223</v>
      </c>
      <c r="L3034">
        <v>1252612</v>
      </c>
      <c r="M3034">
        <v>19353</v>
      </c>
      <c r="N3034">
        <v>3782</v>
      </c>
      <c r="O3034">
        <v>35833</v>
      </c>
      <c r="P3034">
        <v>560</v>
      </c>
      <c r="Q3034">
        <v>21083</v>
      </c>
    </row>
    <row r="3035" spans="1:17" hidden="1" x14ac:dyDescent="0.2">
      <c r="A3035" t="s">
        <v>362</v>
      </c>
      <c r="B3035" s="2">
        <v>42186</v>
      </c>
      <c r="C3035" t="s">
        <v>341</v>
      </c>
      <c r="D3035" t="s">
        <v>342</v>
      </c>
      <c r="E3035" t="s">
        <v>343</v>
      </c>
      <c r="F3035" t="s">
        <v>344</v>
      </c>
      <c r="G3035" t="s">
        <v>395</v>
      </c>
      <c r="H3035">
        <v>33</v>
      </c>
      <c r="I3035" t="s">
        <v>232</v>
      </c>
      <c r="J3035" t="s">
        <v>231</v>
      </c>
      <c r="K3035">
        <v>22375</v>
      </c>
      <c r="L3035">
        <v>18926</v>
      </c>
      <c r="M3035">
        <v>1554</v>
      </c>
      <c r="N3035">
        <v>462</v>
      </c>
      <c r="O3035">
        <v>218</v>
      </c>
      <c r="P3035">
        <v>103</v>
      </c>
      <c r="Q3035">
        <v>1112</v>
      </c>
    </row>
    <row r="3036" spans="1:17" hidden="1" x14ac:dyDescent="0.2">
      <c r="A3036" t="s">
        <v>362</v>
      </c>
      <c r="B3036" s="2">
        <v>42186</v>
      </c>
      <c r="C3036" t="s">
        <v>341</v>
      </c>
      <c r="D3036" t="s">
        <v>342</v>
      </c>
      <c r="E3036" t="s">
        <v>347</v>
      </c>
      <c r="F3036" t="s">
        <v>348</v>
      </c>
      <c r="G3036" t="s">
        <v>395</v>
      </c>
      <c r="H3036">
        <v>33</v>
      </c>
      <c r="I3036" t="s">
        <v>232</v>
      </c>
      <c r="J3036" t="s">
        <v>231</v>
      </c>
      <c r="K3036">
        <v>652505</v>
      </c>
      <c r="L3036">
        <v>614672</v>
      </c>
      <c r="M3036">
        <v>7309</v>
      </c>
      <c r="N3036">
        <v>1345</v>
      </c>
      <c r="O3036">
        <v>19423</v>
      </c>
      <c r="P3036">
        <v>182</v>
      </c>
      <c r="Q3036">
        <v>9574</v>
      </c>
    </row>
    <row r="3037" spans="1:17" hidden="1" x14ac:dyDescent="0.2">
      <c r="A3037" t="s">
        <v>362</v>
      </c>
      <c r="B3037" s="2">
        <v>42186</v>
      </c>
      <c r="C3037" t="s">
        <v>341</v>
      </c>
      <c r="D3037" t="s">
        <v>342</v>
      </c>
      <c r="E3037" t="s">
        <v>349</v>
      </c>
      <c r="F3037" t="s">
        <v>350</v>
      </c>
      <c r="G3037" t="s">
        <v>395</v>
      </c>
      <c r="H3037">
        <v>33</v>
      </c>
      <c r="I3037" t="s">
        <v>232</v>
      </c>
      <c r="J3037" t="s">
        <v>231</v>
      </c>
      <c r="K3037">
        <v>674880</v>
      </c>
      <c r="L3037">
        <v>633598</v>
      </c>
      <c r="M3037">
        <v>8863</v>
      </c>
      <c r="N3037">
        <v>1807</v>
      </c>
      <c r="O3037">
        <v>19641</v>
      </c>
      <c r="P3037">
        <v>285</v>
      </c>
      <c r="Q3037">
        <v>10686</v>
      </c>
    </row>
    <row r="3038" spans="1:17" hidden="1" x14ac:dyDescent="0.2">
      <c r="A3038" t="s">
        <v>362</v>
      </c>
      <c r="B3038" s="2">
        <v>42186</v>
      </c>
      <c r="C3038" t="s">
        <v>351</v>
      </c>
      <c r="D3038" t="s">
        <v>352</v>
      </c>
      <c r="E3038" t="s">
        <v>343</v>
      </c>
      <c r="F3038" t="s">
        <v>344</v>
      </c>
      <c r="G3038" t="s">
        <v>395</v>
      </c>
      <c r="H3038">
        <v>33</v>
      </c>
      <c r="I3038" t="s">
        <v>232</v>
      </c>
      <c r="J3038" t="s">
        <v>231</v>
      </c>
      <c r="K3038">
        <v>23171</v>
      </c>
      <c r="L3038">
        <v>19355</v>
      </c>
      <c r="M3038">
        <v>1843</v>
      </c>
      <c r="N3038">
        <v>553</v>
      </c>
      <c r="O3038">
        <v>190</v>
      </c>
      <c r="P3038">
        <v>111</v>
      </c>
      <c r="Q3038">
        <v>1119</v>
      </c>
    </row>
    <row r="3039" spans="1:17" hidden="1" x14ac:dyDescent="0.2">
      <c r="A3039" t="s">
        <v>362</v>
      </c>
      <c r="B3039" s="2">
        <v>42186</v>
      </c>
      <c r="C3039" t="s">
        <v>351</v>
      </c>
      <c r="D3039" t="s">
        <v>352</v>
      </c>
      <c r="E3039" t="s">
        <v>347</v>
      </c>
      <c r="F3039" t="s">
        <v>348</v>
      </c>
      <c r="G3039" t="s">
        <v>395</v>
      </c>
      <c r="H3039">
        <v>33</v>
      </c>
      <c r="I3039" t="s">
        <v>232</v>
      </c>
      <c r="J3039" t="s">
        <v>231</v>
      </c>
      <c r="K3039">
        <v>638243</v>
      </c>
      <c r="L3039">
        <v>599625</v>
      </c>
      <c r="M3039">
        <v>9494</v>
      </c>
      <c r="N3039">
        <v>1448</v>
      </c>
      <c r="O3039">
        <v>17635</v>
      </c>
      <c r="P3039">
        <v>184</v>
      </c>
      <c r="Q3039">
        <v>9857</v>
      </c>
    </row>
    <row r="3040" spans="1:17" hidden="1" x14ac:dyDescent="0.2">
      <c r="A3040" t="s">
        <v>362</v>
      </c>
      <c r="B3040" s="2">
        <v>42186</v>
      </c>
      <c r="C3040" t="s">
        <v>351</v>
      </c>
      <c r="D3040" t="s">
        <v>352</v>
      </c>
      <c r="E3040" t="s">
        <v>349</v>
      </c>
      <c r="F3040" t="s">
        <v>350</v>
      </c>
      <c r="G3040" t="s">
        <v>395</v>
      </c>
      <c r="H3040">
        <v>33</v>
      </c>
      <c r="I3040" t="s">
        <v>232</v>
      </c>
      <c r="J3040" t="s">
        <v>231</v>
      </c>
      <c r="K3040">
        <v>661414</v>
      </c>
      <c r="L3040">
        <v>618980</v>
      </c>
      <c r="M3040">
        <v>11337</v>
      </c>
      <c r="N3040">
        <v>2001</v>
      </c>
      <c r="O3040">
        <v>17825</v>
      </c>
      <c r="P3040">
        <v>295</v>
      </c>
      <c r="Q3040">
        <v>10976</v>
      </c>
    </row>
    <row r="3041" spans="1:17" hidden="1" x14ac:dyDescent="0.2">
      <c r="A3041" t="s">
        <v>362</v>
      </c>
      <c r="B3041" s="2">
        <v>42186</v>
      </c>
      <c r="C3041" t="s">
        <v>353</v>
      </c>
      <c r="D3041" t="s">
        <v>354</v>
      </c>
      <c r="E3041" t="s">
        <v>343</v>
      </c>
      <c r="F3041" t="s">
        <v>344</v>
      </c>
      <c r="G3041" t="s">
        <v>395</v>
      </c>
      <c r="H3041">
        <v>33</v>
      </c>
      <c r="I3041" t="s">
        <v>232</v>
      </c>
      <c r="J3041" t="s">
        <v>231</v>
      </c>
      <c r="K3041">
        <v>45546</v>
      </c>
      <c r="L3041">
        <v>38281</v>
      </c>
      <c r="M3041">
        <v>3397</v>
      </c>
      <c r="N3041">
        <v>1015</v>
      </c>
      <c r="O3041">
        <v>408</v>
      </c>
      <c r="P3041">
        <v>214</v>
      </c>
      <c r="Q3041">
        <v>2231</v>
      </c>
    </row>
    <row r="3042" spans="1:17" hidden="1" x14ac:dyDescent="0.2">
      <c r="A3042" t="s">
        <v>362</v>
      </c>
      <c r="B3042" s="2">
        <v>42186</v>
      </c>
      <c r="C3042" t="s">
        <v>353</v>
      </c>
      <c r="D3042" t="s">
        <v>354</v>
      </c>
      <c r="E3042" t="s">
        <v>347</v>
      </c>
      <c r="F3042" t="s">
        <v>348</v>
      </c>
      <c r="G3042" t="s">
        <v>395</v>
      </c>
      <c r="H3042">
        <v>33</v>
      </c>
      <c r="I3042" t="s">
        <v>232</v>
      </c>
      <c r="J3042" t="s">
        <v>231</v>
      </c>
      <c r="K3042">
        <v>1290748</v>
      </c>
      <c r="L3042">
        <v>1214297</v>
      </c>
      <c r="M3042">
        <v>16803</v>
      </c>
      <c r="N3042">
        <v>2793</v>
      </c>
      <c r="O3042">
        <v>37058</v>
      </c>
      <c r="P3042">
        <v>366</v>
      </c>
      <c r="Q3042">
        <v>19431</v>
      </c>
    </row>
    <row r="3043" spans="1:17" hidden="1" x14ac:dyDescent="0.2">
      <c r="A3043" t="s">
        <v>362</v>
      </c>
      <c r="B3043" s="2">
        <v>42186</v>
      </c>
      <c r="C3043" t="s">
        <v>353</v>
      </c>
      <c r="D3043" t="s">
        <v>354</v>
      </c>
      <c r="E3043" t="s">
        <v>349</v>
      </c>
      <c r="F3043" t="s">
        <v>350</v>
      </c>
      <c r="G3043" t="s">
        <v>395</v>
      </c>
      <c r="H3043">
        <v>33</v>
      </c>
      <c r="I3043" t="s">
        <v>232</v>
      </c>
      <c r="J3043" t="s">
        <v>231</v>
      </c>
      <c r="K3043">
        <v>1336294</v>
      </c>
      <c r="L3043">
        <v>1252578</v>
      </c>
      <c r="M3043">
        <v>20200</v>
      </c>
      <c r="N3043">
        <v>3808</v>
      </c>
      <c r="O3043">
        <v>37466</v>
      </c>
      <c r="P3043">
        <v>580</v>
      </c>
      <c r="Q3043">
        <v>21662</v>
      </c>
    </row>
    <row r="3044" spans="1:17" hidden="1" x14ac:dyDescent="0.2">
      <c r="A3044" t="s">
        <v>363</v>
      </c>
      <c r="B3044" s="2">
        <v>42552</v>
      </c>
      <c r="C3044" t="s">
        <v>341</v>
      </c>
      <c r="D3044" t="s">
        <v>342</v>
      </c>
      <c r="E3044" t="s">
        <v>343</v>
      </c>
      <c r="F3044" t="s">
        <v>344</v>
      </c>
      <c r="G3044" t="s">
        <v>395</v>
      </c>
      <c r="H3044">
        <v>33</v>
      </c>
      <c r="I3044" t="s">
        <v>232</v>
      </c>
      <c r="J3044" t="s">
        <v>231</v>
      </c>
      <c r="K3044">
        <v>23440</v>
      </c>
      <c r="L3044">
        <v>19779</v>
      </c>
      <c r="M3044">
        <v>1668</v>
      </c>
      <c r="N3044">
        <v>487</v>
      </c>
      <c r="O3044">
        <v>231</v>
      </c>
      <c r="P3044">
        <v>108</v>
      </c>
      <c r="Q3044">
        <v>1167</v>
      </c>
    </row>
    <row r="3045" spans="1:17" hidden="1" x14ac:dyDescent="0.2">
      <c r="A3045" t="s">
        <v>363</v>
      </c>
      <c r="B3045" s="2">
        <v>42552</v>
      </c>
      <c r="C3045" t="s">
        <v>341</v>
      </c>
      <c r="D3045" t="s">
        <v>342</v>
      </c>
      <c r="E3045" t="s">
        <v>347</v>
      </c>
      <c r="F3045" t="s">
        <v>348</v>
      </c>
      <c r="G3045" t="s">
        <v>395</v>
      </c>
      <c r="H3045">
        <v>33</v>
      </c>
      <c r="I3045" t="s">
        <v>232</v>
      </c>
      <c r="J3045" t="s">
        <v>231</v>
      </c>
      <c r="K3045">
        <v>654319</v>
      </c>
      <c r="L3045">
        <v>615112</v>
      </c>
      <c r="M3045">
        <v>7721</v>
      </c>
      <c r="N3045">
        <v>1356</v>
      </c>
      <c r="O3045">
        <v>20039</v>
      </c>
      <c r="P3045">
        <v>181</v>
      </c>
      <c r="Q3045">
        <v>9910</v>
      </c>
    </row>
    <row r="3046" spans="1:17" hidden="1" x14ac:dyDescent="0.2">
      <c r="A3046" t="s">
        <v>363</v>
      </c>
      <c r="B3046" s="2">
        <v>42552</v>
      </c>
      <c r="C3046" t="s">
        <v>341</v>
      </c>
      <c r="D3046" t="s">
        <v>342</v>
      </c>
      <c r="E3046" t="s">
        <v>349</v>
      </c>
      <c r="F3046" t="s">
        <v>350</v>
      </c>
      <c r="G3046" t="s">
        <v>395</v>
      </c>
      <c r="H3046">
        <v>33</v>
      </c>
      <c r="I3046" t="s">
        <v>232</v>
      </c>
      <c r="J3046" t="s">
        <v>231</v>
      </c>
      <c r="K3046">
        <v>677759</v>
      </c>
      <c r="L3046">
        <v>634891</v>
      </c>
      <c r="M3046">
        <v>9389</v>
      </c>
      <c r="N3046">
        <v>1843</v>
      </c>
      <c r="O3046">
        <v>20270</v>
      </c>
      <c r="P3046">
        <v>289</v>
      </c>
      <c r="Q3046">
        <v>11077</v>
      </c>
    </row>
    <row r="3047" spans="1:17" hidden="1" x14ac:dyDescent="0.2">
      <c r="A3047" t="s">
        <v>363</v>
      </c>
      <c r="B3047" s="2">
        <v>42552</v>
      </c>
      <c r="C3047" t="s">
        <v>351</v>
      </c>
      <c r="D3047" t="s">
        <v>352</v>
      </c>
      <c r="E3047" t="s">
        <v>343</v>
      </c>
      <c r="F3047" t="s">
        <v>344</v>
      </c>
      <c r="G3047" t="s">
        <v>395</v>
      </c>
      <c r="H3047">
        <v>33</v>
      </c>
      <c r="I3047" t="s">
        <v>232</v>
      </c>
      <c r="J3047" t="s">
        <v>231</v>
      </c>
      <c r="K3047">
        <v>24381</v>
      </c>
      <c r="L3047">
        <v>20253</v>
      </c>
      <c r="M3047">
        <v>2001</v>
      </c>
      <c r="N3047">
        <v>589</v>
      </c>
      <c r="O3047">
        <v>209</v>
      </c>
      <c r="P3047">
        <v>116</v>
      </c>
      <c r="Q3047">
        <v>1213</v>
      </c>
    </row>
    <row r="3048" spans="1:17" hidden="1" x14ac:dyDescent="0.2">
      <c r="A3048" t="s">
        <v>363</v>
      </c>
      <c r="B3048" s="2">
        <v>42552</v>
      </c>
      <c r="C3048" t="s">
        <v>351</v>
      </c>
      <c r="D3048" t="s">
        <v>352</v>
      </c>
      <c r="E3048" t="s">
        <v>347</v>
      </c>
      <c r="F3048" t="s">
        <v>348</v>
      </c>
      <c r="G3048" t="s">
        <v>395</v>
      </c>
      <c r="H3048">
        <v>33</v>
      </c>
      <c r="I3048" t="s">
        <v>232</v>
      </c>
      <c r="J3048" t="s">
        <v>231</v>
      </c>
      <c r="K3048">
        <v>640233</v>
      </c>
      <c r="L3048">
        <v>600040</v>
      </c>
      <c r="M3048">
        <v>9978</v>
      </c>
      <c r="N3048">
        <v>1452</v>
      </c>
      <c r="O3048">
        <v>18428</v>
      </c>
      <c r="P3048">
        <v>193</v>
      </c>
      <c r="Q3048">
        <v>10142</v>
      </c>
    </row>
    <row r="3049" spans="1:17" hidden="1" x14ac:dyDescent="0.2">
      <c r="A3049" t="s">
        <v>363</v>
      </c>
      <c r="B3049" s="2">
        <v>42552</v>
      </c>
      <c r="C3049" t="s">
        <v>351</v>
      </c>
      <c r="D3049" t="s">
        <v>352</v>
      </c>
      <c r="E3049" t="s">
        <v>349</v>
      </c>
      <c r="F3049" t="s">
        <v>350</v>
      </c>
      <c r="G3049" t="s">
        <v>395</v>
      </c>
      <c r="H3049">
        <v>33</v>
      </c>
      <c r="I3049" t="s">
        <v>232</v>
      </c>
      <c r="J3049" t="s">
        <v>231</v>
      </c>
      <c r="K3049">
        <v>664614</v>
      </c>
      <c r="L3049">
        <v>620293</v>
      </c>
      <c r="M3049">
        <v>11979</v>
      </c>
      <c r="N3049">
        <v>2041</v>
      </c>
      <c r="O3049">
        <v>18637</v>
      </c>
      <c r="P3049">
        <v>309</v>
      </c>
      <c r="Q3049">
        <v>11355</v>
      </c>
    </row>
    <row r="3050" spans="1:17" hidden="1" x14ac:dyDescent="0.2">
      <c r="A3050" t="s">
        <v>363</v>
      </c>
      <c r="B3050" s="2">
        <v>42552</v>
      </c>
      <c r="C3050" t="s">
        <v>353</v>
      </c>
      <c r="D3050" t="s">
        <v>354</v>
      </c>
      <c r="E3050" t="s">
        <v>343</v>
      </c>
      <c r="F3050" t="s">
        <v>344</v>
      </c>
      <c r="G3050" t="s">
        <v>395</v>
      </c>
      <c r="H3050">
        <v>33</v>
      </c>
      <c r="I3050" t="s">
        <v>232</v>
      </c>
      <c r="J3050" t="s">
        <v>231</v>
      </c>
      <c r="K3050">
        <v>47821</v>
      </c>
      <c r="L3050">
        <v>40032</v>
      </c>
      <c r="M3050">
        <v>3669</v>
      </c>
      <c r="N3050">
        <v>1076</v>
      </c>
      <c r="O3050">
        <v>440</v>
      </c>
      <c r="P3050">
        <v>224</v>
      </c>
      <c r="Q3050">
        <v>2380</v>
      </c>
    </row>
    <row r="3051" spans="1:17" hidden="1" x14ac:dyDescent="0.2">
      <c r="A3051" t="s">
        <v>363</v>
      </c>
      <c r="B3051" s="2">
        <v>42552</v>
      </c>
      <c r="C3051" t="s">
        <v>353</v>
      </c>
      <c r="D3051" t="s">
        <v>354</v>
      </c>
      <c r="E3051" t="s">
        <v>347</v>
      </c>
      <c r="F3051" t="s">
        <v>348</v>
      </c>
      <c r="G3051" t="s">
        <v>395</v>
      </c>
      <c r="H3051">
        <v>33</v>
      </c>
      <c r="I3051" t="s">
        <v>232</v>
      </c>
      <c r="J3051" t="s">
        <v>231</v>
      </c>
      <c r="K3051">
        <v>1294552</v>
      </c>
      <c r="L3051">
        <v>1215152</v>
      </c>
      <c r="M3051">
        <v>17699</v>
      </c>
      <c r="N3051">
        <v>2808</v>
      </c>
      <c r="O3051">
        <v>38467</v>
      </c>
      <c r="P3051">
        <v>374</v>
      </c>
      <c r="Q3051">
        <v>20052</v>
      </c>
    </row>
    <row r="3052" spans="1:17" hidden="1" x14ac:dyDescent="0.2">
      <c r="A3052" t="s">
        <v>363</v>
      </c>
      <c r="B3052" s="2">
        <v>42552</v>
      </c>
      <c r="C3052" t="s">
        <v>353</v>
      </c>
      <c r="D3052" t="s">
        <v>354</v>
      </c>
      <c r="E3052" t="s">
        <v>349</v>
      </c>
      <c r="F3052" t="s">
        <v>350</v>
      </c>
      <c r="G3052" t="s">
        <v>395</v>
      </c>
      <c r="H3052">
        <v>33</v>
      </c>
      <c r="I3052" t="s">
        <v>232</v>
      </c>
      <c r="J3052" t="s">
        <v>231</v>
      </c>
      <c r="K3052">
        <v>1342373</v>
      </c>
      <c r="L3052">
        <v>1255184</v>
      </c>
      <c r="M3052">
        <v>21368</v>
      </c>
      <c r="N3052">
        <v>3884</v>
      </c>
      <c r="O3052">
        <v>38907</v>
      </c>
      <c r="P3052">
        <v>598</v>
      </c>
      <c r="Q3052">
        <v>22432</v>
      </c>
    </row>
    <row r="3053" spans="1:17" hidden="1" x14ac:dyDescent="0.2">
      <c r="A3053" t="s">
        <v>364</v>
      </c>
      <c r="B3053" s="2">
        <v>42917</v>
      </c>
      <c r="C3053" t="s">
        <v>341</v>
      </c>
      <c r="D3053" t="s">
        <v>342</v>
      </c>
      <c r="E3053" t="s">
        <v>343</v>
      </c>
      <c r="F3053" t="s">
        <v>344</v>
      </c>
      <c r="G3053" t="s">
        <v>395</v>
      </c>
      <c r="H3053">
        <v>33</v>
      </c>
      <c r="I3053" t="s">
        <v>232</v>
      </c>
      <c r="J3053" t="s">
        <v>231</v>
      </c>
      <c r="K3053">
        <v>24554</v>
      </c>
      <c r="L3053">
        <v>20684</v>
      </c>
      <c r="M3053">
        <v>1753</v>
      </c>
      <c r="N3053">
        <v>518</v>
      </c>
      <c r="O3053">
        <v>247</v>
      </c>
      <c r="P3053">
        <v>117</v>
      </c>
      <c r="Q3053">
        <v>1235</v>
      </c>
    </row>
    <row r="3054" spans="1:17" hidden="1" x14ac:dyDescent="0.2">
      <c r="A3054" t="s">
        <v>364</v>
      </c>
      <c r="B3054" s="2">
        <v>42917</v>
      </c>
      <c r="C3054" t="s">
        <v>341</v>
      </c>
      <c r="D3054" t="s">
        <v>342</v>
      </c>
      <c r="E3054" t="s">
        <v>347</v>
      </c>
      <c r="F3054" t="s">
        <v>348</v>
      </c>
      <c r="G3054" t="s">
        <v>395</v>
      </c>
      <c r="H3054">
        <v>33</v>
      </c>
      <c r="I3054" t="s">
        <v>232</v>
      </c>
      <c r="J3054" t="s">
        <v>231</v>
      </c>
      <c r="K3054">
        <v>656855</v>
      </c>
      <c r="L3054">
        <v>616711</v>
      </c>
      <c r="M3054">
        <v>7990</v>
      </c>
      <c r="N3054">
        <v>1363</v>
      </c>
      <c r="O3054">
        <v>20459</v>
      </c>
      <c r="P3054">
        <v>175</v>
      </c>
      <c r="Q3054">
        <v>10157</v>
      </c>
    </row>
    <row r="3055" spans="1:17" hidden="1" x14ac:dyDescent="0.2">
      <c r="A3055" t="s">
        <v>364</v>
      </c>
      <c r="B3055" s="2">
        <v>42917</v>
      </c>
      <c r="C3055" t="s">
        <v>341</v>
      </c>
      <c r="D3055" t="s">
        <v>342</v>
      </c>
      <c r="E3055" t="s">
        <v>349</v>
      </c>
      <c r="F3055" t="s">
        <v>350</v>
      </c>
      <c r="G3055" t="s">
        <v>395</v>
      </c>
      <c r="H3055">
        <v>33</v>
      </c>
      <c r="I3055" t="s">
        <v>232</v>
      </c>
      <c r="J3055" t="s">
        <v>231</v>
      </c>
      <c r="K3055">
        <v>681409</v>
      </c>
      <c r="L3055">
        <v>637395</v>
      </c>
      <c r="M3055">
        <v>9743</v>
      </c>
      <c r="N3055">
        <v>1881</v>
      </c>
      <c r="O3055">
        <v>20706</v>
      </c>
      <c r="P3055">
        <v>292</v>
      </c>
      <c r="Q3055">
        <v>11392</v>
      </c>
    </row>
    <row r="3056" spans="1:17" hidden="1" x14ac:dyDescent="0.2">
      <c r="A3056" t="s">
        <v>364</v>
      </c>
      <c r="B3056" s="2">
        <v>42917</v>
      </c>
      <c r="C3056" t="s">
        <v>351</v>
      </c>
      <c r="D3056" t="s">
        <v>352</v>
      </c>
      <c r="E3056" t="s">
        <v>343</v>
      </c>
      <c r="F3056" t="s">
        <v>344</v>
      </c>
      <c r="G3056" t="s">
        <v>395</v>
      </c>
      <c r="H3056">
        <v>33</v>
      </c>
      <c r="I3056" t="s">
        <v>232</v>
      </c>
      <c r="J3056" t="s">
        <v>231</v>
      </c>
      <c r="K3056">
        <v>25778</v>
      </c>
      <c r="L3056">
        <v>21357</v>
      </c>
      <c r="M3056">
        <v>2170</v>
      </c>
      <c r="N3056">
        <v>616</v>
      </c>
      <c r="O3056">
        <v>225</v>
      </c>
      <c r="P3056">
        <v>131</v>
      </c>
      <c r="Q3056">
        <v>1279</v>
      </c>
    </row>
    <row r="3057" spans="1:17" hidden="1" x14ac:dyDescent="0.2">
      <c r="A3057" t="s">
        <v>364</v>
      </c>
      <c r="B3057" s="2">
        <v>42917</v>
      </c>
      <c r="C3057" t="s">
        <v>351</v>
      </c>
      <c r="D3057" t="s">
        <v>352</v>
      </c>
      <c r="E3057" t="s">
        <v>347</v>
      </c>
      <c r="F3057" t="s">
        <v>348</v>
      </c>
      <c r="G3057" t="s">
        <v>395</v>
      </c>
      <c r="H3057">
        <v>33</v>
      </c>
      <c r="I3057" t="s">
        <v>232</v>
      </c>
      <c r="J3057" t="s">
        <v>231</v>
      </c>
      <c r="K3057">
        <v>642580</v>
      </c>
      <c r="L3057">
        <v>601303</v>
      </c>
      <c r="M3057">
        <v>10382</v>
      </c>
      <c r="N3057">
        <v>1480</v>
      </c>
      <c r="O3057">
        <v>18798</v>
      </c>
      <c r="P3057">
        <v>187</v>
      </c>
      <c r="Q3057">
        <v>10430</v>
      </c>
    </row>
    <row r="3058" spans="1:17" hidden="1" x14ac:dyDescent="0.2">
      <c r="A3058" t="s">
        <v>364</v>
      </c>
      <c r="B3058" s="2">
        <v>42917</v>
      </c>
      <c r="C3058" t="s">
        <v>351</v>
      </c>
      <c r="D3058" t="s">
        <v>352</v>
      </c>
      <c r="E3058" t="s">
        <v>349</v>
      </c>
      <c r="F3058" t="s">
        <v>350</v>
      </c>
      <c r="G3058" t="s">
        <v>395</v>
      </c>
      <c r="H3058">
        <v>33</v>
      </c>
      <c r="I3058" t="s">
        <v>232</v>
      </c>
      <c r="J3058" t="s">
        <v>231</v>
      </c>
      <c r="K3058">
        <v>668358</v>
      </c>
      <c r="L3058">
        <v>622660</v>
      </c>
      <c r="M3058">
        <v>12552</v>
      </c>
      <c r="N3058">
        <v>2096</v>
      </c>
      <c r="O3058">
        <v>19023</v>
      </c>
      <c r="P3058">
        <v>318</v>
      </c>
      <c r="Q3058">
        <v>11709</v>
      </c>
    </row>
    <row r="3059" spans="1:17" hidden="1" x14ac:dyDescent="0.2">
      <c r="A3059" t="s">
        <v>364</v>
      </c>
      <c r="B3059" s="2">
        <v>42917</v>
      </c>
      <c r="C3059" t="s">
        <v>353</v>
      </c>
      <c r="D3059" t="s">
        <v>354</v>
      </c>
      <c r="E3059" t="s">
        <v>343</v>
      </c>
      <c r="F3059" t="s">
        <v>344</v>
      </c>
      <c r="G3059" t="s">
        <v>395</v>
      </c>
      <c r="H3059">
        <v>33</v>
      </c>
      <c r="I3059" t="s">
        <v>232</v>
      </c>
      <c r="J3059" t="s">
        <v>231</v>
      </c>
      <c r="K3059">
        <v>50332</v>
      </c>
      <c r="L3059">
        <v>42041</v>
      </c>
      <c r="M3059">
        <v>3923</v>
      </c>
      <c r="N3059">
        <v>1134</v>
      </c>
      <c r="O3059">
        <v>472</v>
      </c>
      <c r="P3059">
        <v>248</v>
      </c>
      <c r="Q3059">
        <v>2514</v>
      </c>
    </row>
    <row r="3060" spans="1:17" hidden="1" x14ac:dyDescent="0.2">
      <c r="A3060" t="s">
        <v>364</v>
      </c>
      <c r="B3060" s="2">
        <v>42917</v>
      </c>
      <c r="C3060" t="s">
        <v>353</v>
      </c>
      <c r="D3060" t="s">
        <v>354</v>
      </c>
      <c r="E3060" t="s">
        <v>347</v>
      </c>
      <c r="F3060" t="s">
        <v>348</v>
      </c>
      <c r="G3060" t="s">
        <v>395</v>
      </c>
      <c r="H3060">
        <v>33</v>
      </c>
      <c r="I3060" t="s">
        <v>232</v>
      </c>
      <c r="J3060" t="s">
        <v>231</v>
      </c>
      <c r="K3060">
        <v>1299435</v>
      </c>
      <c r="L3060">
        <v>1218014</v>
      </c>
      <c r="M3060">
        <v>18372</v>
      </c>
      <c r="N3060">
        <v>2843</v>
      </c>
      <c r="O3060">
        <v>39257</v>
      </c>
      <c r="P3060">
        <v>362</v>
      </c>
      <c r="Q3060">
        <v>20587</v>
      </c>
    </row>
    <row r="3061" spans="1:17" hidden="1" x14ac:dyDescent="0.2">
      <c r="A3061" t="s">
        <v>364</v>
      </c>
      <c r="B3061" s="2">
        <v>42917</v>
      </c>
      <c r="C3061" t="s">
        <v>353</v>
      </c>
      <c r="D3061" t="s">
        <v>354</v>
      </c>
      <c r="E3061" t="s">
        <v>349</v>
      </c>
      <c r="F3061" t="s">
        <v>350</v>
      </c>
      <c r="G3061" t="s">
        <v>395</v>
      </c>
      <c r="H3061">
        <v>33</v>
      </c>
      <c r="I3061" t="s">
        <v>232</v>
      </c>
      <c r="J3061" t="s">
        <v>231</v>
      </c>
      <c r="K3061">
        <v>1349767</v>
      </c>
      <c r="L3061">
        <v>1260055</v>
      </c>
      <c r="M3061">
        <v>22295</v>
      </c>
      <c r="N3061">
        <v>3977</v>
      </c>
      <c r="O3061">
        <v>39729</v>
      </c>
      <c r="P3061">
        <v>610</v>
      </c>
      <c r="Q3061">
        <v>23101</v>
      </c>
    </row>
    <row r="3062" spans="1:17" hidden="1" x14ac:dyDescent="0.2">
      <c r="A3062" t="s">
        <v>365</v>
      </c>
      <c r="B3062" s="2">
        <v>43282</v>
      </c>
      <c r="C3062" t="s">
        <v>341</v>
      </c>
      <c r="D3062" t="s">
        <v>342</v>
      </c>
      <c r="E3062" t="s">
        <v>343</v>
      </c>
      <c r="F3062" t="s">
        <v>344</v>
      </c>
      <c r="G3062" t="s">
        <v>395</v>
      </c>
      <c r="H3062">
        <v>33</v>
      </c>
      <c r="I3062" t="s">
        <v>232</v>
      </c>
      <c r="J3062" t="s">
        <v>231</v>
      </c>
      <c r="K3062">
        <v>25462</v>
      </c>
      <c r="L3062">
        <v>21420</v>
      </c>
      <c r="M3062">
        <v>1819</v>
      </c>
      <c r="N3062">
        <v>533</v>
      </c>
      <c r="O3062">
        <v>272</v>
      </c>
      <c r="P3062">
        <v>117</v>
      </c>
      <c r="Q3062">
        <v>1301</v>
      </c>
    </row>
    <row r="3063" spans="1:17" hidden="1" x14ac:dyDescent="0.2">
      <c r="A3063" t="s">
        <v>365</v>
      </c>
      <c r="B3063" s="2">
        <v>43282</v>
      </c>
      <c r="C3063" t="s">
        <v>341</v>
      </c>
      <c r="D3063" t="s">
        <v>342</v>
      </c>
      <c r="E3063" t="s">
        <v>347</v>
      </c>
      <c r="F3063" t="s">
        <v>348</v>
      </c>
      <c r="G3063" t="s">
        <v>395</v>
      </c>
      <c r="H3063">
        <v>33</v>
      </c>
      <c r="I3063" t="s">
        <v>232</v>
      </c>
      <c r="J3063" t="s">
        <v>231</v>
      </c>
      <c r="K3063">
        <v>658730</v>
      </c>
      <c r="L3063">
        <v>617703</v>
      </c>
      <c r="M3063">
        <v>8339</v>
      </c>
      <c r="N3063">
        <v>1393</v>
      </c>
      <c r="O3063">
        <v>20721</v>
      </c>
      <c r="P3063">
        <v>189</v>
      </c>
      <c r="Q3063">
        <v>10385</v>
      </c>
    </row>
    <row r="3064" spans="1:17" hidden="1" x14ac:dyDescent="0.2">
      <c r="A3064" t="s">
        <v>365</v>
      </c>
      <c r="B3064" s="2">
        <v>43282</v>
      </c>
      <c r="C3064" t="s">
        <v>341</v>
      </c>
      <c r="D3064" t="s">
        <v>342</v>
      </c>
      <c r="E3064" t="s">
        <v>349</v>
      </c>
      <c r="F3064" t="s">
        <v>350</v>
      </c>
      <c r="G3064" t="s">
        <v>395</v>
      </c>
      <c r="H3064">
        <v>33</v>
      </c>
      <c r="I3064" t="s">
        <v>232</v>
      </c>
      <c r="J3064" t="s">
        <v>231</v>
      </c>
      <c r="K3064">
        <v>684192</v>
      </c>
      <c r="L3064">
        <v>639123</v>
      </c>
      <c r="M3064">
        <v>10158</v>
      </c>
      <c r="N3064">
        <v>1926</v>
      </c>
      <c r="O3064">
        <v>20993</v>
      </c>
      <c r="P3064">
        <v>306</v>
      </c>
      <c r="Q3064">
        <v>11686</v>
      </c>
    </row>
    <row r="3065" spans="1:17" hidden="1" x14ac:dyDescent="0.2">
      <c r="A3065" t="s">
        <v>365</v>
      </c>
      <c r="B3065" s="2">
        <v>43282</v>
      </c>
      <c r="C3065" t="s">
        <v>351</v>
      </c>
      <c r="D3065" t="s">
        <v>352</v>
      </c>
      <c r="E3065" t="s">
        <v>343</v>
      </c>
      <c r="F3065" t="s">
        <v>344</v>
      </c>
      <c r="G3065" t="s">
        <v>395</v>
      </c>
      <c r="H3065">
        <v>33</v>
      </c>
      <c r="I3065" t="s">
        <v>232</v>
      </c>
      <c r="J3065" t="s">
        <v>231</v>
      </c>
      <c r="K3065">
        <v>27201</v>
      </c>
      <c r="L3065">
        <v>22475</v>
      </c>
      <c r="M3065">
        <v>2328</v>
      </c>
      <c r="N3065">
        <v>654</v>
      </c>
      <c r="O3065">
        <v>234</v>
      </c>
      <c r="P3065">
        <v>137</v>
      </c>
      <c r="Q3065">
        <v>1373</v>
      </c>
    </row>
    <row r="3066" spans="1:17" hidden="1" x14ac:dyDescent="0.2">
      <c r="A3066" t="s">
        <v>365</v>
      </c>
      <c r="B3066" s="2">
        <v>43282</v>
      </c>
      <c r="C3066" t="s">
        <v>351</v>
      </c>
      <c r="D3066" t="s">
        <v>352</v>
      </c>
      <c r="E3066" t="s">
        <v>347</v>
      </c>
      <c r="F3066" t="s">
        <v>348</v>
      </c>
      <c r="G3066" t="s">
        <v>395</v>
      </c>
      <c r="H3066">
        <v>33</v>
      </c>
      <c r="I3066" t="s">
        <v>232</v>
      </c>
      <c r="J3066" t="s">
        <v>231</v>
      </c>
      <c r="K3066">
        <v>645065</v>
      </c>
      <c r="L3066">
        <v>602619</v>
      </c>
      <c r="M3066">
        <v>10807</v>
      </c>
      <c r="N3066">
        <v>1510</v>
      </c>
      <c r="O3066">
        <v>19233</v>
      </c>
      <c r="P3066">
        <v>194</v>
      </c>
      <c r="Q3066">
        <v>10702</v>
      </c>
    </row>
    <row r="3067" spans="1:17" hidden="1" x14ac:dyDescent="0.2">
      <c r="A3067" t="s">
        <v>365</v>
      </c>
      <c r="B3067" s="2">
        <v>43282</v>
      </c>
      <c r="C3067" t="s">
        <v>351</v>
      </c>
      <c r="D3067" t="s">
        <v>352</v>
      </c>
      <c r="E3067" t="s">
        <v>349</v>
      </c>
      <c r="F3067" t="s">
        <v>350</v>
      </c>
      <c r="G3067" t="s">
        <v>395</v>
      </c>
      <c r="H3067">
        <v>33</v>
      </c>
      <c r="I3067" t="s">
        <v>232</v>
      </c>
      <c r="J3067" t="s">
        <v>231</v>
      </c>
      <c r="K3067">
        <v>672266</v>
      </c>
      <c r="L3067">
        <v>625094</v>
      </c>
      <c r="M3067">
        <v>13135</v>
      </c>
      <c r="N3067">
        <v>2164</v>
      </c>
      <c r="O3067">
        <v>19467</v>
      </c>
      <c r="P3067">
        <v>331</v>
      </c>
      <c r="Q3067">
        <v>12075</v>
      </c>
    </row>
    <row r="3068" spans="1:17" hidden="1" x14ac:dyDescent="0.2">
      <c r="A3068" t="s">
        <v>365</v>
      </c>
      <c r="B3068" s="2">
        <v>43282</v>
      </c>
      <c r="C3068" t="s">
        <v>353</v>
      </c>
      <c r="D3068" t="s">
        <v>354</v>
      </c>
      <c r="E3068" t="s">
        <v>343</v>
      </c>
      <c r="F3068" t="s">
        <v>344</v>
      </c>
      <c r="G3068" t="s">
        <v>395</v>
      </c>
      <c r="H3068">
        <v>33</v>
      </c>
      <c r="I3068" t="s">
        <v>232</v>
      </c>
      <c r="J3068" t="s">
        <v>231</v>
      </c>
      <c r="K3068">
        <v>52663</v>
      </c>
      <c r="L3068">
        <v>43895</v>
      </c>
      <c r="M3068">
        <v>4147</v>
      </c>
      <c r="N3068">
        <v>1187</v>
      </c>
      <c r="O3068">
        <v>506</v>
      </c>
      <c r="P3068">
        <v>254</v>
      </c>
      <c r="Q3068">
        <v>2674</v>
      </c>
    </row>
    <row r="3069" spans="1:17" hidden="1" x14ac:dyDescent="0.2">
      <c r="A3069" t="s">
        <v>365</v>
      </c>
      <c r="B3069" s="2">
        <v>43282</v>
      </c>
      <c r="C3069" t="s">
        <v>353</v>
      </c>
      <c r="D3069" t="s">
        <v>354</v>
      </c>
      <c r="E3069" t="s">
        <v>347</v>
      </c>
      <c r="F3069" t="s">
        <v>348</v>
      </c>
      <c r="G3069" t="s">
        <v>395</v>
      </c>
      <c r="H3069">
        <v>33</v>
      </c>
      <c r="I3069" t="s">
        <v>232</v>
      </c>
      <c r="J3069" t="s">
        <v>231</v>
      </c>
      <c r="K3069">
        <v>1303795</v>
      </c>
      <c r="L3069">
        <v>1220322</v>
      </c>
      <c r="M3069">
        <v>19146</v>
      </c>
      <c r="N3069">
        <v>2903</v>
      </c>
      <c r="O3069">
        <v>39954</v>
      </c>
      <c r="P3069">
        <v>383</v>
      </c>
      <c r="Q3069">
        <v>21087</v>
      </c>
    </row>
    <row r="3070" spans="1:17" hidden="1" x14ac:dyDescent="0.2">
      <c r="A3070" t="s">
        <v>365</v>
      </c>
      <c r="B3070" s="2">
        <v>43282</v>
      </c>
      <c r="C3070" t="s">
        <v>353</v>
      </c>
      <c r="D3070" t="s">
        <v>354</v>
      </c>
      <c r="E3070" t="s">
        <v>349</v>
      </c>
      <c r="F3070" t="s">
        <v>350</v>
      </c>
      <c r="G3070" t="s">
        <v>395</v>
      </c>
      <c r="H3070">
        <v>33</v>
      </c>
      <c r="I3070" t="s">
        <v>232</v>
      </c>
      <c r="J3070" t="s">
        <v>231</v>
      </c>
      <c r="K3070">
        <v>1356458</v>
      </c>
      <c r="L3070">
        <v>1264217</v>
      </c>
      <c r="M3070">
        <v>23293</v>
      </c>
      <c r="N3070">
        <v>4090</v>
      </c>
      <c r="O3070">
        <v>40460</v>
      </c>
      <c r="P3070">
        <v>637</v>
      </c>
      <c r="Q3070">
        <v>23761</v>
      </c>
    </row>
    <row r="3071" spans="1:17" hidden="1" x14ac:dyDescent="0.2">
      <c r="A3071" t="s">
        <v>339</v>
      </c>
      <c r="B3071" t="s">
        <v>340</v>
      </c>
      <c r="C3071" t="s">
        <v>341</v>
      </c>
      <c r="D3071" t="s">
        <v>342</v>
      </c>
      <c r="E3071" t="s">
        <v>343</v>
      </c>
      <c r="F3071" t="s">
        <v>344</v>
      </c>
      <c r="G3071" t="s">
        <v>396</v>
      </c>
      <c r="H3071">
        <v>34</v>
      </c>
      <c r="I3071" t="s">
        <v>235</v>
      </c>
      <c r="J3071" t="s">
        <v>234</v>
      </c>
      <c r="K3071">
        <v>771726</v>
      </c>
      <c r="L3071">
        <v>648069</v>
      </c>
      <c r="M3071">
        <v>74659</v>
      </c>
      <c r="N3071">
        <v>17249</v>
      </c>
      <c r="O3071">
        <v>6628</v>
      </c>
      <c r="P3071">
        <v>2600</v>
      </c>
      <c r="Q3071">
        <v>22521</v>
      </c>
    </row>
    <row r="3072" spans="1:17" hidden="1" x14ac:dyDescent="0.2">
      <c r="A3072" t="s">
        <v>339</v>
      </c>
      <c r="B3072" t="s">
        <v>340</v>
      </c>
      <c r="C3072" t="s">
        <v>341</v>
      </c>
      <c r="D3072" t="s">
        <v>342</v>
      </c>
      <c r="E3072" t="s">
        <v>347</v>
      </c>
      <c r="F3072" t="s">
        <v>348</v>
      </c>
      <c r="G3072" t="s">
        <v>396</v>
      </c>
      <c r="H3072">
        <v>34</v>
      </c>
      <c r="I3072" t="s">
        <v>235</v>
      </c>
      <c r="J3072" t="s">
        <v>234</v>
      </c>
      <c r="K3072">
        <v>3740568</v>
      </c>
      <c r="L3072">
        <v>2693410</v>
      </c>
      <c r="M3072">
        <v>604024</v>
      </c>
      <c r="N3072">
        <v>6526</v>
      </c>
      <c r="O3072">
        <v>376368</v>
      </c>
      <c r="P3072">
        <v>1261</v>
      </c>
      <c r="Q3072">
        <v>58979</v>
      </c>
    </row>
    <row r="3073" spans="1:17" hidden="1" x14ac:dyDescent="0.2">
      <c r="A3073" t="s">
        <v>339</v>
      </c>
      <c r="B3073" t="s">
        <v>340</v>
      </c>
      <c r="C3073" t="s">
        <v>341</v>
      </c>
      <c r="D3073" t="s">
        <v>342</v>
      </c>
      <c r="E3073" t="s">
        <v>349</v>
      </c>
      <c r="F3073" t="s">
        <v>350</v>
      </c>
      <c r="G3073" t="s">
        <v>396</v>
      </c>
      <c r="H3073">
        <v>34</v>
      </c>
      <c r="I3073" t="s">
        <v>235</v>
      </c>
      <c r="J3073" t="s">
        <v>234</v>
      </c>
      <c r="K3073">
        <v>4512294</v>
      </c>
      <c r="L3073">
        <v>3341479</v>
      </c>
      <c r="M3073">
        <v>678683</v>
      </c>
      <c r="N3073">
        <v>23775</v>
      </c>
      <c r="O3073">
        <v>382996</v>
      </c>
      <c r="P3073">
        <v>3861</v>
      </c>
      <c r="Q3073">
        <v>81500</v>
      </c>
    </row>
    <row r="3074" spans="1:17" hidden="1" x14ac:dyDescent="0.2">
      <c r="A3074" t="s">
        <v>339</v>
      </c>
      <c r="B3074" t="s">
        <v>340</v>
      </c>
      <c r="C3074" t="s">
        <v>351</v>
      </c>
      <c r="D3074" t="s">
        <v>352</v>
      </c>
      <c r="E3074" t="s">
        <v>343</v>
      </c>
      <c r="F3074" t="s">
        <v>344</v>
      </c>
      <c r="G3074" t="s">
        <v>396</v>
      </c>
      <c r="H3074">
        <v>34</v>
      </c>
      <c r="I3074" t="s">
        <v>235</v>
      </c>
      <c r="J3074" t="s">
        <v>234</v>
      </c>
      <c r="K3074">
        <v>783418</v>
      </c>
      <c r="L3074">
        <v>660055</v>
      </c>
      <c r="M3074">
        <v>71780</v>
      </c>
      <c r="N3074">
        <v>19929</v>
      </c>
      <c r="O3074">
        <v>6599</v>
      </c>
      <c r="P3074">
        <v>2672</v>
      </c>
      <c r="Q3074">
        <v>22383</v>
      </c>
    </row>
    <row r="3075" spans="1:17" hidden="1" x14ac:dyDescent="0.2">
      <c r="A3075" t="s">
        <v>339</v>
      </c>
      <c r="B3075" t="s">
        <v>340</v>
      </c>
      <c r="C3075" t="s">
        <v>351</v>
      </c>
      <c r="D3075" t="s">
        <v>352</v>
      </c>
      <c r="E3075" t="s">
        <v>347</v>
      </c>
      <c r="F3075" t="s">
        <v>348</v>
      </c>
      <c r="G3075" t="s">
        <v>396</v>
      </c>
      <c r="H3075">
        <v>34</v>
      </c>
      <c r="I3075" t="s">
        <v>235</v>
      </c>
      <c r="J3075" t="s">
        <v>234</v>
      </c>
      <c r="K3075">
        <v>3496182</v>
      </c>
      <c r="L3075">
        <v>2544964</v>
      </c>
      <c r="M3075">
        <v>531542</v>
      </c>
      <c r="N3075">
        <v>6203</v>
      </c>
      <c r="O3075">
        <v>356617</v>
      </c>
      <c r="P3075">
        <v>1198</v>
      </c>
      <c r="Q3075">
        <v>55658</v>
      </c>
    </row>
    <row r="3076" spans="1:17" hidden="1" x14ac:dyDescent="0.2">
      <c r="A3076" t="s">
        <v>339</v>
      </c>
      <c r="B3076" t="s">
        <v>340</v>
      </c>
      <c r="C3076" t="s">
        <v>351</v>
      </c>
      <c r="D3076" t="s">
        <v>352</v>
      </c>
      <c r="E3076" t="s">
        <v>349</v>
      </c>
      <c r="F3076" t="s">
        <v>350</v>
      </c>
      <c r="G3076" t="s">
        <v>396</v>
      </c>
      <c r="H3076">
        <v>34</v>
      </c>
      <c r="I3076" t="s">
        <v>235</v>
      </c>
      <c r="J3076" t="s">
        <v>234</v>
      </c>
      <c r="K3076">
        <v>4279600</v>
      </c>
      <c r="L3076">
        <v>3205019</v>
      </c>
      <c r="M3076">
        <v>603322</v>
      </c>
      <c r="N3076">
        <v>26132</v>
      </c>
      <c r="O3076">
        <v>363216</v>
      </c>
      <c r="P3076">
        <v>3870</v>
      </c>
      <c r="Q3076">
        <v>78041</v>
      </c>
    </row>
    <row r="3077" spans="1:17" hidden="1" x14ac:dyDescent="0.2">
      <c r="A3077" t="s">
        <v>339</v>
      </c>
      <c r="B3077" t="s">
        <v>340</v>
      </c>
      <c r="C3077" t="s">
        <v>353</v>
      </c>
      <c r="D3077" t="s">
        <v>354</v>
      </c>
      <c r="E3077" t="s">
        <v>343</v>
      </c>
      <c r="F3077" t="s">
        <v>344</v>
      </c>
      <c r="G3077" t="s">
        <v>396</v>
      </c>
      <c r="H3077">
        <v>34</v>
      </c>
      <c r="I3077" t="s">
        <v>235</v>
      </c>
      <c r="J3077" t="s">
        <v>234</v>
      </c>
      <c r="K3077">
        <v>1555144</v>
      </c>
      <c r="L3077">
        <v>1308124</v>
      </c>
      <c r="M3077">
        <v>146439</v>
      </c>
      <c r="N3077">
        <v>37178</v>
      </c>
      <c r="O3077">
        <v>13227</v>
      </c>
      <c r="P3077">
        <v>5272</v>
      </c>
      <c r="Q3077">
        <v>44904</v>
      </c>
    </row>
    <row r="3078" spans="1:17" hidden="1" x14ac:dyDescent="0.2">
      <c r="A3078" t="s">
        <v>339</v>
      </c>
      <c r="B3078" t="s">
        <v>340</v>
      </c>
      <c r="C3078" t="s">
        <v>353</v>
      </c>
      <c r="D3078" t="s">
        <v>354</v>
      </c>
      <c r="E3078" t="s">
        <v>347</v>
      </c>
      <c r="F3078" t="s">
        <v>348</v>
      </c>
      <c r="G3078" t="s">
        <v>396</v>
      </c>
      <c r="H3078">
        <v>34</v>
      </c>
      <c r="I3078" t="s">
        <v>235</v>
      </c>
      <c r="J3078" t="s">
        <v>234</v>
      </c>
      <c r="K3078">
        <v>7236750</v>
      </c>
      <c r="L3078">
        <v>5238374</v>
      </c>
      <c r="M3078">
        <v>1135566</v>
      </c>
      <c r="N3078">
        <v>12729</v>
      </c>
      <c r="O3078">
        <v>732985</v>
      </c>
      <c r="P3078">
        <v>2459</v>
      </c>
      <c r="Q3078">
        <v>114637</v>
      </c>
    </row>
    <row r="3079" spans="1:17" hidden="1" x14ac:dyDescent="0.2">
      <c r="A3079" t="s">
        <v>339</v>
      </c>
      <c r="B3079" t="s">
        <v>340</v>
      </c>
      <c r="C3079" t="s">
        <v>353</v>
      </c>
      <c r="D3079" t="s">
        <v>354</v>
      </c>
      <c r="E3079" t="s">
        <v>349</v>
      </c>
      <c r="F3079" t="s">
        <v>350</v>
      </c>
      <c r="G3079" t="s">
        <v>396</v>
      </c>
      <c r="H3079">
        <v>34</v>
      </c>
      <c r="I3079" t="s">
        <v>235</v>
      </c>
      <c r="J3079" t="s">
        <v>234</v>
      </c>
      <c r="K3079">
        <v>8791894</v>
      </c>
      <c r="L3079">
        <v>6546498</v>
      </c>
      <c r="M3079">
        <v>1282005</v>
      </c>
      <c r="N3079">
        <v>49907</v>
      </c>
      <c r="O3079">
        <v>746212</v>
      </c>
      <c r="P3079">
        <v>7731</v>
      </c>
      <c r="Q3079">
        <v>159541</v>
      </c>
    </row>
    <row r="3080" spans="1:17" hidden="1" x14ac:dyDescent="0.2">
      <c r="A3080" t="s">
        <v>355</v>
      </c>
      <c r="B3080" t="s">
        <v>356</v>
      </c>
      <c r="C3080" t="s">
        <v>341</v>
      </c>
      <c r="D3080" t="s">
        <v>342</v>
      </c>
      <c r="E3080" t="s">
        <v>343</v>
      </c>
      <c r="F3080" t="s">
        <v>344</v>
      </c>
      <c r="G3080" t="s">
        <v>396</v>
      </c>
      <c r="H3080">
        <v>34</v>
      </c>
      <c r="I3080" t="s">
        <v>235</v>
      </c>
      <c r="J3080" t="s">
        <v>234</v>
      </c>
      <c r="K3080">
        <v>771729</v>
      </c>
      <c r="L3080">
        <v>648072</v>
      </c>
      <c r="M3080">
        <v>74659</v>
      </c>
      <c r="N3080">
        <v>17249</v>
      </c>
      <c r="O3080">
        <v>6628</v>
      </c>
      <c r="P3080">
        <v>2600</v>
      </c>
      <c r="Q3080">
        <v>22521</v>
      </c>
    </row>
    <row r="3081" spans="1:17" hidden="1" x14ac:dyDescent="0.2">
      <c r="A3081" t="s">
        <v>355</v>
      </c>
      <c r="B3081" t="s">
        <v>356</v>
      </c>
      <c r="C3081" t="s">
        <v>341</v>
      </c>
      <c r="D3081" t="s">
        <v>342</v>
      </c>
      <c r="E3081" t="s">
        <v>347</v>
      </c>
      <c r="F3081" t="s">
        <v>348</v>
      </c>
      <c r="G3081" t="s">
        <v>396</v>
      </c>
      <c r="H3081">
        <v>34</v>
      </c>
      <c r="I3081" t="s">
        <v>235</v>
      </c>
      <c r="J3081" t="s">
        <v>234</v>
      </c>
      <c r="K3081">
        <v>3740587</v>
      </c>
      <c r="L3081">
        <v>2693424</v>
      </c>
      <c r="M3081">
        <v>604025</v>
      </c>
      <c r="N3081">
        <v>6526</v>
      </c>
      <c r="O3081">
        <v>376372</v>
      </c>
      <c r="P3081">
        <v>1261</v>
      </c>
      <c r="Q3081">
        <v>58979</v>
      </c>
    </row>
    <row r="3082" spans="1:17" hidden="1" x14ac:dyDescent="0.2">
      <c r="A3082" t="s">
        <v>355</v>
      </c>
      <c r="B3082" t="s">
        <v>356</v>
      </c>
      <c r="C3082" t="s">
        <v>341</v>
      </c>
      <c r="D3082" t="s">
        <v>342</v>
      </c>
      <c r="E3082" t="s">
        <v>349</v>
      </c>
      <c r="F3082" t="s">
        <v>350</v>
      </c>
      <c r="G3082" t="s">
        <v>396</v>
      </c>
      <c r="H3082">
        <v>34</v>
      </c>
      <c r="I3082" t="s">
        <v>235</v>
      </c>
      <c r="J3082" t="s">
        <v>234</v>
      </c>
      <c r="K3082">
        <v>4512316</v>
      </c>
      <c r="L3082">
        <v>3341496</v>
      </c>
      <c r="M3082">
        <v>678684</v>
      </c>
      <c r="N3082">
        <v>23775</v>
      </c>
      <c r="O3082">
        <v>383000</v>
      </c>
      <c r="P3082">
        <v>3861</v>
      </c>
      <c r="Q3082">
        <v>81500</v>
      </c>
    </row>
    <row r="3083" spans="1:17" hidden="1" x14ac:dyDescent="0.2">
      <c r="A3083" t="s">
        <v>355</v>
      </c>
      <c r="B3083" t="s">
        <v>356</v>
      </c>
      <c r="C3083" t="s">
        <v>351</v>
      </c>
      <c r="D3083" t="s">
        <v>352</v>
      </c>
      <c r="E3083" t="s">
        <v>343</v>
      </c>
      <c r="F3083" t="s">
        <v>344</v>
      </c>
      <c r="G3083" t="s">
        <v>396</v>
      </c>
      <c r="H3083">
        <v>34</v>
      </c>
      <c r="I3083" t="s">
        <v>235</v>
      </c>
      <c r="J3083" t="s">
        <v>234</v>
      </c>
      <c r="K3083">
        <v>783428</v>
      </c>
      <c r="L3083">
        <v>660062</v>
      </c>
      <c r="M3083">
        <v>71783</v>
      </c>
      <c r="N3083">
        <v>19929</v>
      </c>
      <c r="O3083">
        <v>6599</v>
      </c>
      <c r="P3083">
        <v>2672</v>
      </c>
      <c r="Q3083">
        <v>22383</v>
      </c>
    </row>
    <row r="3084" spans="1:17" hidden="1" x14ac:dyDescent="0.2">
      <c r="A3084" t="s">
        <v>355</v>
      </c>
      <c r="B3084" t="s">
        <v>356</v>
      </c>
      <c r="C3084" t="s">
        <v>351</v>
      </c>
      <c r="D3084" t="s">
        <v>352</v>
      </c>
      <c r="E3084" t="s">
        <v>347</v>
      </c>
      <c r="F3084" t="s">
        <v>348</v>
      </c>
      <c r="G3084" t="s">
        <v>396</v>
      </c>
      <c r="H3084">
        <v>34</v>
      </c>
      <c r="I3084" t="s">
        <v>235</v>
      </c>
      <c r="J3084" t="s">
        <v>234</v>
      </c>
      <c r="K3084">
        <v>3496218</v>
      </c>
      <c r="L3084">
        <v>2544981</v>
      </c>
      <c r="M3084">
        <v>531558</v>
      </c>
      <c r="N3084">
        <v>6203</v>
      </c>
      <c r="O3084">
        <v>356620</v>
      </c>
      <c r="P3084">
        <v>1198</v>
      </c>
      <c r="Q3084">
        <v>55658</v>
      </c>
    </row>
    <row r="3085" spans="1:17" hidden="1" x14ac:dyDescent="0.2">
      <c r="A3085" t="s">
        <v>355</v>
      </c>
      <c r="B3085" t="s">
        <v>356</v>
      </c>
      <c r="C3085" t="s">
        <v>351</v>
      </c>
      <c r="D3085" t="s">
        <v>352</v>
      </c>
      <c r="E3085" t="s">
        <v>349</v>
      </c>
      <c r="F3085" t="s">
        <v>350</v>
      </c>
      <c r="G3085" t="s">
        <v>396</v>
      </c>
      <c r="H3085">
        <v>34</v>
      </c>
      <c r="I3085" t="s">
        <v>235</v>
      </c>
      <c r="J3085" t="s">
        <v>234</v>
      </c>
      <c r="K3085">
        <v>4279646</v>
      </c>
      <c r="L3085">
        <v>3205043</v>
      </c>
      <c r="M3085">
        <v>603341</v>
      </c>
      <c r="N3085">
        <v>26132</v>
      </c>
      <c r="O3085">
        <v>363219</v>
      </c>
      <c r="P3085">
        <v>3870</v>
      </c>
      <c r="Q3085">
        <v>78041</v>
      </c>
    </row>
    <row r="3086" spans="1:17" hidden="1" x14ac:dyDescent="0.2">
      <c r="A3086" t="s">
        <v>355</v>
      </c>
      <c r="B3086" t="s">
        <v>356</v>
      </c>
      <c r="C3086" t="s">
        <v>353</v>
      </c>
      <c r="D3086" t="s">
        <v>354</v>
      </c>
      <c r="E3086" t="s">
        <v>343</v>
      </c>
      <c r="F3086" t="s">
        <v>344</v>
      </c>
      <c r="G3086" t="s">
        <v>396</v>
      </c>
      <c r="H3086">
        <v>34</v>
      </c>
      <c r="I3086" t="s">
        <v>235</v>
      </c>
      <c r="J3086" t="s">
        <v>234</v>
      </c>
      <c r="K3086">
        <v>1555157</v>
      </c>
      <c r="L3086">
        <v>1308134</v>
      </c>
      <c r="M3086">
        <v>146442</v>
      </c>
      <c r="N3086">
        <v>37178</v>
      </c>
      <c r="O3086">
        <v>13227</v>
      </c>
      <c r="P3086">
        <v>5272</v>
      </c>
      <c r="Q3086">
        <v>44904</v>
      </c>
    </row>
    <row r="3087" spans="1:17" hidden="1" x14ac:dyDescent="0.2">
      <c r="A3087" t="s">
        <v>355</v>
      </c>
      <c r="B3087" t="s">
        <v>356</v>
      </c>
      <c r="C3087" t="s">
        <v>353</v>
      </c>
      <c r="D3087" t="s">
        <v>354</v>
      </c>
      <c r="E3087" t="s">
        <v>347</v>
      </c>
      <c r="F3087" t="s">
        <v>348</v>
      </c>
      <c r="G3087" t="s">
        <v>396</v>
      </c>
      <c r="H3087">
        <v>34</v>
      </c>
      <c r="I3087" t="s">
        <v>235</v>
      </c>
      <c r="J3087" t="s">
        <v>234</v>
      </c>
      <c r="K3087">
        <v>7236805</v>
      </c>
      <c r="L3087">
        <v>5238405</v>
      </c>
      <c r="M3087">
        <v>1135583</v>
      </c>
      <c r="N3087">
        <v>12729</v>
      </c>
      <c r="O3087">
        <v>732992</v>
      </c>
      <c r="P3087">
        <v>2459</v>
      </c>
      <c r="Q3087">
        <v>114637</v>
      </c>
    </row>
    <row r="3088" spans="1:17" hidden="1" x14ac:dyDescent="0.2">
      <c r="A3088" t="s">
        <v>355</v>
      </c>
      <c r="B3088" t="s">
        <v>356</v>
      </c>
      <c r="C3088" t="s">
        <v>353</v>
      </c>
      <c r="D3088" t="s">
        <v>354</v>
      </c>
      <c r="E3088" t="s">
        <v>349</v>
      </c>
      <c r="F3088" t="s">
        <v>350</v>
      </c>
      <c r="G3088" t="s">
        <v>396</v>
      </c>
      <c r="H3088">
        <v>34</v>
      </c>
      <c r="I3088" t="s">
        <v>235</v>
      </c>
      <c r="J3088" t="s">
        <v>234</v>
      </c>
      <c r="K3088">
        <v>8791962</v>
      </c>
      <c r="L3088">
        <v>6546539</v>
      </c>
      <c r="M3088">
        <v>1282025</v>
      </c>
      <c r="N3088">
        <v>49907</v>
      </c>
      <c r="O3088">
        <v>746219</v>
      </c>
      <c r="P3088">
        <v>7731</v>
      </c>
      <c r="Q3088">
        <v>159541</v>
      </c>
    </row>
    <row r="3089" spans="1:17" hidden="1" x14ac:dyDescent="0.2">
      <c r="A3089" t="s">
        <v>357</v>
      </c>
      <c r="B3089" s="2">
        <v>40360</v>
      </c>
      <c r="C3089" t="s">
        <v>341</v>
      </c>
      <c r="D3089" t="s">
        <v>342</v>
      </c>
      <c r="E3089" t="s">
        <v>343</v>
      </c>
      <c r="F3089" t="s">
        <v>344</v>
      </c>
      <c r="G3089" t="s">
        <v>396</v>
      </c>
      <c r="H3089">
        <v>34</v>
      </c>
      <c r="I3089" t="s">
        <v>235</v>
      </c>
      <c r="J3089" t="s">
        <v>234</v>
      </c>
      <c r="K3089">
        <v>776644</v>
      </c>
      <c r="L3089">
        <v>652028</v>
      </c>
      <c r="M3089">
        <v>75183</v>
      </c>
      <c r="N3089">
        <v>17316</v>
      </c>
      <c r="O3089">
        <v>6651</v>
      </c>
      <c r="P3089">
        <v>2610</v>
      </c>
      <c r="Q3089">
        <v>22856</v>
      </c>
    </row>
    <row r="3090" spans="1:17" hidden="1" x14ac:dyDescent="0.2">
      <c r="A3090" t="s">
        <v>357</v>
      </c>
      <c r="B3090" s="2">
        <v>40360</v>
      </c>
      <c r="C3090" t="s">
        <v>341</v>
      </c>
      <c r="D3090" t="s">
        <v>342</v>
      </c>
      <c r="E3090" t="s">
        <v>347</v>
      </c>
      <c r="F3090" t="s">
        <v>348</v>
      </c>
      <c r="G3090" t="s">
        <v>396</v>
      </c>
      <c r="H3090">
        <v>34</v>
      </c>
      <c r="I3090" t="s">
        <v>235</v>
      </c>
      <c r="J3090" t="s">
        <v>234</v>
      </c>
      <c r="K3090">
        <v>3739097</v>
      </c>
      <c r="L3090">
        <v>2689188</v>
      </c>
      <c r="M3090">
        <v>604385</v>
      </c>
      <c r="N3090">
        <v>6522</v>
      </c>
      <c r="O3090">
        <v>378377</v>
      </c>
      <c r="P3090">
        <v>1263</v>
      </c>
      <c r="Q3090">
        <v>59362</v>
      </c>
    </row>
    <row r="3091" spans="1:17" hidden="1" x14ac:dyDescent="0.2">
      <c r="A3091" t="s">
        <v>357</v>
      </c>
      <c r="B3091" s="2">
        <v>40360</v>
      </c>
      <c r="C3091" t="s">
        <v>341</v>
      </c>
      <c r="D3091" t="s">
        <v>342</v>
      </c>
      <c r="E3091" t="s">
        <v>349</v>
      </c>
      <c r="F3091" t="s">
        <v>350</v>
      </c>
      <c r="G3091" t="s">
        <v>396</v>
      </c>
      <c r="H3091">
        <v>34</v>
      </c>
      <c r="I3091" t="s">
        <v>235</v>
      </c>
      <c r="J3091" t="s">
        <v>234</v>
      </c>
      <c r="K3091">
        <v>4515741</v>
      </c>
      <c r="L3091">
        <v>3341216</v>
      </c>
      <c r="M3091">
        <v>679568</v>
      </c>
      <c r="N3091">
        <v>23838</v>
      </c>
      <c r="O3091">
        <v>385028</v>
      </c>
      <c r="P3091">
        <v>3873</v>
      </c>
      <c r="Q3091">
        <v>82218</v>
      </c>
    </row>
    <row r="3092" spans="1:17" hidden="1" x14ac:dyDescent="0.2">
      <c r="A3092" t="s">
        <v>357</v>
      </c>
      <c r="B3092" s="2">
        <v>40360</v>
      </c>
      <c r="C3092" t="s">
        <v>351</v>
      </c>
      <c r="D3092" t="s">
        <v>352</v>
      </c>
      <c r="E3092" t="s">
        <v>343</v>
      </c>
      <c r="F3092" t="s">
        <v>344</v>
      </c>
      <c r="G3092" t="s">
        <v>396</v>
      </c>
      <c r="H3092">
        <v>34</v>
      </c>
      <c r="I3092" t="s">
        <v>235</v>
      </c>
      <c r="J3092" t="s">
        <v>234</v>
      </c>
      <c r="K3092">
        <v>788281</v>
      </c>
      <c r="L3092">
        <v>664037</v>
      </c>
      <c r="M3092">
        <v>72253</v>
      </c>
      <c r="N3092">
        <v>19988</v>
      </c>
      <c r="O3092">
        <v>6610</v>
      </c>
      <c r="P3092">
        <v>2682</v>
      </c>
      <c r="Q3092">
        <v>22711</v>
      </c>
    </row>
    <row r="3093" spans="1:17" hidden="1" x14ac:dyDescent="0.2">
      <c r="A3093" t="s">
        <v>357</v>
      </c>
      <c r="B3093" s="2">
        <v>40360</v>
      </c>
      <c r="C3093" t="s">
        <v>351</v>
      </c>
      <c r="D3093" t="s">
        <v>352</v>
      </c>
      <c r="E3093" t="s">
        <v>347</v>
      </c>
      <c r="F3093" t="s">
        <v>348</v>
      </c>
      <c r="G3093" t="s">
        <v>396</v>
      </c>
      <c r="H3093">
        <v>34</v>
      </c>
      <c r="I3093" t="s">
        <v>235</v>
      </c>
      <c r="J3093" t="s">
        <v>234</v>
      </c>
      <c r="K3093">
        <v>3495602</v>
      </c>
      <c r="L3093">
        <v>2541596</v>
      </c>
      <c r="M3093">
        <v>531951</v>
      </c>
      <c r="N3093">
        <v>6194</v>
      </c>
      <c r="O3093">
        <v>358588</v>
      </c>
      <c r="P3093">
        <v>1206</v>
      </c>
      <c r="Q3093">
        <v>56067</v>
      </c>
    </row>
    <row r="3094" spans="1:17" hidden="1" x14ac:dyDescent="0.2">
      <c r="A3094" t="s">
        <v>357</v>
      </c>
      <c r="B3094" s="2">
        <v>40360</v>
      </c>
      <c r="C3094" t="s">
        <v>351</v>
      </c>
      <c r="D3094" t="s">
        <v>352</v>
      </c>
      <c r="E3094" t="s">
        <v>349</v>
      </c>
      <c r="F3094" t="s">
        <v>350</v>
      </c>
      <c r="G3094" t="s">
        <v>396</v>
      </c>
      <c r="H3094">
        <v>34</v>
      </c>
      <c r="I3094" t="s">
        <v>235</v>
      </c>
      <c r="J3094" t="s">
        <v>234</v>
      </c>
      <c r="K3094">
        <v>4283883</v>
      </c>
      <c r="L3094">
        <v>3205633</v>
      </c>
      <c r="M3094">
        <v>604204</v>
      </c>
      <c r="N3094">
        <v>26182</v>
      </c>
      <c r="O3094">
        <v>365198</v>
      </c>
      <c r="P3094">
        <v>3888</v>
      </c>
      <c r="Q3094">
        <v>78778</v>
      </c>
    </row>
    <row r="3095" spans="1:17" hidden="1" x14ac:dyDescent="0.2">
      <c r="A3095" t="s">
        <v>357</v>
      </c>
      <c r="B3095" s="2">
        <v>40360</v>
      </c>
      <c r="C3095" t="s">
        <v>353</v>
      </c>
      <c r="D3095" t="s">
        <v>354</v>
      </c>
      <c r="E3095" t="s">
        <v>343</v>
      </c>
      <c r="F3095" t="s">
        <v>344</v>
      </c>
      <c r="G3095" t="s">
        <v>396</v>
      </c>
      <c r="H3095">
        <v>34</v>
      </c>
      <c r="I3095" t="s">
        <v>235</v>
      </c>
      <c r="J3095" t="s">
        <v>234</v>
      </c>
      <c r="K3095">
        <v>1564925</v>
      </c>
      <c r="L3095">
        <v>1316065</v>
      </c>
      <c r="M3095">
        <v>147436</v>
      </c>
      <c r="N3095">
        <v>37304</v>
      </c>
      <c r="O3095">
        <v>13261</v>
      </c>
      <c r="P3095">
        <v>5292</v>
      </c>
      <c r="Q3095">
        <v>45567</v>
      </c>
    </row>
    <row r="3096" spans="1:17" hidden="1" x14ac:dyDescent="0.2">
      <c r="A3096" t="s">
        <v>357</v>
      </c>
      <c r="B3096" s="2">
        <v>40360</v>
      </c>
      <c r="C3096" t="s">
        <v>353</v>
      </c>
      <c r="D3096" t="s">
        <v>354</v>
      </c>
      <c r="E3096" t="s">
        <v>347</v>
      </c>
      <c r="F3096" t="s">
        <v>348</v>
      </c>
      <c r="G3096" t="s">
        <v>396</v>
      </c>
      <c r="H3096">
        <v>34</v>
      </c>
      <c r="I3096" t="s">
        <v>235</v>
      </c>
      <c r="J3096" t="s">
        <v>234</v>
      </c>
      <c r="K3096">
        <v>7234699</v>
      </c>
      <c r="L3096">
        <v>5230784</v>
      </c>
      <c r="M3096">
        <v>1136336</v>
      </c>
      <c r="N3096">
        <v>12716</v>
      </c>
      <c r="O3096">
        <v>736965</v>
      </c>
      <c r="P3096">
        <v>2469</v>
      </c>
      <c r="Q3096">
        <v>115429</v>
      </c>
    </row>
    <row r="3097" spans="1:17" hidden="1" x14ac:dyDescent="0.2">
      <c r="A3097" t="s">
        <v>357</v>
      </c>
      <c r="B3097" s="2">
        <v>40360</v>
      </c>
      <c r="C3097" t="s">
        <v>353</v>
      </c>
      <c r="D3097" t="s">
        <v>354</v>
      </c>
      <c r="E3097" t="s">
        <v>349</v>
      </c>
      <c r="F3097" t="s">
        <v>350</v>
      </c>
      <c r="G3097" t="s">
        <v>396</v>
      </c>
      <c r="H3097">
        <v>34</v>
      </c>
      <c r="I3097" t="s">
        <v>235</v>
      </c>
      <c r="J3097" t="s">
        <v>234</v>
      </c>
      <c r="K3097">
        <v>8799624</v>
      </c>
      <c r="L3097">
        <v>6546849</v>
      </c>
      <c r="M3097">
        <v>1283772</v>
      </c>
      <c r="N3097">
        <v>50020</v>
      </c>
      <c r="O3097">
        <v>750226</v>
      </c>
      <c r="P3097">
        <v>7761</v>
      </c>
      <c r="Q3097">
        <v>160996</v>
      </c>
    </row>
    <row r="3098" spans="1:17" hidden="1" x14ac:dyDescent="0.2">
      <c r="A3098" t="s">
        <v>358</v>
      </c>
      <c r="B3098" s="2">
        <v>40725</v>
      </c>
      <c r="C3098" t="s">
        <v>341</v>
      </c>
      <c r="D3098" t="s">
        <v>342</v>
      </c>
      <c r="E3098" t="s">
        <v>343</v>
      </c>
      <c r="F3098" t="s">
        <v>344</v>
      </c>
      <c r="G3098" t="s">
        <v>396</v>
      </c>
      <c r="H3098">
        <v>34</v>
      </c>
      <c r="I3098" t="s">
        <v>235</v>
      </c>
      <c r="J3098" t="s">
        <v>234</v>
      </c>
      <c r="K3098">
        <v>797127</v>
      </c>
      <c r="L3098">
        <v>668448</v>
      </c>
      <c r="M3098">
        <v>77543</v>
      </c>
      <c r="N3098">
        <v>17541</v>
      </c>
      <c r="O3098">
        <v>6787</v>
      </c>
      <c r="P3098">
        <v>2661</v>
      </c>
      <c r="Q3098">
        <v>24147</v>
      </c>
    </row>
    <row r="3099" spans="1:17" hidden="1" x14ac:dyDescent="0.2">
      <c r="A3099" t="s">
        <v>358</v>
      </c>
      <c r="B3099" s="2">
        <v>40725</v>
      </c>
      <c r="C3099" t="s">
        <v>341</v>
      </c>
      <c r="D3099" t="s">
        <v>342</v>
      </c>
      <c r="E3099" t="s">
        <v>347</v>
      </c>
      <c r="F3099" t="s">
        <v>348</v>
      </c>
      <c r="G3099" t="s">
        <v>396</v>
      </c>
      <c r="H3099">
        <v>34</v>
      </c>
      <c r="I3099" t="s">
        <v>235</v>
      </c>
      <c r="J3099" t="s">
        <v>234</v>
      </c>
      <c r="K3099">
        <v>3730068</v>
      </c>
      <c r="L3099">
        <v>2668026</v>
      </c>
      <c r="M3099">
        <v>605338</v>
      </c>
      <c r="N3099">
        <v>6520</v>
      </c>
      <c r="O3099">
        <v>387990</v>
      </c>
      <c r="P3099">
        <v>1345</v>
      </c>
      <c r="Q3099">
        <v>60849</v>
      </c>
    </row>
    <row r="3100" spans="1:17" hidden="1" x14ac:dyDescent="0.2">
      <c r="A3100" t="s">
        <v>358</v>
      </c>
      <c r="B3100" s="2">
        <v>40725</v>
      </c>
      <c r="C3100" t="s">
        <v>341</v>
      </c>
      <c r="D3100" t="s">
        <v>342</v>
      </c>
      <c r="E3100" t="s">
        <v>349</v>
      </c>
      <c r="F3100" t="s">
        <v>350</v>
      </c>
      <c r="G3100" t="s">
        <v>396</v>
      </c>
      <c r="H3100">
        <v>34</v>
      </c>
      <c r="I3100" t="s">
        <v>235</v>
      </c>
      <c r="J3100" t="s">
        <v>234</v>
      </c>
      <c r="K3100">
        <v>4527195</v>
      </c>
      <c r="L3100">
        <v>3336474</v>
      </c>
      <c r="M3100">
        <v>682881</v>
      </c>
      <c r="N3100">
        <v>24061</v>
      </c>
      <c r="O3100">
        <v>394777</v>
      </c>
      <c r="P3100">
        <v>4006</v>
      </c>
      <c r="Q3100">
        <v>84996</v>
      </c>
    </row>
    <row r="3101" spans="1:17" hidden="1" x14ac:dyDescent="0.2">
      <c r="A3101" t="s">
        <v>358</v>
      </c>
      <c r="B3101" s="2">
        <v>40725</v>
      </c>
      <c r="C3101" t="s">
        <v>351</v>
      </c>
      <c r="D3101" t="s">
        <v>352</v>
      </c>
      <c r="E3101" t="s">
        <v>343</v>
      </c>
      <c r="F3101" t="s">
        <v>344</v>
      </c>
      <c r="G3101" t="s">
        <v>396</v>
      </c>
      <c r="H3101">
        <v>34</v>
      </c>
      <c r="I3101" t="s">
        <v>235</v>
      </c>
      <c r="J3101" t="s">
        <v>234</v>
      </c>
      <c r="K3101">
        <v>807662</v>
      </c>
      <c r="L3101">
        <v>679029</v>
      </c>
      <c r="M3101">
        <v>74944</v>
      </c>
      <c r="N3101">
        <v>20219</v>
      </c>
      <c r="O3101">
        <v>6740</v>
      </c>
      <c r="P3101">
        <v>2750</v>
      </c>
      <c r="Q3101">
        <v>23980</v>
      </c>
    </row>
    <row r="3102" spans="1:17" hidden="1" x14ac:dyDescent="0.2">
      <c r="A3102" t="s">
        <v>358</v>
      </c>
      <c r="B3102" s="2">
        <v>40725</v>
      </c>
      <c r="C3102" t="s">
        <v>351</v>
      </c>
      <c r="D3102" t="s">
        <v>352</v>
      </c>
      <c r="E3102" t="s">
        <v>347</v>
      </c>
      <c r="F3102" t="s">
        <v>348</v>
      </c>
      <c r="G3102" t="s">
        <v>396</v>
      </c>
      <c r="H3102">
        <v>34</v>
      </c>
      <c r="I3102" t="s">
        <v>235</v>
      </c>
      <c r="J3102" t="s">
        <v>234</v>
      </c>
      <c r="K3102">
        <v>3492926</v>
      </c>
      <c r="L3102">
        <v>2526114</v>
      </c>
      <c r="M3102">
        <v>533407</v>
      </c>
      <c r="N3102">
        <v>6196</v>
      </c>
      <c r="O3102">
        <v>368203</v>
      </c>
      <c r="P3102">
        <v>1238</v>
      </c>
      <c r="Q3102">
        <v>57768</v>
      </c>
    </row>
    <row r="3103" spans="1:17" hidden="1" x14ac:dyDescent="0.2">
      <c r="A3103" t="s">
        <v>358</v>
      </c>
      <c r="B3103" s="2">
        <v>40725</v>
      </c>
      <c r="C3103" t="s">
        <v>351</v>
      </c>
      <c r="D3103" t="s">
        <v>352</v>
      </c>
      <c r="E3103" t="s">
        <v>349</v>
      </c>
      <c r="F3103" t="s">
        <v>350</v>
      </c>
      <c r="G3103" t="s">
        <v>396</v>
      </c>
      <c r="H3103">
        <v>34</v>
      </c>
      <c r="I3103" t="s">
        <v>235</v>
      </c>
      <c r="J3103" t="s">
        <v>234</v>
      </c>
      <c r="K3103">
        <v>4300588</v>
      </c>
      <c r="L3103">
        <v>3205143</v>
      </c>
      <c r="M3103">
        <v>608351</v>
      </c>
      <c r="N3103">
        <v>26415</v>
      </c>
      <c r="O3103">
        <v>374943</v>
      </c>
      <c r="P3103">
        <v>3988</v>
      </c>
      <c r="Q3103">
        <v>81748</v>
      </c>
    </row>
    <row r="3104" spans="1:17" hidden="1" x14ac:dyDescent="0.2">
      <c r="A3104" t="s">
        <v>358</v>
      </c>
      <c r="B3104" s="2">
        <v>40725</v>
      </c>
      <c r="C3104" t="s">
        <v>353</v>
      </c>
      <c r="D3104" t="s">
        <v>354</v>
      </c>
      <c r="E3104" t="s">
        <v>343</v>
      </c>
      <c r="F3104" t="s">
        <v>344</v>
      </c>
      <c r="G3104" t="s">
        <v>396</v>
      </c>
      <c r="H3104">
        <v>34</v>
      </c>
      <c r="I3104" t="s">
        <v>235</v>
      </c>
      <c r="J3104" t="s">
        <v>234</v>
      </c>
      <c r="K3104">
        <v>1604789</v>
      </c>
      <c r="L3104">
        <v>1347477</v>
      </c>
      <c r="M3104">
        <v>152487</v>
      </c>
      <c r="N3104">
        <v>37760</v>
      </c>
      <c r="O3104">
        <v>13527</v>
      </c>
      <c r="P3104">
        <v>5411</v>
      </c>
      <c r="Q3104">
        <v>48127</v>
      </c>
    </row>
    <row r="3105" spans="1:17" hidden="1" x14ac:dyDescent="0.2">
      <c r="A3105" t="s">
        <v>358</v>
      </c>
      <c r="B3105" s="2">
        <v>40725</v>
      </c>
      <c r="C3105" t="s">
        <v>353</v>
      </c>
      <c r="D3105" t="s">
        <v>354</v>
      </c>
      <c r="E3105" t="s">
        <v>347</v>
      </c>
      <c r="F3105" t="s">
        <v>348</v>
      </c>
      <c r="G3105" t="s">
        <v>396</v>
      </c>
      <c r="H3105">
        <v>34</v>
      </c>
      <c r="I3105" t="s">
        <v>235</v>
      </c>
      <c r="J3105" t="s">
        <v>234</v>
      </c>
      <c r="K3105">
        <v>7222994</v>
      </c>
      <c r="L3105">
        <v>5194140</v>
      </c>
      <c r="M3105">
        <v>1138745</v>
      </c>
      <c r="N3105">
        <v>12716</v>
      </c>
      <c r="O3105">
        <v>756193</v>
      </c>
      <c r="P3105">
        <v>2583</v>
      </c>
      <c r="Q3105">
        <v>118617</v>
      </c>
    </row>
    <row r="3106" spans="1:17" hidden="1" x14ac:dyDescent="0.2">
      <c r="A3106" t="s">
        <v>358</v>
      </c>
      <c r="B3106" s="2">
        <v>40725</v>
      </c>
      <c r="C3106" t="s">
        <v>353</v>
      </c>
      <c r="D3106" t="s">
        <v>354</v>
      </c>
      <c r="E3106" t="s">
        <v>349</v>
      </c>
      <c r="F3106" t="s">
        <v>350</v>
      </c>
      <c r="G3106" t="s">
        <v>396</v>
      </c>
      <c r="H3106">
        <v>34</v>
      </c>
      <c r="I3106" t="s">
        <v>235</v>
      </c>
      <c r="J3106" t="s">
        <v>234</v>
      </c>
      <c r="K3106">
        <v>8827783</v>
      </c>
      <c r="L3106">
        <v>6541617</v>
      </c>
      <c r="M3106">
        <v>1291232</v>
      </c>
      <c r="N3106">
        <v>50476</v>
      </c>
      <c r="O3106">
        <v>769720</v>
      </c>
      <c r="P3106">
        <v>7994</v>
      </c>
      <c r="Q3106">
        <v>166744</v>
      </c>
    </row>
    <row r="3107" spans="1:17" hidden="1" x14ac:dyDescent="0.2">
      <c r="A3107" t="s">
        <v>359</v>
      </c>
      <c r="B3107" s="2">
        <v>41091</v>
      </c>
      <c r="C3107" t="s">
        <v>341</v>
      </c>
      <c r="D3107" t="s">
        <v>342</v>
      </c>
      <c r="E3107" t="s">
        <v>343</v>
      </c>
      <c r="F3107" t="s">
        <v>344</v>
      </c>
      <c r="G3107" t="s">
        <v>396</v>
      </c>
      <c r="H3107">
        <v>34</v>
      </c>
      <c r="I3107" t="s">
        <v>235</v>
      </c>
      <c r="J3107" t="s">
        <v>234</v>
      </c>
      <c r="K3107">
        <v>814271</v>
      </c>
      <c r="L3107">
        <v>681543</v>
      </c>
      <c r="M3107">
        <v>79923</v>
      </c>
      <c r="N3107">
        <v>17857</v>
      </c>
      <c r="O3107">
        <v>6873</v>
      </c>
      <c r="P3107">
        <v>2774</v>
      </c>
      <c r="Q3107">
        <v>25301</v>
      </c>
    </row>
    <row r="3108" spans="1:17" hidden="1" x14ac:dyDescent="0.2">
      <c r="A3108" t="s">
        <v>359</v>
      </c>
      <c r="B3108" s="2">
        <v>41091</v>
      </c>
      <c r="C3108" t="s">
        <v>341</v>
      </c>
      <c r="D3108" t="s">
        <v>342</v>
      </c>
      <c r="E3108" t="s">
        <v>347</v>
      </c>
      <c r="F3108" t="s">
        <v>348</v>
      </c>
      <c r="G3108" t="s">
        <v>396</v>
      </c>
      <c r="H3108">
        <v>34</v>
      </c>
      <c r="I3108" t="s">
        <v>235</v>
      </c>
      <c r="J3108" t="s">
        <v>234</v>
      </c>
      <c r="K3108">
        <v>3720131</v>
      </c>
      <c r="L3108">
        <v>2647318</v>
      </c>
      <c r="M3108">
        <v>606296</v>
      </c>
      <c r="N3108">
        <v>6548</v>
      </c>
      <c r="O3108">
        <v>396168</v>
      </c>
      <c r="P3108">
        <v>1418</v>
      </c>
      <c r="Q3108">
        <v>62383</v>
      </c>
    </row>
    <row r="3109" spans="1:17" hidden="1" x14ac:dyDescent="0.2">
      <c r="A3109" t="s">
        <v>359</v>
      </c>
      <c r="B3109" s="2">
        <v>41091</v>
      </c>
      <c r="C3109" t="s">
        <v>341</v>
      </c>
      <c r="D3109" t="s">
        <v>342</v>
      </c>
      <c r="E3109" t="s">
        <v>349</v>
      </c>
      <c r="F3109" t="s">
        <v>350</v>
      </c>
      <c r="G3109" t="s">
        <v>396</v>
      </c>
      <c r="H3109">
        <v>34</v>
      </c>
      <c r="I3109" t="s">
        <v>235</v>
      </c>
      <c r="J3109" t="s">
        <v>234</v>
      </c>
      <c r="K3109">
        <v>4534402</v>
      </c>
      <c r="L3109">
        <v>3328861</v>
      </c>
      <c r="M3109">
        <v>686219</v>
      </c>
      <c r="N3109">
        <v>24405</v>
      </c>
      <c r="O3109">
        <v>403041</v>
      </c>
      <c r="P3109">
        <v>4192</v>
      </c>
      <c r="Q3109">
        <v>87684</v>
      </c>
    </row>
    <row r="3110" spans="1:17" hidden="1" x14ac:dyDescent="0.2">
      <c r="A3110" t="s">
        <v>359</v>
      </c>
      <c r="B3110" s="2">
        <v>41091</v>
      </c>
      <c r="C3110" t="s">
        <v>351</v>
      </c>
      <c r="D3110" t="s">
        <v>352</v>
      </c>
      <c r="E3110" t="s">
        <v>343</v>
      </c>
      <c r="F3110" t="s">
        <v>344</v>
      </c>
      <c r="G3110" t="s">
        <v>396</v>
      </c>
      <c r="H3110">
        <v>34</v>
      </c>
      <c r="I3110" t="s">
        <v>235</v>
      </c>
      <c r="J3110" t="s">
        <v>234</v>
      </c>
      <c r="K3110">
        <v>823829</v>
      </c>
      <c r="L3110">
        <v>691268</v>
      </c>
      <c r="M3110">
        <v>77376</v>
      </c>
      <c r="N3110">
        <v>20401</v>
      </c>
      <c r="O3110">
        <v>6871</v>
      </c>
      <c r="P3110">
        <v>2833</v>
      </c>
      <c r="Q3110">
        <v>25080</v>
      </c>
    </row>
    <row r="3111" spans="1:17" hidden="1" x14ac:dyDescent="0.2">
      <c r="A3111" t="s">
        <v>359</v>
      </c>
      <c r="B3111" s="2">
        <v>41091</v>
      </c>
      <c r="C3111" t="s">
        <v>351</v>
      </c>
      <c r="D3111" t="s">
        <v>352</v>
      </c>
      <c r="E3111" t="s">
        <v>347</v>
      </c>
      <c r="F3111" t="s">
        <v>348</v>
      </c>
      <c r="G3111" t="s">
        <v>396</v>
      </c>
      <c r="H3111">
        <v>34</v>
      </c>
      <c r="I3111" t="s">
        <v>235</v>
      </c>
      <c r="J3111" t="s">
        <v>234</v>
      </c>
      <c r="K3111">
        <v>3487252</v>
      </c>
      <c r="L3111">
        <v>2509009</v>
      </c>
      <c r="M3111">
        <v>535151</v>
      </c>
      <c r="N3111">
        <v>6247</v>
      </c>
      <c r="O3111">
        <v>376292</v>
      </c>
      <c r="P3111">
        <v>1290</v>
      </c>
      <c r="Q3111">
        <v>59263</v>
      </c>
    </row>
    <row r="3112" spans="1:17" hidden="1" x14ac:dyDescent="0.2">
      <c r="A3112" t="s">
        <v>359</v>
      </c>
      <c r="B3112" s="2">
        <v>41091</v>
      </c>
      <c r="C3112" t="s">
        <v>351</v>
      </c>
      <c r="D3112" t="s">
        <v>352</v>
      </c>
      <c r="E3112" t="s">
        <v>349</v>
      </c>
      <c r="F3112" t="s">
        <v>350</v>
      </c>
      <c r="G3112" t="s">
        <v>396</v>
      </c>
      <c r="H3112">
        <v>34</v>
      </c>
      <c r="I3112" t="s">
        <v>235</v>
      </c>
      <c r="J3112" t="s">
        <v>234</v>
      </c>
      <c r="K3112">
        <v>4311081</v>
      </c>
      <c r="L3112">
        <v>3200277</v>
      </c>
      <c r="M3112">
        <v>612527</v>
      </c>
      <c r="N3112">
        <v>26648</v>
      </c>
      <c r="O3112">
        <v>383163</v>
      </c>
      <c r="P3112">
        <v>4123</v>
      </c>
      <c r="Q3112">
        <v>84343</v>
      </c>
    </row>
    <row r="3113" spans="1:17" hidden="1" x14ac:dyDescent="0.2">
      <c r="A3113" t="s">
        <v>359</v>
      </c>
      <c r="B3113" s="2">
        <v>41091</v>
      </c>
      <c r="C3113" t="s">
        <v>353</v>
      </c>
      <c r="D3113" t="s">
        <v>354</v>
      </c>
      <c r="E3113" t="s">
        <v>343</v>
      </c>
      <c r="F3113" t="s">
        <v>344</v>
      </c>
      <c r="G3113" t="s">
        <v>396</v>
      </c>
      <c r="H3113">
        <v>34</v>
      </c>
      <c r="I3113" t="s">
        <v>235</v>
      </c>
      <c r="J3113" t="s">
        <v>234</v>
      </c>
      <c r="K3113">
        <v>1638100</v>
      </c>
      <c r="L3113">
        <v>1372811</v>
      </c>
      <c r="M3113">
        <v>157299</v>
      </c>
      <c r="N3113">
        <v>38258</v>
      </c>
      <c r="O3113">
        <v>13744</v>
      </c>
      <c r="P3113">
        <v>5607</v>
      </c>
      <c r="Q3113">
        <v>50381</v>
      </c>
    </row>
    <row r="3114" spans="1:17" hidden="1" x14ac:dyDescent="0.2">
      <c r="A3114" t="s">
        <v>359</v>
      </c>
      <c r="B3114" s="2">
        <v>41091</v>
      </c>
      <c r="C3114" t="s">
        <v>353</v>
      </c>
      <c r="D3114" t="s">
        <v>354</v>
      </c>
      <c r="E3114" t="s">
        <v>347</v>
      </c>
      <c r="F3114" t="s">
        <v>348</v>
      </c>
      <c r="G3114" t="s">
        <v>396</v>
      </c>
      <c r="H3114">
        <v>34</v>
      </c>
      <c r="I3114" t="s">
        <v>235</v>
      </c>
      <c r="J3114" t="s">
        <v>234</v>
      </c>
      <c r="K3114">
        <v>7207383</v>
      </c>
      <c r="L3114">
        <v>5156327</v>
      </c>
      <c r="M3114">
        <v>1141447</v>
      </c>
      <c r="N3114">
        <v>12795</v>
      </c>
      <c r="O3114">
        <v>772460</v>
      </c>
      <c r="P3114">
        <v>2708</v>
      </c>
      <c r="Q3114">
        <v>121646</v>
      </c>
    </row>
    <row r="3115" spans="1:17" hidden="1" x14ac:dyDescent="0.2">
      <c r="A3115" t="s">
        <v>359</v>
      </c>
      <c r="B3115" s="2">
        <v>41091</v>
      </c>
      <c r="C3115" t="s">
        <v>353</v>
      </c>
      <c r="D3115" t="s">
        <v>354</v>
      </c>
      <c r="E3115" t="s">
        <v>349</v>
      </c>
      <c r="F3115" t="s">
        <v>350</v>
      </c>
      <c r="G3115" t="s">
        <v>396</v>
      </c>
      <c r="H3115">
        <v>34</v>
      </c>
      <c r="I3115" t="s">
        <v>235</v>
      </c>
      <c r="J3115" t="s">
        <v>234</v>
      </c>
      <c r="K3115">
        <v>8845483</v>
      </c>
      <c r="L3115">
        <v>6529138</v>
      </c>
      <c r="M3115">
        <v>1298746</v>
      </c>
      <c r="N3115">
        <v>51053</v>
      </c>
      <c r="O3115">
        <v>786204</v>
      </c>
      <c r="P3115">
        <v>8315</v>
      </c>
      <c r="Q3115">
        <v>172027</v>
      </c>
    </row>
    <row r="3116" spans="1:17" hidden="1" x14ac:dyDescent="0.2">
      <c r="A3116" t="s">
        <v>360</v>
      </c>
      <c r="B3116" s="2">
        <v>41456</v>
      </c>
      <c r="C3116" t="s">
        <v>341</v>
      </c>
      <c r="D3116" t="s">
        <v>342</v>
      </c>
      <c r="E3116" t="s">
        <v>343</v>
      </c>
      <c r="F3116" t="s">
        <v>344</v>
      </c>
      <c r="G3116" t="s">
        <v>396</v>
      </c>
      <c r="H3116">
        <v>34</v>
      </c>
      <c r="I3116" t="s">
        <v>235</v>
      </c>
      <c r="J3116" t="s">
        <v>234</v>
      </c>
      <c r="K3116">
        <v>830914</v>
      </c>
      <c r="L3116">
        <v>694082</v>
      </c>
      <c r="M3116">
        <v>82493</v>
      </c>
      <c r="N3116">
        <v>18167</v>
      </c>
      <c r="O3116">
        <v>6976</v>
      </c>
      <c r="P3116">
        <v>2831</v>
      </c>
      <c r="Q3116">
        <v>26365</v>
      </c>
    </row>
    <row r="3117" spans="1:17" hidden="1" x14ac:dyDescent="0.2">
      <c r="A3117" t="s">
        <v>360</v>
      </c>
      <c r="B3117" s="2">
        <v>41456</v>
      </c>
      <c r="C3117" t="s">
        <v>341</v>
      </c>
      <c r="D3117" t="s">
        <v>342</v>
      </c>
      <c r="E3117" t="s">
        <v>347</v>
      </c>
      <c r="F3117" t="s">
        <v>348</v>
      </c>
      <c r="G3117" t="s">
        <v>396</v>
      </c>
      <c r="H3117">
        <v>34</v>
      </c>
      <c r="I3117" t="s">
        <v>235</v>
      </c>
      <c r="J3117" t="s">
        <v>234</v>
      </c>
      <c r="K3117">
        <v>3707713</v>
      </c>
      <c r="L3117">
        <v>2625302</v>
      </c>
      <c r="M3117">
        <v>607218</v>
      </c>
      <c r="N3117">
        <v>6527</v>
      </c>
      <c r="O3117">
        <v>403504</v>
      </c>
      <c r="P3117">
        <v>1481</v>
      </c>
      <c r="Q3117">
        <v>63681</v>
      </c>
    </row>
    <row r="3118" spans="1:17" hidden="1" x14ac:dyDescent="0.2">
      <c r="A3118" t="s">
        <v>360</v>
      </c>
      <c r="B3118" s="2">
        <v>41456</v>
      </c>
      <c r="C3118" t="s">
        <v>341</v>
      </c>
      <c r="D3118" t="s">
        <v>342</v>
      </c>
      <c r="E3118" t="s">
        <v>349</v>
      </c>
      <c r="F3118" t="s">
        <v>350</v>
      </c>
      <c r="G3118" t="s">
        <v>396</v>
      </c>
      <c r="H3118">
        <v>34</v>
      </c>
      <c r="I3118" t="s">
        <v>235</v>
      </c>
      <c r="J3118" t="s">
        <v>234</v>
      </c>
      <c r="K3118">
        <v>4538627</v>
      </c>
      <c r="L3118">
        <v>3319384</v>
      </c>
      <c r="M3118">
        <v>689711</v>
      </c>
      <c r="N3118">
        <v>24694</v>
      </c>
      <c r="O3118">
        <v>410480</v>
      </c>
      <c r="P3118">
        <v>4312</v>
      </c>
      <c r="Q3118">
        <v>90046</v>
      </c>
    </row>
    <row r="3119" spans="1:17" hidden="1" x14ac:dyDescent="0.2">
      <c r="A3119" t="s">
        <v>360</v>
      </c>
      <c r="B3119" s="2">
        <v>41456</v>
      </c>
      <c r="C3119" t="s">
        <v>351</v>
      </c>
      <c r="D3119" t="s">
        <v>352</v>
      </c>
      <c r="E3119" t="s">
        <v>343</v>
      </c>
      <c r="F3119" t="s">
        <v>344</v>
      </c>
      <c r="G3119" t="s">
        <v>396</v>
      </c>
      <c r="H3119">
        <v>34</v>
      </c>
      <c r="I3119" t="s">
        <v>235</v>
      </c>
      <c r="J3119" t="s">
        <v>234</v>
      </c>
      <c r="K3119">
        <v>839577</v>
      </c>
      <c r="L3119">
        <v>702914</v>
      </c>
      <c r="M3119">
        <v>80112</v>
      </c>
      <c r="N3119">
        <v>20508</v>
      </c>
      <c r="O3119">
        <v>6950</v>
      </c>
      <c r="P3119">
        <v>2891</v>
      </c>
      <c r="Q3119">
        <v>26202</v>
      </c>
    </row>
    <row r="3120" spans="1:17" hidden="1" x14ac:dyDescent="0.2">
      <c r="A3120" t="s">
        <v>360</v>
      </c>
      <c r="B3120" s="2">
        <v>41456</v>
      </c>
      <c r="C3120" t="s">
        <v>351</v>
      </c>
      <c r="D3120" t="s">
        <v>352</v>
      </c>
      <c r="E3120" t="s">
        <v>347</v>
      </c>
      <c r="F3120" t="s">
        <v>348</v>
      </c>
      <c r="G3120" t="s">
        <v>396</v>
      </c>
      <c r="H3120">
        <v>34</v>
      </c>
      <c r="I3120" t="s">
        <v>235</v>
      </c>
      <c r="J3120" t="s">
        <v>234</v>
      </c>
      <c r="K3120">
        <v>3480158</v>
      </c>
      <c r="L3120">
        <v>2491404</v>
      </c>
      <c r="M3120">
        <v>537039</v>
      </c>
      <c r="N3120">
        <v>6250</v>
      </c>
      <c r="O3120">
        <v>383459</v>
      </c>
      <c r="P3120">
        <v>1333</v>
      </c>
      <c r="Q3120">
        <v>60673</v>
      </c>
    </row>
    <row r="3121" spans="1:17" hidden="1" x14ac:dyDescent="0.2">
      <c r="A3121" t="s">
        <v>360</v>
      </c>
      <c r="B3121" s="2">
        <v>41456</v>
      </c>
      <c r="C3121" t="s">
        <v>351</v>
      </c>
      <c r="D3121" t="s">
        <v>352</v>
      </c>
      <c r="E3121" t="s">
        <v>349</v>
      </c>
      <c r="F3121" t="s">
        <v>350</v>
      </c>
      <c r="G3121" t="s">
        <v>396</v>
      </c>
      <c r="H3121">
        <v>34</v>
      </c>
      <c r="I3121" t="s">
        <v>235</v>
      </c>
      <c r="J3121" t="s">
        <v>234</v>
      </c>
      <c r="K3121">
        <v>4319735</v>
      </c>
      <c r="L3121">
        <v>3194318</v>
      </c>
      <c r="M3121">
        <v>617151</v>
      </c>
      <c r="N3121">
        <v>26758</v>
      </c>
      <c r="O3121">
        <v>390409</v>
      </c>
      <c r="P3121">
        <v>4224</v>
      </c>
      <c r="Q3121">
        <v>86875</v>
      </c>
    </row>
    <row r="3122" spans="1:17" hidden="1" x14ac:dyDescent="0.2">
      <c r="A3122" t="s">
        <v>360</v>
      </c>
      <c r="B3122" s="2">
        <v>41456</v>
      </c>
      <c r="C3122" t="s">
        <v>353</v>
      </c>
      <c r="D3122" t="s">
        <v>354</v>
      </c>
      <c r="E3122" t="s">
        <v>343</v>
      </c>
      <c r="F3122" t="s">
        <v>344</v>
      </c>
      <c r="G3122" t="s">
        <v>396</v>
      </c>
      <c r="H3122">
        <v>34</v>
      </c>
      <c r="I3122" t="s">
        <v>235</v>
      </c>
      <c r="J3122" t="s">
        <v>234</v>
      </c>
      <c r="K3122">
        <v>1670491</v>
      </c>
      <c r="L3122">
        <v>1396996</v>
      </c>
      <c r="M3122">
        <v>162605</v>
      </c>
      <c r="N3122">
        <v>38675</v>
      </c>
      <c r="O3122">
        <v>13926</v>
      </c>
      <c r="P3122">
        <v>5722</v>
      </c>
      <c r="Q3122">
        <v>52567</v>
      </c>
    </row>
    <row r="3123" spans="1:17" hidden="1" x14ac:dyDescent="0.2">
      <c r="A3123" t="s">
        <v>360</v>
      </c>
      <c r="B3123" s="2">
        <v>41456</v>
      </c>
      <c r="C3123" t="s">
        <v>353</v>
      </c>
      <c r="D3123" t="s">
        <v>354</v>
      </c>
      <c r="E3123" t="s">
        <v>347</v>
      </c>
      <c r="F3123" t="s">
        <v>348</v>
      </c>
      <c r="G3123" t="s">
        <v>396</v>
      </c>
      <c r="H3123">
        <v>34</v>
      </c>
      <c r="I3123" t="s">
        <v>235</v>
      </c>
      <c r="J3123" t="s">
        <v>234</v>
      </c>
      <c r="K3123">
        <v>7187871</v>
      </c>
      <c r="L3123">
        <v>5116706</v>
      </c>
      <c r="M3123">
        <v>1144257</v>
      </c>
      <c r="N3123">
        <v>12777</v>
      </c>
      <c r="O3123">
        <v>786963</v>
      </c>
      <c r="P3123">
        <v>2814</v>
      </c>
      <c r="Q3123">
        <v>124354</v>
      </c>
    </row>
    <row r="3124" spans="1:17" hidden="1" x14ac:dyDescent="0.2">
      <c r="A3124" t="s">
        <v>360</v>
      </c>
      <c r="B3124" s="2">
        <v>41456</v>
      </c>
      <c r="C3124" t="s">
        <v>353</v>
      </c>
      <c r="D3124" t="s">
        <v>354</v>
      </c>
      <c r="E3124" t="s">
        <v>349</v>
      </c>
      <c r="F3124" t="s">
        <v>350</v>
      </c>
      <c r="G3124" t="s">
        <v>396</v>
      </c>
      <c r="H3124">
        <v>34</v>
      </c>
      <c r="I3124" t="s">
        <v>235</v>
      </c>
      <c r="J3124" t="s">
        <v>234</v>
      </c>
      <c r="K3124">
        <v>8858362</v>
      </c>
      <c r="L3124">
        <v>6513702</v>
      </c>
      <c r="M3124">
        <v>1306862</v>
      </c>
      <c r="N3124">
        <v>51452</v>
      </c>
      <c r="O3124">
        <v>800889</v>
      </c>
      <c r="P3124">
        <v>8536</v>
      </c>
      <c r="Q3124">
        <v>176921</v>
      </c>
    </row>
    <row r="3125" spans="1:17" x14ac:dyDescent="0.2">
      <c r="A3125" t="s">
        <v>361</v>
      </c>
      <c r="B3125" s="2">
        <v>41821</v>
      </c>
      <c r="C3125" t="s">
        <v>341</v>
      </c>
      <c r="D3125" t="s">
        <v>342</v>
      </c>
      <c r="E3125" t="s">
        <v>343</v>
      </c>
      <c r="F3125" t="s">
        <v>344</v>
      </c>
      <c r="G3125" t="s">
        <v>396</v>
      </c>
      <c r="H3125">
        <v>34</v>
      </c>
      <c r="I3125" t="s">
        <v>235</v>
      </c>
      <c r="J3125" t="s">
        <v>234</v>
      </c>
      <c r="K3125">
        <v>847483</v>
      </c>
      <c r="L3125">
        <v>706178</v>
      </c>
      <c r="M3125">
        <v>85200</v>
      </c>
      <c r="N3125">
        <v>18428</v>
      </c>
      <c r="O3125">
        <v>7140</v>
      </c>
      <c r="P3125">
        <v>2899</v>
      </c>
      <c r="Q3125">
        <v>27638</v>
      </c>
    </row>
    <row r="3126" spans="1:17" x14ac:dyDescent="0.2">
      <c r="A3126" t="s">
        <v>361</v>
      </c>
      <c r="B3126" s="2">
        <v>41821</v>
      </c>
      <c r="C3126" t="s">
        <v>341</v>
      </c>
      <c r="D3126" t="s">
        <v>342</v>
      </c>
      <c r="E3126" t="s">
        <v>347</v>
      </c>
      <c r="F3126" t="s">
        <v>348</v>
      </c>
      <c r="G3126" t="s">
        <v>396</v>
      </c>
      <c r="H3126">
        <v>34</v>
      </c>
      <c r="I3126" t="s">
        <v>235</v>
      </c>
      <c r="J3126" t="s">
        <v>234</v>
      </c>
      <c r="K3126">
        <v>3694054</v>
      </c>
      <c r="L3126">
        <v>2602555</v>
      </c>
      <c r="M3126">
        <v>607521</v>
      </c>
      <c r="N3126">
        <v>6557</v>
      </c>
      <c r="O3126">
        <v>410824</v>
      </c>
      <c r="P3126">
        <v>1519</v>
      </c>
      <c r="Q3126">
        <v>65078</v>
      </c>
    </row>
    <row r="3127" spans="1:17" x14ac:dyDescent="0.2">
      <c r="A3127" t="s">
        <v>361</v>
      </c>
      <c r="B3127" s="2">
        <v>41821</v>
      </c>
      <c r="C3127" t="s">
        <v>341</v>
      </c>
      <c r="D3127" t="s">
        <v>342</v>
      </c>
      <c r="E3127" t="s">
        <v>349</v>
      </c>
      <c r="F3127" t="s">
        <v>350</v>
      </c>
      <c r="G3127" t="s">
        <v>396</v>
      </c>
      <c r="H3127">
        <v>34</v>
      </c>
      <c r="I3127" t="s">
        <v>235</v>
      </c>
      <c r="J3127" t="s">
        <v>234</v>
      </c>
      <c r="K3127">
        <v>4541537</v>
      </c>
      <c r="L3127">
        <v>3308733</v>
      </c>
      <c r="M3127">
        <v>692721</v>
      </c>
      <c r="N3127">
        <v>24985</v>
      </c>
      <c r="O3127">
        <v>417964</v>
      </c>
      <c r="P3127">
        <v>4418</v>
      </c>
      <c r="Q3127">
        <v>92716</v>
      </c>
    </row>
    <row r="3128" spans="1:17" x14ac:dyDescent="0.2">
      <c r="A3128" t="s">
        <v>361</v>
      </c>
      <c r="B3128" s="2">
        <v>41821</v>
      </c>
      <c r="C3128" t="s">
        <v>351</v>
      </c>
      <c r="D3128" t="s">
        <v>352</v>
      </c>
      <c r="E3128" t="s">
        <v>343</v>
      </c>
      <c r="F3128" t="s">
        <v>344</v>
      </c>
      <c r="G3128" t="s">
        <v>396</v>
      </c>
      <c r="H3128">
        <v>34</v>
      </c>
      <c r="I3128" t="s">
        <v>235</v>
      </c>
      <c r="J3128" t="s">
        <v>234</v>
      </c>
      <c r="K3128">
        <v>855322</v>
      </c>
      <c r="L3128">
        <v>714273</v>
      </c>
      <c r="M3128">
        <v>82935</v>
      </c>
      <c r="N3128">
        <v>20685</v>
      </c>
      <c r="O3128">
        <v>7106</v>
      </c>
      <c r="P3128">
        <v>2941</v>
      </c>
      <c r="Q3128">
        <v>27382</v>
      </c>
    </row>
    <row r="3129" spans="1:17" x14ac:dyDescent="0.2">
      <c r="A3129" t="s">
        <v>361</v>
      </c>
      <c r="B3129" s="2">
        <v>41821</v>
      </c>
      <c r="C3129" t="s">
        <v>351</v>
      </c>
      <c r="D3129" t="s">
        <v>352</v>
      </c>
      <c r="E3129" t="s">
        <v>347</v>
      </c>
      <c r="F3129" t="s">
        <v>348</v>
      </c>
      <c r="G3129" t="s">
        <v>396</v>
      </c>
      <c r="H3129">
        <v>34</v>
      </c>
      <c r="I3129" t="s">
        <v>235</v>
      </c>
      <c r="J3129" t="s">
        <v>234</v>
      </c>
      <c r="K3129">
        <v>3469921</v>
      </c>
      <c r="L3129">
        <v>2471779</v>
      </c>
      <c r="M3129">
        <v>538741</v>
      </c>
      <c r="N3129">
        <v>6197</v>
      </c>
      <c r="O3129">
        <v>389862</v>
      </c>
      <c r="P3129">
        <v>1367</v>
      </c>
      <c r="Q3129">
        <v>61975</v>
      </c>
    </row>
    <row r="3130" spans="1:17" x14ac:dyDescent="0.2">
      <c r="A3130" t="s">
        <v>361</v>
      </c>
      <c r="B3130" s="2">
        <v>41821</v>
      </c>
      <c r="C3130" t="s">
        <v>351</v>
      </c>
      <c r="D3130" t="s">
        <v>352</v>
      </c>
      <c r="E3130" t="s">
        <v>349</v>
      </c>
      <c r="F3130" t="s">
        <v>350</v>
      </c>
      <c r="G3130" t="s">
        <v>396</v>
      </c>
      <c r="H3130">
        <v>34</v>
      </c>
      <c r="I3130" t="s">
        <v>235</v>
      </c>
      <c r="J3130" t="s">
        <v>234</v>
      </c>
      <c r="K3130">
        <v>4325243</v>
      </c>
      <c r="L3130">
        <v>3186052</v>
      </c>
      <c r="M3130">
        <v>621676</v>
      </c>
      <c r="N3130">
        <v>26882</v>
      </c>
      <c r="O3130">
        <v>396968</v>
      </c>
      <c r="P3130">
        <v>4308</v>
      </c>
      <c r="Q3130">
        <v>89357</v>
      </c>
    </row>
    <row r="3131" spans="1:17" x14ac:dyDescent="0.2">
      <c r="A3131" t="s">
        <v>361</v>
      </c>
      <c r="B3131" s="2">
        <v>41821</v>
      </c>
      <c r="C3131" t="s">
        <v>353</v>
      </c>
      <c r="D3131" t="s">
        <v>354</v>
      </c>
      <c r="E3131" t="s">
        <v>343</v>
      </c>
      <c r="F3131" t="s">
        <v>344</v>
      </c>
      <c r="G3131" t="s">
        <v>396</v>
      </c>
      <c r="H3131">
        <v>34</v>
      </c>
      <c r="I3131" t="s">
        <v>235</v>
      </c>
      <c r="J3131" t="s">
        <v>234</v>
      </c>
      <c r="K3131">
        <v>1702805</v>
      </c>
      <c r="L3131">
        <v>1420451</v>
      </c>
      <c r="M3131">
        <v>168135</v>
      </c>
      <c r="N3131">
        <v>39113</v>
      </c>
      <c r="O3131">
        <v>14246</v>
      </c>
      <c r="P3131">
        <v>5840</v>
      </c>
      <c r="Q3131">
        <v>55020</v>
      </c>
    </row>
    <row r="3132" spans="1:17" x14ac:dyDescent="0.2">
      <c r="A3132" t="s">
        <v>361</v>
      </c>
      <c r="B3132" s="2">
        <v>41821</v>
      </c>
      <c r="C3132" t="s">
        <v>353</v>
      </c>
      <c r="D3132" t="s">
        <v>354</v>
      </c>
      <c r="E3132" t="s">
        <v>347</v>
      </c>
      <c r="F3132" t="s">
        <v>348</v>
      </c>
      <c r="G3132" t="s">
        <v>396</v>
      </c>
      <c r="H3132">
        <v>34</v>
      </c>
      <c r="I3132" t="s">
        <v>235</v>
      </c>
      <c r="J3132" t="s">
        <v>234</v>
      </c>
      <c r="K3132">
        <v>7163975</v>
      </c>
      <c r="L3132">
        <v>5074334</v>
      </c>
      <c r="M3132">
        <v>1146262</v>
      </c>
      <c r="N3132">
        <v>12754</v>
      </c>
      <c r="O3132">
        <v>800686</v>
      </c>
      <c r="P3132">
        <v>2886</v>
      </c>
      <c r="Q3132">
        <v>127053</v>
      </c>
    </row>
    <row r="3133" spans="1:17" x14ac:dyDescent="0.2">
      <c r="A3133" t="s">
        <v>361</v>
      </c>
      <c r="B3133" s="2">
        <v>41821</v>
      </c>
      <c r="C3133" t="s">
        <v>353</v>
      </c>
      <c r="D3133" t="s">
        <v>354</v>
      </c>
      <c r="E3133" t="s">
        <v>349</v>
      </c>
      <c r="F3133" t="s">
        <v>350</v>
      </c>
      <c r="G3133" t="s">
        <v>396</v>
      </c>
      <c r="H3133">
        <v>34</v>
      </c>
      <c r="I3133" t="s">
        <v>235</v>
      </c>
      <c r="J3133" t="s">
        <v>234</v>
      </c>
      <c r="K3133">
        <v>8866780</v>
      </c>
      <c r="L3133">
        <v>6494785</v>
      </c>
      <c r="M3133">
        <v>1314397</v>
      </c>
      <c r="N3133">
        <v>51867</v>
      </c>
      <c r="O3133">
        <v>814932</v>
      </c>
      <c r="P3133">
        <v>8726</v>
      </c>
      <c r="Q3133">
        <v>182073</v>
      </c>
    </row>
    <row r="3134" spans="1:17" hidden="1" x14ac:dyDescent="0.2">
      <c r="A3134" t="s">
        <v>362</v>
      </c>
      <c r="B3134" s="2">
        <v>42186</v>
      </c>
      <c r="C3134" t="s">
        <v>341</v>
      </c>
      <c r="D3134" t="s">
        <v>342</v>
      </c>
      <c r="E3134" t="s">
        <v>343</v>
      </c>
      <c r="F3134" t="s">
        <v>344</v>
      </c>
      <c r="G3134" t="s">
        <v>396</v>
      </c>
      <c r="H3134">
        <v>34</v>
      </c>
      <c r="I3134" t="s">
        <v>235</v>
      </c>
      <c r="J3134" t="s">
        <v>234</v>
      </c>
      <c r="K3134">
        <v>863797</v>
      </c>
      <c r="L3134">
        <v>717878</v>
      </c>
      <c r="M3134">
        <v>88109</v>
      </c>
      <c r="N3134">
        <v>18743</v>
      </c>
      <c r="O3134">
        <v>7292</v>
      </c>
      <c r="P3134">
        <v>2980</v>
      </c>
      <c r="Q3134">
        <v>28795</v>
      </c>
    </row>
    <row r="3135" spans="1:17" hidden="1" x14ac:dyDescent="0.2">
      <c r="A3135" t="s">
        <v>362</v>
      </c>
      <c r="B3135" s="2">
        <v>42186</v>
      </c>
      <c r="C3135" t="s">
        <v>341</v>
      </c>
      <c r="D3135" t="s">
        <v>342</v>
      </c>
      <c r="E3135" t="s">
        <v>347</v>
      </c>
      <c r="F3135" t="s">
        <v>348</v>
      </c>
      <c r="G3135" t="s">
        <v>396</v>
      </c>
      <c r="H3135">
        <v>34</v>
      </c>
      <c r="I3135" t="s">
        <v>235</v>
      </c>
      <c r="J3135" t="s">
        <v>234</v>
      </c>
      <c r="K3135">
        <v>3679051</v>
      </c>
      <c r="L3135">
        <v>2577516</v>
      </c>
      <c r="M3135">
        <v>607149</v>
      </c>
      <c r="N3135">
        <v>6576</v>
      </c>
      <c r="O3135">
        <v>419873</v>
      </c>
      <c r="P3135">
        <v>1528</v>
      </c>
      <c r="Q3135">
        <v>66409</v>
      </c>
    </row>
    <row r="3136" spans="1:17" hidden="1" x14ac:dyDescent="0.2">
      <c r="A3136" t="s">
        <v>362</v>
      </c>
      <c r="B3136" s="2">
        <v>42186</v>
      </c>
      <c r="C3136" t="s">
        <v>341</v>
      </c>
      <c r="D3136" t="s">
        <v>342</v>
      </c>
      <c r="E3136" t="s">
        <v>349</v>
      </c>
      <c r="F3136" t="s">
        <v>350</v>
      </c>
      <c r="G3136" t="s">
        <v>396</v>
      </c>
      <c r="H3136">
        <v>34</v>
      </c>
      <c r="I3136" t="s">
        <v>235</v>
      </c>
      <c r="J3136" t="s">
        <v>234</v>
      </c>
      <c r="K3136">
        <v>4542848</v>
      </c>
      <c r="L3136">
        <v>3295394</v>
      </c>
      <c r="M3136">
        <v>695258</v>
      </c>
      <c r="N3136">
        <v>25319</v>
      </c>
      <c r="O3136">
        <v>427165</v>
      </c>
      <c r="P3136">
        <v>4508</v>
      </c>
      <c r="Q3136">
        <v>95204</v>
      </c>
    </row>
    <row r="3137" spans="1:17" hidden="1" x14ac:dyDescent="0.2">
      <c r="A3137" t="s">
        <v>362</v>
      </c>
      <c r="B3137" s="2">
        <v>42186</v>
      </c>
      <c r="C3137" t="s">
        <v>351</v>
      </c>
      <c r="D3137" t="s">
        <v>352</v>
      </c>
      <c r="E3137" t="s">
        <v>343</v>
      </c>
      <c r="F3137" t="s">
        <v>344</v>
      </c>
      <c r="G3137" t="s">
        <v>396</v>
      </c>
      <c r="H3137">
        <v>34</v>
      </c>
      <c r="I3137" t="s">
        <v>235</v>
      </c>
      <c r="J3137" t="s">
        <v>234</v>
      </c>
      <c r="K3137">
        <v>869573</v>
      </c>
      <c r="L3137">
        <v>724455</v>
      </c>
      <c r="M3137">
        <v>85628</v>
      </c>
      <c r="N3137">
        <v>20763</v>
      </c>
      <c r="O3137">
        <v>7333</v>
      </c>
      <c r="P3137">
        <v>2987</v>
      </c>
      <c r="Q3137">
        <v>28407</v>
      </c>
    </row>
    <row r="3138" spans="1:17" hidden="1" x14ac:dyDescent="0.2">
      <c r="A3138" t="s">
        <v>362</v>
      </c>
      <c r="B3138" s="2">
        <v>42186</v>
      </c>
      <c r="C3138" t="s">
        <v>351</v>
      </c>
      <c r="D3138" t="s">
        <v>352</v>
      </c>
      <c r="E3138" t="s">
        <v>347</v>
      </c>
      <c r="F3138" t="s">
        <v>348</v>
      </c>
      <c r="G3138" t="s">
        <v>396</v>
      </c>
      <c r="H3138">
        <v>34</v>
      </c>
      <c r="I3138" t="s">
        <v>235</v>
      </c>
      <c r="J3138" t="s">
        <v>234</v>
      </c>
      <c r="K3138">
        <v>3458448</v>
      </c>
      <c r="L3138">
        <v>2450011</v>
      </c>
      <c r="M3138">
        <v>539773</v>
      </c>
      <c r="N3138">
        <v>6165</v>
      </c>
      <c r="O3138">
        <v>397711</v>
      </c>
      <c r="P3138">
        <v>1406</v>
      </c>
      <c r="Q3138">
        <v>63382</v>
      </c>
    </row>
    <row r="3139" spans="1:17" hidden="1" x14ac:dyDescent="0.2">
      <c r="A3139" t="s">
        <v>362</v>
      </c>
      <c r="B3139" s="2">
        <v>42186</v>
      </c>
      <c r="C3139" t="s">
        <v>351</v>
      </c>
      <c r="D3139" t="s">
        <v>352</v>
      </c>
      <c r="E3139" t="s">
        <v>349</v>
      </c>
      <c r="F3139" t="s">
        <v>350</v>
      </c>
      <c r="G3139" t="s">
        <v>396</v>
      </c>
      <c r="H3139">
        <v>34</v>
      </c>
      <c r="I3139" t="s">
        <v>235</v>
      </c>
      <c r="J3139" t="s">
        <v>234</v>
      </c>
      <c r="K3139">
        <v>4328021</v>
      </c>
      <c r="L3139">
        <v>3174466</v>
      </c>
      <c r="M3139">
        <v>625401</v>
      </c>
      <c r="N3139">
        <v>26928</v>
      </c>
      <c r="O3139">
        <v>405044</v>
      </c>
      <c r="P3139">
        <v>4393</v>
      </c>
      <c r="Q3139">
        <v>91789</v>
      </c>
    </row>
    <row r="3140" spans="1:17" hidden="1" x14ac:dyDescent="0.2">
      <c r="A3140" t="s">
        <v>362</v>
      </c>
      <c r="B3140" s="2">
        <v>42186</v>
      </c>
      <c r="C3140" t="s">
        <v>353</v>
      </c>
      <c r="D3140" t="s">
        <v>354</v>
      </c>
      <c r="E3140" t="s">
        <v>343</v>
      </c>
      <c r="F3140" t="s">
        <v>344</v>
      </c>
      <c r="G3140" t="s">
        <v>396</v>
      </c>
      <c r="H3140">
        <v>34</v>
      </c>
      <c r="I3140" t="s">
        <v>235</v>
      </c>
      <c r="J3140" t="s">
        <v>234</v>
      </c>
      <c r="K3140">
        <v>1733370</v>
      </c>
      <c r="L3140">
        <v>1442333</v>
      </c>
      <c r="M3140">
        <v>173737</v>
      </c>
      <c r="N3140">
        <v>39506</v>
      </c>
      <c r="O3140">
        <v>14625</v>
      </c>
      <c r="P3140">
        <v>5967</v>
      </c>
      <c r="Q3140">
        <v>57202</v>
      </c>
    </row>
    <row r="3141" spans="1:17" hidden="1" x14ac:dyDescent="0.2">
      <c r="A3141" t="s">
        <v>362</v>
      </c>
      <c r="B3141" s="2">
        <v>42186</v>
      </c>
      <c r="C3141" t="s">
        <v>353</v>
      </c>
      <c r="D3141" t="s">
        <v>354</v>
      </c>
      <c r="E3141" t="s">
        <v>347</v>
      </c>
      <c r="F3141" t="s">
        <v>348</v>
      </c>
      <c r="G3141" t="s">
        <v>396</v>
      </c>
      <c r="H3141">
        <v>34</v>
      </c>
      <c r="I3141" t="s">
        <v>235</v>
      </c>
      <c r="J3141" t="s">
        <v>234</v>
      </c>
      <c r="K3141">
        <v>7137499</v>
      </c>
      <c r="L3141">
        <v>5027527</v>
      </c>
      <c r="M3141">
        <v>1146922</v>
      </c>
      <c r="N3141">
        <v>12741</v>
      </c>
      <c r="O3141">
        <v>817584</v>
      </c>
      <c r="P3141">
        <v>2934</v>
      </c>
      <c r="Q3141">
        <v>129791</v>
      </c>
    </row>
    <row r="3142" spans="1:17" hidden="1" x14ac:dyDescent="0.2">
      <c r="A3142" t="s">
        <v>362</v>
      </c>
      <c r="B3142" s="2">
        <v>42186</v>
      </c>
      <c r="C3142" t="s">
        <v>353</v>
      </c>
      <c r="D3142" t="s">
        <v>354</v>
      </c>
      <c r="E3142" t="s">
        <v>349</v>
      </c>
      <c r="F3142" t="s">
        <v>350</v>
      </c>
      <c r="G3142" t="s">
        <v>396</v>
      </c>
      <c r="H3142">
        <v>34</v>
      </c>
      <c r="I3142" t="s">
        <v>235</v>
      </c>
      <c r="J3142" t="s">
        <v>234</v>
      </c>
      <c r="K3142">
        <v>8870869</v>
      </c>
      <c r="L3142">
        <v>6469860</v>
      </c>
      <c r="M3142">
        <v>1320659</v>
      </c>
      <c r="N3142">
        <v>52247</v>
      </c>
      <c r="O3142">
        <v>832209</v>
      </c>
      <c r="P3142">
        <v>8901</v>
      </c>
      <c r="Q3142">
        <v>186993</v>
      </c>
    </row>
    <row r="3143" spans="1:17" hidden="1" x14ac:dyDescent="0.2">
      <c r="A3143" t="s">
        <v>363</v>
      </c>
      <c r="B3143" s="2">
        <v>42552</v>
      </c>
      <c r="C3143" t="s">
        <v>341</v>
      </c>
      <c r="D3143" t="s">
        <v>342</v>
      </c>
      <c r="E3143" t="s">
        <v>343</v>
      </c>
      <c r="F3143" t="s">
        <v>344</v>
      </c>
      <c r="G3143" t="s">
        <v>396</v>
      </c>
      <c r="H3143">
        <v>34</v>
      </c>
      <c r="I3143" t="s">
        <v>235</v>
      </c>
      <c r="J3143" t="s">
        <v>234</v>
      </c>
      <c r="K3143">
        <v>879877</v>
      </c>
      <c r="L3143">
        <v>730147</v>
      </c>
      <c r="M3143">
        <v>90208</v>
      </c>
      <c r="N3143">
        <v>18969</v>
      </c>
      <c r="O3143">
        <v>7530</v>
      </c>
      <c r="P3143">
        <v>3149</v>
      </c>
      <c r="Q3143">
        <v>29874</v>
      </c>
    </row>
    <row r="3144" spans="1:17" hidden="1" x14ac:dyDescent="0.2">
      <c r="A3144" t="s">
        <v>363</v>
      </c>
      <c r="B3144" s="2">
        <v>42552</v>
      </c>
      <c r="C3144" t="s">
        <v>341</v>
      </c>
      <c r="D3144" t="s">
        <v>342</v>
      </c>
      <c r="E3144" t="s">
        <v>347</v>
      </c>
      <c r="F3144" t="s">
        <v>348</v>
      </c>
      <c r="G3144" t="s">
        <v>396</v>
      </c>
      <c r="H3144">
        <v>34</v>
      </c>
      <c r="I3144" t="s">
        <v>235</v>
      </c>
      <c r="J3144" t="s">
        <v>234</v>
      </c>
      <c r="K3144">
        <v>3662514</v>
      </c>
      <c r="L3144">
        <v>2552191</v>
      </c>
      <c r="M3144">
        <v>606364</v>
      </c>
      <c r="N3144">
        <v>6500</v>
      </c>
      <c r="O3144">
        <v>428332</v>
      </c>
      <c r="P3144">
        <v>1564</v>
      </c>
      <c r="Q3144">
        <v>67563</v>
      </c>
    </row>
    <row r="3145" spans="1:17" hidden="1" x14ac:dyDescent="0.2">
      <c r="A3145" t="s">
        <v>363</v>
      </c>
      <c r="B3145" s="2">
        <v>42552</v>
      </c>
      <c r="C3145" t="s">
        <v>341</v>
      </c>
      <c r="D3145" t="s">
        <v>342</v>
      </c>
      <c r="E3145" t="s">
        <v>349</v>
      </c>
      <c r="F3145" t="s">
        <v>350</v>
      </c>
      <c r="G3145" t="s">
        <v>396</v>
      </c>
      <c r="H3145">
        <v>34</v>
      </c>
      <c r="I3145" t="s">
        <v>235</v>
      </c>
      <c r="J3145" t="s">
        <v>234</v>
      </c>
      <c r="K3145">
        <v>4542391</v>
      </c>
      <c r="L3145">
        <v>3282338</v>
      </c>
      <c r="M3145">
        <v>696572</v>
      </c>
      <c r="N3145">
        <v>25469</v>
      </c>
      <c r="O3145">
        <v>435862</v>
      </c>
      <c r="P3145">
        <v>4713</v>
      </c>
      <c r="Q3145">
        <v>97437</v>
      </c>
    </row>
    <row r="3146" spans="1:17" hidden="1" x14ac:dyDescent="0.2">
      <c r="A3146" t="s">
        <v>363</v>
      </c>
      <c r="B3146" s="2">
        <v>42552</v>
      </c>
      <c r="C3146" t="s">
        <v>351</v>
      </c>
      <c r="D3146" t="s">
        <v>352</v>
      </c>
      <c r="E3146" t="s">
        <v>343</v>
      </c>
      <c r="F3146" t="s">
        <v>344</v>
      </c>
      <c r="G3146" t="s">
        <v>396</v>
      </c>
      <c r="H3146">
        <v>34</v>
      </c>
      <c r="I3146" t="s">
        <v>235</v>
      </c>
      <c r="J3146" t="s">
        <v>234</v>
      </c>
      <c r="K3146">
        <v>884690</v>
      </c>
      <c r="L3146">
        <v>735956</v>
      </c>
      <c r="M3146">
        <v>87852</v>
      </c>
      <c r="N3146">
        <v>20879</v>
      </c>
      <c r="O3146">
        <v>7600</v>
      </c>
      <c r="P3146">
        <v>3135</v>
      </c>
      <c r="Q3146">
        <v>29268</v>
      </c>
    </row>
    <row r="3147" spans="1:17" hidden="1" x14ac:dyDescent="0.2">
      <c r="A3147" t="s">
        <v>363</v>
      </c>
      <c r="B3147" s="2">
        <v>42552</v>
      </c>
      <c r="C3147" t="s">
        <v>351</v>
      </c>
      <c r="D3147" t="s">
        <v>352</v>
      </c>
      <c r="E3147" t="s">
        <v>347</v>
      </c>
      <c r="F3147" t="s">
        <v>348</v>
      </c>
      <c r="G3147" t="s">
        <v>396</v>
      </c>
      <c r="H3147">
        <v>34</v>
      </c>
      <c r="I3147" t="s">
        <v>235</v>
      </c>
      <c r="J3147" t="s">
        <v>234</v>
      </c>
      <c r="K3147">
        <v>3447435</v>
      </c>
      <c r="L3147">
        <v>2428586</v>
      </c>
      <c r="M3147">
        <v>540651</v>
      </c>
      <c r="N3147">
        <v>6127</v>
      </c>
      <c r="O3147">
        <v>405814</v>
      </c>
      <c r="P3147">
        <v>1469</v>
      </c>
      <c r="Q3147">
        <v>64788</v>
      </c>
    </row>
    <row r="3148" spans="1:17" hidden="1" x14ac:dyDescent="0.2">
      <c r="A3148" t="s">
        <v>363</v>
      </c>
      <c r="B3148" s="2">
        <v>42552</v>
      </c>
      <c r="C3148" t="s">
        <v>351</v>
      </c>
      <c r="D3148" t="s">
        <v>352</v>
      </c>
      <c r="E3148" t="s">
        <v>349</v>
      </c>
      <c r="F3148" t="s">
        <v>350</v>
      </c>
      <c r="G3148" t="s">
        <v>396</v>
      </c>
      <c r="H3148">
        <v>34</v>
      </c>
      <c r="I3148" t="s">
        <v>235</v>
      </c>
      <c r="J3148" t="s">
        <v>234</v>
      </c>
      <c r="K3148">
        <v>4332125</v>
      </c>
      <c r="L3148">
        <v>3164542</v>
      </c>
      <c r="M3148">
        <v>628503</v>
      </c>
      <c r="N3148">
        <v>27006</v>
      </c>
      <c r="O3148">
        <v>413414</v>
      </c>
      <c r="P3148">
        <v>4604</v>
      </c>
      <c r="Q3148">
        <v>94056</v>
      </c>
    </row>
    <row r="3149" spans="1:17" hidden="1" x14ac:dyDescent="0.2">
      <c r="A3149" t="s">
        <v>363</v>
      </c>
      <c r="B3149" s="2">
        <v>42552</v>
      </c>
      <c r="C3149" t="s">
        <v>353</v>
      </c>
      <c r="D3149" t="s">
        <v>354</v>
      </c>
      <c r="E3149" t="s">
        <v>343</v>
      </c>
      <c r="F3149" t="s">
        <v>344</v>
      </c>
      <c r="G3149" t="s">
        <v>396</v>
      </c>
      <c r="H3149">
        <v>34</v>
      </c>
      <c r="I3149" t="s">
        <v>235</v>
      </c>
      <c r="J3149" t="s">
        <v>234</v>
      </c>
      <c r="K3149">
        <v>1764567</v>
      </c>
      <c r="L3149">
        <v>1466103</v>
      </c>
      <c r="M3149">
        <v>178060</v>
      </c>
      <c r="N3149">
        <v>39848</v>
      </c>
      <c r="O3149">
        <v>15130</v>
      </c>
      <c r="P3149">
        <v>6284</v>
      </c>
      <c r="Q3149">
        <v>59142</v>
      </c>
    </row>
    <row r="3150" spans="1:17" hidden="1" x14ac:dyDescent="0.2">
      <c r="A3150" t="s">
        <v>363</v>
      </c>
      <c r="B3150" s="2">
        <v>42552</v>
      </c>
      <c r="C3150" t="s">
        <v>353</v>
      </c>
      <c r="D3150" t="s">
        <v>354</v>
      </c>
      <c r="E3150" t="s">
        <v>347</v>
      </c>
      <c r="F3150" t="s">
        <v>348</v>
      </c>
      <c r="G3150" t="s">
        <v>396</v>
      </c>
      <c r="H3150">
        <v>34</v>
      </c>
      <c r="I3150" t="s">
        <v>235</v>
      </c>
      <c r="J3150" t="s">
        <v>234</v>
      </c>
      <c r="K3150">
        <v>7109949</v>
      </c>
      <c r="L3150">
        <v>4980777</v>
      </c>
      <c r="M3150">
        <v>1147015</v>
      </c>
      <c r="N3150">
        <v>12627</v>
      </c>
      <c r="O3150">
        <v>834146</v>
      </c>
      <c r="P3150">
        <v>3033</v>
      </c>
      <c r="Q3150">
        <v>132351</v>
      </c>
    </row>
    <row r="3151" spans="1:17" hidden="1" x14ac:dyDescent="0.2">
      <c r="A3151" t="s">
        <v>363</v>
      </c>
      <c r="B3151" s="2">
        <v>42552</v>
      </c>
      <c r="C3151" t="s">
        <v>353</v>
      </c>
      <c r="D3151" t="s">
        <v>354</v>
      </c>
      <c r="E3151" t="s">
        <v>349</v>
      </c>
      <c r="F3151" t="s">
        <v>350</v>
      </c>
      <c r="G3151" t="s">
        <v>396</v>
      </c>
      <c r="H3151">
        <v>34</v>
      </c>
      <c r="I3151" t="s">
        <v>235</v>
      </c>
      <c r="J3151" t="s">
        <v>234</v>
      </c>
      <c r="K3151">
        <v>8874516</v>
      </c>
      <c r="L3151">
        <v>6446880</v>
      </c>
      <c r="M3151">
        <v>1325075</v>
      </c>
      <c r="N3151">
        <v>52475</v>
      </c>
      <c r="O3151">
        <v>849276</v>
      </c>
      <c r="P3151">
        <v>9317</v>
      </c>
      <c r="Q3151">
        <v>191493</v>
      </c>
    </row>
    <row r="3152" spans="1:17" hidden="1" x14ac:dyDescent="0.2">
      <c r="A3152" t="s">
        <v>364</v>
      </c>
      <c r="B3152" s="2">
        <v>42917</v>
      </c>
      <c r="C3152" t="s">
        <v>341</v>
      </c>
      <c r="D3152" t="s">
        <v>342</v>
      </c>
      <c r="E3152" t="s">
        <v>343</v>
      </c>
      <c r="F3152" t="s">
        <v>344</v>
      </c>
      <c r="G3152" t="s">
        <v>396</v>
      </c>
      <c r="H3152">
        <v>34</v>
      </c>
      <c r="I3152" t="s">
        <v>235</v>
      </c>
      <c r="J3152" t="s">
        <v>234</v>
      </c>
      <c r="K3152">
        <v>898356</v>
      </c>
      <c r="L3152">
        <v>744533</v>
      </c>
      <c r="M3152">
        <v>92426</v>
      </c>
      <c r="N3152">
        <v>19445</v>
      </c>
      <c r="O3152">
        <v>7779</v>
      </c>
      <c r="P3152">
        <v>3315</v>
      </c>
      <c r="Q3152">
        <v>30858</v>
      </c>
    </row>
    <row r="3153" spans="1:17" hidden="1" x14ac:dyDescent="0.2">
      <c r="A3153" t="s">
        <v>364</v>
      </c>
      <c r="B3153" s="2">
        <v>42917</v>
      </c>
      <c r="C3153" t="s">
        <v>341</v>
      </c>
      <c r="D3153" t="s">
        <v>342</v>
      </c>
      <c r="E3153" t="s">
        <v>347</v>
      </c>
      <c r="F3153" t="s">
        <v>348</v>
      </c>
      <c r="G3153" t="s">
        <v>396</v>
      </c>
      <c r="H3153">
        <v>34</v>
      </c>
      <c r="I3153" t="s">
        <v>235</v>
      </c>
      <c r="J3153" t="s">
        <v>234</v>
      </c>
      <c r="K3153">
        <v>3649942</v>
      </c>
      <c r="L3153">
        <v>2528205</v>
      </c>
      <c r="M3153">
        <v>606171</v>
      </c>
      <c r="N3153">
        <v>6503</v>
      </c>
      <c r="O3153">
        <v>438615</v>
      </c>
      <c r="P3153">
        <v>1605</v>
      </c>
      <c r="Q3153">
        <v>68843</v>
      </c>
    </row>
    <row r="3154" spans="1:17" hidden="1" x14ac:dyDescent="0.2">
      <c r="A3154" t="s">
        <v>364</v>
      </c>
      <c r="B3154" s="2">
        <v>42917</v>
      </c>
      <c r="C3154" t="s">
        <v>341</v>
      </c>
      <c r="D3154" t="s">
        <v>342</v>
      </c>
      <c r="E3154" t="s">
        <v>349</v>
      </c>
      <c r="F3154" t="s">
        <v>350</v>
      </c>
      <c r="G3154" t="s">
        <v>396</v>
      </c>
      <c r="H3154">
        <v>34</v>
      </c>
      <c r="I3154" t="s">
        <v>235</v>
      </c>
      <c r="J3154" t="s">
        <v>234</v>
      </c>
      <c r="K3154">
        <v>4548298</v>
      </c>
      <c r="L3154">
        <v>3272738</v>
      </c>
      <c r="M3154">
        <v>698597</v>
      </c>
      <c r="N3154">
        <v>25948</v>
      </c>
      <c r="O3154">
        <v>446394</v>
      </c>
      <c r="P3154">
        <v>4920</v>
      </c>
      <c r="Q3154">
        <v>99701</v>
      </c>
    </row>
    <row r="3155" spans="1:17" hidden="1" x14ac:dyDescent="0.2">
      <c r="A3155" t="s">
        <v>364</v>
      </c>
      <c r="B3155" s="2">
        <v>42917</v>
      </c>
      <c r="C3155" t="s">
        <v>351</v>
      </c>
      <c r="D3155" t="s">
        <v>352</v>
      </c>
      <c r="E3155" t="s">
        <v>343</v>
      </c>
      <c r="F3155" t="s">
        <v>344</v>
      </c>
      <c r="G3155" t="s">
        <v>396</v>
      </c>
      <c r="H3155">
        <v>34</v>
      </c>
      <c r="I3155" t="s">
        <v>235</v>
      </c>
      <c r="J3155" t="s">
        <v>234</v>
      </c>
      <c r="K3155">
        <v>901644</v>
      </c>
      <c r="L3155">
        <v>748797</v>
      </c>
      <c r="M3155">
        <v>89967</v>
      </c>
      <c r="N3155">
        <v>21422</v>
      </c>
      <c r="O3155">
        <v>7850</v>
      </c>
      <c r="P3155">
        <v>3295</v>
      </c>
      <c r="Q3155">
        <v>30313</v>
      </c>
    </row>
    <row r="3156" spans="1:17" hidden="1" x14ac:dyDescent="0.2">
      <c r="A3156" t="s">
        <v>364</v>
      </c>
      <c r="B3156" s="2">
        <v>42917</v>
      </c>
      <c r="C3156" t="s">
        <v>351</v>
      </c>
      <c r="D3156" t="s">
        <v>352</v>
      </c>
      <c r="E3156" t="s">
        <v>347</v>
      </c>
      <c r="F3156" t="s">
        <v>348</v>
      </c>
      <c r="G3156" t="s">
        <v>396</v>
      </c>
      <c r="H3156">
        <v>34</v>
      </c>
      <c r="I3156" t="s">
        <v>235</v>
      </c>
      <c r="J3156" t="s">
        <v>234</v>
      </c>
      <c r="K3156">
        <v>3438601</v>
      </c>
      <c r="L3156">
        <v>2407788</v>
      </c>
      <c r="M3156">
        <v>541539</v>
      </c>
      <c r="N3156">
        <v>6154</v>
      </c>
      <c r="O3156">
        <v>415591</v>
      </c>
      <c r="P3156">
        <v>1491</v>
      </c>
      <c r="Q3156">
        <v>66038</v>
      </c>
    </row>
    <row r="3157" spans="1:17" hidden="1" x14ac:dyDescent="0.2">
      <c r="A3157" t="s">
        <v>364</v>
      </c>
      <c r="B3157" s="2">
        <v>42917</v>
      </c>
      <c r="C3157" t="s">
        <v>351</v>
      </c>
      <c r="D3157" t="s">
        <v>352</v>
      </c>
      <c r="E3157" t="s">
        <v>349</v>
      </c>
      <c r="F3157" t="s">
        <v>350</v>
      </c>
      <c r="G3157" t="s">
        <v>396</v>
      </c>
      <c r="H3157">
        <v>34</v>
      </c>
      <c r="I3157" t="s">
        <v>235</v>
      </c>
      <c r="J3157" t="s">
        <v>234</v>
      </c>
      <c r="K3157">
        <v>4340245</v>
      </c>
      <c r="L3157">
        <v>3156585</v>
      </c>
      <c r="M3157">
        <v>631506</v>
      </c>
      <c r="N3157">
        <v>27576</v>
      </c>
      <c r="O3157">
        <v>423441</v>
      </c>
      <c r="P3157">
        <v>4786</v>
      </c>
      <c r="Q3157">
        <v>96351</v>
      </c>
    </row>
    <row r="3158" spans="1:17" hidden="1" x14ac:dyDescent="0.2">
      <c r="A3158" t="s">
        <v>364</v>
      </c>
      <c r="B3158" s="2">
        <v>42917</v>
      </c>
      <c r="C3158" t="s">
        <v>353</v>
      </c>
      <c r="D3158" t="s">
        <v>354</v>
      </c>
      <c r="E3158" t="s">
        <v>343</v>
      </c>
      <c r="F3158" t="s">
        <v>344</v>
      </c>
      <c r="G3158" t="s">
        <v>396</v>
      </c>
      <c r="H3158">
        <v>34</v>
      </c>
      <c r="I3158" t="s">
        <v>235</v>
      </c>
      <c r="J3158" t="s">
        <v>234</v>
      </c>
      <c r="K3158">
        <v>1800000</v>
      </c>
      <c r="L3158">
        <v>1493330</v>
      </c>
      <c r="M3158">
        <v>182393</v>
      </c>
      <c r="N3158">
        <v>40867</v>
      </c>
      <c r="O3158">
        <v>15629</v>
      </c>
      <c r="P3158">
        <v>6610</v>
      </c>
      <c r="Q3158">
        <v>61171</v>
      </c>
    </row>
    <row r="3159" spans="1:17" hidden="1" x14ac:dyDescent="0.2">
      <c r="A3159" t="s">
        <v>364</v>
      </c>
      <c r="B3159" s="2">
        <v>42917</v>
      </c>
      <c r="C3159" t="s">
        <v>353</v>
      </c>
      <c r="D3159" t="s">
        <v>354</v>
      </c>
      <c r="E3159" t="s">
        <v>347</v>
      </c>
      <c r="F3159" t="s">
        <v>348</v>
      </c>
      <c r="G3159" t="s">
        <v>396</v>
      </c>
      <c r="H3159">
        <v>34</v>
      </c>
      <c r="I3159" t="s">
        <v>235</v>
      </c>
      <c r="J3159" t="s">
        <v>234</v>
      </c>
      <c r="K3159">
        <v>7088543</v>
      </c>
      <c r="L3159">
        <v>4935993</v>
      </c>
      <c r="M3159">
        <v>1147710</v>
      </c>
      <c r="N3159">
        <v>12657</v>
      </c>
      <c r="O3159">
        <v>854206</v>
      </c>
      <c r="P3159">
        <v>3096</v>
      </c>
      <c r="Q3159">
        <v>134881</v>
      </c>
    </row>
    <row r="3160" spans="1:17" hidden="1" x14ac:dyDescent="0.2">
      <c r="A3160" t="s">
        <v>364</v>
      </c>
      <c r="B3160" s="2">
        <v>42917</v>
      </c>
      <c r="C3160" t="s">
        <v>353</v>
      </c>
      <c r="D3160" t="s">
        <v>354</v>
      </c>
      <c r="E3160" t="s">
        <v>349</v>
      </c>
      <c r="F3160" t="s">
        <v>350</v>
      </c>
      <c r="G3160" t="s">
        <v>396</v>
      </c>
      <c r="H3160">
        <v>34</v>
      </c>
      <c r="I3160" t="s">
        <v>235</v>
      </c>
      <c r="J3160" t="s">
        <v>234</v>
      </c>
      <c r="K3160">
        <v>8888543</v>
      </c>
      <c r="L3160">
        <v>6429323</v>
      </c>
      <c r="M3160">
        <v>1330103</v>
      </c>
      <c r="N3160">
        <v>53524</v>
      </c>
      <c r="O3160">
        <v>869835</v>
      </c>
      <c r="P3160">
        <v>9706</v>
      </c>
      <c r="Q3160">
        <v>196052</v>
      </c>
    </row>
    <row r="3161" spans="1:17" hidden="1" x14ac:dyDescent="0.2">
      <c r="A3161" t="s">
        <v>365</v>
      </c>
      <c r="B3161" s="2">
        <v>43282</v>
      </c>
      <c r="C3161" t="s">
        <v>341</v>
      </c>
      <c r="D3161" t="s">
        <v>342</v>
      </c>
      <c r="E3161" t="s">
        <v>343</v>
      </c>
      <c r="F3161" t="s">
        <v>344</v>
      </c>
      <c r="G3161" t="s">
        <v>396</v>
      </c>
      <c r="H3161">
        <v>34</v>
      </c>
      <c r="I3161" t="s">
        <v>235</v>
      </c>
      <c r="J3161" t="s">
        <v>234</v>
      </c>
      <c r="K3161">
        <v>918332</v>
      </c>
      <c r="L3161">
        <v>759947</v>
      </c>
      <c r="M3161">
        <v>95009</v>
      </c>
      <c r="N3161">
        <v>20014</v>
      </c>
      <c r="O3161">
        <v>7963</v>
      </c>
      <c r="P3161">
        <v>3440</v>
      </c>
      <c r="Q3161">
        <v>31959</v>
      </c>
    </row>
    <row r="3162" spans="1:17" hidden="1" x14ac:dyDescent="0.2">
      <c r="A3162" t="s">
        <v>365</v>
      </c>
      <c r="B3162" s="2">
        <v>43282</v>
      </c>
      <c r="C3162" t="s">
        <v>341</v>
      </c>
      <c r="D3162" t="s">
        <v>342</v>
      </c>
      <c r="E3162" t="s">
        <v>347</v>
      </c>
      <c r="F3162" t="s">
        <v>348</v>
      </c>
      <c r="G3162" t="s">
        <v>396</v>
      </c>
      <c r="H3162">
        <v>34</v>
      </c>
      <c r="I3162" t="s">
        <v>235</v>
      </c>
      <c r="J3162" t="s">
        <v>234</v>
      </c>
      <c r="K3162">
        <v>3637994</v>
      </c>
      <c r="L3162">
        <v>2504874</v>
      </c>
      <c r="M3162">
        <v>606548</v>
      </c>
      <c r="N3162">
        <v>6555</v>
      </c>
      <c r="O3162">
        <v>448549</v>
      </c>
      <c r="P3162">
        <v>1616</v>
      </c>
      <c r="Q3162">
        <v>69852</v>
      </c>
    </row>
    <row r="3163" spans="1:17" hidden="1" x14ac:dyDescent="0.2">
      <c r="A3163" t="s">
        <v>365</v>
      </c>
      <c r="B3163" s="2">
        <v>43282</v>
      </c>
      <c r="C3163" t="s">
        <v>341</v>
      </c>
      <c r="D3163" t="s">
        <v>342</v>
      </c>
      <c r="E3163" t="s">
        <v>349</v>
      </c>
      <c r="F3163" t="s">
        <v>350</v>
      </c>
      <c r="G3163" t="s">
        <v>396</v>
      </c>
      <c r="H3163">
        <v>34</v>
      </c>
      <c r="I3163" t="s">
        <v>235</v>
      </c>
      <c r="J3163" t="s">
        <v>234</v>
      </c>
      <c r="K3163">
        <v>4556326</v>
      </c>
      <c r="L3163">
        <v>3264821</v>
      </c>
      <c r="M3163">
        <v>701557</v>
      </c>
      <c r="N3163">
        <v>26569</v>
      </c>
      <c r="O3163">
        <v>456512</v>
      </c>
      <c r="P3163">
        <v>5056</v>
      </c>
      <c r="Q3163">
        <v>101811</v>
      </c>
    </row>
    <row r="3164" spans="1:17" hidden="1" x14ac:dyDescent="0.2">
      <c r="A3164" t="s">
        <v>365</v>
      </c>
      <c r="B3164" s="2">
        <v>43282</v>
      </c>
      <c r="C3164" t="s">
        <v>351</v>
      </c>
      <c r="D3164" t="s">
        <v>352</v>
      </c>
      <c r="E3164" t="s">
        <v>343</v>
      </c>
      <c r="F3164" t="s">
        <v>344</v>
      </c>
      <c r="G3164" t="s">
        <v>396</v>
      </c>
      <c r="H3164">
        <v>34</v>
      </c>
      <c r="I3164" t="s">
        <v>235</v>
      </c>
      <c r="J3164" t="s">
        <v>234</v>
      </c>
      <c r="K3164">
        <v>921027</v>
      </c>
      <c r="L3164">
        <v>763505</v>
      </c>
      <c r="M3164">
        <v>92604</v>
      </c>
      <c r="N3164">
        <v>21972</v>
      </c>
      <c r="O3164">
        <v>8105</v>
      </c>
      <c r="P3164">
        <v>3419</v>
      </c>
      <c r="Q3164">
        <v>31422</v>
      </c>
    </row>
    <row r="3165" spans="1:17" hidden="1" x14ac:dyDescent="0.2">
      <c r="A3165" t="s">
        <v>365</v>
      </c>
      <c r="B3165" s="2">
        <v>43282</v>
      </c>
      <c r="C3165" t="s">
        <v>351</v>
      </c>
      <c r="D3165" t="s">
        <v>352</v>
      </c>
      <c r="E3165" t="s">
        <v>347</v>
      </c>
      <c r="F3165" t="s">
        <v>348</v>
      </c>
      <c r="G3165" t="s">
        <v>396</v>
      </c>
      <c r="H3165">
        <v>34</v>
      </c>
      <c r="I3165" t="s">
        <v>235</v>
      </c>
      <c r="J3165" t="s">
        <v>234</v>
      </c>
      <c r="K3165">
        <v>3431167</v>
      </c>
      <c r="L3165">
        <v>2388021</v>
      </c>
      <c r="M3165">
        <v>543593</v>
      </c>
      <c r="N3165">
        <v>6165</v>
      </c>
      <c r="O3165">
        <v>424634</v>
      </c>
      <c r="P3165">
        <v>1509</v>
      </c>
      <c r="Q3165">
        <v>67245</v>
      </c>
    </row>
    <row r="3166" spans="1:17" hidden="1" x14ac:dyDescent="0.2">
      <c r="A3166" t="s">
        <v>365</v>
      </c>
      <c r="B3166" s="2">
        <v>43282</v>
      </c>
      <c r="C3166" t="s">
        <v>351</v>
      </c>
      <c r="D3166" t="s">
        <v>352</v>
      </c>
      <c r="E3166" t="s">
        <v>349</v>
      </c>
      <c r="F3166" t="s">
        <v>350</v>
      </c>
      <c r="G3166" t="s">
        <v>396</v>
      </c>
      <c r="H3166">
        <v>34</v>
      </c>
      <c r="I3166" t="s">
        <v>235</v>
      </c>
      <c r="J3166" t="s">
        <v>234</v>
      </c>
      <c r="K3166">
        <v>4352194</v>
      </c>
      <c r="L3166">
        <v>3151526</v>
      </c>
      <c r="M3166">
        <v>636197</v>
      </c>
      <c r="N3166">
        <v>28137</v>
      </c>
      <c r="O3166">
        <v>432739</v>
      </c>
      <c r="P3166">
        <v>4928</v>
      </c>
      <c r="Q3166">
        <v>98667</v>
      </c>
    </row>
    <row r="3167" spans="1:17" hidden="1" x14ac:dyDescent="0.2">
      <c r="A3167" t="s">
        <v>365</v>
      </c>
      <c r="B3167" s="2">
        <v>43282</v>
      </c>
      <c r="C3167" t="s">
        <v>353</v>
      </c>
      <c r="D3167" t="s">
        <v>354</v>
      </c>
      <c r="E3167" t="s">
        <v>343</v>
      </c>
      <c r="F3167" t="s">
        <v>344</v>
      </c>
      <c r="G3167" t="s">
        <v>396</v>
      </c>
      <c r="H3167">
        <v>34</v>
      </c>
      <c r="I3167" t="s">
        <v>235</v>
      </c>
      <c r="J3167" t="s">
        <v>234</v>
      </c>
      <c r="K3167">
        <v>1839359</v>
      </c>
      <c r="L3167">
        <v>1523452</v>
      </c>
      <c r="M3167">
        <v>187613</v>
      </c>
      <c r="N3167">
        <v>41986</v>
      </c>
      <c r="O3167">
        <v>16068</v>
      </c>
      <c r="P3167">
        <v>6859</v>
      </c>
      <c r="Q3167">
        <v>63381</v>
      </c>
    </row>
    <row r="3168" spans="1:17" hidden="1" x14ac:dyDescent="0.2">
      <c r="A3168" t="s">
        <v>365</v>
      </c>
      <c r="B3168" s="2">
        <v>43282</v>
      </c>
      <c r="C3168" t="s">
        <v>353</v>
      </c>
      <c r="D3168" t="s">
        <v>354</v>
      </c>
      <c r="E3168" t="s">
        <v>347</v>
      </c>
      <c r="F3168" t="s">
        <v>348</v>
      </c>
      <c r="G3168" t="s">
        <v>396</v>
      </c>
      <c r="H3168">
        <v>34</v>
      </c>
      <c r="I3168" t="s">
        <v>235</v>
      </c>
      <c r="J3168" t="s">
        <v>234</v>
      </c>
      <c r="K3168">
        <v>7069161</v>
      </c>
      <c r="L3168">
        <v>4892895</v>
      </c>
      <c r="M3168">
        <v>1150141</v>
      </c>
      <c r="N3168">
        <v>12720</v>
      </c>
      <c r="O3168">
        <v>873183</v>
      </c>
      <c r="P3168">
        <v>3125</v>
      </c>
      <c r="Q3168">
        <v>137097</v>
      </c>
    </row>
    <row r="3169" spans="1:17" hidden="1" x14ac:dyDescent="0.2">
      <c r="A3169" t="s">
        <v>365</v>
      </c>
      <c r="B3169" s="2">
        <v>43282</v>
      </c>
      <c r="C3169" t="s">
        <v>353</v>
      </c>
      <c r="D3169" t="s">
        <v>354</v>
      </c>
      <c r="E3169" t="s">
        <v>349</v>
      </c>
      <c r="F3169" t="s">
        <v>350</v>
      </c>
      <c r="G3169" t="s">
        <v>396</v>
      </c>
      <c r="H3169">
        <v>34</v>
      </c>
      <c r="I3169" t="s">
        <v>235</v>
      </c>
      <c r="J3169" t="s">
        <v>234</v>
      </c>
      <c r="K3169">
        <v>8908520</v>
      </c>
      <c r="L3169">
        <v>6416347</v>
      </c>
      <c r="M3169">
        <v>1337754</v>
      </c>
      <c r="N3169">
        <v>54706</v>
      </c>
      <c r="O3169">
        <v>889251</v>
      </c>
      <c r="P3169">
        <v>9984</v>
      </c>
      <c r="Q3169">
        <v>200478</v>
      </c>
    </row>
    <row r="3170" spans="1:17" hidden="1" x14ac:dyDescent="0.2">
      <c r="A3170" t="s">
        <v>339</v>
      </c>
      <c r="B3170" t="s">
        <v>340</v>
      </c>
      <c r="C3170" t="s">
        <v>341</v>
      </c>
      <c r="D3170" t="s">
        <v>342</v>
      </c>
      <c r="E3170" t="s">
        <v>343</v>
      </c>
      <c r="F3170" t="s">
        <v>344</v>
      </c>
      <c r="G3170" t="s">
        <v>397</v>
      </c>
      <c r="H3170">
        <v>35</v>
      </c>
      <c r="I3170" t="s">
        <v>237</v>
      </c>
      <c r="J3170" t="s">
        <v>236</v>
      </c>
      <c r="K3170">
        <v>480546</v>
      </c>
      <c r="L3170">
        <v>445249</v>
      </c>
      <c r="M3170">
        <v>6707</v>
      </c>
      <c r="N3170">
        <v>16092</v>
      </c>
      <c r="O3170">
        <v>2306</v>
      </c>
      <c r="P3170">
        <v>920</v>
      </c>
      <c r="Q3170">
        <v>9272</v>
      </c>
    </row>
    <row r="3171" spans="1:17" hidden="1" x14ac:dyDescent="0.2">
      <c r="A3171" t="s">
        <v>339</v>
      </c>
      <c r="B3171" t="s">
        <v>340</v>
      </c>
      <c r="C3171" t="s">
        <v>341</v>
      </c>
      <c r="D3171" t="s">
        <v>342</v>
      </c>
      <c r="E3171" t="s">
        <v>347</v>
      </c>
      <c r="F3171" t="s">
        <v>348</v>
      </c>
      <c r="G3171" t="s">
        <v>397</v>
      </c>
      <c r="H3171">
        <v>35</v>
      </c>
      <c r="I3171" t="s">
        <v>237</v>
      </c>
      <c r="J3171" t="s">
        <v>236</v>
      </c>
      <c r="K3171">
        <v>561212</v>
      </c>
      <c r="L3171">
        <v>424989</v>
      </c>
      <c r="M3171">
        <v>15789</v>
      </c>
      <c r="N3171">
        <v>91196</v>
      </c>
      <c r="O3171">
        <v>14696</v>
      </c>
      <c r="P3171">
        <v>606</v>
      </c>
      <c r="Q3171">
        <v>13936</v>
      </c>
    </row>
    <row r="3172" spans="1:17" hidden="1" x14ac:dyDescent="0.2">
      <c r="A3172" t="s">
        <v>339</v>
      </c>
      <c r="B3172" t="s">
        <v>340</v>
      </c>
      <c r="C3172" t="s">
        <v>341</v>
      </c>
      <c r="D3172" t="s">
        <v>342</v>
      </c>
      <c r="E3172" t="s">
        <v>349</v>
      </c>
      <c r="F3172" t="s">
        <v>350</v>
      </c>
      <c r="G3172" t="s">
        <v>397</v>
      </c>
      <c r="H3172">
        <v>35</v>
      </c>
      <c r="I3172" t="s">
        <v>237</v>
      </c>
      <c r="J3172" t="s">
        <v>236</v>
      </c>
      <c r="K3172">
        <v>1041758</v>
      </c>
      <c r="L3172">
        <v>870238</v>
      </c>
      <c r="M3172">
        <v>22496</v>
      </c>
      <c r="N3172">
        <v>107288</v>
      </c>
      <c r="O3172">
        <v>17002</v>
      </c>
      <c r="P3172">
        <v>1526</v>
      </c>
      <c r="Q3172">
        <v>23208</v>
      </c>
    </row>
    <row r="3173" spans="1:17" hidden="1" x14ac:dyDescent="0.2">
      <c r="A3173" t="s">
        <v>339</v>
      </c>
      <c r="B3173" t="s">
        <v>340</v>
      </c>
      <c r="C3173" t="s">
        <v>351</v>
      </c>
      <c r="D3173" t="s">
        <v>352</v>
      </c>
      <c r="E3173" t="s">
        <v>343</v>
      </c>
      <c r="F3173" t="s">
        <v>344</v>
      </c>
      <c r="G3173" t="s">
        <v>397</v>
      </c>
      <c r="H3173">
        <v>35</v>
      </c>
      <c r="I3173" t="s">
        <v>237</v>
      </c>
      <c r="J3173" t="s">
        <v>236</v>
      </c>
      <c r="K3173">
        <v>472857</v>
      </c>
      <c r="L3173">
        <v>437570</v>
      </c>
      <c r="M3173">
        <v>6393</v>
      </c>
      <c r="N3173">
        <v>16777</v>
      </c>
      <c r="O3173">
        <v>2271</v>
      </c>
      <c r="P3173">
        <v>945</v>
      </c>
      <c r="Q3173">
        <v>8901</v>
      </c>
    </row>
    <row r="3174" spans="1:17" hidden="1" x14ac:dyDescent="0.2">
      <c r="A3174" t="s">
        <v>339</v>
      </c>
      <c r="B3174" t="s">
        <v>340</v>
      </c>
      <c r="C3174" t="s">
        <v>351</v>
      </c>
      <c r="D3174" t="s">
        <v>352</v>
      </c>
      <c r="E3174" t="s">
        <v>347</v>
      </c>
      <c r="F3174" t="s">
        <v>348</v>
      </c>
      <c r="G3174" t="s">
        <v>397</v>
      </c>
      <c r="H3174">
        <v>35</v>
      </c>
      <c r="I3174" t="s">
        <v>237</v>
      </c>
      <c r="J3174" t="s">
        <v>236</v>
      </c>
      <c r="K3174">
        <v>544564</v>
      </c>
      <c r="L3174">
        <v>413184</v>
      </c>
      <c r="M3174">
        <v>20117</v>
      </c>
      <c r="N3174">
        <v>84825</v>
      </c>
      <c r="O3174">
        <v>11980</v>
      </c>
      <c r="P3174">
        <v>661</v>
      </c>
      <c r="Q3174">
        <v>13797</v>
      </c>
    </row>
    <row r="3175" spans="1:17" hidden="1" x14ac:dyDescent="0.2">
      <c r="A3175" t="s">
        <v>339</v>
      </c>
      <c r="B3175" t="s">
        <v>340</v>
      </c>
      <c r="C3175" t="s">
        <v>351</v>
      </c>
      <c r="D3175" t="s">
        <v>352</v>
      </c>
      <c r="E3175" t="s">
        <v>349</v>
      </c>
      <c r="F3175" t="s">
        <v>350</v>
      </c>
      <c r="G3175" t="s">
        <v>397</v>
      </c>
      <c r="H3175">
        <v>35</v>
      </c>
      <c r="I3175" t="s">
        <v>237</v>
      </c>
      <c r="J3175" t="s">
        <v>236</v>
      </c>
      <c r="K3175">
        <v>1017421</v>
      </c>
      <c r="L3175">
        <v>850754</v>
      </c>
      <c r="M3175">
        <v>26510</v>
      </c>
      <c r="N3175">
        <v>101602</v>
      </c>
      <c r="O3175">
        <v>14251</v>
      </c>
      <c r="P3175">
        <v>1606</v>
      </c>
      <c r="Q3175">
        <v>22698</v>
      </c>
    </row>
    <row r="3176" spans="1:17" hidden="1" x14ac:dyDescent="0.2">
      <c r="A3176" t="s">
        <v>339</v>
      </c>
      <c r="B3176" t="s">
        <v>340</v>
      </c>
      <c r="C3176" t="s">
        <v>353</v>
      </c>
      <c r="D3176" t="s">
        <v>354</v>
      </c>
      <c r="E3176" t="s">
        <v>343</v>
      </c>
      <c r="F3176" t="s">
        <v>344</v>
      </c>
      <c r="G3176" t="s">
        <v>397</v>
      </c>
      <c r="H3176">
        <v>35</v>
      </c>
      <c r="I3176" t="s">
        <v>237</v>
      </c>
      <c r="J3176" t="s">
        <v>236</v>
      </c>
      <c r="K3176">
        <v>953403</v>
      </c>
      <c r="L3176">
        <v>882819</v>
      </c>
      <c r="M3176">
        <v>13100</v>
      </c>
      <c r="N3176">
        <v>32869</v>
      </c>
      <c r="O3176">
        <v>4577</v>
      </c>
      <c r="P3176">
        <v>1865</v>
      </c>
      <c r="Q3176">
        <v>18173</v>
      </c>
    </row>
    <row r="3177" spans="1:17" hidden="1" x14ac:dyDescent="0.2">
      <c r="A3177" t="s">
        <v>339</v>
      </c>
      <c r="B3177" t="s">
        <v>340</v>
      </c>
      <c r="C3177" t="s">
        <v>353</v>
      </c>
      <c r="D3177" t="s">
        <v>354</v>
      </c>
      <c r="E3177" t="s">
        <v>347</v>
      </c>
      <c r="F3177" t="s">
        <v>348</v>
      </c>
      <c r="G3177" t="s">
        <v>397</v>
      </c>
      <c r="H3177">
        <v>35</v>
      </c>
      <c r="I3177" t="s">
        <v>237</v>
      </c>
      <c r="J3177" t="s">
        <v>236</v>
      </c>
      <c r="K3177">
        <v>1105776</v>
      </c>
      <c r="L3177">
        <v>838173</v>
      </c>
      <c r="M3177">
        <v>35906</v>
      </c>
      <c r="N3177">
        <v>176021</v>
      </c>
      <c r="O3177">
        <v>26676</v>
      </c>
      <c r="P3177">
        <v>1267</v>
      </c>
      <c r="Q3177">
        <v>27733</v>
      </c>
    </row>
    <row r="3178" spans="1:17" hidden="1" x14ac:dyDescent="0.2">
      <c r="A3178" t="s">
        <v>339</v>
      </c>
      <c r="B3178" t="s">
        <v>340</v>
      </c>
      <c r="C3178" t="s">
        <v>353</v>
      </c>
      <c r="D3178" t="s">
        <v>354</v>
      </c>
      <c r="E3178" t="s">
        <v>349</v>
      </c>
      <c r="F3178" t="s">
        <v>350</v>
      </c>
      <c r="G3178" t="s">
        <v>397</v>
      </c>
      <c r="H3178">
        <v>35</v>
      </c>
      <c r="I3178" t="s">
        <v>237</v>
      </c>
      <c r="J3178" t="s">
        <v>236</v>
      </c>
      <c r="K3178">
        <v>2059179</v>
      </c>
      <c r="L3178">
        <v>1720992</v>
      </c>
      <c r="M3178">
        <v>49006</v>
      </c>
      <c r="N3178">
        <v>208890</v>
      </c>
      <c r="O3178">
        <v>31253</v>
      </c>
      <c r="P3178">
        <v>3132</v>
      </c>
      <c r="Q3178">
        <v>45906</v>
      </c>
    </row>
    <row r="3179" spans="1:17" hidden="1" x14ac:dyDescent="0.2">
      <c r="A3179" t="s">
        <v>355</v>
      </c>
      <c r="B3179" t="s">
        <v>356</v>
      </c>
      <c r="C3179" t="s">
        <v>341</v>
      </c>
      <c r="D3179" t="s">
        <v>342</v>
      </c>
      <c r="E3179" t="s">
        <v>343</v>
      </c>
      <c r="F3179" t="s">
        <v>344</v>
      </c>
      <c r="G3179" t="s">
        <v>397</v>
      </c>
      <c r="H3179">
        <v>35</v>
      </c>
      <c r="I3179" t="s">
        <v>237</v>
      </c>
      <c r="J3179" t="s">
        <v>236</v>
      </c>
      <c r="K3179">
        <v>480550</v>
      </c>
      <c r="L3179">
        <v>445252</v>
      </c>
      <c r="M3179">
        <v>6707</v>
      </c>
      <c r="N3179">
        <v>16093</v>
      </c>
      <c r="O3179">
        <v>2306</v>
      </c>
      <c r="P3179">
        <v>920</v>
      </c>
      <c r="Q3179">
        <v>9272</v>
      </c>
    </row>
    <row r="3180" spans="1:17" hidden="1" x14ac:dyDescent="0.2">
      <c r="A3180" t="s">
        <v>355</v>
      </c>
      <c r="B3180" t="s">
        <v>356</v>
      </c>
      <c r="C3180" t="s">
        <v>341</v>
      </c>
      <c r="D3180" t="s">
        <v>342</v>
      </c>
      <c r="E3180" t="s">
        <v>347</v>
      </c>
      <c r="F3180" t="s">
        <v>348</v>
      </c>
      <c r="G3180" t="s">
        <v>397</v>
      </c>
      <c r="H3180">
        <v>35</v>
      </c>
      <c r="I3180" t="s">
        <v>237</v>
      </c>
      <c r="J3180" t="s">
        <v>236</v>
      </c>
      <c r="K3180">
        <v>561211</v>
      </c>
      <c r="L3180">
        <v>424989</v>
      </c>
      <c r="M3180">
        <v>15789</v>
      </c>
      <c r="N3180">
        <v>91197</v>
      </c>
      <c r="O3180">
        <v>14694</v>
      </c>
      <c r="P3180">
        <v>606</v>
      </c>
      <c r="Q3180">
        <v>13936</v>
      </c>
    </row>
    <row r="3181" spans="1:17" hidden="1" x14ac:dyDescent="0.2">
      <c r="A3181" t="s">
        <v>355</v>
      </c>
      <c r="B3181" t="s">
        <v>356</v>
      </c>
      <c r="C3181" t="s">
        <v>341</v>
      </c>
      <c r="D3181" t="s">
        <v>342</v>
      </c>
      <c r="E3181" t="s">
        <v>349</v>
      </c>
      <c r="F3181" t="s">
        <v>350</v>
      </c>
      <c r="G3181" t="s">
        <v>397</v>
      </c>
      <c r="H3181">
        <v>35</v>
      </c>
      <c r="I3181" t="s">
        <v>237</v>
      </c>
      <c r="J3181" t="s">
        <v>236</v>
      </c>
      <c r="K3181">
        <v>1041761</v>
      </c>
      <c r="L3181">
        <v>870241</v>
      </c>
      <c r="M3181">
        <v>22496</v>
      </c>
      <c r="N3181">
        <v>107290</v>
      </c>
      <c r="O3181">
        <v>17000</v>
      </c>
      <c r="P3181">
        <v>1526</v>
      </c>
      <c r="Q3181">
        <v>23208</v>
      </c>
    </row>
    <row r="3182" spans="1:17" hidden="1" x14ac:dyDescent="0.2">
      <c r="A3182" t="s">
        <v>355</v>
      </c>
      <c r="B3182" t="s">
        <v>356</v>
      </c>
      <c r="C3182" t="s">
        <v>351</v>
      </c>
      <c r="D3182" t="s">
        <v>352</v>
      </c>
      <c r="E3182" t="s">
        <v>343</v>
      </c>
      <c r="F3182" t="s">
        <v>344</v>
      </c>
      <c r="G3182" t="s">
        <v>397</v>
      </c>
      <c r="H3182">
        <v>35</v>
      </c>
      <c r="I3182" t="s">
        <v>237</v>
      </c>
      <c r="J3182" t="s">
        <v>236</v>
      </c>
      <c r="K3182">
        <v>472854</v>
      </c>
      <c r="L3182">
        <v>437564</v>
      </c>
      <c r="M3182">
        <v>6393</v>
      </c>
      <c r="N3182">
        <v>16780</v>
      </c>
      <c r="O3182">
        <v>2271</v>
      </c>
      <c r="P3182">
        <v>945</v>
      </c>
      <c r="Q3182">
        <v>8901</v>
      </c>
    </row>
    <row r="3183" spans="1:17" hidden="1" x14ac:dyDescent="0.2">
      <c r="A3183" t="s">
        <v>355</v>
      </c>
      <c r="B3183" t="s">
        <v>356</v>
      </c>
      <c r="C3183" t="s">
        <v>351</v>
      </c>
      <c r="D3183" t="s">
        <v>352</v>
      </c>
      <c r="E3183" t="s">
        <v>347</v>
      </c>
      <c r="F3183" t="s">
        <v>348</v>
      </c>
      <c r="G3183" t="s">
        <v>397</v>
      </c>
      <c r="H3183">
        <v>35</v>
      </c>
      <c r="I3183" t="s">
        <v>237</v>
      </c>
      <c r="J3183" t="s">
        <v>236</v>
      </c>
      <c r="K3183">
        <v>544565</v>
      </c>
      <c r="L3183">
        <v>413185</v>
      </c>
      <c r="M3183">
        <v>20117</v>
      </c>
      <c r="N3183">
        <v>84826</v>
      </c>
      <c r="O3183">
        <v>11979</v>
      </c>
      <c r="P3183">
        <v>661</v>
      </c>
      <c r="Q3183">
        <v>13797</v>
      </c>
    </row>
    <row r="3184" spans="1:17" hidden="1" x14ac:dyDescent="0.2">
      <c r="A3184" t="s">
        <v>355</v>
      </c>
      <c r="B3184" t="s">
        <v>356</v>
      </c>
      <c r="C3184" t="s">
        <v>351</v>
      </c>
      <c r="D3184" t="s">
        <v>352</v>
      </c>
      <c r="E3184" t="s">
        <v>349</v>
      </c>
      <c r="F3184" t="s">
        <v>350</v>
      </c>
      <c r="G3184" t="s">
        <v>397</v>
      </c>
      <c r="H3184">
        <v>35</v>
      </c>
      <c r="I3184" t="s">
        <v>237</v>
      </c>
      <c r="J3184" t="s">
        <v>236</v>
      </c>
      <c r="K3184">
        <v>1017419</v>
      </c>
      <c r="L3184">
        <v>850749</v>
      </c>
      <c r="M3184">
        <v>26510</v>
      </c>
      <c r="N3184">
        <v>101606</v>
      </c>
      <c r="O3184">
        <v>14250</v>
      </c>
      <c r="P3184">
        <v>1606</v>
      </c>
      <c r="Q3184">
        <v>22698</v>
      </c>
    </row>
    <row r="3185" spans="1:17" hidden="1" x14ac:dyDescent="0.2">
      <c r="A3185" t="s">
        <v>355</v>
      </c>
      <c r="B3185" t="s">
        <v>356</v>
      </c>
      <c r="C3185" t="s">
        <v>353</v>
      </c>
      <c r="D3185" t="s">
        <v>354</v>
      </c>
      <c r="E3185" t="s">
        <v>343</v>
      </c>
      <c r="F3185" t="s">
        <v>344</v>
      </c>
      <c r="G3185" t="s">
        <v>397</v>
      </c>
      <c r="H3185">
        <v>35</v>
      </c>
      <c r="I3185" t="s">
        <v>237</v>
      </c>
      <c r="J3185" t="s">
        <v>236</v>
      </c>
      <c r="K3185">
        <v>953404</v>
      </c>
      <c r="L3185">
        <v>882816</v>
      </c>
      <c r="M3185">
        <v>13100</v>
      </c>
      <c r="N3185">
        <v>32873</v>
      </c>
      <c r="O3185">
        <v>4577</v>
      </c>
      <c r="P3185">
        <v>1865</v>
      </c>
      <c r="Q3185">
        <v>18173</v>
      </c>
    </row>
    <row r="3186" spans="1:17" hidden="1" x14ac:dyDescent="0.2">
      <c r="A3186" t="s">
        <v>355</v>
      </c>
      <c r="B3186" t="s">
        <v>356</v>
      </c>
      <c r="C3186" t="s">
        <v>353</v>
      </c>
      <c r="D3186" t="s">
        <v>354</v>
      </c>
      <c r="E3186" t="s">
        <v>347</v>
      </c>
      <c r="F3186" t="s">
        <v>348</v>
      </c>
      <c r="G3186" t="s">
        <v>397</v>
      </c>
      <c r="H3186">
        <v>35</v>
      </c>
      <c r="I3186" t="s">
        <v>237</v>
      </c>
      <c r="J3186" t="s">
        <v>236</v>
      </c>
      <c r="K3186">
        <v>1105776</v>
      </c>
      <c r="L3186">
        <v>838174</v>
      </c>
      <c r="M3186">
        <v>35906</v>
      </c>
      <c r="N3186">
        <v>176023</v>
      </c>
      <c r="O3186">
        <v>26673</v>
      </c>
      <c r="P3186">
        <v>1267</v>
      </c>
      <c r="Q3186">
        <v>27733</v>
      </c>
    </row>
    <row r="3187" spans="1:17" hidden="1" x14ac:dyDescent="0.2">
      <c r="A3187" t="s">
        <v>355</v>
      </c>
      <c r="B3187" t="s">
        <v>356</v>
      </c>
      <c r="C3187" t="s">
        <v>353</v>
      </c>
      <c r="D3187" t="s">
        <v>354</v>
      </c>
      <c r="E3187" t="s">
        <v>349</v>
      </c>
      <c r="F3187" t="s">
        <v>350</v>
      </c>
      <c r="G3187" t="s">
        <v>397</v>
      </c>
      <c r="H3187">
        <v>35</v>
      </c>
      <c r="I3187" t="s">
        <v>237</v>
      </c>
      <c r="J3187" t="s">
        <v>236</v>
      </c>
      <c r="K3187">
        <v>2059180</v>
      </c>
      <c r="L3187">
        <v>1720990</v>
      </c>
      <c r="M3187">
        <v>49006</v>
      </c>
      <c r="N3187">
        <v>208896</v>
      </c>
      <c r="O3187">
        <v>31250</v>
      </c>
      <c r="P3187">
        <v>3132</v>
      </c>
      <c r="Q3187">
        <v>45906</v>
      </c>
    </row>
    <row r="3188" spans="1:17" hidden="1" x14ac:dyDescent="0.2">
      <c r="A3188" t="s">
        <v>357</v>
      </c>
      <c r="B3188" s="2">
        <v>40360</v>
      </c>
      <c r="C3188" t="s">
        <v>341</v>
      </c>
      <c r="D3188" t="s">
        <v>342</v>
      </c>
      <c r="E3188" t="s">
        <v>343</v>
      </c>
      <c r="F3188" t="s">
        <v>344</v>
      </c>
      <c r="G3188" t="s">
        <v>397</v>
      </c>
      <c r="H3188">
        <v>35</v>
      </c>
      <c r="I3188" t="s">
        <v>237</v>
      </c>
      <c r="J3188" t="s">
        <v>236</v>
      </c>
      <c r="K3188">
        <v>482751</v>
      </c>
      <c r="L3188">
        <v>447137</v>
      </c>
      <c r="M3188">
        <v>6733</v>
      </c>
      <c r="N3188">
        <v>16297</v>
      </c>
      <c r="O3188">
        <v>2311</v>
      </c>
      <c r="P3188">
        <v>921</v>
      </c>
      <c r="Q3188">
        <v>9352</v>
      </c>
    </row>
    <row r="3189" spans="1:17" hidden="1" x14ac:dyDescent="0.2">
      <c r="A3189" t="s">
        <v>357</v>
      </c>
      <c r="B3189" s="2">
        <v>40360</v>
      </c>
      <c r="C3189" t="s">
        <v>341</v>
      </c>
      <c r="D3189" t="s">
        <v>342</v>
      </c>
      <c r="E3189" t="s">
        <v>347</v>
      </c>
      <c r="F3189" t="s">
        <v>348</v>
      </c>
      <c r="G3189" t="s">
        <v>397</v>
      </c>
      <c r="H3189">
        <v>35</v>
      </c>
      <c r="I3189" t="s">
        <v>237</v>
      </c>
      <c r="J3189" t="s">
        <v>236</v>
      </c>
      <c r="K3189">
        <v>561528</v>
      </c>
      <c r="L3189">
        <v>424836</v>
      </c>
      <c r="M3189">
        <v>15874</v>
      </c>
      <c r="N3189">
        <v>91359</v>
      </c>
      <c r="O3189">
        <v>14816</v>
      </c>
      <c r="P3189">
        <v>603</v>
      </c>
      <c r="Q3189">
        <v>14040</v>
      </c>
    </row>
    <row r="3190" spans="1:17" hidden="1" x14ac:dyDescent="0.2">
      <c r="A3190" t="s">
        <v>357</v>
      </c>
      <c r="B3190" s="2">
        <v>40360</v>
      </c>
      <c r="C3190" t="s">
        <v>341</v>
      </c>
      <c r="D3190" t="s">
        <v>342</v>
      </c>
      <c r="E3190" t="s">
        <v>349</v>
      </c>
      <c r="F3190" t="s">
        <v>350</v>
      </c>
      <c r="G3190" t="s">
        <v>397</v>
      </c>
      <c r="H3190">
        <v>35</v>
      </c>
      <c r="I3190" t="s">
        <v>237</v>
      </c>
      <c r="J3190" t="s">
        <v>236</v>
      </c>
      <c r="K3190">
        <v>1044279</v>
      </c>
      <c r="L3190">
        <v>871973</v>
      </c>
      <c r="M3190">
        <v>22607</v>
      </c>
      <c r="N3190">
        <v>107656</v>
      </c>
      <c r="O3190">
        <v>17127</v>
      </c>
      <c r="P3190">
        <v>1524</v>
      </c>
      <c r="Q3190">
        <v>23392</v>
      </c>
    </row>
    <row r="3191" spans="1:17" hidden="1" x14ac:dyDescent="0.2">
      <c r="A3191" t="s">
        <v>357</v>
      </c>
      <c r="B3191" s="2">
        <v>40360</v>
      </c>
      <c r="C3191" t="s">
        <v>351</v>
      </c>
      <c r="D3191" t="s">
        <v>352</v>
      </c>
      <c r="E3191" t="s">
        <v>343</v>
      </c>
      <c r="F3191" t="s">
        <v>344</v>
      </c>
      <c r="G3191" t="s">
        <v>397</v>
      </c>
      <c r="H3191">
        <v>35</v>
      </c>
      <c r="I3191" t="s">
        <v>237</v>
      </c>
      <c r="J3191" t="s">
        <v>236</v>
      </c>
      <c r="K3191">
        <v>475216</v>
      </c>
      <c r="L3191">
        <v>439542</v>
      </c>
      <c r="M3191">
        <v>6432</v>
      </c>
      <c r="N3191">
        <v>17017</v>
      </c>
      <c r="O3191">
        <v>2276</v>
      </c>
      <c r="P3191">
        <v>957</v>
      </c>
      <c r="Q3191">
        <v>8992</v>
      </c>
    </row>
    <row r="3192" spans="1:17" hidden="1" x14ac:dyDescent="0.2">
      <c r="A3192" t="s">
        <v>357</v>
      </c>
      <c r="B3192" s="2">
        <v>40360</v>
      </c>
      <c r="C3192" t="s">
        <v>351</v>
      </c>
      <c r="D3192" t="s">
        <v>352</v>
      </c>
      <c r="E3192" t="s">
        <v>347</v>
      </c>
      <c r="F3192" t="s">
        <v>348</v>
      </c>
      <c r="G3192" t="s">
        <v>397</v>
      </c>
      <c r="H3192">
        <v>35</v>
      </c>
      <c r="I3192" t="s">
        <v>237</v>
      </c>
      <c r="J3192" t="s">
        <v>236</v>
      </c>
      <c r="K3192">
        <v>545093</v>
      </c>
      <c r="L3192">
        <v>413300</v>
      </c>
      <c r="M3192">
        <v>20239</v>
      </c>
      <c r="N3192">
        <v>84908</v>
      </c>
      <c r="O3192">
        <v>12062</v>
      </c>
      <c r="P3192">
        <v>667</v>
      </c>
      <c r="Q3192">
        <v>13917</v>
      </c>
    </row>
    <row r="3193" spans="1:17" hidden="1" x14ac:dyDescent="0.2">
      <c r="A3193" t="s">
        <v>357</v>
      </c>
      <c r="B3193" s="2">
        <v>40360</v>
      </c>
      <c r="C3193" t="s">
        <v>351</v>
      </c>
      <c r="D3193" t="s">
        <v>352</v>
      </c>
      <c r="E3193" t="s">
        <v>349</v>
      </c>
      <c r="F3193" t="s">
        <v>350</v>
      </c>
      <c r="G3193" t="s">
        <v>397</v>
      </c>
      <c r="H3193">
        <v>35</v>
      </c>
      <c r="I3193" t="s">
        <v>237</v>
      </c>
      <c r="J3193" t="s">
        <v>236</v>
      </c>
      <c r="K3193">
        <v>1020309</v>
      </c>
      <c r="L3193">
        <v>852842</v>
      </c>
      <c r="M3193">
        <v>26671</v>
      </c>
      <c r="N3193">
        <v>101925</v>
      </c>
      <c r="O3193">
        <v>14338</v>
      </c>
      <c r="P3193">
        <v>1624</v>
      </c>
      <c r="Q3193">
        <v>22909</v>
      </c>
    </row>
    <row r="3194" spans="1:17" hidden="1" x14ac:dyDescent="0.2">
      <c r="A3194" t="s">
        <v>357</v>
      </c>
      <c r="B3194" s="2">
        <v>40360</v>
      </c>
      <c r="C3194" t="s">
        <v>353</v>
      </c>
      <c r="D3194" t="s">
        <v>354</v>
      </c>
      <c r="E3194" t="s">
        <v>343</v>
      </c>
      <c r="F3194" t="s">
        <v>344</v>
      </c>
      <c r="G3194" t="s">
        <v>397</v>
      </c>
      <c r="H3194">
        <v>35</v>
      </c>
      <c r="I3194" t="s">
        <v>237</v>
      </c>
      <c r="J3194" t="s">
        <v>236</v>
      </c>
      <c r="K3194">
        <v>957967</v>
      </c>
      <c r="L3194">
        <v>886679</v>
      </c>
      <c r="M3194">
        <v>13165</v>
      </c>
      <c r="N3194">
        <v>33314</v>
      </c>
      <c r="O3194">
        <v>4587</v>
      </c>
      <c r="P3194">
        <v>1878</v>
      </c>
      <c r="Q3194">
        <v>18344</v>
      </c>
    </row>
    <row r="3195" spans="1:17" hidden="1" x14ac:dyDescent="0.2">
      <c r="A3195" t="s">
        <v>357</v>
      </c>
      <c r="B3195" s="2">
        <v>40360</v>
      </c>
      <c r="C3195" t="s">
        <v>353</v>
      </c>
      <c r="D3195" t="s">
        <v>354</v>
      </c>
      <c r="E3195" t="s">
        <v>347</v>
      </c>
      <c r="F3195" t="s">
        <v>348</v>
      </c>
      <c r="G3195" t="s">
        <v>397</v>
      </c>
      <c r="H3195">
        <v>35</v>
      </c>
      <c r="I3195" t="s">
        <v>237</v>
      </c>
      <c r="J3195" t="s">
        <v>236</v>
      </c>
      <c r="K3195">
        <v>1106621</v>
      </c>
      <c r="L3195">
        <v>838136</v>
      </c>
      <c r="M3195">
        <v>36113</v>
      </c>
      <c r="N3195">
        <v>176267</v>
      </c>
      <c r="O3195">
        <v>26878</v>
      </c>
      <c r="P3195">
        <v>1270</v>
      </c>
      <c r="Q3195">
        <v>27957</v>
      </c>
    </row>
    <row r="3196" spans="1:17" hidden="1" x14ac:dyDescent="0.2">
      <c r="A3196" t="s">
        <v>357</v>
      </c>
      <c r="B3196" s="2">
        <v>40360</v>
      </c>
      <c r="C3196" t="s">
        <v>353</v>
      </c>
      <c r="D3196" t="s">
        <v>354</v>
      </c>
      <c r="E3196" t="s">
        <v>349</v>
      </c>
      <c r="F3196" t="s">
        <v>350</v>
      </c>
      <c r="G3196" t="s">
        <v>397</v>
      </c>
      <c r="H3196">
        <v>35</v>
      </c>
      <c r="I3196" t="s">
        <v>237</v>
      </c>
      <c r="J3196" t="s">
        <v>236</v>
      </c>
      <c r="K3196">
        <v>2064588</v>
      </c>
      <c r="L3196">
        <v>1724815</v>
      </c>
      <c r="M3196">
        <v>49278</v>
      </c>
      <c r="N3196">
        <v>209581</v>
      </c>
      <c r="O3196">
        <v>31465</v>
      </c>
      <c r="P3196">
        <v>3148</v>
      </c>
      <c r="Q3196">
        <v>46301</v>
      </c>
    </row>
    <row r="3197" spans="1:17" hidden="1" x14ac:dyDescent="0.2">
      <c r="A3197" t="s">
        <v>358</v>
      </c>
      <c r="B3197" s="2">
        <v>40725</v>
      </c>
      <c r="C3197" t="s">
        <v>341</v>
      </c>
      <c r="D3197" t="s">
        <v>342</v>
      </c>
      <c r="E3197" t="s">
        <v>343</v>
      </c>
      <c r="F3197" t="s">
        <v>344</v>
      </c>
      <c r="G3197" t="s">
        <v>397</v>
      </c>
      <c r="H3197">
        <v>35</v>
      </c>
      <c r="I3197" t="s">
        <v>237</v>
      </c>
      <c r="J3197" t="s">
        <v>236</v>
      </c>
      <c r="K3197">
        <v>490566</v>
      </c>
      <c r="L3197">
        <v>453571</v>
      </c>
      <c r="M3197">
        <v>6865</v>
      </c>
      <c r="N3197">
        <v>17169</v>
      </c>
      <c r="O3197">
        <v>2393</v>
      </c>
      <c r="P3197">
        <v>940</v>
      </c>
      <c r="Q3197">
        <v>9628</v>
      </c>
    </row>
    <row r="3198" spans="1:17" hidden="1" x14ac:dyDescent="0.2">
      <c r="A3198" t="s">
        <v>358</v>
      </c>
      <c r="B3198" s="2">
        <v>40725</v>
      </c>
      <c r="C3198" t="s">
        <v>341</v>
      </c>
      <c r="D3198" t="s">
        <v>342</v>
      </c>
      <c r="E3198" t="s">
        <v>347</v>
      </c>
      <c r="F3198" t="s">
        <v>348</v>
      </c>
      <c r="G3198" t="s">
        <v>397</v>
      </c>
      <c r="H3198">
        <v>35</v>
      </c>
      <c r="I3198" t="s">
        <v>237</v>
      </c>
      <c r="J3198" t="s">
        <v>236</v>
      </c>
      <c r="K3198">
        <v>561675</v>
      </c>
      <c r="L3198">
        <v>422804</v>
      </c>
      <c r="M3198">
        <v>16059</v>
      </c>
      <c r="N3198">
        <v>92166</v>
      </c>
      <c r="O3198">
        <v>15585</v>
      </c>
      <c r="P3198">
        <v>640</v>
      </c>
      <c r="Q3198">
        <v>14421</v>
      </c>
    </row>
    <row r="3199" spans="1:17" hidden="1" x14ac:dyDescent="0.2">
      <c r="A3199" t="s">
        <v>358</v>
      </c>
      <c r="B3199" s="2">
        <v>40725</v>
      </c>
      <c r="C3199" t="s">
        <v>341</v>
      </c>
      <c r="D3199" t="s">
        <v>342</v>
      </c>
      <c r="E3199" t="s">
        <v>349</v>
      </c>
      <c r="F3199" t="s">
        <v>350</v>
      </c>
      <c r="G3199" t="s">
        <v>397</v>
      </c>
      <c r="H3199">
        <v>35</v>
      </c>
      <c r="I3199" t="s">
        <v>237</v>
      </c>
      <c r="J3199" t="s">
        <v>236</v>
      </c>
      <c r="K3199">
        <v>1052241</v>
      </c>
      <c r="L3199">
        <v>876375</v>
      </c>
      <c r="M3199">
        <v>22924</v>
      </c>
      <c r="N3199">
        <v>109335</v>
      </c>
      <c r="O3199">
        <v>17978</v>
      </c>
      <c r="P3199">
        <v>1580</v>
      </c>
      <c r="Q3199">
        <v>24049</v>
      </c>
    </row>
    <row r="3200" spans="1:17" hidden="1" x14ac:dyDescent="0.2">
      <c r="A3200" t="s">
        <v>358</v>
      </c>
      <c r="B3200" s="2">
        <v>40725</v>
      </c>
      <c r="C3200" t="s">
        <v>351</v>
      </c>
      <c r="D3200" t="s">
        <v>352</v>
      </c>
      <c r="E3200" t="s">
        <v>343</v>
      </c>
      <c r="F3200" t="s">
        <v>344</v>
      </c>
      <c r="G3200" t="s">
        <v>397</v>
      </c>
      <c r="H3200">
        <v>35</v>
      </c>
      <c r="I3200" t="s">
        <v>237</v>
      </c>
      <c r="J3200" t="s">
        <v>236</v>
      </c>
      <c r="K3200">
        <v>482757</v>
      </c>
      <c r="L3200">
        <v>445726</v>
      </c>
      <c r="M3200">
        <v>6576</v>
      </c>
      <c r="N3200">
        <v>17881</v>
      </c>
      <c r="O3200">
        <v>2299</v>
      </c>
      <c r="P3200">
        <v>973</v>
      </c>
      <c r="Q3200">
        <v>9302</v>
      </c>
    </row>
    <row r="3201" spans="1:17" hidden="1" x14ac:dyDescent="0.2">
      <c r="A3201" t="s">
        <v>358</v>
      </c>
      <c r="B3201" s="2">
        <v>40725</v>
      </c>
      <c r="C3201" t="s">
        <v>351</v>
      </c>
      <c r="D3201" t="s">
        <v>352</v>
      </c>
      <c r="E3201" t="s">
        <v>347</v>
      </c>
      <c r="F3201" t="s">
        <v>348</v>
      </c>
      <c r="G3201" t="s">
        <v>397</v>
      </c>
      <c r="H3201">
        <v>35</v>
      </c>
      <c r="I3201" t="s">
        <v>237</v>
      </c>
      <c r="J3201" t="s">
        <v>236</v>
      </c>
      <c r="K3201">
        <v>545397</v>
      </c>
      <c r="L3201">
        <v>411889</v>
      </c>
      <c r="M3201">
        <v>20359</v>
      </c>
      <c r="N3201">
        <v>85676</v>
      </c>
      <c r="O3201">
        <v>12570</v>
      </c>
      <c r="P3201">
        <v>679</v>
      </c>
      <c r="Q3201">
        <v>14224</v>
      </c>
    </row>
    <row r="3202" spans="1:17" hidden="1" x14ac:dyDescent="0.2">
      <c r="A3202" t="s">
        <v>358</v>
      </c>
      <c r="B3202" s="2">
        <v>40725</v>
      </c>
      <c r="C3202" t="s">
        <v>351</v>
      </c>
      <c r="D3202" t="s">
        <v>352</v>
      </c>
      <c r="E3202" t="s">
        <v>349</v>
      </c>
      <c r="F3202" t="s">
        <v>350</v>
      </c>
      <c r="G3202" t="s">
        <v>397</v>
      </c>
      <c r="H3202">
        <v>35</v>
      </c>
      <c r="I3202" t="s">
        <v>237</v>
      </c>
      <c r="J3202" t="s">
        <v>236</v>
      </c>
      <c r="K3202">
        <v>1028154</v>
      </c>
      <c r="L3202">
        <v>857615</v>
      </c>
      <c r="M3202">
        <v>26935</v>
      </c>
      <c r="N3202">
        <v>103557</v>
      </c>
      <c r="O3202">
        <v>14869</v>
      </c>
      <c r="P3202">
        <v>1652</v>
      </c>
      <c r="Q3202">
        <v>23526</v>
      </c>
    </row>
    <row r="3203" spans="1:17" hidden="1" x14ac:dyDescent="0.2">
      <c r="A3203" t="s">
        <v>358</v>
      </c>
      <c r="B3203" s="2">
        <v>40725</v>
      </c>
      <c r="C3203" t="s">
        <v>353</v>
      </c>
      <c r="D3203" t="s">
        <v>354</v>
      </c>
      <c r="E3203" t="s">
        <v>343</v>
      </c>
      <c r="F3203" t="s">
        <v>344</v>
      </c>
      <c r="G3203" t="s">
        <v>397</v>
      </c>
      <c r="H3203">
        <v>35</v>
      </c>
      <c r="I3203" t="s">
        <v>237</v>
      </c>
      <c r="J3203" t="s">
        <v>236</v>
      </c>
      <c r="K3203">
        <v>973323</v>
      </c>
      <c r="L3203">
        <v>899297</v>
      </c>
      <c r="M3203">
        <v>13441</v>
      </c>
      <c r="N3203">
        <v>35050</v>
      </c>
      <c r="O3203">
        <v>4692</v>
      </c>
      <c r="P3203">
        <v>1913</v>
      </c>
      <c r="Q3203">
        <v>18930</v>
      </c>
    </row>
    <row r="3204" spans="1:17" hidden="1" x14ac:dyDescent="0.2">
      <c r="A3204" t="s">
        <v>358</v>
      </c>
      <c r="B3204" s="2">
        <v>40725</v>
      </c>
      <c r="C3204" t="s">
        <v>353</v>
      </c>
      <c r="D3204" t="s">
        <v>354</v>
      </c>
      <c r="E3204" t="s">
        <v>347</v>
      </c>
      <c r="F3204" t="s">
        <v>348</v>
      </c>
      <c r="G3204" t="s">
        <v>397</v>
      </c>
      <c r="H3204">
        <v>35</v>
      </c>
      <c r="I3204" t="s">
        <v>237</v>
      </c>
      <c r="J3204" t="s">
        <v>236</v>
      </c>
      <c r="K3204">
        <v>1107072</v>
      </c>
      <c r="L3204">
        <v>834693</v>
      </c>
      <c r="M3204">
        <v>36418</v>
      </c>
      <c r="N3204">
        <v>177842</v>
      </c>
      <c r="O3204">
        <v>28155</v>
      </c>
      <c r="P3204">
        <v>1319</v>
      </c>
      <c r="Q3204">
        <v>28645</v>
      </c>
    </row>
    <row r="3205" spans="1:17" hidden="1" x14ac:dyDescent="0.2">
      <c r="A3205" t="s">
        <v>358</v>
      </c>
      <c r="B3205" s="2">
        <v>40725</v>
      </c>
      <c r="C3205" t="s">
        <v>353</v>
      </c>
      <c r="D3205" t="s">
        <v>354</v>
      </c>
      <c r="E3205" t="s">
        <v>349</v>
      </c>
      <c r="F3205" t="s">
        <v>350</v>
      </c>
      <c r="G3205" t="s">
        <v>397</v>
      </c>
      <c r="H3205">
        <v>35</v>
      </c>
      <c r="I3205" t="s">
        <v>237</v>
      </c>
      <c r="J3205" t="s">
        <v>236</v>
      </c>
      <c r="K3205">
        <v>2080395</v>
      </c>
      <c r="L3205">
        <v>1733990</v>
      </c>
      <c r="M3205">
        <v>49859</v>
      </c>
      <c r="N3205">
        <v>212892</v>
      </c>
      <c r="O3205">
        <v>32847</v>
      </c>
      <c r="P3205">
        <v>3232</v>
      </c>
      <c r="Q3205">
        <v>47575</v>
      </c>
    </row>
    <row r="3206" spans="1:17" hidden="1" x14ac:dyDescent="0.2">
      <c r="A3206" t="s">
        <v>359</v>
      </c>
      <c r="B3206" s="2">
        <v>41091</v>
      </c>
      <c r="C3206" t="s">
        <v>341</v>
      </c>
      <c r="D3206" t="s">
        <v>342</v>
      </c>
      <c r="E3206" t="s">
        <v>343</v>
      </c>
      <c r="F3206" t="s">
        <v>344</v>
      </c>
      <c r="G3206" t="s">
        <v>397</v>
      </c>
      <c r="H3206">
        <v>35</v>
      </c>
      <c r="I3206" t="s">
        <v>237</v>
      </c>
      <c r="J3206" t="s">
        <v>236</v>
      </c>
      <c r="K3206">
        <v>495645</v>
      </c>
      <c r="L3206">
        <v>457621</v>
      </c>
      <c r="M3206">
        <v>6985</v>
      </c>
      <c r="N3206">
        <v>17778</v>
      </c>
      <c r="O3206">
        <v>2443</v>
      </c>
      <c r="P3206">
        <v>939</v>
      </c>
      <c r="Q3206">
        <v>9879</v>
      </c>
    </row>
    <row r="3207" spans="1:17" hidden="1" x14ac:dyDescent="0.2">
      <c r="A3207" t="s">
        <v>359</v>
      </c>
      <c r="B3207" s="2">
        <v>41091</v>
      </c>
      <c r="C3207" t="s">
        <v>341</v>
      </c>
      <c r="D3207" t="s">
        <v>342</v>
      </c>
      <c r="E3207" t="s">
        <v>347</v>
      </c>
      <c r="F3207" t="s">
        <v>348</v>
      </c>
      <c r="G3207" t="s">
        <v>397</v>
      </c>
      <c r="H3207">
        <v>35</v>
      </c>
      <c r="I3207" t="s">
        <v>237</v>
      </c>
      <c r="J3207" t="s">
        <v>236</v>
      </c>
      <c r="K3207">
        <v>559051</v>
      </c>
      <c r="L3207">
        <v>418863</v>
      </c>
      <c r="M3207">
        <v>16009</v>
      </c>
      <c r="N3207">
        <v>92891</v>
      </c>
      <c r="O3207">
        <v>16035</v>
      </c>
      <c r="P3207">
        <v>663</v>
      </c>
      <c r="Q3207">
        <v>14590</v>
      </c>
    </row>
    <row r="3208" spans="1:17" hidden="1" x14ac:dyDescent="0.2">
      <c r="A3208" t="s">
        <v>359</v>
      </c>
      <c r="B3208" s="2">
        <v>41091</v>
      </c>
      <c r="C3208" t="s">
        <v>341</v>
      </c>
      <c r="D3208" t="s">
        <v>342</v>
      </c>
      <c r="E3208" t="s">
        <v>349</v>
      </c>
      <c r="F3208" t="s">
        <v>350</v>
      </c>
      <c r="G3208" t="s">
        <v>397</v>
      </c>
      <c r="H3208">
        <v>35</v>
      </c>
      <c r="I3208" t="s">
        <v>237</v>
      </c>
      <c r="J3208" t="s">
        <v>236</v>
      </c>
      <c r="K3208">
        <v>1054696</v>
      </c>
      <c r="L3208">
        <v>876484</v>
      </c>
      <c r="M3208">
        <v>22994</v>
      </c>
      <c r="N3208">
        <v>110669</v>
      </c>
      <c r="O3208">
        <v>18478</v>
      </c>
      <c r="P3208">
        <v>1602</v>
      </c>
      <c r="Q3208">
        <v>24469</v>
      </c>
    </row>
    <row r="3209" spans="1:17" hidden="1" x14ac:dyDescent="0.2">
      <c r="A3209" t="s">
        <v>359</v>
      </c>
      <c r="B3209" s="2">
        <v>41091</v>
      </c>
      <c r="C3209" t="s">
        <v>351</v>
      </c>
      <c r="D3209" t="s">
        <v>352</v>
      </c>
      <c r="E3209" t="s">
        <v>343</v>
      </c>
      <c r="F3209" t="s">
        <v>344</v>
      </c>
      <c r="G3209" t="s">
        <v>397</v>
      </c>
      <c r="H3209">
        <v>35</v>
      </c>
      <c r="I3209" t="s">
        <v>237</v>
      </c>
      <c r="J3209" t="s">
        <v>236</v>
      </c>
      <c r="K3209">
        <v>488604</v>
      </c>
      <c r="L3209">
        <v>450380</v>
      </c>
      <c r="M3209">
        <v>6695</v>
      </c>
      <c r="N3209">
        <v>18681</v>
      </c>
      <c r="O3209">
        <v>2314</v>
      </c>
      <c r="P3209">
        <v>971</v>
      </c>
      <c r="Q3209">
        <v>9563</v>
      </c>
    </row>
    <row r="3210" spans="1:17" hidden="1" x14ac:dyDescent="0.2">
      <c r="A3210" t="s">
        <v>359</v>
      </c>
      <c r="B3210" s="2">
        <v>41091</v>
      </c>
      <c r="C3210" t="s">
        <v>351</v>
      </c>
      <c r="D3210" t="s">
        <v>352</v>
      </c>
      <c r="E3210" t="s">
        <v>347</v>
      </c>
      <c r="F3210" t="s">
        <v>348</v>
      </c>
      <c r="G3210" t="s">
        <v>397</v>
      </c>
      <c r="H3210">
        <v>35</v>
      </c>
      <c r="I3210" t="s">
        <v>237</v>
      </c>
      <c r="J3210" t="s">
        <v>236</v>
      </c>
      <c r="K3210">
        <v>544249</v>
      </c>
      <c r="L3210">
        <v>409375</v>
      </c>
      <c r="M3210">
        <v>20560</v>
      </c>
      <c r="N3210">
        <v>86077</v>
      </c>
      <c r="O3210">
        <v>13012</v>
      </c>
      <c r="P3210">
        <v>682</v>
      </c>
      <c r="Q3210">
        <v>14543</v>
      </c>
    </row>
    <row r="3211" spans="1:17" hidden="1" x14ac:dyDescent="0.2">
      <c r="A3211" t="s">
        <v>359</v>
      </c>
      <c r="B3211" s="2">
        <v>41091</v>
      </c>
      <c r="C3211" t="s">
        <v>351</v>
      </c>
      <c r="D3211" t="s">
        <v>352</v>
      </c>
      <c r="E3211" t="s">
        <v>349</v>
      </c>
      <c r="F3211" t="s">
        <v>350</v>
      </c>
      <c r="G3211" t="s">
        <v>397</v>
      </c>
      <c r="H3211">
        <v>35</v>
      </c>
      <c r="I3211" t="s">
        <v>237</v>
      </c>
      <c r="J3211" t="s">
        <v>236</v>
      </c>
      <c r="K3211">
        <v>1032853</v>
      </c>
      <c r="L3211">
        <v>859755</v>
      </c>
      <c r="M3211">
        <v>27255</v>
      </c>
      <c r="N3211">
        <v>104758</v>
      </c>
      <c r="O3211">
        <v>15326</v>
      </c>
      <c r="P3211">
        <v>1653</v>
      </c>
      <c r="Q3211">
        <v>24106</v>
      </c>
    </row>
    <row r="3212" spans="1:17" hidden="1" x14ac:dyDescent="0.2">
      <c r="A3212" t="s">
        <v>359</v>
      </c>
      <c r="B3212" s="2">
        <v>41091</v>
      </c>
      <c r="C3212" t="s">
        <v>353</v>
      </c>
      <c r="D3212" t="s">
        <v>354</v>
      </c>
      <c r="E3212" t="s">
        <v>343</v>
      </c>
      <c r="F3212" t="s">
        <v>344</v>
      </c>
      <c r="G3212" t="s">
        <v>397</v>
      </c>
      <c r="H3212">
        <v>35</v>
      </c>
      <c r="I3212" t="s">
        <v>237</v>
      </c>
      <c r="J3212" t="s">
        <v>236</v>
      </c>
      <c r="K3212">
        <v>984249</v>
      </c>
      <c r="L3212">
        <v>908001</v>
      </c>
      <c r="M3212">
        <v>13680</v>
      </c>
      <c r="N3212">
        <v>36459</v>
      </c>
      <c r="O3212">
        <v>4757</v>
      </c>
      <c r="P3212">
        <v>1910</v>
      </c>
      <c r="Q3212">
        <v>19442</v>
      </c>
    </row>
    <row r="3213" spans="1:17" hidden="1" x14ac:dyDescent="0.2">
      <c r="A3213" t="s">
        <v>359</v>
      </c>
      <c r="B3213" s="2">
        <v>41091</v>
      </c>
      <c r="C3213" t="s">
        <v>353</v>
      </c>
      <c r="D3213" t="s">
        <v>354</v>
      </c>
      <c r="E3213" t="s">
        <v>347</v>
      </c>
      <c r="F3213" t="s">
        <v>348</v>
      </c>
      <c r="G3213" t="s">
        <v>397</v>
      </c>
      <c r="H3213">
        <v>35</v>
      </c>
      <c r="I3213" t="s">
        <v>237</v>
      </c>
      <c r="J3213" t="s">
        <v>236</v>
      </c>
      <c r="K3213">
        <v>1103300</v>
      </c>
      <c r="L3213">
        <v>828238</v>
      </c>
      <c r="M3213">
        <v>36569</v>
      </c>
      <c r="N3213">
        <v>178968</v>
      </c>
      <c r="O3213">
        <v>29047</v>
      </c>
      <c r="P3213">
        <v>1345</v>
      </c>
      <c r="Q3213">
        <v>29133</v>
      </c>
    </row>
    <row r="3214" spans="1:17" hidden="1" x14ac:dyDescent="0.2">
      <c r="A3214" t="s">
        <v>359</v>
      </c>
      <c r="B3214" s="2">
        <v>41091</v>
      </c>
      <c r="C3214" t="s">
        <v>353</v>
      </c>
      <c r="D3214" t="s">
        <v>354</v>
      </c>
      <c r="E3214" t="s">
        <v>349</v>
      </c>
      <c r="F3214" t="s">
        <v>350</v>
      </c>
      <c r="G3214" t="s">
        <v>397</v>
      </c>
      <c r="H3214">
        <v>35</v>
      </c>
      <c r="I3214" t="s">
        <v>237</v>
      </c>
      <c r="J3214" t="s">
        <v>236</v>
      </c>
      <c r="K3214">
        <v>2087549</v>
      </c>
      <c r="L3214">
        <v>1736239</v>
      </c>
      <c r="M3214">
        <v>50249</v>
      </c>
      <c r="N3214">
        <v>215427</v>
      </c>
      <c r="O3214">
        <v>33804</v>
      </c>
      <c r="P3214">
        <v>3255</v>
      </c>
      <c r="Q3214">
        <v>48575</v>
      </c>
    </row>
    <row r="3215" spans="1:17" hidden="1" x14ac:dyDescent="0.2">
      <c r="A3215" t="s">
        <v>360</v>
      </c>
      <c r="B3215" s="2">
        <v>41456</v>
      </c>
      <c r="C3215" t="s">
        <v>341</v>
      </c>
      <c r="D3215" t="s">
        <v>342</v>
      </c>
      <c r="E3215" t="s">
        <v>343</v>
      </c>
      <c r="F3215" t="s">
        <v>344</v>
      </c>
      <c r="G3215" t="s">
        <v>397</v>
      </c>
      <c r="H3215">
        <v>35</v>
      </c>
      <c r="I3215" t="s">
        <v>237</v>
      </c>
      <c r="J3215" t="s">
        <v>236</v>
      </c>
      <c r="K3215">
        <v>501021</v>
      </c>
      <c r="L3215">
        <v>461794</v>
      </c>
      <c r="M3215">
        <v>7102</v>
      </c>
      <c r="N3215">
        <v>18645</v>
      </c>
      <c r="O3215">
        <v>2457</v>
      </c>
      <c r="P3215">
        <v>930</v>
      </c>
      <c r="Q3215">
        <v>10093</v>
      </c>
    </row>
    <row r="3216" spans="1:17" hidden="1" x14ac:dyDescent="0.2">
      <c r="A3216" t="s">
        <v>360</v>
      </c>
      <c r="B3216" s="2">
        <v>41456</v>
      </c>
      <c r="C3216" t="s">
        <v>341</v>
      </c>
      <c r="D3216" t="s">
        <v>342</v>
      </c>
      <c r="E3216" t="s">
        <v>347</v>
      </c>
      <c r="F3216" t="s">
        <v>348</v>
      </c>
      <c r="G3216" t="s">
        <v>397</v>
      </c>
      <c r="H3216">
        <v>35</v>
      </c>
      <c r="I3216" t="s">
        <v>237</v>
      </c>
      <c r="J3216" t="s">
        <v>236</v>
      </c>
      <c r="K3216">
        <v>555748</v>
      </c>
      <c r="L3216">
        <v>413950</v>
      </c>
      <c r="M3216">
        <v>16058</v>
      </c>
      <c r="N3216">
        <v>93634</v>
      </c>
      <c r="O3216">
        <v>16548</v>
      </c>
      <c r="P3216">
        <v>663</v>
      </c>
      <c r="Q3216">
        <v>14895</v>
      </c>
    </row>
    <row r="3217" spans="1:17" hidden="1" x14ac:dyDescent="0.2">
      <c r="A3217" t="s">
        <v>360</v>
      </c>
      <c r="B3217" s="2">
        <v>41456</v>
      </c>
      <c r="C3217" t="s">
        <v>341</v>
      </c>
      <c r="D3217" t="s">
        <v>342</v>
      </c>
      <c r="E3217" t="s">
        <v>349</v>
      </c>
      <c r="F3217" t="s">
        <v>350</v>
      </c>
      <c r="G3217" t="s">
        <v>397</v>
      </c>
      <c r="H3217">
        <v>35</v>
      </c>
      <c r="I3217" t="s">
        <v>237</v>
      </c>
      <c r="J3217" t="s">
        <v>236</v>
      </c>
      <c r="K3217">
        <v>1056769</v>
      </c>
      <c r="L3217">
        <v>875744</v>
      </c>
      <c r="M3217">
        <v>23160</v>
      </c>
      <c r="N3217">
        <v>112279</v>
      </c>
      <c r="O3217">
        <v>19005</v>
      </c>
      <c r="P3217">
        <v>1593</v>
      </c>
      <c r="Q3217">
        <v>24988</v>
      </c>
    </row>
    <row r="3218" spans="1:17" hidden="1" x14ac:dyDescent="0.2">
      <c r="A3218" t="s">
        <v>360</v>
      </c>
      <c r="B3218" s="2">
        <v>41456</v>
      </c>
      <c r="C3218" t="s">
        <v>351</v>
      </c>
      <c r="D3218" t="s">
        <v>352</v>
      </c>
      <c r="E3218" t="s">
        <v>343</v>
      </c>
      <c r="F3218" t="s">
        <v>344</v>
      </c>
      <c r="G3218" t="s">
        <v>397</v>
      </c>
      <c r="H3218">
        <v>35</v>
      </c>
      <c r="I3218" t="s">
        <v>237</v>
      </c>
      <c r="J3218" t="s">
        <v>236</v>
      </c>
      <c r="K3218">
        <v>494316</v>
      </c>
      <c r="L3218">
        <v>454668</v>
      </c>
      <c r="M3218">
        <v>6799</v>
      </c>
      <c r="N3218">
        <v>19636</v>
      </c>
      <c r="O3218">
        <v>2342</v>
      </c>
      <c r="P3218">
        <v>975</v>
      </c>
      <c r="Q3218">
        <v>9896</v>
      </c>
    </row>
    <row r="3219" spans="1:17" hidden="1" x14ac:dyDescent="0.2">
      <c r="A3219" t="s">
        <v>360</v>
      </c>
      <c r="B3219" s="2">
        <v>41456</v>
      </c>
      <c r="C3219" t="s">
        <v>351</v>
      </c>
      <c r="D3219" t="s">
        <v>352</v>
      </c>
      <c r="E3219" t="s">
        <v>347</v>
      </c>
      <c r="F3219" t="s">
        <v>348</v>
      </c>
      <c r="G3219" t="s">
        <v>397</v>
      </c>
      <c r="H3219">
        <v>35</v>
      </c>
      <c r="I3219" t="s">
        <v>237</v>
      </c>
      <c r="J3219" t="s">
        <v>236</v>
      </c>
      <c r="K3219">
        <v>541707</v>
      </c>
      <c r="L3219">
        <v>405139</v>
      </c>
      <c r="M3219">
        <v>20883</v>
      </c>
      <c r="N3219">
        <v>86727</v>
      </c>
      <c r="O3219">
        <v>13476</v>
      </c>
      <c r="P3219">
        <v>684</v>
      </c>
      <c r="Q3219">
        <v>14798</v>
      </c>
    </row>
    <row r="3220" spans="1:17" hidden="1" x14ac:dyDescent="0.2">
      <c r="A3220" t="s">
        <v>360</v>
      </c>
      <c r="B3220" s="2">
        <v>41456</v>
      </c>
      <c r="C3220" t="s">
        <v>351</v>
      </c>
      <c r="D3220" t="s">
        <v>352</v>
      </c>
      <c r="E3220" t="s">
        <v>349</v>
      </c>
      <c r="F3220" t="s">
        <v>350</v>
      </c>
      <c r="G3220" t="s">
        <v>397</v>
      </c>
      <c r="H3220">
        <v>35</v>
      </c>
      <c r="I3220" t="s">
        <v>237</v>
      </c>
      <c r="J3220" t="s">
        <v>236</v>
      </c>
      <c r="K3220">
        <v>1036023</v>
      </c>
      <c r="L3220">
        <v>859807</v>
      </c>
      <c r="M3220">
        <v>27682</v>
      </c>
      <c r="N3220">
        <v>106363</v>
      </c>
      <c r="O3220">
        <v>15818</v>
      </c>
      <c r="P3220">
        <v>1659</v>
      </c>
      <c r="Q3220">
        <v>24694</v>
      </c>
    </row>
    <row r="3221" spans="1:17" hidden="1" x14ac:dyDescent="0.2">
      <c r="A3221" t="s">
        <v>360</v>
      </c>
      <c r="B3221" s="2">
        <v>41456</v>
      </c>
      <c r="C3221" t="s">
        <v>353</v>
      </c>
      <c r="D3221" t="s">
        <v>354</v>
      </c>
      <c r="E3221" t="s">
        <v>343</v>
      </c>
      <c r="F3221" t="s">
        <v>344</v>
      </c>
      <c r="G3221" t="s">
        <v>397</v>
      </c>
      <c r="H3221">
        <v>35</v>
      </c>
      <c r="I3221" t="s">
        <v>237</v>
      </c>
      <c r="J3221" t="s">
        <v>236</v>
      </c>
      <c r="K3221">
        <v>995337</v>
      </c>
      <c r="L3221">
        <v>916462</v>
      </c>
      <c r="M3221">
        <v>13901</v>
      </c>
      <c r="N3221">
        <v>38281</v>
      </c>
      <c r="O3221">
        <v>4799</v>
      </c>
      <c r="P3221">
        <v>1905</v>
      </c>
      <c r="Q3221">
        <v>19989</v>
      </c>
    </row>
    <row r="3222" spans="1:17" hidden="1" x14ac:dyDescent="0.2">
      <c r="A3222" t="s">
        <v>360</v>
      </c>
      <c r="B3222" s="2">
        <v>41456</v>
      </c>
      <c r="C3222" t="s">
        <v>353</v>
      </c>
      <c r="D3222" t="s">
        <v>354</v>
      </c>
      <c r="E3222" t="s">
        <v>347</v>
      </c>
      <c r="F3222" t="s">
        <v>348</v>
      </c>
      <c r="G3222" t="s">
        <v>397</v>
      </c>
      <c r="H3222">
        <v>35</v>
      </c>
      <c r="I3222" t="s">
        <v>237</v>
      </c>
      <c r="J3222" t="s">
        <v>236</v>
      </c>
      <c r="K3222">
        <v>1097455</v>
      </c>
      <c r="L3222">
        <v>819089</v>
      </c>
      <c r="M3222">
        <v>36941</v>
      </c>
      <c r="N3222">
        <v>180361</v>
      </c>
      <c r="O3222">
        <v>30024</v>
      </c>
      <c r="P3222">
        <v>1347</v>
      </c>
      <c r="Q3222">
        <v>29693</v>
      </c>
    </row>
    <row r="3223" spans="1:17" hidden="1" x14ac:dyDescent="0.2">
      <c r="A3223" t="s">
        <v>360</v>
      </c>
      <c r="B3223" s="2">
        <v>41456</v>
      </c>
      <c r="C3223" t="s">
        <v>353</v>
      </c>
      <c r="D3223" t="s">
        <v>354</v>
      </c>
      <c r="E3223" t="s">
        <v>349</v>
      </c>
      <c r="F3223" t="s">
        <v>350</v>
      </c>
      <c r="G3223" t="s">
        <v>397</v>
      </c>
      <c r="H3223">
        <v>35</v>
      </c>
      <c r="I3223" t="s">
        <v>237</v>
      </c>
      <c r="J3223" t="s">
        <v>236</v>
      </c>
      <c r="K3223">
        <v>2092792</v>
      </c>
      <c r="L3223">
        <v>1735551</v>
      </c>
      <c r="M3223">
        <v>50842</v>
      </c>
      <c r="N3223">
        <v>218642</v>
      </c>
      <c r="O3223">
        <v>34823</v>
      </c>
      <c r="P3223">
        <v>3252</v>
      </c>
      <c r="Q3223">
        <v>49682</v>
      </c>
    </row>
    <row r="3224" spans="1:17" x14ac:dyDescent="0.2">
      <c r="A3224" t="s">
        <v>361</v>
      </c>
      <c r="B3224" s="2">
        <v>41821</v>
      </c>
      <c r="C3224" t="s">
        <v>341</v>
      </c>
      <c r="D3224" t="s">
        <v>342</v>
      </c>
      <c r="E3224" t="s">
        <v>343</v>
      </c>
      <c r="F3224" t="s">
        <v>344</v>
      </c>
      <c r="G3224" t="s">
        <v>397</v>
      </c>
      <c r="H3224">
        <v>35</v>
      </c>
      <c r="I3224" t="s">
        <v>237</v>
      </c>
      <c r="J3224" t="s">
        <v>236</v>
      </c>
      <c r="K3224">
        <v>504000</v>
      </c>
      <c r="L3224">
        <v>463629</v>
      </c>
      <c r="M3224">
        <v>7217</v>
      </c>
      <c r="N3224">
        <v>19440</v>
      </c>
      <c r="O3224">
        <v>2483</v>
      </c>
      <c r="P3224">
        <v>949</v>
      </c>
      <c r="Q3224">
        <v>10282</v>
      </c>
    </row>
    <row r="3225" spans="1:17" x14ac:dyDescent="0.2">
      <c r="A3225" t="s">
        <v>361</v>
      </c>
      <c r="B3225" s="2">
        <v>41821</v>
      </c>
      <c r="C3225" t="s">
        <v>341</v>
      </c>
      <c r="D3225" t="s">
        <v>342</v>
      </c>
      <c r="E3225" t="s">
        <v>347</v>
      </c>
      <c r="F3225" t="s">
        <v>348</v>
      </c>
      <c r="G3225" t="s">
        <v>397</v>
      </c>
      <c r="H3225">
        <v>35</v>
      </c>
      <c r="I3225" t="s">
        <v>237</v>
      </c>
      <c r="J3225" t="s">
        <v>236</v>
      </c>
      <c r="K3225">
        <v>551182</v>
      </c>
      <c r="L3225">
        <v>408344</v>
      </c>
      <c r="M3225">
        <v>16183</v>
      </c>
      <c r="N3225">
        <v>94307</v>
      </c>
      <c r="O3225">
        <v>16713</v>
      </c>
      <c r="P3225">
        <v>639</v>
      </c>
      <c r="Q3225">
        <v>14996</v>
      </c>
    </row>
    <row r="3226" spans="1:17" x14ac:dyDescent="0.2">
      <c r="A3226" t="s">
        <v>361</v>
      </c>
      <c r="B3226" s="2">
        <v>41821</v>
      </c>
      <c r="C3226" t="s">
        <v>341</v>
      </c>
      <c r="D3226" t="s">
        <v>342</v>
      </c>
      <c r="E3226" t="s">
        <v>349</v>
      </c>
      <c r="F3226" t="s">
        <v>350</v>
      </c>
      <c r="G3226" t="s">
        <v>397</v>
      </c>
      <c r="H3226">
        <v>35</v>
      </c>
      <c r="I3226" t="s">
        <v>237</v>
      </c>
      <c r="J3226" t="s">
        <v>236</v>
      </c>
      <c r="K3226">
        <v>1055182</v>
      </c>
      <c r="L3226">
        <v>871973</v>
      </c>
      <c r="M3226">
        <v>23400</v>
      </c>
      <c r="N3226">
        <v>113747</v>
      </c>
      <c r="O3226">
        <v>19196</v>
      </c>
      <c r="P3226">
        <v>1588</v>
      </c>
      <c r="Q3226">
        <v>25278</v>
      </c>
    </row>
    <row r="3227" spans="1:17" x14ac:dyDescent="0.2">
      <c r="A3227" t="s">
        <v>361</v>
      </c>
      <c r="B3227" s="2">
        <v>41821</v>
      </c>
      <c r="C3227" t="s">
        <v>351</v>
      </c>
      <c r="D3227" t="s">
        <v>352</v>
      </c>
      <c r="E3227" t="s">
        <v>343</v>
      </c>
      <c r="F3227" t="s">
        <v>344</v>
      </c>
      <c r="G3227" t="s">
        <v>397</v>
      </c>
      <c r="H3227">
        <v>35</v>
      </c>
      <c r="I3227" t="s">
        <v>237</v>
      </c>
      <c r="J3227" t="s">
        <v>236</v>
      </c>
      <c r="K3227">
        <v>497625</v>
      </c>
      <c r="L3227">
        <v>456643</v>
      </c>
      <c r="M3227">
        <v>6901</v>
      </c>
      <c r="N3227">
        <v>20604</v>
      </c>
      <c r="O3227">
        <v>2357</v>
      </c>
      <c r="P3227">
        <v>986</v>
      </c>
      <c r="Q3227">
        <v>10134</v>
      </c>
    </row>
    <row r="3228" spans="1:17" x14ac:dyDescent="0.2">
      <c r="A3228" t="s">
        <v>361</v>
      </c>
      <c r="B3228" s="2">
        <v>41821</v>
      </c>
      <c r="C3228" t="s">
        <v>351</v>
      </c>
      <c r="D3228" t="s">
        <v>352</v>
      </c>
      <c r="E3228" t="s">
        <v>347</v>
      </c>
      <c r="F3228" t="s">
        <v>348</v>
      </c>
      <c r="G3228" t="s">
        <v>397</v>
      </c>
      <c r="H3228">
        <v>35</v>
      </c>
      <c r="I3228" t="s">
        <v>237</v>
      </c>
      <c r="J3228" t="s">
        <v>236</v>
      </c>
      <c r="K3228">
        <v>537535</v>
      </c>
      <c r="L3228">
        <v>400049</v>
      </c>
      <c r="M3228">
        <v>21039</v>
      </c>
      <c r="N3228">
        <v>87281</v>
      </c>
      <c r="O3228">
        <v>13504</v>
      </c>
      <c r="P3228">
        <v>674</v>
      </c>
      <c r="Q3228">
        <v>14988</v>
      </c>
    </row>
    <row r="3229" spans="1:17" x14ac:dyDescent="0.2">
      <c r="A3229" t="s">
        <v>361</v>
      </c>
      <c r="B3229" s="2">
        <v>41821</v>
      </c>
      <c r="C3229" t="s">
        <v>351</v>
      </c>
      <c r="D3229" t="s">
        <v>352</v>
      </c>
      <c r="E3229" t="s">
        <v>349</v>
      </c>
      <c r="F3229" t="s">
        <v>350</v>
      </c>
      <c r="G3229" t="s">
        <v>397</v>
      </c>
      <c r="H3229">
        <v>35</v>
      </c>
      <c r="I3229" t="s">
        <v>237</v>
      </c>
      <c r="J3229" t="s">
        <v>236</v>
      </c>
      <c r="K3229">
        <v>1035160</v>
      </c>
      <c r="L3229">
        <v>856692</v>
      </c>
      <c r="M3229">
        <v>27940</v>
      </c>
      <c r="N3229">
        <v>107885</v>
      </c>
      <c r="O3229">
        <v>15861</v>
      </c>
      <c r="P3229">
        <v>1660</v>
      </c>
      <c r="Q3229">
        <v>25122</v>
      </c>
    </row>
    <row r="3230" spans="1:17" x14ac:dyDescent="0.2">
      <c r="A3230" t="s">
        <v>361</v>
      </c>
      <c r="B3230" s="2">
        <v>41821</v>
      </c>
      <c r="C3230" t="s">
        <v>353</v>
      </c>
      <c r="D3230" t="s">
        <v>354</v>
      </c>
      <c r="E3230" t="s">
        <v>343</v>
      </c>
      <c r="F3230" t="s">
        <v>344</v>
      </c>
      <c r="G3230" t="s">
        <v>397</v>
      </c>
      <c r="H3230">
        <v>35</v>
      </c>
      <c r="I3230" t="s">
        <v>237</v>
      </c>
      <c r="J3230" t="s">
        <v>236</v>
      </c>
      <c r="K3230">
        <v>1001625</v>
      </c>
      <c r="L3230">
        <v>920272</v>
      </c>
      <c r="M3230">
        <v>14118</v>
      </c>
      <c r="N3230">
        <v>40044</v>
      </c>
      <c r="O3230">
        <v>4840</v>
      </c>
      <c r="P3230">
        <v>1935</v>
      </c>
      <c r="Q3230">
        <v>20416</v>
      </c>
    </row>
    <row r="3231" spans="1:17" x14ac:dyDescent="0.2">
      <c r="A3231" t="s">
        <v>361</v>
      </c>
      <c r="B3231" s="2">
        <v>41821</v>
      </c>
      <c r="C3231" t="s">
        <v>353</v>
      </c>
      <c r="D3231" t="s">
        <v>354</v>
      </c>
      <c r="E3231" t="s">
        <v>347</v>
      </c>
      <c r="F3231" t="s">
        <v>348</v>
      </c>
      <c r="G3231" t="s">
        <v>397</v>
      </c>
      <c r="H3231">
        <v>35</v>
      </c>
      <c r="I3231" t="s">
        <v>237</v>
      </c>
      <c r="J3231" t="s">
        <v>236</v>
      </c>
      <c r="K3231">
        <v>1088717</v>
      </c>
      <c r="L3231">
        <v>808393</v>
      </c>
      <c r="M3231">
        <v>37222</v>
      </c>
      <c r="N3231">
        <v>181588</v>
      </c>
      <c r="O3231">
        <v>30217</v>
      </c>
      <c r="P3231">
        <v>1313</v>
      </c>
      <c r="Q3231">
        <v>29984</v>
      </c>
    </row>
    <row r="3232" spans="1:17" x14ac:dyDescent="0.2">
      <c r="A3232" t="s">
        <v>361</v>
      </c>
      <c r="B3232" s="2">
        <v>41821</v>
      </c>
      <c r="C3232" t="s">
        <v>353</v>
      </c>
      <c r="D3232" t="s">
        <v>354</v>
      </c>
      <c r="E3232" t="s">
        <v>349</v>
      </c>
      <c r="F3232" t="s">
        <v>350</v>
      </c>
      <c r="G3232" t="s">
        <v>397</v>
      </c>
      <c r="H3232">
        <v>35</v>
      </c>
      <c r="I3232" t="s">
        <v>237</v>
      </c>
      <c r="J3232" t="s">
        <v>236</v>
      </c>
      <c r="K3232">
        <v>2090342</v>
      </c>
      <c r="L3232">
        <v>1728665</v>
      </c>
      <c r="M3232">
        <v>51340</v>
      </c>
      <c r="N3232">
        <v>221632</v>
      </c>
      <c r="O3232">
        <v>35057</v>
      </c>
      <c r="P3232">
        <v>3248</v>
      </c>
      <c r="Q3232">
        <v>50400</v>
      </c>
    </row>
    <row r="3233" spans="1:17" hidden="1" x14ac:dyDescent="0.2">
      <c r="A3233" t="s">
        <v>362</v>
      </c>
      <c r="B3233" s="2">
        <v>42186</v>
      </c>
      <c r="C3233" t="s">
        <v>341</v>
      </c>
      <c r="D3233" t="s">
        <v>342</v>
      </c>
      <c r="E3233" t="s">
        <v>343</v>
      </c>
      <c r="F3233" t="s">
        <v>344</v>
      </c>
      <c r="G3233" t="s">
        <v>397</v>
      </c>
      <c r="H3233">
        <v>35</v>
      </c>
      <c r="I3233" t="s">
        <v>237</v>
      </c>
      <c r="J3233" t="s">
        <v>236</v>
      </c>
      <c r="K3233">
        <v>508004</v>
      </c>
      <c r="L3233">
        <v>466693</v>
      </c>
      <c r="M3233">
        <v>7258</v>
      </c>
      <c r="N3233">
        <v>20104</v>
      </c>
      <c r="O3233">
        <v>2536</v>
      </c>
      <c r="P3233">
        <v>949</v>
      </c>
      <c r="Q3233">
        <v>10464</v>
      </c>
    </row>
    <row r="3234" spans="1:17" hidden="1" x14ac:dyDescent="0.2">
      <c r="A3234" t="s">
        <v>362</v>
      </c>
      <c r="B3234" s="2">
        <v>42186</v>
      </c>
      <c r="C3234" t="s">
        <v>341</v>
      </c>
      <c r="D3234" t="s">
        <v>342</v>
      </c>
      <c r="E3234" t="s">
        <v>347</v>
      </c>
      <c r="F3234" t="s">
        <v>348</v>
      </c>
      <c r="G3234" t="s">
        <v>397</v>
      </c>
      <c r="H3234">
        <v>35</v>
      </c>
      <c r="I3234" t="s">
        <v>237</v>
      </c>
      <c r="J3234" t="s">
        <v>236</v>
      </c>
      <c r="K3234">
        <v>547372</v>
      </c>
      <c r="L3234">
        <v>403077</v>
      </c>
      <c r="M3234">
        <v>16239</v>
      </c>
      <c r="N3234">
        <v>95214</v>
      </c>
      <c r="O3234">
        <v>17103</v>
      </c>
      <c r="P3234">
        <v>635</v>
      </c>
      <c r="Q3234">
        <v>15104</v>
      </c>
    </row>
    <row r="3235" spans="1:17" hidden="1" x14ac:dyDescent="0.2">
      <c r="A3235" t="s">
        <v>362</v>
      </c>
      <c r="B3235" s="2">
        <v>42186</v>
      </c>
      <c r="C3235" t="s">
        <v>341</v>
      </c>
      <c r="D3235" t="s">
        <v>342</v>
      </c>
      <c r="E3235" t="s">
        <v>349</v>
      </c>
      <c r="F3235" t="s">
        <v>350</v>
      </c>
      <c r="G3235" t="s">
        <v>397</v>
      </c>
      <c r="H3235">
        <v>35</v>
      </c>
      <c r="I3235" t="s">
        <v>237</v>
      </c>
      <c r="J3235" t="s">
        <v>236</v>
      </c>
      <c r="K3235">
        <v>1055376</v>
      </c>
      <c r="L3235">
        <v>869770</v>
      </c>
      <c r="M3235">
        <v>23497</v>
      </c>
      <c r="N3235">
        <v>115318</v>
      </c>
      <c r="O3235">
        <v>19639</v>
      </c>
      <c r="P3235">
        <v>1584</v>
      </c>
      <c r="Q3235">
        <v>25568</v>
      </c>
    </row>
    <row r="3236" spans="1:17" hidden="1" x14ac:dyDescent="0.2">
      <c r="A3236" t="s">
        <v>362</v>
      </c>
      <c r="B3236" s="2">
        <v>42186</v>
      </c>
      <c r="C3236" t="s">
        <v>351</v>
      </c>
      <c r="D3236" t="s">
        <v>352</v>
      </c>
      <c r="E3236" t="s">
        <v>343</v>
      </c>
      <c r="F3236" t="s">
        <v>344</v>
      </c>
      <c r="G3236" t="s">
        <v>397</v>
      </c>
      <c r="H3236">
        <v>35</v>
      </c>
      <c r="I3236" t="s">
        <v>237</v>
      </c>
      <c r="J3236" t="s">
        <v>236</v>
      </c>
      <c r="K3236">
        <v>501165</v>
      </c>
      <c r="L3236">
        <v>458885</v>
      </c>
      <c r="M3236">
        <v>7044</v>
      </c>
      <c r="N3236">
        <v>21527</v>
      </c>
      <c r="O3236">
        <v>2374</v>
      </c>
      <c r="P3236">
        <v>972</v>
      </c>
      <c r="Q3236">
        <v>10363</v>
      </c>
    </row>
    <row r="3237" spans="1:17" hidden="1" x14ac:dyDescent="0.2">
      <c r="A3237" t="s">
        <v>362</v>
      </c>
      <c r="B3237" s="2">
        <v>42186</v>
      </c>
      <c r="C3237" t="s">
        <v>351</v>
      </c>
      <c r="D3237" t="s">
        <v>352</v>
      </c>
      <c r="E3237" t="s">
        <v>347</v>
      </c>
      <c r="F3237" t="s">
        <v>348</v>
      </c>
      <c r="G3237" t="s">
        <v>397</v>
      </c>
      <c r="H3237">
        <v>35</v>
      </c>
      <c r="I3237" t="s">
        <v>237</v>
      </c>
      <c r="J3237" t="s">
        <v>236</v>
      </c>
      <c r="K3237">
        <v>533670</v>
      </c>
      <c r="L3237">
        <v>394875</v>
      </c>
      <c r="M3237">
        <v>21336</v>
      </c>
      <c r="N3237">
        <v>87834</v>
      </c>
      <c r="O3237">
        <v>13849</v>
      </c>
      <c r="P3237">
        <v>685</v>
      </c>
      <c r="Q3237">
        <v>15091</v>
      </c>
    </row>
    <row r="3238" spans="1:17" hidden="1" x14ac:dyDescent="0.2">
      <c r="A3238" t="s">
        <v>362</v>
      </c>
      <c r="B3238" s="2">
        <v>42186</v>
      </c>
      <c r="C3238" t="s">
        <v>351</v>
      </c>
      <c r="D3238" t="s">
        <v>352</v>
      </c>
      <c r="E3238" t="s">
        <v>349</v>
      </c>
      <c r="F3238" t="s">
        <v>350</v>
      </c>
      <c r="G3238" t="s">
        <v>397</v>
      </c>
      <c r="H3238">
        <v>35</v>
      </c>
      <c r="I3238" t="s">
        <v>237</v>
      </c>
      <c r="J3238" t="s">
        <v>236</v>
      </c>
      <c r="K3238">
        <v>1034835</v>
      </c>
      <c r="L3238">
        <v>853760</v>
      </c>
      <c r="M3238">
        <v>28380</v>
      </c>
      <c r="N3238">
        <v>109361</v>
      </c>
      <c r="O3238">
        <v>16223</v>
      </c>
      <c r="P3238">
        <v>1657</v>
      </c>
      <c r="Q3238">
        <v>25454</v>
      </c>
    </row>
    <row r="3239" spans="1:17" hidden="1" x14ac:dyDescent="0.2">
      <c r="A3239" t="s">
        <v>362</v>
      </c>
      <c r="B3239" s="2">
        <v>42186</v>
      </c>
      <c r="C3239" t="s">
        <v>353</v>
      </c>
      <c r="D3239" t="s">
        <v>354</v>
      </c>
      <c r="E3239" t="s">
        <v>343</v>
      </c>
      <c r="F3239" t="s">
        <v>344</v>
      </c>
      <c r="G3239" t="s">
        <v>397</v>
      </c>
      <c r="H3239">
        <v>35</v>
      </c>
      <c r="I3239" t="s">
        <v>237</v>
      </c>
      <c r="J3239" t="s">
        <v>236</v>
      </c>
      <c r="K3239">
        <v>1009169</v>
      </c>
      <c r="L3239">
        <v>925578</v>
      </c>
      <c r="M3239">
        <v>14302</v>
      </c>
      <c r="N3239">
        <v>41631</v>
      </c>
      <c r="O3239">
        <v>4910</v>
      </c>
      <c r="P3239">
        <v>1921</v>
      </c>
      <c r="Q3239">
        <v>20827</v>
      </c>
    </row>
    <row r="3240" spans="1:17" hidden="1" x14ac:dyDescent="0.2">
      <c r="A3240" t="s">
        <v>362</v>
      </c>
      <c r="B3240" s="2">
        <v>42186</v>
      </c>
      <c r="C3240" t="s">
        <v>353</v>
      </c>
      <c r="D3240" t="s">
        <v>354</v>
      </c>
      <c r="E3240" t="s">
        <v>347</v>
      </c>
      <c r="F3240" t="s">
        <v>348</v>
      </c>
      <c r="G3240" t="s">
        <v>397</v>
      </c>
      <c r="H3240">
        <v>35</v>
      </c>
      <c r="I3240" t="s">
        <v>237</v>
      </c>
      <c r="J3240" t="s">
        <v>236</v>
      </c>
      <c r="K3240">
        <v>1081042</v>
      </c>
      <c r="L3240">
        <v>797952</v>
      </c>
      <c r="M3240">
        <v>37575</v>
      </c>
      <c r="N3240">
        <v>183048</v>
      </c>
      <c r="O3240">
        <v>30952</v>
      </c>
      <c r="P3240">
        <v>1320</v>
      </c>
      <c r="Q3240">
        <v>30195</v>
      </c>
    </row>
    <row r="3241" spans="1:17" hidden="1" x14ac:dyDescent="0.2">
      <c r="A3241" t="s">
        <v>362</v>
      </c>
      <c r="B3241" s="2">
        <v>42186</v>
      </c>
      <c r="C3241" t="s">
        <v>353</v>
      </c>
      <c r="D3241" t="s">
        <v>354</v>
      </c>
      <c r="E3241" t="s">
        <v>349</v>
      </c>
      <c r="F3241" t="s">
        <v>350</v>
      </c>
      <c r="G3241" t="s">
        <v>397</v>
      </c>
      <c r="H3241">
        <v>35</v>
      </c>
      <c r="I3241" t="s">
        <v>237</v>
      </c>
      <c r="J3241" t="s">
        <v>236</v>
      </c>
      <c r="K3241">
        <v>2090211</v>
      </c>
      <c r="L3241">
        <v>1723530</v>
      </c>
      <c r="M3241">
        <v>51877</v>
      </c>
      <c r="N3241">
        <v>224679</v>
      </c>
      <c r="O3241">
        <v>35862</v>
      </c>
      <c r="P3241">
        <v>3241</v>
      </c>
      <c r="Q3241">
        <v>51022</v>
      </c>
    </row>
    <row r="3242" spans="1:17" hidden="1" x14ac:dyDescent="0.2">
      <c r="A3242" t="s">
        <v>363</v>
      </c>
      <c r="B3242" s="2">
        <v>42552</v>
      </c>
      <c r="C3242" t="s">
        <v>341</v>
      </c>
      <c r="D3242" t="s">
        <v>342</v>
      </c>
      <c r="E3242" t="s">
        <v>343</v>
      </c>
      <c r="F3242" t="s">
        <v>344</v>
      </c>
      <c r="G3242" t="s">
        <v>397</v>
      </c>
      <c r="H3242">
        <v>35</v>
      </c>
      <c r="I3242" t="s">
        <v>237</v>
      </c>
      <c r="J3242" t="s">
        <v>236</v>
      </c>
      <c r="K3242">
        <v>511674</v>
      </c>
      <c r="L3242">
        <v>469239</v>
      </c>
      <c r="M3242">
        <v>7410</v>
      </c>
      <c r="N3242">
        <v>20822</v>
      </c>
      <c r="O3242">
        <v>2537</v>
      </c>
      <c r="P3242">
        <v>961</v>
      </c>
      <c r="Q3242">
        <v>10705</v>
      </c>
    </row>
    <row r="3243" spans="1:17" hidden="1" x14ac:dyDescent="0.2">
      <c r="A3243" t="s">
        <v>363</v>
      </c>
      <c r="B3243" s="2">
        <v>42552</v>
      </c>
      <c r="C3243" t="s">
        <v>341</v>
      </c>
      <c r="D3243" t="s">
        <v>342</v>
      </c>
      <c r="E3243" t="s">
        <v>347</v>
      </c>
      <c r="F3243" t="s">
        <v>348</v>
      </c>
      <c r="G3243" t="s">
        <v>397</v>
      </c>
      <c r="H3243">
        <v>35</v>
      </c>
      <c r="I3243" t="s">
        <v>237</v>
      </c>
      <c r="J3243" t="s">
        <v>236</v>
      </c>
      <c r="K3243">
        <v>544799</v>
      </c>
      <c r="L3243">
        <v>399508</v>
      </c>
      <c r="M3243">
        <v>16364</v>
      </c>
      <c r="N3243">
        <v>95625</v>
      </c>
      <c r="O3243">
        <v>17438</v>
      </c>
      <c r="P3243">
        <v>647</v>
      </c>
      <c r="Q3243">
        <v>15217</v>
      </c>
    </row>
    <row r="3244" spans="1:17" hidden="1" x14ac:dyDescent="0.2">
      <c r="A3244" t="s">
        <v>363</v>
      </c>
      <c r="B3244" s="2">
        <v>42552</v>
      </c>
      <c r="C3244" t="s">
        <v>341</v>
      </c>
      <c r="D3244" t="s">
        <v>342</v>
      </c>
      <c r="E3244" t="s">
        <v>349</v>
      </c>
      <c r="F3244" t="s">
        <v>350</v>
      </c>
      <c r="G3244" t="s">
        <v>397</v>
      </c>
      <c r="H3244">
        <v>35</v>
      </c>
      <c r="I3244" t="s">
        <v>237</v>
      </c>
      <c r="J3244" t="s">
        <v>236</v>
      </c>
      <c r="K3244">
        <v>1056473</v>
      </c>
      <c r="L3244">
        <v>868747</v>
      </c>
      <c r="M3244">
        <v>23774</v>
      </c>
      <c r="N3244">
        <v>116447</v>
      </c>
      <c r="O3244">
        <v>19975</v>
      </c>
      <c r="P3244">
        <v>1608</v>
      </c>
      <c r="Q3244">
        <v>25922</v>
      </c>
    </row>
    <row r="3245" spans="1:17" hidden="1" x14ac:dyDescent="0.2">
      <c r="A3245" t="s">
        <v>363</v>
      </c>
      <c r="B3245" s="2">
        <v>42552</v>
      </c>
      <c r="C3245" t="s">
        <v>351</v>
      </c>
      <c r="D3245" t="s">
        <v>352</v>
      </c>
      <c r="E3245" t="s">
        <v>343</v>
      </c>
      <c r="F3245" t="s">
        <v>344</v>
      </c>
      <c r="G3245" t="s">
        <v>397</v>
      </c>
      <c r="H3245">
        <v>35</v>
      </c>
      <c r="I3245" t="s">
        <v>237</v>
      </c>
      <c r="J3245" t="s">
        <v>236</v>
      </c>
      <c r="K3245">
        <v>504889</v>
      </c>
      <c r="L3245">
        <v>461559</v>
      </c>
      <c r="M3245">
        <v>7151</v>
      </c>
      <c r="N3245">
        <v>22210</v>
      </c>
      <c r="O3245">
        <v>2380</v>
      </c>
      <c r="P3245">
        <v>973</v>
      </c>
      <c r="Q3245">
        <v>10616</v>
      </c>
    </row>
    <row r="3246" spans="1:17" hidden="1" x14ac:dyDescent="0.2">
      <c r="A3246" t="s">
        <v>363</v>
      </c>
      <c r="B3246" s="2">
        <v>42552</v>
      </c>
      <c r="C3246" t="s">
        <v>351</v>
      </c>
      <c r="D3246" t="s">
        <v>352</v>
      </c>
      <c r="E3246" t="s">
        <v>347</v>
      </c>
      <c r="F3246" t="s">
        <v>348</v>
      </c>
      <c r="G3246" t="s">
        <v>397</v>
      </c>
      <c r="H3246">
        <v>35</v>
      </c>
      <c r="I3246" t="s">
        <v>237</v>
      </c>
      <c r="J3246" t="s">
        <v>236</v>
      </c>
      <c r="K3246">
        <v>531427</v>
      </c>
      <c r="L3246">
        <v>391751</v>
      </c>
      <c r="M3246">
        <v>21517</v>
      </c>
      <c r="N3246">
        <v>88132</v>
      </c>
      <c r="O3246">
        <v>14009</v>
      </c>
      <c r="P3246">
        <v>668</v>
      </c>
      <c r="Q3246">
        <v>15350</v>
      </c>
    </row>
    <row r="3247" spans="1:17" hidden="1" x14ac:dyDescent="0.2">
      <c r="A3247" t="s">
        <v>363</v>
      </c>
      <c r="B3247" s="2">
        <v>42552</v>
      </c>
      <c r="C3247" t="s">
        <v>351</v>
      </c>
      <c r="D3247" t="s">
        <v>352</v>
      </c>
      <c r="E3247" t="s">
        <v>349</v>
      </c>
      <c r="F3247" t="s">
        <v>350</v>
      </c>
      <c r="G3247" t="s">
        <v>397</v>
      </c>
      <c r="H3247">
        <v>35</v>
      </c>
      <c r="I3247" t="s">
        <v>237</v>
      </c>
      <c r="J3247" t="s">
        <v>236</v>
      </c>
      <c r="K3247">
        <v>1036316</v>
      </c>
      <c r="L3247">
        <v>853310</v>
      </c>
      <c r="M3247">
        <v>28668</v>
      </c>
      <c r="N3247">
        <v>110342</v>
      </c>
      <c r="O3247">
        <v>16389</v>
      </c>
      <c r="P3247">
        <v>1641</v>
      </c>
      <c r="Q3247">
        <v>25966</v>
      </c>
    </row>
    <row r="3248" spans="1:17" hidden="1" x14ac:dyDescent="0.2">
      <c r="A3248" t="s">
        <v>363</v>
      </c>
      <c r="B3248" s="2">
        <v>42552</v>
      </c>
      <c r="C3248" t="s">
        <v>353</v>
      </c>
      <c r="D3248" t="s">
        <v>354</v>
      </c>
      <c r="E3248" t="s">
        <v>343</v>
      </c>
      <c r="F3248" t="s">
        <v>344</v>
      </c>
      <c r="G3248" t="s">
        <v>397</v>
      </c>
      <c r="H3248">
        <v>35</v>
      </c>
      <c r="I3248" t="s">
        <v>237</v>
      </c>
      <c r="J3248" t="s">
        <v>236</v>
      </c>
      <c r="K3248">
        <v>1016563</v>
      </c>
      <c r="L3248">
        <v>930798</v>
      </c>
      <c r="M3248">
        <v>14561</v>
      </c>
      <c r="N3248">
        <v>43032</v>
      </c>
      <c r="O3248">
        <v>4917</v>
      </c>
      <c r="P3248">
        <v>1934</v>
      </c>
      <c r="Q3248">
        <v>21321</v>
      </c>
    </row>
    <row r="3249" spans="1:17" hidden="1" x14ac:dyDescent="0.2">
      <c r="A3249" t="s">
        <v>363</v>
      </c>
      <c r="B3249" s="2">
        <v>42552</v>
      </c>
      <c r="C3249" t="s">
        <v>353</v>
      </c>
      <c r="D3249" t="s">
        <v>354</v>
      </c>
      <c r="E3249" t="s">
        <v>347</v>
      </c>
      <c r="F3249" t="s">
        <v>348</v>
      </c>
      <c r="G3249" t="s">
        <v>397</v>
      </c>
      <c r="H3249">
        <v>35</v>
      </c>
      <c r="I3249" t="s">
        <v>237</v>
      </c>
      <c r="J3249" t="s">
        <v>236</v>
      </c>
      <c r="K3249">
        <v>1076226</v>
      </c>
      <c r="L3249">
        <v>791259</v>
      </c>
      <c r="M3249">
        <v>37881</v>
      </c>
      <c r="N3249">
        <v>183757</v>
      </c>
      <c r="O3249">
        <v>31447</v>
      </c>
      <c r="P3249">
        <v>1315</v>
      </c>
      <c r="Q3249">
        <v>30567</v>
      </c>
    </row>
    <row r="3250" spans="1:17" hidden="1" x14ac:dyDescent="0.2">
      <c r="A3250" t="s">
        <v>363</v>
      </c>
      <c r="B3250" s="2">
        <v>42552</v>
      </c>
      <c r="C3250" t="s">
        <v>353</v>
      </c>
      <c r="D3250" t="s">
        <v>354</v>
      </c>
      <c r="E3250" t="s">
        <v>349</v>
      </c>
      <c r="F3250" t="s">
        <v>350</v>
      </c>
      <c r="G3250" t="s">
        <v>397</v>
      </c>
      <c r="H3250">
        <v>35</v>
      </c>
      <c r="I3250" t="s">
        <v>237</v>
      </c>
      <c r="J3250" t="s">
        <v>236</v>
      </c>
      <c r="K3250">
        <v>2092789</v>
      </c>
      <c r="L3250">
        <v>1722057</v>
      </c>
      <c r="M3250">
        <v>52442</v>
      </c>
      <c r="N3250">
        <v>226789</v>
      </c>
      <c r="O3250">
        <v>36364</v>
      </c>
      <c r="P3250">
        <v>3249</v>
      </c>
      <c r="Q3250">
        <v>51888</v>
      </c>
    </row>
    <row r="3251" spans="1:17" hidden="1" x14ac:dyDescent="0.2">
      <c r="A3251" t="s">
        <v>364</v>
      </c>
      <c r="B3251" s="2">
        <v>42917</v>
      </c>
      <c r="C3251" t="s">
        <v>341</v>
      </c>
      <c r="D3251" t="s">
        <v>342</v>
      </c>
      <c r="E3251" t="s">
        <v>343</v>
      </c>
      <c r="F3251" t="s">
        <v>344</v>
      </c>
      <c r="G3251" t="s">
        <v>397</v>
      </c>
      <c r="H3251">
        <v>35</v>
      </c>
      <c r="I3251" t="s">
        <v>237</v>
      </c>
      <c r="J3251" t="s">
        <v>236</v>
      </c>
      <c r="K3251">
        <v>514808</v>
      </c>
      <c r="L3251">
        <v>471893</v>
      </c>
      <c r="M3251">
        <v>7500</v>
      </c>
      <c r="N3251">
        <v>21017</v>
      </c>
      <c r="O3251">
        <v>2516</v>
      </c>
      <c r="P3251">
        <v>990</v>
      </c>
      <c r="Q3251">
        <v>10892</v>
      </c>
    </row>
    <row r="3252" spans="1:17" hidden="1" x14ac:dyDescent="0.2">
      <c r="A3252" t="s">
        <v>364</v>
      </c>
      <c r="B3252" s="2">
        <v>42917</v>
      </c>
      <c r="C3252" t="s">
        <v>341</v>
      </c>
      <c r="D3252" t="s">
        <v>342</v>
      </c>
      <c r="E3252" t="s">
        <v>347</v>
      </c>
      <c r="F3252" t="s">
        <v>348</v>
      </c>
      <c r="G3252" t="s">
        <v>397</v>
      </c>
      <c r="H3252">
        <v>35</v>
      </c>
      <c r="I3252" t="s">
        <v>237</v>
      </c>
      <c r="J3252" t="s">
        <v>236</v>
      </c>
      <c r="K3252">
        <v>542277</v>
      </c>
      <c r="L3252">
        <v>395972</v>
      </c>
      <c r="M3252">
        <v>16410</v>
      </c>
      <c r="N3252">
        <v>96107</v>
      </c>
      <c r="O3252">
        <v>17608</v>
      </c>
      <c r="P3252">
        <v>676</v>
      </c>
      <c r="Q3252">
        <v>15504</v>
      </c>
    </row>
    <row r="3253" spans="1:17" hidden="1" x14ac:dyDescent="0.2">
      <c r="A3253" t="s">
        <v>364</v>
      </c>
      <c r="B3253" s="2">
        <v>42917</v>
      </c>
      <c r="C3253" t="s">
        <v>341</v>
      </c>
      <c r="D3253" t="s">
        <v>342</v>
      </c>
      <c r="E3253" t="s">
        <v>349</v>
      </c>
      <c r="F3253" t="s">
        <v>350</v>
      </c>
      <c r="G3253" t="s">
        <v>397</v>
      </c>
      <c r="H3253">
        <v>35</v>
      </c>
      <c r="I3253" t="s">
        <v>237</v>
      </c>
      <c r="J3253" t="s">
        <v>236</v>
      </c>
      <c r="K3253">
        <v>1057085</v>
      </c>
      <c r="L3253">
        <v>867865</v>
      </c>
      <c r="M3253">
        <v>23910</v>
      </c>
      <c r="N3253">
        <v>117124</v>
      </c>
      <c r="O3253">
        <v>20124</v>
      </c>
      <c r="P3253">
        <v>1666</v>
      </c>
      <c r="Q3253">
        <v>26396</v>
      </c>
    </row>
    <row r="3254" spans="1:17" hidden="1" x14ac:dyDescent="0.2">
      <c r="A3254" t="s">
        <v>364</v>
      </c>
      <c r="B3254" s="2">
        <v>42917</v>
      </c>
      <c r="C3254" t="s">
        <v>351</v>
      </c>
      <c r="D3254" t="s">
        <v>352</v>
      </c>
      <c r="E3254" t="s">
        <v>343</v>
      </c>
      <c r="F3254" t="s">
        <v>344</v>
      </c>
      <c r="G3254" t="s">
        <v>397</v>
      </c>
      <c r="H3254">
        <v>35</v>
      </c>
      <c r="I3254" t="s">
        <v>237</v>
      </c>
      <c r="J3254" t="s">
        <v>236</v>
      </c>
      <c r="K3254">
        <v>507366</v>
      </c>
      <c r="L3254">
        <v>463496</v>
      </c>
      <c r="M3254">
        <v>7251</v>
      </c>
      <c r="N3254">
        <v>22457</v>
      </c>
      <c r="O3254">
        <v>2404</v>
      </c>
      <c r="P3254">
        <v>983</v>
      </c>
      <c r="Q3254">
        <v>10775</v>
      </c>
    </row>
    <row r="3255" spans="1:17" hidden="1" x14ac:dyDescent="0.2">
      <c r="A3255" t="s">
        <v>364</v>
      </c>
      <c r="B3255" s="2">
        <v>42917</v>
      </c>
      <c r="C3255" t="s">
        <v>351</v>
      </c>
      <c r="D3255" t="s">
        <v>352</v>
      </c>
      <c r="E3255" t="s">
        <v>347</v>
      </c>
      <c r="F3255" t="s">
        <v>348</v>
      </c>
      <c r="G3255" t="s">
        <v>397</v>
      </c>
      <c r="H3255">
        <v>35</v>
      </c>
      <c r="I3255" t="s">
        <v>237</v>
      </c>
      <c r="J3255" t="s">
        <v>236</v>
      </c>
      <c r="K3255">
        <v>528944</v>
      </c>
      <c r="L3255">
        <v>388262</v>
      </c>
      <c r="M3255">
        <v>21695</v>
      </c>
      <c r="N3255">
        <v>88457</v>
      </c>
      <c r="O3255">
        <v>14123</v>
      </c>
      <c r="P3255">
        <v>708</v>
      </c>
      <c r="Q3255">
        <v>15699</v>
      </c>
    </row>
    <row r="3256" spans="1:17" hidden="1" x14ac:dyDescent="0.2">
      <c r="A3256" t="s">
        <v>364</v>
      </c>
      <c r="B3256" s="2">
        <v>42917</v>
      </c>
      <c r="C3256" t="s">
        <v>351</v>
      </c>
      <c r="D3256" t="s">
        <v>352</v>
      </c>
      <c r="E3256" t="s">
        <v>349</v>
      </c>
      <c r="F3256" t="s">
        <v>350</v>
      </c>
      <c r="G3256" t="s">
        <v>397</v>
      </c>
      <c r="H3256">
        <v>35</v>
      </c>
      <c r="I3256" t="s">
        <v>237</v>
      </c>
      <c r="J3256" t="s">
        <v>236</v>
      </c>
      <c r="K3256">
        <v>1036310</v>
      </c>
      <c r="L3256">
        <v>851758</v>
      </c>
      <c r="M3256">
        <v>28946</v>
      </c>
      <c r="N3256">
        <v>110914</v>
      </c>
      <c r="O3256">
        <v>16527</v>
      </c>
      <c r="P3256">
        <v>1691</v>
      </c>
      <c r="Q3256">
        <v>26474</v>
      </c>
    </row>
    <row r="3257" spans="1:17" hidden="1" x14ac:dyDescent="0.2">
      <c r="A3257" t="s">
        <v>364</v>
      </c>
      <c r="B3257" s="2">
        <v>42917</v>
      </c>
      <c r="C3257" t="s">
        <v>353</v>
      </c>
      <c r="D3257" t="s">
        <v>354</v>
      </c>
      <c r="E3257" t="s">
        <v>343</v>
      </c>
      <c r="F3257" t="s">
        <v>344</v>
      </c>
      <c r="G3257" t="s">
        <v>397</v>
      </c>
      <c r="H3257">
        <v>35</v>
      </c>
      <c r="I3257" t="s">
        <v>237</v>
      </c>
      <c r="J3257" t="s">
        <v>236</v>
      </c>
      <c r="K3257">
        <v>1022174</v>
      </c>
      <c r="L3257">
        <v>935389</v>
      </c>
      <c r="M3257">
        <v>14751</v>
      </c>
      <c r="N3257">
        <v>43474</v>
      </c>
      <c r="O3257">
        <v>4920</v>
      </c>
      <c r="P3257">
        <v>1973</v>
      </c>
      <c r="Q3257">
        <v>21667</v>
      </c>
    </row>
    <row r="3258" spans="1:17" hidden="1" x14ac:dyDescent="0.2">
      <c r="A3258" t="s">
        <v>364</v>
      </c>
      <c r="B3258" s="2">
        <v>42917</v>
      </c>
      <c r="C3258" t="s">
        <v>353</v>
      </c>
      <c r="D3258" t="s">
        <v>354</v>
      </c>
      <c r="E3258" t="s">
        <v>347</v>
      </c>
      <c r="F3258" t="s">
        <v>348</v>
      </c>
      <c r="G3258" t="s">
        <v>397</v>
      </c>
      <c r="H3258">
        <v>35</v>
      </c>
      <c r="I3258" t="s">
        <v>237</v>
      </c>
      <c r="J3258" t="s">
        <v>236</v>
      </c>
      <c r="K3258">
        <v>1071221</v>
      </c>
      <c r="L3258">
        <v>784234</v>
      </c>
      <c r="M3258">
        <v>38105</v>
      </c>
      <c r="N3258">
        <v>184564</v>
      </c>
      <c r="O3258">
        <v>31731</v>
      </c>
      <c r="P3258">
        <v>1384</v>
      </c>
      <c r="Q3258">
        <v>31203</v>
      </c>
    </row>
    <row r="3259" spans="1:17" hidden="1" x14ac:dyDescent="0.2">
      <c r="A3259" t="s">
        <v>364</v>
      </c>
      <c r="B3259" s="2">
        <v>42917</v>
      </c>
      <c r="C3259" t="s">
        <v>353</v>
      </c>
      <c r="D3259" t="s">
        <v>354</v>
      </c>
      <c r="E3259" t="s">
        <v>349</v>
      </c>
      <c r="F3259" t="s">
        <v>350</v>
      </c>
      <c r="G3259" t="s">
        <v>397</v>
      </c>
      <c r="H3259">
        <v>35</v>
      </c>
      <c r="I3259" t="s">
        <v>237</v>
      </c>
      <c r="J3259" t="s">
        <v>236</v>
      </c>
      <c r="K3259">
        <v>2093395</v>
      </c>
      <c r="L3259">
        <v>1719623</v>
      </c>
      <c r="M3259">
        <v>52856</v>
      </c>
      <c r="N3259">
        <v>228038</v>
      </c>
      <c r="O3259">
        <v>36651</v>
      </c>
      <c r="P3259">
        <v>3357</v>
      </c>
      <c r="Q3259">
        <v>52870</v>
      </c>
    </row>
    <row r="3260" spans="1:17" hidden="1" x14ac:dyDescent="0.2">
      <c r="A3260" t="s">
        <v>365</v>
      </c>
      <c r="B3260" s="2">
        <v>43282</v>
      </c>
      <c r="C3260" t="s">
        <v>341</v>
      </c>
      <c r="D3260" t="s">
        <v>342</v>
      </c>
      <c r="E3260" t="s">
        <v>343</v>
      </c>
      <c r="F3260" t="s">
        <v>344</v>
      </c>
      <c r="G3260" t="s">
        <v>397</v>
      </c>
      <c r="H3260">
        <v>35</v>
      </c>
      <c r="I3260" t="s">
        <v>237</v>
      </c>
      <c r="J3260" t="s">
        <v>236</v>
      </c>
      <c r="K3260">
        <v>518389</v>
      </c>
      <c r="L3260">
        <v>474953</v>
      </c>
      <c r="M3260">
        <v>7611</v>
      </c>
      <c r="N3260">
        <v>21209</v>
      </c>
      <c r="O3260">
        <v>2518</v>
      </c>
      <c r="P3260">
        <v>1007</v>
      </c>
      <c r="Q3260">
        <v>11091</v>
      </c>
    </row>
    <row r="3261" spans="1:17" hidden="1" x14ac:dyDescent="0.2">
      <c r="A3261" t="s">
        <v>365</v>
      </c>
      <c r="B3261" s="2">
        <v>43282</v>
      </c>
      <c r="C3261" t="s">
        <v>341</v>
      </c>
      <c r="D3261" t="s">
        <v>342</v>
      </c>
      <c r="E3261" t="s">
        <v>347</v>
      </c>
      <c r="F3261" t="s">
        <v>348</v>
      </c>
      <c r="G3261" t="s">
        <v>397</v>
      </c>
      <c r="H3261">
        <v>35</v>
      </c>
      <c r="I3261" t="s">
        <v>237</v>
      </c>
      <c r="J3261" t="s">
        <v>236</v>
      </c>
      <c r="K3261">
        <v>539754</v>
      </c>
      <c r="L3261">
        <v>392662</v>
      </c>
      <c r="M3261">
        <v>16563</v>
      </c>
      <c r="N3261">
        <v>96153</v>
      </c>
      <c r="O3261">
        <v>17978</v>
      </c>
      <c r="P3261">
        <v>683</v>
      </c>
      <c r="Q3261">
        <v>15715</v>
      </c>
    </row>
    <row r="3262" spans="1:17" hidden="1" x14ac:dyDescent="0.2">
      <c r="A3262" t="s">
        <v>365</v>
      </c>
      <c r="B3262" s="2">
        <v>43282</v>
      </c>
      <c r="C3262" t="s">
        <v>341</v>
      </c>
      <c r="D3262" t="s">
        <v>342</v>
      </c>
      <c r="E3262" t="s">
        <v>349</v>
      </c>
      <c r="F3262" t="s">
        <v>350</v>
      </c>
      <c r="G3262" t="s">
        <v>397</v>
      </c>
      <c r="H3262">
        <v>35</v>
      </c>
      <c r="I3262" t="s">
        <v>237</v>
      </c>
      <c r="J3262" t="s">
        <v>236</v>
      </c>
      <c r="K3262">
        <v>1058143</v>
      </c>
      <c r="L3262">
        <v>867615</v>
      </c>
      <c r="M3262">
        <v>24174</v>
      </c>
      <c r="N3262">
        <v>117362</v>
      </c>
      <c r="O3262">
        <v>20496</v>
      </c>
      <c r="P3262">
        <v>1690</v>
      </c>
      <c r="Q3262">
        <v>26806</v>
      </c>
    </row>
    <row r="3263" spans="1:17" hidden="1" x14ac:dyDescent="0.2">
      <c r="A3263" t="s">
        <v>365</v>
      </c>
      <c r="B3263" s="2">
        <v>43282</v>
      </c>
      <c r="C3263" t="s">
        <v>351</v>
      </c>
      <c r="D3263" t="s">
        <v>352</v>
      </c>
      <c r="E3263" t="s">
        <v>343</v>
      </c>
      <c r="F3263" t="s">
        <v>344</v>
      </c>
      <c r="G3263" t="s">
        <v>397</v>
      </c>
      <c r="H3263">
        <v>35</v>
      </c>
      <c r="I3263" t="s">
        <v>237</v>
      </c>
      <c r="J3263" t="s">
        <v>236</v>
      </c>
      <c r="K3263">
        <v>510844</v>
      </c>
      <c r="L3263">
        <v>466423</v>
      </c>
      <c r="M3263">
        <v>7375</v>
      </c>
      <c r="N3263">
        <v>22641</v>
      </c>
      <c r="O3263">
        <v>2427</v>
      </c>
      <c r="P3263">
        <v>1013</v>
      </c>
      <c r="Q3263">
        <v>10965</v>
      </c>
    </row>
    <row r="3264" spans="1:17" hidden="1" x14ac:dyDescent="0.2">
      <c r="A3264" t="s">
        <v>365</v>
      </c>
      <c r="B3264" s="2">
        <v>43282</v>
      </c>
      <c r="C3264" t="s">
        <v>351</v>
      </c>
      <c r="D3264" t="s">
        <v>352</v>
      </c>
      <c r="E3264" t="s">
        <v>347</v>
      </c>
      <c r="F3264" t="s">
        <v>348</v>
      </c>
      <c r="G3264" t="s">
        <v>397</v>
      </c>
      <c r="H3264">
        <v>35</v>
      </c>
      <c r="I3264" t="s">
        <v>237</v>
      </c>
      <c r="J3264" t="s">
        <v>236</v>
      </c>
      <c r="K3264">
        <v>526441</v>
      </c>
      <c r="L3264">
        <v>384863</v>
      </c>
      <c r="M3264">
        <v>22027</v>
      </c>
      <c r="N3264">
        <v>88490</v>
      </c>
      <c r="O3264">
        <v>14333</v>
      </c>
      <c r="P3264">
        <v>701</v>
      </c>
      <c r="Q3264">
        <v>16027</v>
      </c>
    </row>
    <row r="3265" spans="1:17" hidden="1" x14ac:dyDescent="0.2">
      <c r="A3265" t="s">
        <v>365</v>
      </c>
      <c r="B3265" s="2">
        <v>43282</v>
      </c>
      <c r="C3265" t="s">
        <v>351</v>
      </c>
      <c r="D3265" t="s">
        <v>352</v>
      </c>
      <c r="E3265" t="s">
        <v>349</v>
      </c>
      <c r="F3265" t="s">
        <v>350</v>
      </c>
      <c r="G3265" t="s">
        <v>397</v>
      </c>
      <c r="H3265">
        <v>35</v>
      </c>
      <c r="I3265" t="s">
        <v>237</v>
      </c>
      <c r="J3265" t="s">
        <v>236</v>
      </c>
      <c r="K3265">
        <v>1037285</v>
      </c>
      <c r="L3265">
        <v>851286</v>
      </c>
      <c r="M3265">
        <v>29402</v>
      </c>
      <c r="N3265">
        <v>111131</v>
      </c>
      <c r="O3265">
        <v>16760</v>
      </c>
      <c r="P3265">
        <v>1714</v>
      </c>
      <c r="Q3265">
        <v>26992</v>
      </c>
    </row>
    <row r="3266" spans="1:17" hidden="1" x14ac:dyDescent="0.2">
      <c r="A3266" t="s">
        <v>365</v>
      </c>
      <c r="B3266" s="2">
        <v>43282</v>
      </c>
      <c r="C3266" t="s">
        <v>353</v>
      </c>
      <c r="D3266" t="s">
        <v>354</v>
      </c>
      <c r="E3266" t="s">
        <v>343</v>
      </c>
      <c r="F3266" t="s">
        <v>344</v>
      </c>
      <c r="G3266" t="s">
        <v>397</v>
      </c>
      <c r="H3266">
        <v>35</v>
      </c>
      <c r="I3266" t="s">
        <v>237</v>
      </c>
      <c r="J3266" t="s">
        <v>236</v>
      </c>
      <c r="K3266">
        <v>1029233</v>
      </c>
      <c r="L3266">
        <v>941376</v>
      </c>
      <c r="M3266">
        <v>14986</v>
      </c>
      <c r="N3266">
        <v>43850</v>
      </c>
      <c r="O3266">
        <v>4945</v>
      </c>
      <c r="P3266">
        <v>2020</v>
      </c>
      <c r="Q3266">
        <v>22056</v>
      </c>
    </row>
    <row r="3267" spans="1:17" hidden="1" x14ac:dyDescent="0.2">
      <c r="A3267" t="s">
        <v>365</v>
      </c>
      <c r="B3267" s="2">
        <v>43282</v>
      </c>
      <c r="C3267" t="s">
        <v>353</v>
      </c>
      <c r="D3267" t="s">
        <v>354</v>
      </c>
      <c r="E3267" t="s">
        <v>347</v>
      </c>
      <c r="F3267" t="s">
        <v>348</v>
      </c>
      <c r="G3267" t="s">
        <v>397</v>
      </c>
      <c r="H3267">
        <v>35</v>
      </c>
      <c r="I3267" t="s">
        <v>237</v>
      </c>
      <c r="J3267" t="s">
        <v>236</v>
      </c>
      <c r="K3267">
        <v>1066195</v>
      </c>
      <c r="L3267">
        <v>777525</v>
      </c>
      <c r="M3267">
        <v>38590</v>
      </c>
      <c r="N3267">
        <v>184643</v>
      </c>
      <c r="O3267">
        <v>32311</v>
      </c>
      <c r="P3267">
        <v>1384</v>
      </c>
      <c r="Q3267">
        <v>31742</v>
      </c>
    </row>
    <row r="3268" spans="1:17" hidden="1" x14ac:dyDescent="0.2">
      <c r="A3268" t="s">
        <v>365</v>
      </c>
      <c r="B3268" s="2">
        <v>43282</v>
      </c>
      <c r="C3268" t="s">
        <v>353</v>
      </c>
      <c r="D3268" t="s">
        <v>354</v>
      </c>
      <c r="E3268" t="s">
        <v>349</v>
      </c>
      <c r="F3268" t="s">
        <v>350</v>
      </c>
      <c r="G3268" t="s">
        <v>397</v>
      </c>
      <c r="H3268">
        <v>35</v>
      </c>
      <c r="I3268" t="s">
        <v>237</v>
      </c>
      <c r="J3268" t="s">
        <v>236</v>
      </c>
      <c r="K3268">
        <v>2095428</v>
      </c>
      <c r="L3268">
        <v>1718901</v>
      </c>
      <c r="M3268">
        <v>53576</v>
      </c>
      <c r="N3268">
        <v>228493</v>
      </c>
      <c r="O3268">
        <v>37256</v>
      </c>
      <c r="P3268">
        <v>3404</v>
      </c>
      <c r="Q3268">
        <v>53798</v>
      </c>
    </row>
    <row r="3269" spans="1:17" hidden="1" x14ac:dyDescent="0.2">
      <c r="A3269" t="s">
        <v>339</v>
      </c>
      <c r="B3269" t="s">
        <v>340</v>
      </c>
      <c r="C3269" t="s">
        <v>341</v>
      </c>
      <c r="D3269" t="s">
        <v>342</v>
      </c>
      <c r="E3269" t="s">
        <v>343</v>
      </c>
      <c r="F3269" t="s">
        <v>344</v>
      </c>
      <c r="G3269" t="s">
        <v>398</v>
      </c>
      <c r="H3269">
        <v>36</v>
      </c>
      <c r="I3269" t="s">
        <v>239</v>
      </c>
      <c r="J3269" t="s">
        <v>238</v>
      </c>
      <c r="K3269">
        <v>1732734</v>
      </c>
      <c r="L3269">
        <v>1283716</v>
      </c>
      <c r="M3269">
        <v>293947</v>
      </c>
      <c r="N3269">
        <v>61534</v>
      </c>
      <c r="O3269">
        <v>17583</v>
      </c>
      <c r="P3269">
        <v>8266</v>
      </c>
      <c r="Q3269">
        <v>67688</v>
      </c>
    </row>
    <row r="3270" spans="1:17" hidden="1" x14ac:dyDescent="0.2">
      <c r="A3270" t="s">
        <v>339</v>
      </c>
      <c r="B3270" t="s">
        <v>340</v>
      </c>
      <c r="C3270" t="s">
        <v>341</v>
      </c>
      <c r="D3270" t="s">
        <v>342</v>
      </c>
      <c r="E3270" t="s">
        <v>347</v>
      </c>
      <c r="F3270" t="s">
        <v>348</v>
      </c>
      <c r="G3270" t="s">
        <v>398</v>
      </c>
      <c r="H3270">
        <v>36</v>
      </c>
      <c r="I3270" t="s">
        <v>239</v>
      </c>
      <c r="J3270" t="s">
        <v>238</v>
      </c>
      <c r="K3270">
        <v>8268221</v>
      </c>
      <c r="L3270">
        <v>5817465</v>
      </c>
      <c r="M3270">
        <v>1520879</v>
      </c>
      <c r="N3270">
        <v>29217</v>
      </c>
      <c r="O3270">
        <v>750647</v>
      </c>
      <c r="P3270">
        <v>4010</v>
      </c>
      <c r="Q3270">
        <v>146003</v>
      </c>
    </row>
    <row r="3271" spans="1:17" hidden="1" x14ac:dyDescent="0.2">
      <c r="A3271" t="s">
        <v>339</v>
      </c>
      <c r="B3271" t="s">
        <v>340</v>
      </c>
      <c r="C3271" t="s">
        <v>341</v>
      </c>
      <c r="D3271" t="s">
        <v>342</v>
      </c>
      <c r="E3271" t="s">
        <v>349</v>
      </c>
      <c r="F3271" t="s">
        <v>350</v>
      </c>
      <c r="G3271" t="s">
        <v>398</v>
      </c>
      <c r="H3271">
        <v>36</v>
      </c>
      <c r="I3271" t="s">
        <v>239</v>
      </c>
      <c r="J3271" t="s">
        <v>238</v>
      </c>
      <c r="K3271">
        <v>10000955</v>
      </c>
      <c r="L3271">
        <v>7101181</v>
      </c>
      <c r="M3271">
        <v>1814826</v>
      </c>
      <c r="N3271">
        <v>90751</v>
      </c>
      <c r="O3271">
        <v>768230</v>
      </c>
      <c r="P3271">
        <v>12276</v>
      </c>
      <c r="Q3271">
        <v>213691</v>
      </c>
    </row>
    <row r="3272" spans="1:17" hidden="1" x14ac:dyDescent="0.2">
      <c r="A3272" t="s">
        <v>339</v>
      </c>
      <c r="B3272" t="s">
        <v>340</v>
      </c>
      <c r="C3272" t="s">
        <v>351</v>
      </c>
      <c r="D3272" t="s">
        <v>352</v>
      </c>
      <c r="E3272" t="s">
        <v>343</v>
      </c>
      <c r="F3272" t="s">
        <v>344</v>
      </c>
      <c r="G3272" t="s">
        <v>398</v>
      </c>
      <c r="H3272">
        <v>36</v>
      </c>
      <c r="I3272" t="s">
        <v>239</v>
      </c>
      <c r="J3272" t="s">
        <v>238</v>
      </c>
      <c r="K3272">
        <v>1684188</v>
      </c>
      <c r="L3272">
        <v>1273295</v>
      </c>
      <c r="M3272">
        <v>258696</v>
      </c>
      <c r="N3272">
        <v>64967</v>
      </c>
      <c r="O3272">
        <v>17352</v>
      </c>
      <c r="P3272">
        <v>8057</v>
      </c>
      <c r="Q3272">
        <v>61821</v>
      </c>
    </row>
    <row r="3273" spans="1:17" hidden="1" x14ac:dyDescent="0.2">
      <c r="A3273" t="s">
        <v>339</v>
      </c>
      <c r="B3273" t="s">
        <v>340</v>
      </c>
      <c r="C3273" t="s">
        <v>351</v>
      </c>
      <c r="D3273" t="s">
        <v>352</v>
      </c>
      <c r="E3273" t="s">
        <v>347</v>
      </c>
      <c r="F3273" t="s">
        <v>348</v>
      </c>
      <c r="G3273" t="s">
        <v>398</v>
      </c>
      <c r="H3273">
        <v>36</v>
      </c>
      <c r="I3273" t="s">
        <v>239</v>
      </c>
      <c r="J3273" t="s">
        <v>238</v>
      </c>
      <c r="K3273">
        <v>7692959</v>
      </c>
      <c r="L3273">
        <v>5527185</v>
      </c>
      <c r="M3273">
        <v>1304525</v>
      </c>
      <c r="N3273">
        <v>27328</v>
      </c>
      <c r="O3273">
        <v>695973</v>
      </c>
      <c r="P3273">
        <v>3667</v>
      </c>
      <c r="Q3273">
        <v>134281</v>
      </c>
    </row>
    <row r="3274" spans="1:17" hidden="1" x14ac:dyDescent="0.2">
      <c r="A3274" t="s">
        <v>339</v>
      </c>
      <c r="B3274" t="s">
        <v>340</v>
      </c>
      <c r="C3274" t="s">
        <v>351</v>
      </c>
      <c r="D3274" t="s">
        <v>352</v>
      </c>
      <c r="E3274" t="s">
        <v>349</v>
      </c>
      <c r="F3274" t="s">
        <v>350</v>
      </c>
      <c r="G3274" t="s">
        <v>398</v>
      </c>
      <c r="H3274">
        <v>36</v>
      </c>
      <c r="I3274" t="s">
        <v>239</v>
      </c>
      <c r="J3274" t="s">
        <v>238</v>
      </c>
      <c r="K3274">
        <v>9377147</v>
      </c>
      <c r="L3274">
        <v>6800480</v>
      </c>
      <c r="M3274">
        <v>1563221</v>
      </c>
      <c r="N3274">
        <v>92295</v>
      </c>
      <c r="O3274">
        <v>713325</v>
      </c>
      <c r="P3274">
        <v>11724</v>
      </c>
      <c r="Q3274">
        <v>196102</v>
      </c>
    </row>
    <row r="3275" spans="1:17" hidden="1" x14ac:dyDescent="0.2">
      <c r="A3275" t="s">
        <v>339</v>
      </c>
      <c r="B3275" t="s">
        <v>340</v>
      </c>
      <c r="C3275" t="s">
        <v>353</v>
      </c>
      <c r="D3275" t="s">
        <v>354</v>
      </c>
      <c r="E3275" t="s">
        <v>343</v>
      </c>
      <c r="F3275" t="s">
        <v>344</v>
      </c>
      <c r="G3275" t="s">
        <v>398</v>
      </c>
      <c r="H3275">
        <v>36</v>
      </c>
      <c r="I3275" t="s">
        <v>239</v>
      </c>
      <c r="J3275" t="s">
        <v>238</v>
      </c>
      <c r="K3275">
        <v>3416922</v>
      </c>
      <c r="L3275">
        <v>2557011</v>
      </c>
      <c r="M3275">
        <v>552643</v>
      </c>
      <c r="N3275">
        <v>126501</v>
      </c>
      <c r="O3275">
        <v>34935</v>
      </c>
      <c r="P3275">
        <v>16323</v>
      </c>
      <c r="Q3275">
        <v>129509</v>
      </c>
    </row>
    <row r="3276" spans="1:17" hidden="1" x14ac:dyDescent="0.2">
      <c r="A3276" t="s">
        <v>339</v>
      </c>
      <c r="B3276" t="s">
        <v>340</v>
      </c>
      <c r="C3276" t="s">
        <v>353</v>
      </c>
      <c r="D3276" t="s">
        <v>354</v>
      </c>
      <c r="E3276" t="s">
        <v>347</v>
      </c>
      <c r="F3276" t="s">
        <v>348</v>
      </c>
      <c r="G3276" t="s">
        <v>398</v>
      </c>
      <c r="H3276">
        <v>36</v>
      </c>
      <c r="I3276" t="s">
        <v>239</v>
      </c>
      <c r="J3276" t="s">
        <v>238</v>
      </c>
      <c r="K3276">
        <v>15961180</v>
      </c>
      <c r="L3276">
        <v>11344650</v>
      </c>
      <c r="M3276">
        <v>2825404</v>
      </c>
      <c r="N3276">
        <v>56545</v>
      </c>
      <c r="O3276">
        <v>1446620</v>
      </c>
      <c r="P3276">
        <v>7677</v>
      </c>
      <c r="Q3276">
        <v>280284</v>
      </c>
    </row>
    <row r="3277" spans="1:17" hidden="1" x14ac:dyDescent="0.2">
      <c r="A3277" t="s">
        <v>339</v>
      </c>
      <c r="B3277" t="s">
        <v>340</v>
      </c>
      <c r="C3277" t="s">
        <v>353</v>
      </c>
      <c r="D3277" t="s">
        <v>354</v>
      </c>
      <c r="E3277" t="s">
        <v>349</v>
      </c>
      <c r="F3277" t="s">
        <v>350</v>
      </c>
      <c r="G3277" t="s">
        <v>398</v>
      </c>
      <c r="H3277">
        <v>36</v>
      </c>
      <c r="I3277" t="s">
        <v>239</v>
      </c>
      <c r="J3277" t="s">
        <v>238</v>
      </c>
      <c r="K3277">
        <v>19378102</v>
      </c>
      <c r="L3277">
        <v>13901661</v>
      </c>
      <c r="M3277">
        <v>3378047</v>
      </c>
      <c r="N3277">
        <v>183046</v>
      </c>
      <c r="O3277">
        <v>1481555</v>
      </c>
      <c r="P3277">
        <v>24000</v>
      </c>
      <c r="Q3277">
        <v>409793</v>
      </c>
    </row>
    <row r="3278" spans="1:17" hidden="1" x14ac:dyDescent="0.2">
      <c r="A3278" t="s">
        <v>355</v>
      </c>
      <c r="B3278" t="s">
        <v>356</v>
      </c>
      <c r="C3278" t="s">
        <v>341</v>
      </c>
      <c r="D3278" t="s">
        <v>342</v>
      </c>
      <c r="E3278" t="s">
        <v>343</v>
      </c>
      <c r="F3278" t="s">
        <v>344</v>
      </c>
      <c r="G3278" t="s">
        <v>398</v>
      </c>
      <c r="H3278">
        <v>36</v>
      </c>
      <c r="I3278" t="s">
        <v>239</v>
      </c>
      <c r="J3278" t="s">
        <v>238</v>
      </c>
      <c r="K3278">
        <v>1732731</v>
      </c>
      <c r="L3278">
        <v>1283713</v>
      </c>
      <c r="M3278">
        <v>293947</v>
      </c>
      <c r="N3278">
        <v>61534</v>
      </c>
      <c r="O3278">
        <v>17583</v>
      </c>
      <c r="P3278">
        <v>8266</v>
      </c>
      <c r="Q3278">
        <v>67688</v>
      </c>
    </row>
    <row r="3279" spans="1:17" hidden="1" x14ac:dyDescent="0.2">
      <c r="A3279" t="s">
        <v>355</v>
      </c>
      <c r="B3279" t="s">
        <v>356</v>
      </c>
      <c r="C3279" t="s">
        <v>341</v>
      </c>
      <c r="D3279" t="s">
        <v>342</v>
      </c>
      <c r="E3279" t="s">
        <v>347</v>
      </c>
      <c r="F3279" t="s">
        <v>348</v>
      </c>
      <c r="G3279" t="s">
        <v>398</v>
      </c>
      <c r="H3279">
        <v>36</v>
      </c>
      <c r="I3279" t="s">
        <v>239</v>
      </c>
      <c r="J3279" t="s">
        <v>238</v>
      </c>
      <c r="K3279">
        <v>8268237</v>
      </c>
      <c r="L3279">
        <v>5817474</v>
      </c>
      <c r="M3279">
        <v>1520884</v>
      </c>
      <c r="N3279">
        <v>29219</v>
      </c>
      <c r="O3279">
        <v>750649</v>
      </c>
      <c r="P3279">
        <v>4010</v>
      </c>
      <c r="Q3279">
        <v>146001</v>
      </c>
    </row>
    <row r="3280" spans="1:17" hidden="1" x14ac:dyDescent="0.2">
      <c r="A3280" t="s">
        <v>355</v>
      </c>
      <c r="B3280" t="s">
        <v>356</v>
      </c>
      <c r="C3280" t="s">
        <v>341</v>
      </c>
      <c r="D3280" t="s">
        <v>342</v>
      </c>
      <c r="E3280" t="s">
        <v>349</v>
      </c>
      <c r="F3280" t="s">
        <v>350</v>
      </c>
      <c r="G3280" t="s">
        <v>398</v>
      </c>
      <c r="H3280">
        <v>36</v>
      </c>
      <c r="I3280" t="s">
        <v>239</v>
      </c>
      <c r="J3280" t="s">
        <v>238</v>
      </c>
      <c r="K3280">
        <v>10000968</v>
      </c>
      <c r="L3280">
        <v>7101187</v>
      </c>
      <c r="M3280">
        <v>1814831</v>
      </c>
      <c r="N3280">
        <v>90753</v>
      </c>
      <c r="O3280">
        <v>768232</v>
      </c>
      <c r="P3280">
        <v>12276</v>
      </c>
      <c r="Q3280">
        <v>213689</v>
      </c>
    </row>
    <row r="3281" spans="1:17" hidden="1" x14ac:dyDescent="0.2">
      <c r="A3281" t="s">
        <v>355</v>
      </c>
      <c r="B3281" t="s">
        <v>356</v>
      </c>
      <c r="C3281" t="s">
        <v>351</v>
      </c>
      <c r="D3281" t="s">
        <v>352</v>
      </c>
      <c r="E3281" t="s">
        <v>343</v>
      </c>
      <c r="F3281" t="s">
        <v>344</v>
      </c>
      <c r="G3281" t="s">
        <v>398</v>
      </c>
      <c r="H3281">
        <v>36</v>
      </c>
      <c r="I3281" t="s">
        <v>239</v>
      </c>
      <c r="J3281" t="s">
        <v>238</v>
      </c>
      <c r="K3281">
        <v>1684186</v>
      </c>
      <c r="L3281">
        <v>1273293</v>
      </c>
      <c r="M3281">
        <v>258696</v>
      </c>
      <c r="N3281">
        <v>64967</v>
      </c>
      <c r="O3281">
        <v>17352</v>
      </c>
      <c r="P3281">
        <v>8057</v>
      </c>
      <c r="Q3281">
        <v>61821</v>
      </c>
    </row>
    <row r="3282" spans="1:17" hidden="1" x14ac:dyDescent="0.2">
      <c r="A3282" t="s">
        <v>355</v>
      </c>
      <c r="B3282" t="s">
        <v>356</v>
      </c>
      <c r="C3282" t="s">
        <v>351</v>
      </c>
      <c r="D3282" t="s">
        <v>352</v>
      </c>
      <c r="E3282" t="s">
        <v>347</v>
      </c>
      <c r="F3282" t="s">
        <v>348</v>
      </c>
      <c r="G3282" t="s">
        <v>398</v>
      </c>
      <c r="H3282">
        <v>36</v>
      </c>
      <c r="I3282" t="s">
        <v>239</v>
      </c>
      <c r="J3282" t="s">
        <v>238</v>
      </c>
      <c r="K3282">
        <v>7692970</v>
      </c>
      <c r="L3282">
        <v>5527195</v>
      </c>
      <c r="M3282">
        <v>1304525</v>
      </c>
      <c r="N3282">
        <v>27328</v>
      </c>
      <c r="O3282">
        <v>695976</v>
      </c>
      <c r="P3282">
        <v>3667</v>
      </c>
      <c r="Q3282">
        <v>134279</v>
      </c>
    </row>
    <row r="3283" spans="1:17" hidden="1" x14ac:dyDescent="0.2">
      <c r="A3283" t="s">
        <v>355</v>
      </c>
      <c r="B3283" t="s">
        <v>356</v>
      </c>
      <c r="C3283" t="s">
        <v>351</v>
      </c>
      <c r="D3283" t="s">
        <v>352</v>
      </c>
      <c r="E3283" t="s">
        <v>349</v>
      </c>
      <c r="F3283" t="s">
        <v>350</v>
      </c>
      <c r="G3283" t="s">
        <v>398</v>
      </c>
      <c r="H3283">
        <v>36</v>
      </c>
      <c r="I3283" t="s">
        <v>239</v>
      </c>
      <c r="J3283" t="s">
        <v>238</v>
      </c>
      <c r="K3283">
        <v>9377156</v>
      </c>
      <c r="L3283">
        <v>6800488</v>
      </c>
      <c r="M3283">
        <v>1563221</v>
      </c>
      <c r="N3283">
        <v>92295</v>
      </c>
      <c r="O3283">
        <v>713328</v>
      </c>
      <c r="P3283">
        <v>11724</v>
      </c>
      <c r="Q3283">
        <v>196100</v>
      </c>
    </row>
    <row r="3284" spans="1:17" hidden="1" x14ac:dyDescent="0.2">
      <c r="A3284" t="s">
        <v>355</v>
      </c>
      <c r="B3284" t="s">
        <v>356</v>
      </c>
      <c r="C3284" t="s">
        <v>353</v>
      </c>
      <c r="D3284" t="s">
        <v>354</v>
      </c>
      <c r="E3284" t="s">
        <v>343</v>
      </c>
      <c r="F3284" t="s">
        <v>344</v>
      </c>
      <c r="G3284" t="s">
        <v>398</v>
      </c>
      <c r="H3284">
        <v>36</v>
      </c>
      <c r="I3284" t="s">
        <v>239</v>
      </c>
      <c r="J3284" t="s">
        <v>238</v>
      </c>
      <c r="K3284">
        <v>3416917</v>
      </c>
      <c r="L3284">
        <v>2557006</v>
      </c>
      <c r="M3284">
        <v>552643</v>
      </c>
      <c r="N3284">
        <v>126501</v>
      </c>
      <c r="O3284">
        <v>34935</v>
      </c>
      <c r="P3284">
        <v>16323</v>
      </c>
      <c r="Q3284">
        <v>129509</v>
      </c>
    </row>
    <row r="3285" spans="1:17" hidden="1" x14ac:dyDescent="0.2">
      <c r="A3285" t="s">
        <v>355</v>
      </c>
      <c r="B3285" t="s">
        <v>356</v>
      </c>
      <c r="C3285" t="s">
        <v>353</v>
      </c>
      <c r="D3285" t="s">
        <v>354</v>
      </c>
      <c r="E3285" t="s">
        <v>347</v>
      </c>
      <c r="F3285" t="s">
        <v>348</v>
      </c>
      <c r="G3285" t="s">
        <v>398</v>
      </c>
      <c r="H3285">
        <v>36</v>
      </c>
      <c r="I3285" t="s">
        <v>239</v>
      </c>
      <c r="J3285" t="s">
        <v>238</v>
      </c>
      <c r="K3285">
        <v>15961207</v>
      </c>
      <c r="L3285">
        <v>11344669</v>
      </c>
      <c r="M3285">
        <v>2825409</v>
      </c>
      <c r="N3285">
        <v>56547</v>
      </c>
      <c r="O3285">
        <v>1446625</v>
      </c>
      <c r="P3285">
        <v>7677</v>
      </c>
      <c r="Q3285">
        <v>280280</v>
      </c>
    </row>
    <row r="3286" spans="1:17" hidden="1" x14ac:dyDescent="0.2">
      <c r="A3286" t="s">
        <v>355</v>
      </c>
      <c r="B3286" t="s">
        <v>356</v>
      </c>
      <c r="C3286" t="s">
        <v>353</v>
      </c>
      <c r="D3286" t="s">
        <v>354</v>
      </c>
      <c r="E3286" t="s">
        <v>349</v>
      </c>
      <c r="F3286" t="s">
        <v>350</v>
      </c>
      <c r="G3286" t="s">
        <v>398</v>
      </c>
      <c r="H3286">
        <v>36</v>
      </c>
      <c r="I3286" t="s">
        <v>239</v>
      </c>
      <c r="J3286" t="s">
        <v>238</v>
      </c>
      <c r="K3286">
        <v>19378124</v>
      </c>
      <c r="L3286">
        <v>13901675</v>
      </c>
      <c r="M3286">
        <v>3378052</v>
      </c>
      <c r="N3286">
        <v>183048</v>
      </c>
      <c r="O3286">
        <v>1481560</v>
      </c>
      <c r="P3286">
        <v>24000</v>
      </c>
      <c r="Q3286">
        <v>409789</v>
      </c>
    </row>
    <row r="3287" spans="1:17" hidden="1" x14ac:dyDescent="0.2">
      <c r="A3287" t="s">
        <v>357</v>
      </c>
      <c r="B3287" s="2">
        <v>40360</v>
      </c>
      <c r="C3287" t="s">
        <v>341</v>
      </c>
      <c r="D3287" t="s">
        <v>342</v>
      </c>
      <c r="E3287" t="s">
        <v>343</v>
      </c>
      <c r="F3287" t="s">
        <v>344</v>
      </c>
      <c r="G3287" t="s">
        <v>398</v>
      </c>
      <c r="H3287">
        <v>36</v>
      </c>
      <c r="I3287" t="s">
        <v>239</v>
      </c>
      <c r="J3287" t="s">
        <v>238</v>
      </c>
      <c r="K3287">
        <v>1740037</v>
      </c>
      <c r="L3287">
        <v>1289290</v>
      </c>
      <c r="M3287">
        <v>294980</v>
      </c>
      <c r="N3287">
        <v>61666</v>
      </c>
      <c r="O3287">
        <v>17624</v>
      </c>
      <c r="P3287">
        <v>8274</v>
      </c>
      <c r="Q3287">
        <v>68203</v>
      </c>
    </row>
    <row r="3288" spans="1:17" hidden="1" x14ac:dyDescent="0.2">
      <c r="A3288" t="s">
        <v>357</v>
      </c>
      <c r="B3288" s="2">
        <v>40360</v>
      </c>
      <c r="C3288" t="s">
        <v>341</v>
      </c>
      <c r="D3288" t="s">
        <v>342</v>
      </c>
      <c r="E3288" t="s">
        <v>347</v>
      </c>
      <c r="F3288" t="s">
        <v>348</v>
      </c>
      <c r="G3288" t="s">
        <v>398</v>
      </c>
      <c r="H3288">
        <v>36</v>
      </c>
      <c r="I3288" t="s">
        <v>239</v>
      </c>
      <c r="J3288" t="s">
        <v>238</v>
      </c>
      <c r="K3288">
        <v>8270725</v>
      </c>
      <c r="L3288">
        <v>5813083</v>
      </c>
      <c r="M3288">
        <v>1522568</v>
      </c>
      <c r="N3288">
        <v>29247</v>
      </c>
      <c r="O3288">
        <v>754713</v>
      </c>
      <c r="P3288">
        <v>4034</v>
      </c>
      <c r="Q3288">
        <v>147080</v>
      </c>
    </row>
    <row r="3289" spans="1:17" hidden="1" x14ac:dyDescent="0.2">
      <c r="A3289" t="s">
        <v>357</v>
      </c>
      <c r="B3289" s="2">
        <v>40360</v>
      </c>
      <c r="C3289" t="s">
        <v>341</v>
      </c>
      <c r="D3289" t="s">
        <v>342</v>
      </c>
      <c r="E3289" t="s">
        <v>349</v>
      </c>
      <c r="F3289" t="s">
        <v>350</v>
      </c>
      <c r="G3289" t="s">
        <v>398</v>
      </c>
      <c r="H3289">
        <v>36</v>
      </c>
      <c r="I3289" t="s">
        <v>239</v>
      </c>
      <c r="J3289" t="s">
        <v>238</v>
      </c>
      <c r="K3289">
        <v>10010762</v>
      </c>
      <c r="L3289">
        <v>7102373</v>
      </c>
      <c r="M3289">
        <v>1817548</v>
      </c>
      <c r="N3289">
        <v>90913</v>
      </c>
      <c r="O3289">
        <v>772337</v>
      </c>
      <c r="P3289">
        <v>12308</v>
      </c>
      <c r="Q3289">
        <v>215283</v>
      </c>
    </row>
    <row r="3290" spans="1:17" hidden="1" x14ac:dyDescent="0.2">
      <c r="A3290" t="s">
        <v>357</v>
      </c>
      <c r="B3290" s="2">
        <v>40360</v>
      </c>
      <c r="C3290" t="s">
        <v>351</v>
      </c>
      <c r="D3290" t="s">
        <v>352</v>
      </c>
      <c r="E3290" t="s">
        <v>343</v>
      </c>
      <c r="F3290" t="s">
        <v>344</v>
      </c>
      <c r="G3290" t="s">
        <v>398</v>
      </c>
      <c r="H3290">
        <v>36</v>
      </c>
      <c r="I3290" t="s">
        <v>239</v>
      </c>
      <c r="J3290" t="s">
        <v>238</v>
      </c>
      <c r="K3290">
        <v>1691705</v>
      </c>
      <c r="L3290">
        <v>1278800</v>
      </c>
      <c r="M3290">
        <v>259900</v>
      </c>
      <c r="N3290">
        <v>65114</v>
      </c>
      <c r="O3290">
        <v>17426</v>
      </c>
      <c r="P3290">
        <v>8082</v>
      </c>
      <c r="Q3290">
        <v>62383</v>
      </c>
    </row>
    <row r="3291" spans="1:17" hidden="1" x14ac:dyDescent="0.2">
      <c r="A3291" t="s">
        <v>357</v>
      </c>
      <c r="B3291" s="2">
        <v>40360</v>
      </c>
      <c r="C3291" t="s">
        <v>351</v>
      </c>
      <c r="D3291" t="s">
        <v>352</v>
      </c>
      <c r="E3291" t="s">
        <v>347</v>
      </c>
      <c r="F3291" t="s">
        <v>348</v>
      </c>
      <c r="G3291" t="s">
        <v>398</v>
      </c>
      <c r="H3291">
        <v>36</v>
      </c>
      <c r="I3291" t="s">
        <v>239</v>
      </c>
      <c r="J3291" t="s">
        <v>238</v>
      </c>
      <c r="K3291">
        <v>7697613</v>
      </c>
      <c r="L3291">
        <v>5524823</v>
      </c>
      <c r="M3291">
        <v>1306657</v>
      </c>
      <c r="N3291">
        <v>27349</v>
      </c>
      <c r="O3291">
        <v>699736</v>
      </c>
      <c r="P3291">
        <v>3675</v>
      </c>
      <c r="Q3291">
        <v>135373</v>
      </c>
    </row>
    <row r="3292" spans="1:17" hidden="1" x14ac:dyDescent="0.2">
      <c r="A3292" t="s">
        <v>357</v>
      </c>
      <c r="B3292" s="2">
        <v>40360</v>
      </c>
      <c r="C3292" t="s">
        <v>351</v>
      </c>
      <c r="D3292" t="s">
        <v>352</v>
      </c>
      <c r="E3292" t="s">
        <v>349</v>
      </c>
      <c r="F3292" t="s">
        <v>350</v>
      </c>
      <c r="G3292" t="s">
        <v>398</v>
      </c>
      <c r="H3292">
        <v>36</v>
      </c>
      <c r="I3292" t="s">
        <v>239</v>
      </c>
      <c r="J3292" t="s">
        <v>238</v>
      </c>
      <c r="K3292">
        <v>9389318</v>
      </c>
      <c r="L3292">
        <v>6803623</v>
      </c>
      <c r="M3292">
        <v>1566557</v>
      </c>
      <c r="N3292">
        <v>92463</v>
      </c>
      <c r="O3292">
        <v>717162</v>
      </c>
      <c r="P3292">
        <v>11757</v>
      </c>
      <c r="Q3292">
        <v>197756</v>
      </c>
    </row>
    <row r="3293" spans="1:17" hidden="1" x14ac:dyDescent="0.2">
      <c r="A3293" t="s">
        <v>357</v>
      </c>
      <c r="B3293" s="2">
        <v>40360</v>
      </c>
      <c r="C3293" t="s">
        <v>353</v>
      </c>
      <c r="D3293" t="s">
        <v>354</v>
      </c>
      <c r="E3293" t="s">
        <v>343</v>
      </c>
      <c r="F3293" t="s">
        <v>344</v>
      </c>
      <c r="G3293" t="s">
        <v>398</v>
      </c>
      <c r="H3293">
        <v>36</v>
      </c>
      <c r="I3293" t="s">
        <v>239</v>
      </c>
      <c r="J3293" t="s">
        <v>238</v>
      </c>
      <c r="K3293">
        <v>3431742</v>
      </c>
      <c r="L3293">
        <v>2568090</v>
      </c>
      <c r="M3293">
        <v>554880</v>
      </c>
      <c r="N3293">
        <v>126780</v>
      </c>
      <c r="O3293">
        <v>35050</v>
      </c>
      <c r="P3293">
        <v>16356</v>
      </c>
      <c r="Q3293">
        <v>130586</v>
      </c>
    </row>
    <row r="3294" spans="1:17" hidden="1" x14ac:dyDescent="0.2">
      <c r="A3294" t="s">
        <v>357</v>
      </c>
      <c r="B3294" s="2">
        <v>40360</v>
      </c>
      <c r="C3294" t="s">
        <v>353</v>
      </c>
      <c r="D3294" t="s">
        <v>354</v>
      </c>
      <c r="E3294" t="s">
        <v>347</v>
      </c>
      <c r="F3294" t="s">
        <v>348</v>
      </c>
      <c r="G3294" t="s">
        <v>398</v>
      </c>
      <c r="H3294">
        <v>36</v>
      </c>
      <c r="I3294" t="s">
        <v>239</v>
      </c>
      <c r="J3294" t="s">
        <v>238</v>
      </c>
      <c r="K3294">
        <v>15968338</v>
      </c>
      <c r="L3294">
        <v>11337906</v>
      </c>
      <c r="M3294">
        <v>2829225</v>
      </c>
      <c r="N3294">
        <v>56596</v>
      </c>
      <c r="O3294">
        <v>1454449</v>
      </c>
      <c r="P3294">
        <v>7709</v>
      </c>
      <c r="Q3294">
        <v>282453</v>
      </c>
    </row>
    <row r="3295" spans="1:17" hidden="1" x14ac:dyDescent="0.2">
      <c r="A3295" t="s">
        <v>357</v>
      </c>
      <c r="B3295" s="2">
        <v>40360</v>
      </c>
      <c r="C3295" t="s">
        <v>353</v>
      </c>
      <c r="D3295" t="s">
        <v>354</v>
      </c>
      <c r="E3295" t="s">
        <v>349</v>
      </c>
      <c r="F3295" t="s">
        <v>350</v>
      </c>
      <c r="G3295" t="s">
        <v>398</v>
      </c>
      <c r="H3295">
        <v>36</v>
      </c>
      <c r="I3295" t="s">
        <v>239</v>
      </c>
      <c r="J3295" t="s">
        <v>238</v>
      </c>
      <c r="K3295">
        <v>19400080</v>
      </c>
      <c r="L3295">
        <v>13905996</v>
      </c>
      <c r="M3295">
        <v>3384105</v>
      </c>
      <c r="N3295">
        <v>183376</v>
      </c>
      <c r="O3295">
        <v>1489499</v>
      </c>
      <c r="P3295">
        <v>24065</v>
      </c>
      <c r="Q3295">
        <v>413039</v>
      </c>
    </row>
    <row r="3296" spans="1:17" hidden="1" x14ac:dyDescent="0.2">
      <c r="A3296" t="s">
        <v>358</v>
      </c>
      <c r="B3296" s="2">
        <v>40725</v>
      </c>
      <c r="C3296" t="s">
        <v>341</v>
      </c>
      <c r="D3296" t="s">
        <v>342</v>
      </c>
      <c r="E3296" t="s">
        <v>343</v>
      </c>
      <c r="F3296" t="s">
        <v>344</v>
      </c>
      <c r="G3296" t="s">
        <v>398</v>
      </c>
      <c r="H3296">
        <v>36</v>
      </c>
      <c r="I3296" t="s">
        <v>239</v>
      </c>
      <c r="J3296" t="s">
        <v>238</v>
      </c>
      <c r="K3296">
        <v>1772927</v>
      </c>
      <c r="L3296">
        <v>1313819</v>
      </c>
      <c r="M3296">
        <v>300072</v>
      </c>
      <c r="N3296">
        <v>62239</v>
      </c>
      <c r="O3296">
        <v>17931</v>
      </c>
      <c r="P3296">
        <v>8398</v>
      </c>
      <c r="Q3296">
        <v>70468</v>
      </c>
    </row>
    <row r="3297" spans="1:17" hidden="1" x14ac:dyDescent="0.2">
      <c r="A3297" t="s">
        <v>358</v>
      </c>
      <c r="B3297" s="2">
        <v>40725</v>
      </c>
      <c r="C3297" t="s">
        <v>341</v>
      </c>
      <c r="D3297" t="s">
        <v>342</v>
      </c>
      <c r="E3297" t="s">
        <v>347</v>
      </c>
      <c r="F3297" t="s">
        <v>348</v>
      </c>
      <c r="G3297" t="s">
        <v>398</v>
      </c>
      <c r="H3297">
        <v>36</v>
      </c>
      <c r="I3297" t="s">
        <v>239</v>
      </c>
      <c r="J3297" t="s">
        <v>238</v>
      </c>
      <c r="K3297">
        <v>8282968</v>
      </c>
      <c r="L3297">
        <v>5793501</v>
      </c>
      <c r="M3297">
        <v>1528717</v>
      </c>
      <c r="N3297">
        <v>29342</v>
      </c>
      <c r="O3297">
        <v>775410</v>
      </c>
      <c r="P3297">
        <v>4136</v>
      </c>
      <c r="Q3297">
        <v>151862</v>
      </c>
    </row>
    <row r="3298" spans="1:17" hidden="1" x14ac:dyDescent="0.2">
      <c r="A3298" t="s">
        <v>358</v>
      </c>
      <c r="B3298" s="2">
        <v>40725</v>
      </c>
      <c r="C3298" t="s">
        <v>341</v>
      </c>
      <c r="D3298" t="s">
        <v>342</v>
      </c>
      <c r="E3298" t="s">
        <v>349</v>
      </c>
      <c r="F3298" t="s">
        <v>350</v>
      </c>
      <c r="G3298" t="s">
        <v>398</v>
      </c>
      <c r="H3298">
        <v>36</v>
      </c>
      <c r="I3298" t="s">
        <v>239</v>
      </c>
      <c r="J3298" t="s">
        <v>238</v>
      </c>
      <c r="K3298">
        <v>10055895</v>
      </c>
      <c r="L3298">
        <v>7107320</v>
      </c>
      <c r="M3298">
        <v>1828789</v>
      </c>
      <c r="N3298">
        <v>91581</v>
      </c>
      <c r="O3298">
        <v>793341</v>
      </c>
      <c r="P3298">
        <v>12534</v>
      </c>
      <c r="Q3298">
        <v>222330</v>
      </c>
    </row>
    <row r="3299" spans="1:17" hidden="1" x14ac:dyDescent="0.2">
      <c r="A3299" t="s">
        <v>358</v>
      </c>
      <c r="B3299" s="2">
        <v>40725</v>
      </c>
      <c r="C3299" t="s">
        <v>351</v>
      </c>
      <c r="D3299" t="s">
        <v>352</v>
      </c>
      <c r="E3299" t="s">
        <v>343</v>
      </c>
      <c r="F3299" t="s">
        <v>344</v>
      </c>
      <c r="G3299" t="s">
        <v>398</v>
      </c>
      <c r="H3299">
        <v>36</v>
      </c>
      <c r="I3299" t="s">
        <v>239</v>
      </c>
      <c r="J3299" t="s">
        <v>238</v>
      </c>
      <c r="K3299">
        <v>1723762</v>
      </c>
      <c r="L3299">
        <v>1302338</v>
      </c>
      <c r="M3299">
        <v>265190</v>
      </c>
      <c r="N3299">
        <v>65681</v>
      </c>
      <c r="O3299">
        <v>17691</v>
      </c>
      <c r="P3299">
        <v>8315</v>
      </c>
      <c r="Q3299">
        <v>64547</v>
      </c>
    </row>
    <row r="3300" spans="1:17" hidden="1" x14ac:dyDescent="0.2">
      <c r="A3300" t="s">
        <v>358</v>
      </c>
      <c r="B3300" s="2">
        <v>40725</v>
      </c>
      <c r="C3300" t="s">
        <v>351</v>
      </c>
      <c r="D3300" t="s">
        <v>352</v>
      </c>
      <c r="E3300" t="s">
        <v>347</v>
      </c>
      <c r="F3300" t="s">
        <v>348</v>
      </c>
      <c r="G3300" t="s">
        <v>398</v>
      </c>
      <c r="H3300">
        <v>36</v>
      </c>
      <c r="I3300" t="s">
        <v>239</v>
      </c>
      <c r="J3300" t="s">
        <v>238</v>
      </c>
      <c r="K3300">
        <v>7718857</v>
      </c>
      <c r="L3300">
        <v>5515813</v>
      </c>
      <c r="M3300">
        <v>1314179</v>
      </c>
      <c r="N3300">
        <v>27408</v>
      </c>
      <c r="O3300">
        <v>717413</v>
      </c>
      <c r="P3300">
        <v>3785</v>
      </c>
      <c r="Q3300">
        <v>140259</v>
      </c>
    </row>
    <row r="3301" spans="1:17" hidden="1" x14ac:dyDescent="0.2">
      <c r="A3301" t="s">
        <v>358</v>
      </c>
      <c r="B3301" s="2">
        <v>40725</v>
      </c>
      <c r="C3301" t="s">
        <v>351</v>
      </c>
      <c r="D3301" t="s">
        <v>352</v>
      </c>
      <c r="E3301" t="s">
        <v>349</v>
      </c>
      <c r="F3301" t="s">
        <v>350</v>
      </c>
      <c r="G3301" t="s">
        <v>398</v>
      </c>
      <c r="H3301">
        <v>36</v>
      </c>
      <c r="I3301" t="s">
        <v>239</v>
      </c>
      <c r="J3301" t="s">
        <v>238</v>
      </c>
      <c r="K3301">
        <v>9442619</v>
      </c>
      <c r="L3301">
        <v>6818151</v>
      </c>
      <c r="M3301">
        <v>1579369</v>
      </c>
      <c r="N3301">
        <v>93089</v>
      </c>
      <c r="O3301">
        <v>735104</v>
      </c>
      <c r="P3301">
        <v>12100</v>
      </c>
      <c r="Q3301">
        <v>204806</v>
      </c>
    </row>
    <row r="3302" spans="1:17" hidden="1" x14ac:dyDescent="0.2">
      <c r="A3302" t="s">
        <v>358</v>
      </c>
      <c r="B3302" s="2">
        <v>40725</v>
      </c>
      <c r="C3302" t="s">
        <v>353</v>
      </c>
      <c r="D3302" t="s">
        <v>354</v>
      </c>
      <c r="E3302" t="s">
        <v>343</v>
      </c>
      <c r="F3302" t="s">
        <v>344</v>
      </c>
      <c r="G3302" t="s">
        <v>398</v>
      </c>
      <c r="H3302">
        <v>36</v>
      </c>
      <c r="I3302" t="s">
        <v>239</v>
      </c>
      <c r="J3302" t="s">
        <v>238</v>
      </c>
      <c r="K3302">
        <v>3496689</v>
      </c>
      <c r="L3302">
        <v>2616157</v>
      </c>
      <c r="M3302">
        <v>565262</v>
      </c>
      <c r="N3302">
        <v>127920</v>
      </c>
      <c r="O3302">
        <v>35622</v>
      </c>
      <c r="P3302">
        <v>16713</v>
      </c>
      <c r="Q3302">
        <v>135015</v>
      </c>
    </row>
    <row r="3303" spans="1:17" hidden="1" x14ac:dyDescent="0.2">
      <c r="A3303" t="s">
        <v>358</v>
      </c>
      <c r="B3303" s="2">
        <v>40725</v>
      </c>
      <c r="C3303" t="s">
        <v>353</v>
      </c>
      <c r="D3303" t="s">
        <v>354</v>
      </c>
      <c r="E3303" t="s">
        <v>347</v>
      </c>
      <c r="F3303" t="s">
        <v>348</v>
      </c>
      <c r="G3303" t="s">
        <v>398</v>
      </c>
      <c r="H3303">
        <v>36</v>
      </c>
      <c r="I3303" t="s">
        <v>239</v>
      </c>
      <c r="J3303" t="s">
        <v>238</v>
      </c>
      <c r="K3303">
        <v>16001825</v>
      </c>
      <c r="L3303">
        <v>11309314</v>
      </c>
      <c r="M3303">
        <v>2842896</v>
      </c>
      <c r="N3303">
        <v>56750</v>
      </c>
      <c r="O3303">
        <v>1492823</v>
      </c>
      <c r="P3303">
        <v>7921</v>
      </c>
      <c r="Q3303">
        <v>292121</v>
      </c>
    </row>
    <row r="3304" spans="1:17" hidden="1" x14ac:dyDescent="0.2">
      <c r="A3304" t="s">
        <v>358</v>
      </c>
      <c r="B3304" s="2">
        <v>40725</v>
      </c>
      <c r="C3304" t="s">
        <v>353</v>
      </c>
      <c r="D3304" t="s">
        <v>354</v>
      </c>
      <c r="E3304" t="s">
        <v>349</v>
      </c>
      <c r="F3304" t="s">
        <v>350</v>
      </c>
      <c r="G3304" t="s">
        <v>398</v>
      </c>
      <c r="H3304">
        <v>36</v>
      </c>
      <c r="I3304" t="s">
        <v>239</v>
      </c>
      <c r="J3304" t="s">
        <v>238</v>
      </c>
      <c r="K3304">
        <v>19498514</v>
      </c>
      <c r="L3304">
        <v>13925471</v>
      </c>
      <c r="M3304">
        <v>3408158</v>
      </c>
      <c r="N3304">
        <v>184670</v>
      </c>
      <c r="O3304">
        <v>1528445</v>
      </c>
      <c r="P3304">
        <v>24634</v>
      </c>
      <c r="Q3304">
        <v>427136</v>
      </c>
    </row>
    <row r="3305" spans="1:17" hidden="1" x14ac:dyDescent="0.2">
      <c r="A3305" t="s">
        <v>359</v>
      </c>
      <c r="B3305" s="2">
        <v>41091</v>
      </c>
      <c r="C3305" t="s">
        <v>341</v>
      </c>
      <c r="D3305" t="s">
        <v>342</v>
      </c>
      <c r="E3305" t="s">
        <v>343</v>
      </c>
      <c r="F3305" t="s">
        <v>344</v>
      </c>
      <c r="G3305" t="s">
        <v>398</v>
      </c>
      <c r="H3305">
        <v>36</v>
      </c>
      <c r="I3305" t="s">
        <v>239</v>
      </c>
      <c r="J3305" t="s">
        <v>238</v>
      </c>
      <c r="K3305">
        <v>1801448</v>
      </c>
      <c r="L3305">
        <v>1334101</v>
      </c>
      <c r="M3305">
        <v>304851</v>
      </c>
      <c r="N3305">
        <v>63200</v>
      </c>
      <c r="O3305">
        <v>18295</v>
      </c>
      <c r="P3305">
        <v>8502</v>
      </c>
      <c r="Q3305">
        <v>72499</v>
      </c>
    </row>
    <row r="3306" spans="1:17" hidden="1" x14ac:dyDescent="0.2">
      <c r="A3306" t="s">
        <v>359</v>
      </c>
      <c r="B3306" s="2">
        <v>41091</v>
      </c>
      <c r="C3306" t="s">
        <v>341</v>
      </c>
      <c r="D3306" t="s">
        <v>342</v>
      </c>
      <c r="E3306" t="s">
        <v>347</v>
      </c>
      <c r="F3306" t="s">
        <v>348</v>
      </c>
      <c r="G3306" t="s">
        <v>398</v>
      </c>
      <c r="H3306">
        <v>36</v>
      </c>
      <c r="I3306" t="s">
        <v>239</v>
      </c>
      <c r="J3306" t="s">
        <v>238</v>
      </c>
      <c r="K3306">
        <v>8286969</v>
      </c>
      <c r="L3306">
        <v>5769996</v>
      </c>
      <c r="M3306">
        <v>1531384</v>
      </c>
      <c r="N3306">
        <v>29467</v>
      </c>
      <c r="O3306">
        <v>795753</v>
      </c>
      <c r="P3306">
        <v>4252</v>
      </c>
      <c r="Q3306">
        <v>156117</v>
      </c>
    </row>
    <row r="3307" spans="1:17" hidden="1" x14ac:dyDescent="0.2">
      <c r="A3307" t="s">
        <v>359</v>
      </c>
      <c r="B3307" s="2">
        <v>41091</v>
      </c>
      <c r="C3307" t="s">
        <v>341</v>
      </c>
      <c r="D3307" t="s">
        <v>342</v>
      </c>
      <c r="E3307" t="s">
        <v>349</v>
      </c>
      <c r="F3307" t="s">
        <v>350</v>
      </c>
      <c r="G3307" t="s">
        <v>398</v>
      </c>
      <c r="H3307">
        <v>36</v>
      </c>
      <c r="I3307" t="s">
        <v>239</v>
      </c>
      <c r="J3307" t="s">
        <v>238</v>
      </c>
      <c r="K3307">
        <v>10088417</v>
      </c>
      <c r="L3307">
        <v>7104097</v>
      </c>
      <c r="M3307">
        <v>1836235</v>
      </c>
      <c r="N3307">
        <v>92667</v>
      </c>
      <c r="O3307">
        <v>814048</v>
      </c>
      <c r="P3307">
        <v>12754</v>
      </c>
      <c r="Q3307">
        <v>228616</v>
      </c>
    </row>
    <row r="3308" spans="1:17" hidden="1" x14ac:dyDescent="0.2">
      <c r="A3308" t="s">
        <v>359</v>
      </c>
      <c r="B3308" s="2">
        <v>41091</v>
      </c>
      <c r="C3308" t="s">
        <v>351</v>
      </c>
      <c r="D3308" t="s">
        <v>352</v>
      </c>
      <c r="E3308" t="s">
        <v>343</v>
      </c>
      <c r="F3308" t="s">
        <v>344</v>
      </c>
      <c r="G3308" t="s">
        <v>398</v>
      </c>
      <c r="H3308">
        <v>36</v>
      </c>
      <c r="I3308" t="s">
        <v>239</v>
      </c>
      <c r="J3308" t="s">
        <v>238</v>
      </c>
      <c r="K3308">
        <v>1753164</v>
      </c>
      <c r="L3308">
        <v>1322552</v>
      </c>
      <c r="M3308">
        <v>270477</v>
      </c>
      <c r="N3308">
        <v>66651</v>
      </c>
      <c r="O3308">
        <v>18061</v>
      </c>
      <c r="P3308">
        <v>8519</v>
      </c>
      <c r="Q3308">
        <v>66904</v>
      </c>
    </row>
    <row r="3309" spans="1:17" hidden="1" x14ac:dyDescent="0.2">
      <c r="A3309" t="s">
        <v>359</v>
      </c>
      <c r="B3309" s="2">
        <v>41091</v>
      </c>
      <c r="C3309" t="s">
        <v>351</v>
      </c>
      <c r="D3309" t="s">
        <v>352</v>
      </c>
      <c r="E3309" t="s">
        <v>347</v>
      </c>
      <c r="F3309" t="s">
        <v>348</v>
      </c>
      <c r="G3309" t="s">
        <v>398</v>
      </c>
      <c r="H3309">
        <v>36</v>
      </c>
      <c r="I3309" t="s">
        <v>239</v>
      </c>
      <c r="J3309" t="s">
        <v>238</v>
      </c>
      <c r="K3309">
        <v>7732968</v>
      </c>
      <c r="L3309">
        <v>5502648</v>
      </c>
      <c r="M3309">
        <v>1320013</v>
      </c>
      <c r="N3309">
        <v>27502</v>
      </c>
      <c r="O3309">
        <v>734200</v>
      </c>
      <c r="P3309">
        <v>3915</v>
      </c>
      <c r="Q3309">
        <v>144690</v>
      </c>
    </row>
    <row r="3310" spans="1:17" hidden="1" x14ac:dyDescent="0.2">
      <c r="A3310" t="s">
        <v>359</v>
      </c>
      <c r="B3310" s="2">
        <v>41091</v>
      </c>
      <c r="C3310" t="s">
        <v>351</v>
      </c>
      <c r="D3310" t="s">
        <v>352</v>
      </c>
      <c r="E3310" t="s">
        <v>349</v>
      </c>
      <c r="F3310" t="s">
        <v>350</v>
      </c>
      <c r="G3310" t="s">
        <v>398</v>
      </c>
      <c r="H3310">
        <v>36</v>
      </c>
      <c r="I3310" t="s">
        <v>239</v>
      </c>
      <c r="J3310" t="s">
        <v>238</v>
      </c>
      <c r="K3310">
        <v>9486132</v>
      </c>
      <c r="L3310">
        <v>6825200</v>
      </c>
      <c r="M3310">
        <v>1590490</v>
      </c>
      <c r="N3310">
        <v>94153</v>
      </c>
      <c r="O3310">
        <v>752261</v>
      </c>
      <c r="P3310">
        <v>12434</v>
      </c>
      <c r="Q3310">
        <v>211594</v>
      </c>
    </row>
    <row r="3311" spans="1:17" hidden="1" x14ac:dyDescent="0.2">
      <c r="A3311" t="s">
        <v>359</v>
      </c>
      <c r="B3311" s="2">
        <v>41091</v>
      </c>
      <c r="C3311" t="s">
        <v>353</v>
      </c>
      <c r="D3311" t="s">
        <v>354</v>
      </c>
      <c r="E3311" t="s">
        <v>343</v>
      </c>
      <c r="F3311" t="s">
        <v>344</v>
      </c>
      <c r="G3311" t="s">
        <v>398</v>
      </c>
      <c r="H3311">
        <v>36</v>
      </c>
      <c r="I3311" t="s">
        <v>239</v>
      </c>
      <c r="J3311" t="s">
        <v>238</v>
      </c>
      <c r="K3311">
        <v>3554612</v>
      </c>
      <c r="L3311">
        <v>2656653</v>
      </c>
      <c r="M3311">
        <v>575328</v>
      </c>
      <c r="N3311">
        <v>129851</v>
      </c>
      <c r="O3311">
        <v>36356</v>
      </c>
      <c r="P3311">
        <v>17021</v>
      </c>
      <c r="Q3311">
        <v>139403</v>
      </c>
    </row>
    <row r="3312" spans="1:17" hidden="1" x14ac:dyDescent="0.2">
      <c r="A3312" t="s">
        <v>359</v>
      </c>
      <c r="B3312" s="2">
        <v>41091</v>
      </c>
      <c r="C3312" t="s">
        <v>353</v>
      </c>
      <c r="D3312" t="s">
        <v>354</v>
      </c>
      <c r="E3312" t="s">
        <v>347</v>
      </c>
      <c r="F3312" t="s">
        <v>348</v>
      </c>
      <c r="G3312" t="s">
        <v>398</v>
      </c>
      <c r="H3312">
        <v>36</v>
      </c>
      <c r="I3312" t="s">
        <v>239</v>
      </c>
      <c r="J3312" t="s">
        <v>238</v>
      </c>
      <c r="K3312">
        <v>16019937</v>
      </c>
      <c r="L3312">
        <v>11272644</v>
      </c>
      <c r="M3312">
        <v>2851397</v>
      </c>
      <c r="N3312">
        <v>56969</v>
      </c>
      <c r="O3312">
        <v>1529953</v>
      </c>
      <c r="P3312">
        <v>8167</v>
      </c>
      <c r="Q3312">
        <v>300807</v>
      </c>
    </row>
    <row r="3313" spans="1:17" hidden="1" x14ac:dyDescent="0.2">
      <c r="A3313" t="s">
        <v>359</v>
      </c>
      <c r="B3313" s="2">
        <v>41091</v>
      </c>
      <c r="C3313" t="s">
        <v>353</v>
      </c>
      <c r="D3313" t="s">
        <v>354</v>
      </c>
      <c r="E3313" t="s">
        <v>349</v>
      </c>
      <c r="F3313" t="s">
        <v>350</v>
      </c>
      <c r="G3313" t="s">
        <v>398</v>
      </c>
      <c r="H3313">
        <v>36</v>
      </c>
      <c r="I3313" t="s">
        <v>239</v>
      </c>
      <c r="J3313" t="s">
        <v>238</v>
      </c>
      <c r="K3313">
        <v>19574549</v>
      </c>
      <c r="L3313">
        <v>13929297</v>
      </c>
      <c r="M3313">
        <v>3426725</v>
      </c>
      <c r="N3313">
        <v>186820</v>
      </c>
      <c r="O3313">
        <v>1566309</v>
      </c>
      <c r="P3313">
        <v>25188</v>
      </c>
      <c r="Q3313">
        <v>440210</v>
      </c>
    </row>
    <row r="3314" spans="1:17" hidden="1" x14ac:dyDescent="0.2">
      <c r="A3314" t="s">
        <v>360</v>
      </c>
      <c r="B3314" s="2">
        <v>41456</v>
      </c>
      <c r="C3314" t="s">
        <v>341</v>
      </c>
      <c r="D3314" t="s">
        <v>342</v>
      </c>
      <c r="E3314" t="s">
        <v>343</v>
      </c>
      <c r="F3314" t="s">
        <v>344</v>
      </c>
      <c r="G3314" t="s">
        <v>398</v>
      </c>
      <c r="H3314">
        <v>36</v>
      </c>
      <c r="I3314" t="s">
        <v>239</v>
      </c>
      <c r="J3314" t="s">
        <v>238</v>
      </c>
      <c r="K3314">
        <v>1826995</v>
      </c>
      <c r="L3314">
        <v>1351809</v>
      </c>
      <c r="M3314">
        <v>309777</v>
      </c>
      <c r="N3314">
        <v>63725</v>
      </c>
      <c r="O3314">
        <v>18716</v>
      </c>
      <c r="P3314">
        <v>8622</v>
      </c>
      <c r="Q3314">
        <v>74346</v>
      </c>
    </row>
    <row r="3315" spans="1:17" hidden="1" x14ac:dyDescent="0.2">
      <c r="A3315" t="s">
        <v>360</v>
      </c>
      <c r="B3315" s="2">
        <v>41456</v>
      </c>
      <c r="C3315" t="s">
        <v>341</v>
      </c>
      <c r="D3315" t="s">
        <v>342</v>
      </c>
      <c r="E3315" t="s">
        <v>347</v>
      </c>
      <c r="F3315" t="s">
        <v>348</v>
      </c>
      <c r="G3315" t="s">
        <v>398</v>
      </c>
      <c r="H3315">
        <v>36</v>
      </c>
      <c r="I3315" t="s">
        <v>239</v>
      </c>
      <c r="J3315" t="s">
        <v>238</v>
      </c>
      <c r="K3315">
        <v>8284518</v>
      </c>
      <c r="L3315">
        <v>5742149</v>
      </c>
      <c r="M3315">
        <v>1533897</v>
      </c>
      <c r="N3315">
        <v>29526</v>
      </c>
      <c r="O3315">
        <v>814103</v>
      </c>
      <c r="P3315">
        <v>4307</v>
      </c>
      <c r="Q3315">
        <v>160536</v>
      </c>
    </row>
    <row r="3316" spans="1:17" hidden="1" x14ac:dyDescent="0.2">
      <c r="A3316" t="s">
        <v>360</v>
      </c>
      <c r="B3316" s="2">
        <v>41456</v>
      </c>
      <c r="C3316" t="s">
        <v>341</v>
      </c>
      <c r="D3316" t="s">
        <v>342</v>
      </c>
      <c r="E3316" t="s">
        <v>349</v>
      </c>
      <c r="F3316" t="s">
        <v>350</v>
      </c>
      <c r="G3316" t="s">
        <v>398</v>
      </c>
      <c r="H3316">
        <v>36</v>
      </c>
      <c r="I3316" t="s">
        <v>239</v>
      </c>
      <c r="J3316" t="s">
        <v>238</v>
      </c>
      <c r="K3316">
        <v>10111513</v>
      </c>
      <c r="L3316">
        <v>7093958</v>
      </c>
      <c r="M3316">
        <v>1843674</v>
      </c>
      <c r="N3316">
        <v>93251</v>
      </c>
      <c r="O3316">
        <v>832819</v>
      </c>
      <c r="P3316">
        <v>12929</v>
      </c>
      <c r="Q3316">
        <v>234882</v>
      </c>
    </row>
    <row r="3317" spans="1:17" hidden="1" x14ac:dyDescent="0.2">
      <c r="A3317" t="s">
        <v>360</v>
      </c>
      <c r="B3317" s="2">
        <v>41456</v>
      </c>
      <c r="C3317" t="s">
        <v>351</v>
      </c>
      <c r="D3317" t="s">
        <v>352</v>
      </c>
      <c r="E3317" t="s">
        <v>343</v>
      </c>
      <c r="F3317" t="s">
        <v>344</v>
      </c>
      <c r="G3317" t="s">
        <v>398</v>
      </c>
      <c r="H3317">
        <v>36</v>
      </c>
      <c r="I3317" t="s">
        <v>239</v>
      </c>
      <c r="J3317" t="s">
        <v>238</v>
      </c>
      <c r="K3317">
        <v>1777855</v>
      </c>
      <c r="L3317">
        <v>1338814</v>
      </c>
      <c r="M3317">
        <v>275875</v>
      </c>
      <c r="N3317">
        <v>67113</v>
      </c>
      <c r="O3317">
        <v>18358</v>
      </c>
      <c r="P3317">
        <v>8700</v>
      </c>
      <c r="Q3317">
        <v>68995</v>
      </c>
    </row>
    <row r="3318" spans="1:17" hidden="1" x14ac:dyDescent="0.2">
      <c r="A3318" t="s">
        <v>360</v>
      </c>
      <c r="B3318" s="2">
        <v>41456</v>
      </c>
      <c r="C3318" t="s">
        <v>351</v>
      </c>
      <c r="D3318" t="s">
        <v>352</v>
      </c>
      <c r="E3318" t="s">
        <v>347</v>
      </c>
      <c r="F3318" t="s">
        <v>348</v>
      </c>
      <c r="G3318" t="s">
        <v>398</v>
      </c>
      <c r="H3318">
        <v>36</v>
      </c>
      <c r="I3318" t="s">
        <v>239</v>
      </c>
      <c r="J3318" t="s">
        <v>238</v>
      </c>
      <c r="K3318">
        <v>7738675</v>
      </c>
      <c r="L3318">
        <v>5483403</v>
      </c>
      <c r="M3318">
        <v>1325555</v>
      </c>
      <c r="N3318">
        <v>27644</v>
      </c>
      <c r="O3318">
        <v>748791</v>
      </c>
      <c r="P3318">
        <v>3964</v>
      </c>
      <c r="Q3318">
        <v>149318</v>
      </c>
    </row>
    <row r="3319" spans="1:17" hidden="1" x14ac:dyDescent="0.2">
      <c r="A3319" t="s">
        <v>360</v>
      </c>
      <c r="B3319" s="2">
        <v>41456</v>
      </c>
      <c r="C3319" t="s">
        <v>351</v>
      </c>
      <c r="D3319" t="s">
        <v>352</v>
      </c>
      <c r="E3319" t="s">
        <v>349</v>
      </c>
      <c r="F3319" t="s">
        <v>350</v>
      </c>
      <c r="G3319" t="s">
        <v>398</v>
      </c>
      <c r="H3319">
        <v>36</v>
      </c>
      <c r="I3319" t="s">
        <v>239</v>
      </c>
      <c r="J3319" t="s">
        <v>238</v>
      </c>
      <c r="K3319">
        <v>9516530</v>
      </c>
      <c r="L3319">
        <v>6822217</v>
      </c>
      <c r="M3319">
        <v>1601430</v>
      </c>
      <c r="N3319">
        <v>94757</v>
      </c>
      <c r="O3319">
        <v>767149</v>
      </c>
      <c r="P3319">
        <v>12664</v>
      </c>
      <c r="Q3319">
        <v>218313</v>
      </c>
    </row>
    <row r="3320" spans="1:17" hidden="1" x14ac:dyDescent="0.2">
      <c r="A3320" t="s">
        <v>360</v>
      </c>
      <c r="B3320" s="2">
        <v>41456</v>
      </c>
      <c r="C3320" t="s">
        <v>353</v>
      </c>
      <c r="D3320" t="s">
        <v>354</v>
      </c>
      <c r="E3320" t="s">
        <v>343</v>
      </c>
      <c r="F3320" t="s">
        <v>344</v>
      </c>
      <c r="G3320" t="s">
        <v>398</v>
      </c>
      <c r="H3320">
        <v>36</v>
      </c>
      <c r="I3320" t="s">
        <v>239</v>
      </c>
      <c r="J3320" t="s">
        <v>238</v>
      </c>
      <c r="K3320">
        <v>3604850</v>
      </c>
      <c r="L3320">
        <v>2690623</v>
      </c>
      <c r="M3320">
        <v>585652</v>
      </c>
      <c r="N3320">
        <v>130838</v>
      </c>
      <c r="O3320">
        <v>37074</v>
      </c>
      <c r="P3320">
        <v>17322</v>
      </c>
      <c r="Q3320">
        <v>143341</v>
      </c>
    </row>
    <row r="3321" spans="1:17" hidden="1" x14ac:dyDescent="0.2">
      <c r="A3321" t="s">
        <v>360</v>
      </c>
      <c r="B3321" s="2">
        <v>41456</v>
      </c>
      <c r="C3321" t="s">
        <v>353</v>
      </c>
      <c r="D3321" t="s">
        <v>354</v>
      </c>
      <c r="E3321" t="s">
        <v>347</v>
      </c>
      <c r="F3321" t="s">
        <v>348</v>
      </c>
      <c r="G3321" t="s">
        <v>398</v>
      </c>
      <c r="H3321">
        <v>36</v>
      </c>
      <c r="I3321" t="s">
        <v>239</v>
      </c>
      <c r="J3321" t="s">
        <v>238</v>
      </c>
      <c r="K3321">
        <v>16023193</v>
      </c>
      <c r="L3321">
        <v>11225552</v>
      </c>
      <c r="M3321">
        <v>2859452</v>
      </c>
      <c r="N3321">
        <v>57170</v>
      </c>
      <c r="O3321">
        <v>1562894</v>
      </c>
      <c r="P3321">
        <v>8271</v>
      </c>
      <c r="Q3321">
        <v>309854</v>
      </c>
    </row>
    <row r="3322" spans="1:17" hidden="1" x14ac:dyDescent="0.2">
      <c r="A3322" t="s">
        <v>360</v>
      </c>
      <c r="B3322" s="2">
        <v>41456</v>
      </c>
      <c r="C3322" t="s">
        <v>353</v>
      </c>
      <c r="D3322" t="s">
        <v>354</v>
      </c>
      <c r="E3322" t="s">
        <v>349</v>
      </c>
      <c r="F3322" t="s">
        <v>350</v>
      </c>
      <c r="G3322" t="s">
        <v>398</v>
      </c>
      <c r="H3322">
        <v>36</v>
      </c>
      <c r="I3322" t="s">
        <v>239</v>
      </c>
      <c r="J3322" t="s">
        <v>238</v>
      </c>
      <c r="K3322">
        <v>19628043</v>
      </c>
      <c r="L3322">
        <v>13916175</v>
      </c>
      <c r="M3322">
        <v>3445104</v>
      </c>
      <c r="N3322">
        <v>188008</v>
      </c>
      <c r="O3322">
        <v>1599968</v>
      </c>
      <c r="P3322">
        <v>25593</v>
      </c>
      <c r="Q3322">
        <v>453195</v>
      </c>
    </row>
    <row r="3323" spans="1:17" x14ac:dyDescent="0.2">
      <c r="A3323" t="s">
        <v>361</v>
      </c>
      <c r="B3323" s="2">
        <v>41821</v>
      </c>
      <c r="C3323" t="s">
        <v>341</v>
      </c>
      <c r="D3323" t="s">
        <v>342</v>
      </c>
      <c r="E3323" t="s">
        <v>343</v>
      </c>
      <c r="F3323" t="s">
        <v>344</v>
      </c>
      <c r="G3323" t="s">
        <v>398</v>
      </c>
      <c r="H3323">
        <v>36</v>
      </c>
      <c r="I3323" t="s">
        <v>239</v>
      </c>
      <c r="J3323" t="s">
        <v>238</v>
      </c>
      <c r="K3323">
        <v>1848202</v>
      </c>
      <c r="L3323">
        <v>1366928</v>
      </c>
      <c r="M3323">
        <v>313338</v>
      </c>
      <c r="N3323">
        <v>64161</v>
      </c>
      <c r="O3323">
        <v>19071</v>
      </c>
      <c r="P3323">
        <v>8668</v>
      </c>
      <c r="Q3323">
        <v>76036</v>
      </c>
    </row>
    <row r="3324" spans="1:17" x14ac:dyDescent="0.2">
      <c r="A3324" t="s">
        <v>361</v>
      </c>
      <c r="B3324" s="2">
        <v>41821</v>
      </c>
      <c r="C3324" t="s">
        <v>341</v>
      </c>
      <c r="D3324" t="s">
        <v>342</v>
      </c>
      <c r="E3324" t="s">
        <v>347</v>
      </c>
      <c r="F3324" t="s">
        <v>348</v>
      </c>
      <c r="G3324" t="s">
        <v>398</v>
      </c>
      <c r="H3324">
        <v>36</v>
      </c>
      <c r="I3324" t="s">
        <v>239</v>
      </c>
      <c r="J3324" t="s">
        <v>238</v>
      </c>
      <c r="K3324">
        <v>8275600</v>
      </c>
      <c r="L3324">
        <v>5708583</v>
      </c>
      <c r="M3324">
        <v>1533844</v>
      </c>
      <c r="N3324">
        <v>29583</v>
      </c>
      <c r="O3324">
        <v>834438</v>
      </c>
      <c r="P3324">
        <v>4403</v>
      </c>
      <c r="Q3324">
        <v>164749</v>
      </c>
    </row>
    <row r="3325" spans="1:17" x14ac:dyDescent="0.2">
      <c r="A3325" t="s">
        <v>361</v>
      </c>
      <c r="B3325" s="2">
        <v>41821</v>
      </c>
      <c r="C3325" t="s">
        <v>341</v>
      </c>
      <c r="D3325" t="s">
        <v>342</v>
      </c>
      <c r="E3325" t="s">
        <v>349</v>
      </c>
      <c r="F3325" t="s">
        <v>350</v>
      </c>
      <c r="G3325" t="s">
        <v>398</v>
      </c>
      <c r="H3325">
        <v>36</v>
      </c>
      <c r="I3325" t="s">
        <v>239</v>
      </c>
      <c r="J3325" t="s">
        <v>238</v>
      </c>
      <c r="K3325">
        <v>10123802</v>
      </c>
      <c r="L3325">
        <v>7075511</v>
      </c>
      <c r="M3325">
        <v>1847182</v>
      </c>
      <c r="N3325">
        <v>93744</v>
      </c>
      <c r="O3325">
        <v>853509</v>
      </c>
      <c r="P3325">
        <v>13071</v>
      </c>
      <c r="Q3325">
        <v>240785</v>
      </c>
    </row>
    <row r="3326" spans="1:17" x14ac:dyDescent="0.2">
      <c r="A3326" t="s">
        <v>361</v>
      </c>
      <c r="B3326" s="2">
        <v>41821</v>
      </c>
      <c r="C3326" t="s">
        <v>351</v>
      </c>
      <c r="D3326" t="s">
        <v>352</v>
      </c>
      <c r="E3326" t="s">
        <v>343</v>
      </c>
      <c r="F3326" t="s">
        <v>344</v>
      </c>
      <c r="G3326" t="s">
        <v>398</v>
      </c>
      <c r="H3326">
        <v>36</v>
      </c>
      <c r="I3326" t="s">
        <v>239</v>
      </c>
      <c r="J3326" t="s">
        <v>238</v>
      </c>
      <c r="K3326">
        <v>1796946</v>
      </c>
      <c r="L3326">
        <v>1351749</v>
      </c>
      <c r="M3326">
        <v>279488</v>
      </c>
      <c r="N3326">
        <v>67313</v>
      </c>
      <c r="O3326">
        <v>18596</v>
      </c>
      <c r="P3326">
        <v>8794</v>
      </c>
      <c r="Q3326">
        <v>71006</v>
      </c>
    </row>
    <row r="3327" spans="1:17" x14ac:dyDescent="0.2">
      <c r="A3327" t="s">
        <v>361</v>
      </c>
      <c r="B3327" s="2">
        <v>41821</v>
      </c>
      <c r="C3327" t="s">
        <v>351</v>
      </c>
      <c r="D3327" t="s">
        <v>352</v>
      </c>
      <c r="E3327" t="s">
        <v>347</v>
      </c>
      <c r="F3327" t="s">
        <v>348</v>
      </c>
      <c r="G3327" t="s">
        <v>398</v>
      </c>
      <c r="H3327">
        <v>36</v>
      </c>
      <c r="I3327" t="s">
        <v>239</v>
      </c>
      <c r="J3327" t="s">
        <v>238</v>
      </c>
      <c r="K3327">
        <v>7735582</v>
      </c>
      <c r="L3327">
        <v>5457377</v>
      </c>
      <c r="M3327">
        <v>1327379</v>
      </c>
      <c r="N3327">
        <v>27626</v>
      </c>
      <c r="O3327">
        <v>765441</v>
      </c>
      <c r="P3327">
        <v>4045</v>
      </c>
      <c r="Q3327">
        <v>153714</v>
      </c>
    </row>
    <row r="3328" spans="1:17" x14ac:dyDescent="0.2">
      <c r="A3328" t="s">
        <v>361</v>
      </c>
      <c r="B3328" s="2">
        <v>41821</v>
      </c>
      <c r="C3328" t="s">
        <v>351</v>
      </c>
      <c r="D3328" t="s">
        <v>352</v>
      </c>
      <c r="E3328" t="s">
        <v>349</v>
      </c>
      <c r="F3328" t="s">
        <v>350</v>
      </c>
      <c r="G3328" t="s">
        <v>398</v>
      </c>
      <c r="H3328">
        <v>36</v>
      </c>
      <c r="I3328" t="s">
        <v>239</v>
      </c>
      <c r="J3328" t="s">
        <v>238</v>
      </c>
      <c r="K3328">
        <v>9532528</v>
      </c>
      <c r="L3328">
        <v>6809126</v>
      </c>
      <c r="M3328">
        <v>1606867</v>
      </c>
      <c r="N3328">
        <v>94939</v>
      </c>
      <c r="O3328">
        <v>784037</v>
      </c>
      <c r="P3328">
        <v>12839</v>
      </c>
      <c r="Q3328">
        <v>224720</v>
      </c>
    </row>
    <row r="3329" spans="1:17" x14ac:dyDescent="0.2">
      <c r="A3329" t="s">
        <v>361</v>
      </c>
      <c r="B3329" s="2">
        <v>41821</v>
      </c>
      <c r="C3329" t="s">
        <v>353</v>
      </c>
      <c r="D3329" t="s">
        <v>354</v>
      </c>
      <c r="E3329" t="s">
        <v>343</v>
      </c>
      <c r="F3329" t="s">
        <v>344</v>
      </c>
      <c r="G3329" t="s">
        <v>398</v>
      </c>
      <c r="H3329">
        <v>36</v>
      </c>
      <c r="I3329" t="s">
        <v>239</v>
      </c>
      <c r="J3329" t="s">
        <v>238</v>
      </c>
      <c r="K3329">
        <v>3645148</v>
      </c>
      <c r="L3329">
        <v>2718677</v>
      </c>
      <c r="M3329">
        <v>592826</v>
      </c>
      <c r="N3329">
        <v>131474</v>
      </c>
      <c r="O3329">
        <v>37667</v>
      </c>
      <c r="P3329">
        <v>17462</v>
      </c>
      <c r="Q3329">
        <v>147042</v>
      </c>
    </row>
    <row r="3330" spans="1:17" x14ac:dyDescent="0.2">
      <c r="A3330" t="s">
        <v>361</v>
      </c>
      <c r="B3330" s="2">
        <v>41821</v>
      </c>
      <c r="C3330" t="s">
        <v>353</v>
      </c>
      <c r="D3330" t="s">
        <v>354</v>
      </c>
      <c r="E3330" t="s">
        <v>347</v>
      </c>
      <c r="F3330" t="s">
        <v>348</v>
      </c>
      <c r="G3330" t="s">
        <v>398</v>
      </c>
      <c r="H3330">
        <v>36</v>
      </c>
      <c r="I3330" t="s">
        <v>239</v>
      </c>
      <c r="J3330" t="s">
        <v>238</v>
      </c>
      <c r="K3330">
        <v>16011182</v>
      </c>
      <c r="L3330">
        <v>11165960</v>
      </c>
      <c r="M3330">
        <v>2861223</v>
      </c>
      <c r="N3330">
        <v>57209</v>
      </c>
      <c r="O3330">
        <v>1599879</v>
      </c>
      <c r="P3330">
        <v>8448</v>
      </c>
      <c r="Q3330">
        <v>318463</v>
      </c>
    </row>
    <row r="3331" spans="1:17" x14ac:dyDescent="0.2">
      <c r="A3331" t="s">
        <v>361</v>
      </c>
      <c r="B3331" s="2">
        <v>41821</v>
      </c>
      <c r="C3331" t="s">
        <v>353</v>
      </c>
      <c r="D3331" t="s">
        <v>354</v>
      </c>
      <c r="E3331" t="s">
        <v>349</v>
      </c>
      <c r="F3331" t="s">
        <v>350</v>
      </c>
      <c r="G3331" t="s">
        <v>398</v>
      </c>
      <c r="H3331">
        <v>36</v>
      </c>
      <c r="I3331" t="s">
        <v>239</v>
      </c>
      <c r="J3331" t="s">
        <v>238</v>
      </c>
      <c r="K3331">
        <v>19656330</v>
      </c>
      <c r="L3331">
        <v>13884637</v>
      </c>
      <c r="M3331">
        <v>3454049</v>
      </c>
      <c r="N3331">
        <v>188683</v>
      </c>
      <c r="O3331">
        <v>1637546</v>
      </c>
      <c r="P3331">
        <v>25910</v>
      </c>
      <c r="Q3331">
        <v>465505</v>
      </c>
    </row>
    <row r="3332" spans="1:17" hidden="1" x14ac:dyDescent="0.2">
      <c r="A3332" t="s">
        <v>362</v>
      </c>
      <c r="B3332" s="2">
        <v>42186</v>
      </c>
      <c r="C3332" t="s">
        <v>341</v>
      </c>
      <c r="D3332" t="s">
        <v>342</v>
      </c>
      <c r="E3332" t="s">
        <v>343</v>
      </c>
      <c r="F3332" t="s">
        <v>344</v>
      </c>
      <c r="G3332" t="s">
        <v>398</v>
      </c>
      <c r="H3332">
        <v>36</v>
      </c>
      <c r="I3332" t="s">
        <v>239</v>
      </c>
      <c r="J3332" t="s">
        <v>238</v>
      </c>
      <c r="K3332">
        <v>1867750</v>
      </c>
      <c r="L3332">
        <v>1380797</v>
      </c>
      <c r="M3332">
        <v>316506</v>
      </c>
      <c r="N3332">
        <v>64356</v>
      </c>
      <c r="O3332">
        <v>19394</v>
      </c>
      <c r="P3332">
        <v>8786</v>
      </c>
      <c r="Q3332">
        <v>77911</v>
      </c>
    </row>
    <row r="3333" spans="1:17" hidden="1" x14ac:dyDescent="0.2">
      <c r="A3333" t="s">
        <v>362</v>
      </c>
      <c r="B3333" s="2">
        <v>42186</v>
      </c>
      <c r="C3333" t="s">
        <v>341</v>
      </c>
      <c r="D3333" t="s">
        <v>342</v>
      </c>
      <c r="E3333" t="s">
        <v>347</v>
      </c>
      <c r="F3333" t="s">
        <v>348</v>
      </c>
      <c r="G3333" t="s">
        <v>398</v>
      </c>
      <c r="H3333">
        <v>36</v>
      </c>
      <c r="I3333" t="s">
        <v>239</v>
      </c>
      <c r="J3333" t="s">
        <v>238</v>
      </c>
      <c r="K3333">
        <v>8255160</v>
      </c>
      <c r="L3333">
        <v>5667074</v>
      </c>
      <c r="M3333">
        <v>1531308</v>
      </c>
      <c r="N3333">
        <v>29587</v>
      </c>
      <c r="O3333">
        <v>853860</v>
      </c>
      <c r="P3333">
        <v>4448</v>
      </c>
      <c r="Q3333">
        <v>168883</v>
      </c>
    </row>
    <row r="3334" spans="1:17" hidden="1" x14ac:dyDescent="0.2">
      <c r="A3334" t="s">
        <v>362</v>
      </c>
      <c r="B3334" s="2">
        <v>42186</v>
      </c>
      <c r="C3334" t="s">
        <v>341</v>
      </c>
      <c r="D3334" t="s">
        <v>342</v>
      </c>
      <c r="E3334" t="s">
        <v>349</v>
      </c>
      <c r="F3334" t="s">
        <v>350</v>
      </c>
      <c r="G3334" t="s">
        <v>398</v>
      </c>
      <c r="H3334">
        <v>36</v>
      </c>
      <c r="I3334" t="s">
        <v>239</v>
      </c>
      <c r="J3334" t="s">
        <v>238</v>
      </c>
      <c r="K3334">
        <v>10122910</v>
      </c>
      <c r="L3334">
        <v>7047871</v>
      </c>
      <c r="M3334">
        <v>1847814</v>
      </c>
      <c r="N3334">
        <v>93943</v>
      </c>
      <c r="O3334">
        <v>873254</v>
      </c>
      <c r="P3334">
        <v>13234</v>
      </c>
      <c r="Q3334">
        <v>246794</v>
      </c>
    </row>
    <row r="3335" spans="1:17" hidden="1" x14ac:dyDescent="0.2">
      <c r="A3335" t="s">
        <v>362</v>
      </c>
      <c r="B3335" s="2">
        <v>42186</v>
      </c>
      <c r="C3335" t="s">
        <v>351</v>
      </c>
      <c r="D3335" t="s">
        <v>352</v>
      </c>
      <c r="E3335" t="s">
        <v>343</v>
      </c>
      <c r="F3335" t="s">
        <v>344</v>
      </c>
      <c r="G3335" t="s">
        <v>398</v>
      </c>
      <c r="H3335">
        <v>36</v>
      </c>
      <c r="I3335" t="s">
        <v>239</v>
      </c>
      <c r="J3335" t="s">
        <v>238</v>
      </c>
      <c r="K3335">
        <v>1815350</v>
      </c>
      <c r="L3335">
        <v>1364215</v>
      </c>
      <c r="M3335">
        <v>283120</v>
      </c>
      <c r="N3335">
        <v>67415</v>
      </c>
      <c r="O3335">
        <v>18844</v>
      </c>
      <c r="P3335">
        <v>8883</v>
      </c>
      <c r="Q3335">
        <v>72873</v>
      </c>
    </row>
    <row r="3336" spans="1:17" hidden="1" x14ac:dyDescent="0.2">
      <c r="A3336" t="s">
        <v>362</v>
      </c>
      <c r="B3336" s="2">
        <v>42186</v>
      </c>
      <c r="C3336" t="s">
        <v>351</v>
      </c>
      <c r="D3336" t="s">
        <v>352</v>
      </c>
      <c r="E3336" t="s">
        <v>347</v>
      </c>
      <c r="F3336" t="s">
        <v>348</v>
      </c>
      <c r="G3336" t="s">
        <v>398</v>
      </c>
      <c r="H3336">
        <v>36</v>
      </c>
      <c r="I3336" t="s">
        <v>239</v>
      </c>
      <c r="J3336" t="s">
        <v>238</v>
      </c>
      <c r="K3336">
        <v>7723151</v>
      </c>
      <c r="L3336">
        <v>5423701</v>
      </c>
      <c r="M3336">
        <v>1327724</v>
      </c>
      <c r="N3336">
        <v>27605</v>
      </c>
      <c r="O3336">
        <v>781937</v>
      </c>
      <c r="P3336">
        <v>4074</v>
      </c>
      <c r="Q3336">
        <v>158110</v>
      </c>
    </row>
    <row r="3337" spans="1:17" hidden="1" x14ac:dyDescent="0.2">
      <c r="A3337" t="s">
        <v>362</v>
      </c>
      <c r="B3337" s="2">
        <v>42186</v>
      </c>
      <c r="C3337" t="s">
        <v>351</v>
      </c>
      <c r="D3337" t="s">
        <v>352</v>
      </c>
      <c r="E3337" t="s">
        <v>349</v>
      </c>
      <c r="F3337" t="s">
        <v>350</v>
      </c>
      <c r="G3337" t="s">
        <v>398</v>
      </c>
      <c r="H3337">
        <v>36</v>
      </c>
      <c r="I3337" t="s">
        <v>239</v>
      </c>
      <c r="J3337" t="s">
        <v>238</v>
      </c>
      <c r="K3337">
        <v>9538501</v>
      </c>
      <c r="L3337">
        <v>6787916</v>
      </c>
      <c r="M3337">
        <v>1610844</v>
      </c>
      <c r="N3337">
        <v>95020</v>
      </c>
      <c r="O3337">
        <v>800781</v>
      </c>
      <c r="P3337">
        <v>12957</v>
      </c>
      <c r="Q3337">
        <v>230983</v>
      </c>
    </row>
    <row r="3338" spans="1:17" hidden="1" x14ac:dyDescent="0.2">
      <c r="A3338" t="s">
        <v>362</v>
      </c>
      <c r="B3338" s="2">
        <v>42186</v>
      </c>
      <c r="C3338" t="s">
        <v>353</v>
      </c>
      <c r="D3338" t="s">
        <v>354</v>
      </c>
      <c r="E3338" t="s">
        <v>343</v>
      </c>
      <c r="F3338" t="s">
        <v>344</v>
      </c>
      <c r="G3338" t="s">
        <v>398</v>
      </c>
      <c r="H3338">
        <v>36</v>
      </c>
      <c r="I3338" t="s">
        <v>239</v>
      </c>
      <c r="J3338" t="s">
        <v>238</v>
      </c>
      <c r="K3338">
        <v>3683100</v>
      </c>
      <c r="L3338">
        <v>2745012</v>
      </c>
      <c r="M3338">
        <v>599626</v>
      </c>
      <c r="N3338">
        <v>131771</v>
      </c>
      <c r="O3338">
        <v>38238</v>
      </c>
      <c r="P3338">
        <v>17669</v>
      </c>
      <c r="Q3338">
        <v>150784</v>
      </c>
    </row>
    <row r="3339" spans="1:17" hidden="1" x14ac:dyDescent="0.2">
      <c r="A3339" t="s">
        <v>362</v>
      </c>
      <c r="B3339" s="2">
        <v>42186</v>
      </c>
      <c r="C3339" t="s">
        <v>353</v>
      </c>
      <c r="D3339" t="s">
        <v>354</v>
      </c>
      <c r="E3339" t="s">
        <v>347</v>
      </c>
      <c r="F3339" t="s">
        <v>348</v>
      </c>
      <c r="G3339" t="s">
        <v>398</v>
      </c>
      <c r="H3339">
        <v>36</v>
      </c>
      <c r="I3339" t="s">
        <v>239</v>
      </c>
      <c r="J3339" t="s">
        <v>238</v>
      </c>
      <c r="K3339">
        <v>15978311</v>
      </c>
      <c r="L3339">
        <v>11090775</v>
      </c>
      <c r="M3339">
        <v>2859032</v>
      </c>
      <c r="N3339">
        <v>57192</v>
      </c>
      <c r="O3339">
        <v>1635797</v>
      </c>
      <c r="P3339">
        <v>8522</v>
      </c>
      <c r="Q3339">
        <v>326993</v>
      </c>
    </row>
    <row r="3340" spans="1:17" hidden="1" x14ac:dyDescent="0.2">
      <c r="A3340" t="s">
        <v>362</v>
      </c>
      <c r="B3340" s="2">
        <v>42186</v>
      </c>
      <c r="C3340" t="s">
        <v>353</v>
      </c>
      <c r="D3340" t="s">
        <v>354</v>
      </c>
      <c r="E3340" t="s">
        <v>349</v>
      </c>
      <c r="F3340" t="s">
        <v>350</v>
      </c>
      <c r="G3340" t="s">
        <v>398</v>
      </c>
      <c r="H3340">
        <v>36</v>
      </c>
      <c r="I3340" t="s">
        <v>239</v>
      </c>
      <c r="J3340" t="s">
        <v>238</v>
      </c>
      <c r="K3340">
        <v>19661411</v>
      </c>
      <c r="L3340">
        <v>13835787</v>
      </c>
      <c r="M3340">
        <v>3458658</v>
      </c>
      <c r="N3340">
        <v>188963</v>
      </c>
      <c r="O3340">
        <v>1674035</v>
      </c>
      <c r="P3340">
        <v>26191</v>
      </c>
      <c r="Q3340">
        <v>477777</v>
      </c>
    </row>
    <row r="3341" spans="1:17" hidden="1" x14ac:dyDescent="0.2">
      <c r="A3341" t="s">
        <v>363</v>
      </c>
      <c r="B3341" s="2">
        <v>42552</v>
      </c>
      <c r="C3341" t="s">
        <v>341</v>
      </c>
      <c r="D3341" t="s">
        <v>342</v>
      </c>
      <c r="E3341" t="s">
        <v>343</v>
      </c>
      <c r="F3341" t="s">
        <v>344</v>
      </c>
      <c r="G3341" t="s">
        <v>398</v>
      </c>
      <c r="H3341">
        <v>36</v>
      </c>
      <c r="I3341" t="s">
        <v>239</v>
      </c>
      <c r="J3341" t="s">
        <v>238</v>
      </c>
      <c r="K3341">
        <v>1882402</v>
      </c>
      <c r="L3341">
        <v>1390115</v>
      </c>
      <c r="M3341">
        <v>319562</v>
      </c>
      <c r="N3341">
        <v>64649</v>
      </c>
      <c r="O3341">
        <v>19723</v>
      </c>
      <c r="P3341">
        <v>8866</v>
      </c>
      <c r="Q3341">
        <v>79487</v>
      </c>
    </row>
    <row r="3342" spans="1:17" hidden="1" x14ac:dyDescent="0.2">
      <c r="A3342" t="s">
        <v>363</v>
      </c>
      <c r="B3342" s="2">
        <v>42552</v>
      </c>
      <c r="C3342" t="s">
        <v>341</v>
      </c>
      <c r="D3342" t="s">
        <v>342</v>
      </c>
      <c r="E3342" t="s">
        <v>347</v>
      </c>
      <c r="F3342" t="s">
        <v>348</v>
      </c>
      <c r="G3342" t="s">
        <v>398</v>
      </c>
      <c r="H3342">
        <v>36</v>
      </c>
      <c r="I3342" t="s">
        <v>239</v>
      </c>
      <c r="J3342" t="s">
        <v>238</v>
      </c>
      <c r="K3342">
        <v>8225431</v>
      </c>
      <c r="L3342">
        <v>5620977</v>
      </c>
      <c r="M3342">
        <v>1526259</v>
      </c>
      <c r="N3342">
        <v>29467</v>
      </c>
      <c r="O3342">
        <v>871574</v>
      </c>
      <c r="P3342">
        <v>4554</v>
      </c>
      <c r="Q3342">
        <v>172600</v>
      </c>
    </row>
    <row r="3343" spans="1:17" hidden="1" x14ac:dyDescent="0.2">
      <c r="A3343" t="s">
        <v>363</v>
      </c>
      <c r="B3343" s="2">
        <v>42552</v>
      </c>
      <c r="C3343" t="s">
        <v>341</v>
      </c>
      <c r="D3343" t="s">
        <v>342</v>
      </c>
      <c r="E3343" t="s">
        <v>349</v>
      </c>
      <c r="F3343" t="s">
        <v>350</v>
      </c>
      <c r="G3343" t="s">
        <v>398</v>
      </c>
      <c r="H3343">
        <v>36</v>
      </c>
      <c r="I3343" t="s">
        <v>239</v>
      </c>
      <c r="J3343" t="s">
        <v>238</v>
      </c>
      <c r="K3343">
        <v>10107833</v>
      </c>
      <c r="L3343">
        <v>7011092</v>
      </c>
      <c r="M3343">
        <v>1845821</v>
      </c>
      <c r="N3343">
        <v>94116</v>
      </c>
      <c r="O3343">
        <v>891297</v>
      </c>
      <c r="P3343">
        <v>13420</v>
      </c>
      <c r="Q3343">
        <v>252087</v>
      </c>
    </row>
    <row r="3344" spans="1:17" hidden="1" x14ac:dyDescent="0.2">
      <c r="A3344" t="s">
        <v>363</v>
      </c>
      <c r="B3344" s="2">
        <v>42552</v>
      </c>
      <c r="C3344" t="s">
        <v>351</v>
      </c>
      <c r="D3344" t="s">
        <v>352</v>
      </c>
      <c r="E3344" t="s">
        <v>343</v>
      </c>
      <c r="F3344" t="s">
        <v>344</v>
      </c>
      <c r="G3344" t="s">
        <v>398</v>
      </c>
      <c r="H3344">
        <v>36</v>
      </c>
      <c r="I3344" t="s">
        <v>239</v>
      </c>
      <c r="J3344" t="s">
        <v>238</v>
      </c>
      <c r="K3344">
        <v>1831413</v>
      </c>
      <c r="L3344">
        <v>1374271</v>
      </c>
      <c r="M3344">
        <v>286458</v>
      </c>
      <c r="N3344">
        <v>67704</v>
      </c>
      <c r="O3344">
        <v>19157</v>
      </c>
      <c r="P3344">
        <v>8958</v>
      </c>
      <c r="Q3344">
        <v>74865</v>
      </c>
    </row>
    <row r="3345" spans="1:17" hidden="1" x14ac:dyDescent="0.2">
      <c r="A3345" t="s">
        <v>363</v>
      </c>
      <c r="B3345" s="2">
        <v>42552</v>
      </c>
      <c r="C3345" t="s">
        <v>351</v>
      </c>
      <c r="D3345" t="s">
        <v>352</v>
      </c>
      <c r="E3345" t="s">
        <v>347</v>
      </c>
      <c r="F3345" t="s">
        <v>348</v>
      </c>
      <c r="G3345" t="s">
        <v>398</v>
      </c>
      <c r="H3345">
        <v>36</v>
      </c>
      <c r="I3345" t="s">
        <v>239</v>
      </c>
      <c r="J3345" t="s">
        <v>238</v>
      </c>
      <c r="K3345">
        <v>7702343</v>
      </c>
      <c r="L3345">
        <v>5385757</v>
      </c>
      <c r="M3345">
        <v>1326498</v>
      </c>
      <c r="N3345">
        <v>27655</v>
      </c>
      <c r="O3345">
        <v>796244</v>
      </c>
      <c r="P3345">
        <v>4105</v>
      </c>
      <c r="Q3345">
        <v>162084</v>
      </c>
    </row>
    <row r="3346" spans="1:17" hidden="1" x14ac:dyDescent="0.2">
      <c r="A3346" t="s">
        <v>363</v>
      </c>
      <c r="B3346" s="2">
        <v>42552</v>
      </c>
      <c r="C3346" t="s">
        <v>351</v>
      </c>
      <c r="D3346" t="s">
        <v>352</v>
      </c>
      <c r="E3346" t="s">
        <v>349</v>
      </c>
      <c r="F3346" t="s">
        <v>350</v>
      </c>
      <c r="G3346" t="s">
        <v>398</v>
      </c>
      <c r="H3346">
        <v>36</v>
      </c>
      <c r="I3346" t="s">
        <v>239</v>
      </c>
      <c r="J3346" t="s">
        <v>238</v>
      </c>
      <c r="K3346">
        <v>9533756</v>
      </c>
      <c r="L3346">
        <v>6760028</v>
      </c>
      <c r="M3346">
        <v>1612956</v>
      </c>
      <c r="N3346">
        <v>95359</v>
      </c>
      <c r="O3346">
        <v>815401</v>
      </c>
      <c r="P3346">
        <v>13063</v>
      </c>
      <c r="Q3346">
        <v>236949</v>
      </c>
    </row>
    <row r="3347" spans="1:17" hidden="1" x14ac:dyDescent="0.2">
      <c r="A3347" t="s">
        <v>363</v>
      </c>
      <c r="B3347" s="2">
        <v>42552</v>
      </c>
      <c r="C3347" t="s">
        <v>353</v>
      </c>
      <c r="D3347" t="s">
        <v>354</v>
      </c>
      <c r="E3347" t="s">
        <v>343</v>
      </c>
      <c r="F3347" t="s">
        <v>344</v>
      </c>
      <c r="G3347" t="s">
        <v>398</v>
      </c>
      <c r="H3347">
        <v>36</v>
      </c>
      <c r="I3347" t="s">
        <v>239</v>
      </c>
      <c r="J3347" t="s">
        <v>238</v>
      </c>
      <c r="K3347">
        <v>3713815</v>
      </c>
      <c r="L3347">
        <v>2764386</v>
      </c>
      <c r="M3347">
        <v>606020</v>
      </c>
      <c r="N3347">
        <v>132353</v>
      </c>
      <c r="O3347">
        <v>38880</v>
      </c>
      <c r="P3347">
        <v>17824</v>
      </c>
      <c r="Q3347">
        <v>154352</v>
      </c>
    </row>
    <row r="3348" spans="1:17" hidden="1" x14ac:dyDescent="0.2">
      <c r="A3348" t="s">
        <v>363</v>
      </c>
      <c r="B3348" s="2">
        <v>42552</v>
      </c>
      <c r="C3348" t="s">
        <v>353</v>
      </c>
      <c r="D3348" t="s">
        <v>354</v>
      </c>
      <c r="E3348" t="s">
        <v>347</v>
      </c>
      <c r="F3348" t="s">
        <v>348</v>
      </c>
      <c r="G3348" t="s">
        <v>398</v>
      </c>
      <c r="H3348">
        <v>36</v>
      </c>
      <c r="I3348" t="s">
        <v>239</v>
      </c>
      <c r="J3348" t="s">
        <v>238</v>
      </c>
      <c r="K3348">
        <v>15927774</v>
      </c>
      <c r="L3348">
        <v>11006734</v>
      </c>
      <c r="M3348">
        <v>2852757</v>
      </c>
      <c r="N3348">
        <v>57122</v>
      </c>
      <c r="O3348">
        <v>1667818</v>
      </c>
      <c r="P3348">
        <v>8659</v>
      </c>
      <c r="Q3348">
        <v>334684</v>
      </c>
    </row>
    <row r="3349" spans="1:17" hidden="1" x14ac:dyDescent="0.2">
      <c r="A3349" t="s">
        <v>363</v>
      </c>
      <c r="B3349" s="2">
        <v>42552</v>
      </c>
      <c r="C3349" t="s">
        <v>353</v>
      </c>
      <c r="D3349" t="s">
        <v>354</v>
      </c>
      <c r="E3349" t="s">
        <v>349</v>
      </c>
      <c r="F3349" t="s">
        <v>350</v>
      </c>
      <c r="G3349" t="s">
        <v>398</v>
      </c>
      <c r="H3349">
        <v>36</v>
      </c>
      <c r="I3349" t="s">
        <v>239</v>
      </c>
      <c r="J3349" t="s">
        <v>238</v>
      </c>
      <c r="K3349">
        <v>19641589</v>
      </c>
      <c r="L3349">
        <v>13771120</v>
      </c>
      <c r="M3349">
        <v>3458777</v>
      </c>
      <c r="N3349">
        <v>189475</v>
      </c>
      <c r="O3349">
        <v>1706698</v>
      </c>
      <c r="P3349">
        <v>26483</v>
      </c>
      <c r="Q3349">
        <v>489036</v>
      </c>
    </row>
    <row r="3350" spans="1:17" hidden="1" x14ac:dyDescent="0.2">
      <c r="A3350" t="s">
        <v>364</v>
      </c>
      <c r="B3350" s="2">
        <v>42917</v>
      </c>
      <c r="C3350" t="s">
        <v>341</v>
      </c>
      <c r="D3350" t="s">
        <v>342</v>
      </c>
      <c r="E3350" t="s">
        <v>343</v>
      </c>
      <c r="F3350" t="s">
        <v>344</v>
      </c>
      <c r="G3350" t="s">
        <v>398</v>
      </c>
      <c r="H3350">
        <v>36</v>
      </c>
      <c r="I3350" t="s">
        <v>239</v>
      </c>
      <c r="J3350" t="s">
        <v>238</v>
      </c>
      <c r="K3350">
        <v>1891922</v>
      </c>
      <c r="L3350">
        <v>1396127</v>
      </c>
      <c r="M3350">
        <v>321223</v>
      </c>
      <c r="N3350">
        <v>64979</v>
      </c>
      <c r="O3350">
        <v>19958</v>
      </c>
      <c r="P3350">
        <v>8891</v>
      </c>
      <c r="Q3350">
        <v>80744</v>
      </c>
    </row>
    <row r="3351" spans="1:17" hidden="1" x14ac:dyDescent="0.2">
      <c r="A3351" t="s">
        <v>364</v>
      </c>
      <c r="B3351" s="2">
        <v>42917</v>
      </c>
      <c r="C3351" t="s">
        <v>341</v>
      </c>
      <c r="D3351" t="s">
        <v>342</v>
      </c>
      <c r="E3351" t="s">
        <v>347</v>
      </c>
      <c r="F3351" t="s">
        <v>348</v>
      </c>
      <c r="G3351" t="s">
        <v>398</v>
      </c>
      <c r="H3351">
        <v>36</v>
      </c>
      <c r="I3351" t="s">
        <v>239</v>
      </c>
      <c r="J3351" t="s">
        <v>238</v>
      </c>
      <c r="K3351">
        <v>8187572</v>
      </c>
      <c r="L3351">
        <v>5574708</v>
      </c>
      <c r="M3351">
        <v>1519280</v>
      </c>
      <c r="N3351">
        <v>29447</v>
      </c>
      <c r="O3351">
        <v>883812</v>
      </c>
      <c r="P3351">
        <v>4657</v>
      </c>
      <c r="Q3351">
        <v>175668</v>
      </c>
    </row>
    <row r="3352" spans="1:17" hidden="1" x14ac:dyDescent="0.2">
      <c r="A3352" t="s">
        <v>364</v>
      </c>
      <c r="B3352" s="2">
        <v>42917</v>
      </c>
      <c r="C3352" t="s">
        <v>341</v>
      </c>
      <c r="D3352" t="s">
        <v>342</v>
      </c>
      <c r="E3352" t="s">
        <v>349</v>
      </c>
      <c r="F3352" t="s">
        <v>350</v>
      </c>
      <c r="G3352" t="s">
        <v>398</v>
      </c>
      <c r="H3352">
        <v>36</v>
      </c>
      <c r="I3352" t="s">
        <v>239</v>
      </c>
      <c r="J3352" t="s">
        <v>238</v>
      </c>
      <c r="K3352">
        <v>10079494</v>
      </c>
      <c r="L3352">
        <v>6970835</v>
      </c>
      <c r="M3352">
        <v>1840503</v>
      </c>
      <c r="N3352">
        <v>94426</v>
      </c>
      <c r="O3352">
        <v>903770</v>
      </c>
      <c r="P3352">
        <v>13548</v>
      </c>
      <c r="Q3352">
        <v>256412</v>
      </c>
    </row>
    <row r="3353" spans="1:17" hidden="1" x14ac:dyDescent="0.2">
      <c r="A3353" t="s">
        <v>364</v>
      </c>
      <c r="B3353" s="2">
        <v>42917</v>
      </c>
      <c r="C3353" t="s">
        <v>351</v>
      </c>
      <c r="D3353" t="s">
        <v>352</v>
      </c>
      <c r="E3353" t="s">
        <v>343</v>
      </c>
      <c r="F3353" t="s">
        <v>344</v>
      </c>
      <c r="G3353" t="s">
        <v>398</v>
      </c>
      <c r="H3353">
        <v>36</v>
      </c>
      <c r="I3353" t="s">
        <v>239</v>
      </c>
      <c r="J3353" t="s">
        <v>238</v>
      </c>
      <c r="K3353">
        <v>1839840</v>
      </c>
      <c r="L3353">
        <v>1379159</v>
      </c>
      <c r="M3353">
        <v>288468</v>
      </c>
      <c r="N3353">
        <v>67813</v>
      </c>
      <c r="O3353">
        <v>19434</v>
      </c>
      <c r="P3353">
        <v>8964</v>
      </c>
      <c r="Q3353">
        <v>76002</v>
      </c>
    </row>
    <row r="3354" spans="1:17" hidden="1" x14ac:dyDescent="0.2">
      <c r="A3354" t="s">
        <v>364</v>
      </c>
      <c r="B3354" s="2">
        <v>42917</v>
      </c>
      <c r="C3354" t="s">
        <v>351</v>
      </c>
      <c r="D3354" t="s">
        <v>352</v>
      </c>
      <c r="E3354" t="s">
        <v>347</v>
      </c>
      <c r="F3354" t="s">
        <v>348</v>
      </c>
      <c r="G3354" t="s">
        <v>398</v>
      </c>
      <c r="H3354">
        <v>36</v>
      </c>
      <c r="I3354" t="s">
        <v>239</v>
      </c>
      <c r="J3354" t="s">
        <v>238</v>
      </c>
      <c r="K3354">
        <v>7671385</v>
      </c>
      <c r="L3354">
        <v>5344832</v>
      </c>
      <c r="M3354">
        <v>1323102</v>
      </c>
      <c r="N3354">
        <v>27590</v>
      </c>
      <c r="O3354">
        <v>806011</v>
      </c>
      <c r="P3354">
        <v>4162</v>
      </c>
      <c r="Q3354">
        <v>165688</v>
      </c>
    </row>
    <row r="3355" spans="1:17" hidden="1" x14ac:dyDescent="0.2">
      <c r="A3355" t="s">
        <v>364</v>
      </c>
      <c r="B3355" s="2">
        <v>42917</v>
      </c>
      <c r="C3355" t="s">
        <v>351</v>
      </c>
      <c r="D3355" t="s">
        <v>352</v>
      </c>
      <c r="E3355" t="s">
        <v>349</v>
      </c>
      <c r="F3355" t="s">
        <v>350</v>
      </c>
      <c r="G3355" t="s">
        <v>398</v>
      </c>
      <c r="H3355">
        <v>36</v>
      </c>
      <c r="I3355" t="s">
        <v>239</v>
      </c>
      <c r="J3355" t="s">
        <v>238</v>
      </c>
      <c r="K3355">
        <v>9511225</v>
      </c>
      <c r="L3355">
        <v>6723991</v>
      </c>
      <c r="M3355">
        <v>1611570</v>
      </c>
      <c r="N3355">
        <v>95403</v>
      </c>
      <c r="O3355">
        <v>825445</v>
      </c>
      <c r="P3355">
        <v>13126</v>
      </c>
      <c r="Q3355">
        <v>241690</v>
      </c>
    </row>
    <row r="3356" spans="1:17" hidden="1" x14ac:dyDescent="0.2">
      <c r="A3356" t="s">
        <v>364</v>
      </c>
      <c r="B3356" s="2">
        <v>42917</v>
      </c>
      <c r="C3356" t="s">
        <v>353</v>
      </c>
      <c r="D3356" t="s">
        <v>354</v>
      </c>
      <c r="E3356" t="s">
        <v>343</v>
      </c>
      <c r="F3356" t="s">
        <v>344</v>
      </c>
      <c r="G3356" t="s">
        <v>398</v>
      </c>
      <c r="H3356">
        <v>36</v>
      </c>
      <c r="I3356" t="s">
        <v>239</v>
      </c>
      <c r="J3356" t="s">
        <v>238</v>
      </c>
      <c r="K3356">
        <v>3731762</v>
      </c>
      <c r="L3356">
        <v>2775286</v>
      </c>
      <c r="M3356">
        <v>609691</v>
      </c>
      <c r="N3356">
        <v>132792</v>
      </c>
      <c r="O3356">
        <v>39392</v>
      </c>
      <c r="P3356">
        <v>17855</v>
      </c>
      <c r="Q3356">
        <v>156746</v>
      </c>
    </row>
    <row r="3357" spans="1:17" hidden="1" x14ac:dyDescent="0.2">
      <c r="A3357" t="s">
        <v>364</v>
      </c>
      <c r="B3357" s="2">
        <v>42917</v>
      </c>
      <c r="C3357" t="s">
        <v>353</v>
      </c>
      <c r="D3357" t="s">
        <v>354</v>
      </c>
      <c r="E3357" t="s">
        <v>347</v>
      </c>
      <c r="F3357" t="s">
        <v>348</v>
      </c>
      <c r="G3357" t="s">
        <v>398</v>
      </c>
      <c r="H3357">
        <v>36</v>
      </c>
      <c r="I3357" t="s">
        <v>239</v>
      </c>
      <c r="J3357" t="s">
        <v>238</v>
      </c>
      <c r="K3357">
        <v>15858957</v>
      </c>
      <c r="L3357">
        <v>10919540</v>
      </c>
      <c r="M3357">
        <v>2842382</v>
      </c>
      <c r="N3357">
        <v>57037</v>
      </c>
      <c r="O3357">
        <v>1689823</v>
      </c>
      <c r="P3357">
        <v>8819</v>
      </c>
      <c r="Q3357">
        <v>341356</v>
      </c>
    </row>
    <row r="3358" spans="1:17" hidden="1" x14ac:dyDescent="0.2">
      <c r="A3358" t="s">
        <v>364</v>
      </c>
      <c r="B3358" s="2">
        <v>42917</v>
      </c>
      <c r="C3358" t="s">
        <v>353</v>
      </c>
      <c r="D3358" t="s">
        <v>354</v>
      </c>
      <c r="E3358" t="s">
        <v>349</v>
      </c>
      <c r="F3358" t="s">
        <v>350</v>
      </c>
      <c r="G3358" t="s">
        <v>398</v>
      </c>
      <c r="H3358">
        <v>36</v>
      </c>
      <c r="I3358" t="s">
        <v>239</v>
      </c>
      <c r="J3358" t="s">
        <v>238</v>
      </c>
      <c r="K3358">
        <v>19590719</v>
      </c>
      <c r="L3358">
        <v>13694826</v>
      </c>
      <c r="M3358">
        <v>3452073</v>
      </c>
      <c r="N3358">
        <v>189829</v>
      </c>
      <c r="O3358">
        <v>1729215</v>
      </c>
      <c r="P3358">
        <v>26674</v>
      </c>
      <c r="Q3358">
        <v>498102</v>
      </c>
    </row>
    <row r="3359" spans="1:17" hidden="1" x14ac:dyDescent="0.2">
      <c r="A3359" t="s">
        <v>365</v>
      </c>
      <c r="B3359" s="2">
        <v>43282</v>
      </c>
      <c r="C3359" t="s">
        <v>341</v>
      </c>
      <c r="D3359" t="s">
        <v>342</v>
      </c>
      <c r="E3359" t="s">
        <v>343</v>
      </c>
      <c r="F3359" t="s">
        <v>344</v>
      </c>
      <c r="G3359" t="s">
        <v>398</v>
      </c>
      <c r="H3359">
        <v>36</v>
      </c>
      <c r="I3359" t="s">
        <v>239</v>
      </c>
      <c r="J3359" t="s">
        <v>238</v>
      </c>
      <c r="K3359">
        <v>1904320</v>
      </c>
      <c r="L3359">
        <v>1404317</v>
      </c>
      <c r="M3359">
        <v>323255</v>
      </c>
      <c r="N3359">
        <v>65448</v>
      </c>
      <c r="O3359">
        <v>20246</v>
      </c>
      <c r="P3359">
        <v>8905</v>
      </c>
      <c r="Q3359">
        <v>82149</v>
      </c>
    </row>
    <row r="3360" spans="1:17" hidden="1" x14ac:dyDescent="0.2">
      <c r="A3360" t="s">
        <v>365</v>
      </c>
      <c r="B3360" s="2">
        <v>43282</v>
      </c>
      <c r="C3360" t="s">
        <v>341</v>
      </c>
      <c r="D3360" t="s">
        <v>342</v>
      </c>
      <c r="E3360" t="s">
        <v>347</v>
      </c>
      <c r="F3360" t="s">
        <v>348</v>
      </c>
      <c r="G3360" t="s">
        <v>398</v>
      </c>
      <c r="H3360">
        <v>36</v>
      </c>
      <c r="I3360" t="s">
        <v>239</v>
      </c>
      <c r="J3360" t="s">
        <v>238</v>
      </c>
      <c r="K3360">
        <v>8149459</v>
      </c>
      <c r="L3360">
        <v>5528365</v>
      </c>
      <c r="M3360">
        <v>1512828</v>
      </c>
      <c r="N3360">
        <v>29380</v>
      </c>
      <c r="O3360">
        <v>895361</v>
      </c>
      <c r="P3360">
        <v>4693</v>
      </c>
      <c r="Q3360">
        <v>178832</v>
      </c>
    </row>
    <row r="3361" spans="1:17" hidden="1" x14ac:dyDescent="0.2">
      <c r="A3361" t="s">
        <v>365</v>
      </c>
      <c r="B3361" s="2">
        <v>43282</v>
      </c>
      <c r="C3361" t="s">
        <v>341</v>
      </c>
      <c r="D3361" t="s">
        <v>342</v>
      </c>
      <c r="E3361" t="s">
        <v>349</v>
      </c>
      <c r="F3361" t="s">
        <v>350</v>
      </c>
      <c r="G3361" t="s">
        <v>398</v>
      </c>
      <c r="H3361">
        <v>36</v>
      </c>
      <c r="I3361" t="s">
        <v>239</v>
      </c>
      <c r="J3361" t="s">
        <v>238</v>
      </c>
      <c r="K3361">
        <v>10053779</v>
      </c>
      <c r="L3361">
        <v>6932682</v>
      </c>
      <c r="M3361">
        <v>1836083</v>
      </c>
      <c r="N3361">
        <v>94828</v>
      </c>
      <c r="O3361">
        <v>915607</v>
      </c>
      <c r="P3361">
        <v>13598</v>
      </c>
      <c r="Q3361">
        <v>260981</v>
      </c>
    </row>
    <row r="3362" spans="1:17" hidden="1" x14ac:dyDescent="0.2">
      <c r="A3362" t="s">
        <v>365</v>
      </c>
      <c r="B3362" s="2">
        <v>43282</v>
      </c>
      <c r="C3362" t="s">
        <v>351</v>
      </c>
      <c r="D3362" t="s">
        <v>352</v>
      </c>
      <c r="E3362" t="s">
        <v>343</v>
      </c>
      <c r="F3362" t="s">
        <v>344</v>
      </c>
      <c r="G3362" t="s">
        <v>398</v>
      </c>
      <c r="H3362">
        <v>36</v>
      </c>
      <c r="I3362" t="s">
        <v>239</v>
      </c>
      <c r="J3362" t="s">
        <v>238</v>
      </c>
      <c r="K3362">
        <v>1849810</v>
      </c>
      <c r="L3362">
        <v>1385090</v>
      </c>
      <c r="M3362">
        <v>290566</v>
      </c>
      <c r="N3362">
        <v>68075</v>
      </c>
      <c r="O3362">
        <v>19584</v>
      </c>
      <c r="P3362">
        <v>8936</v>
      </c>
      <c r="Q3362">
        <v>77559</v>
      </c>
    </row>
    <row r="3363" spans="1:17" hidden="1" x14ac:dyDescent="0.2">
      <c r="A3363" t="s">
        <v>365</v>
      </c>
      <c r="B3363" s="2">
        <v>43282</v>
      </c>
      <c r="C3363" t="s">
        <v>351</v>
      </c>
      <c r="D3363" t="s">
        <v>352</v>
      </c>
      <c r="E3363" t="s">
        <v>347</v>
      </c>
      <c r="F3363" t="s">
        <v>348</v>
      </c>
      <c r="G3363" t="s">
        <v>398</v>
      </c>
      <c r="H3363">
        <v>36</v>
      </c>
      <c r="I3363" t="s">
        <v>239</v>
      </c>
      <c r="J3363" t="s">
        <v>238</v>
      </c>
      <c r="K3363">
        <v>7638620</v>
      </c>
      <c r="L3363">
        <v>5302159</v>
      </c>
      <c r="M3363">
        <v>1321080</v>
      </c>
      <c r="N3363">
        <v>27511</v>
      </c>
      <c r="O3363">
        <v>814822</v>
      </c>
      <c r="P3363">
        <v>4211</v>
      </c>
      <c r="Q3363">
        <v>168837</v>
      </c>
    </row>
    <row r="3364" spans="1:17" hidden="1" x14ac:dyDescent="0.2">
      <c r="A3364" t="s">
        <v>365</v>
      </c>
      <c r="B3364" s="2">
        <v>43282</v>
      </c>
      <c r="C3364" t="s">
        <v>351</v>
      </c>
      <c r="D3364" t="s">
        <v>352</v>
      </c>
      <c r="E3364" t="s">
        <v>349</v>
      </c>
      <c r="F3364" t="s">
        <v>350</v>
      </c>
      <c r="G3364" t="s">
        <v>398</v>
      </c>
      <c r="H3364">
        <v>36</v>
      </c>
      <c r="I3364" t="s">
        <v>239</v>
      </c>
      <c r="J3364" t="s">
        <v>238</v>
      </c>
      <c r="K3364">
        <v>9488430</v>
      </c>
      <c r="L3364">
        <v>6687249</v>
      </c>
      <c r="M3364">
        <v>1611646</v>
      </c>
      <c r="N3364">
        <v>95586</v>
      </c>
      <c r="O3364">
        <v>834406</v>
      </c>
      <c r="P3364">
        <v>13147</v>
      </c>
      <c r="Q3364">
        <v>246396</v>
      </c>
    </row>
    <row r="3365" spans="1:17" hidden="1" x14ac:dyDescent="0.2">
      <c r="A3365" t="s">
        <v>365</v>
      </c>
      <c r="B3365" s="2">
        <v>43282</v>
      </c>
      <c r="C3365" t="s">
        <v>353</v>
      </c>
      <c r="D3365" t="s">
        <v>354</v>
      </c>
      <c r="E3365" t="s">
        <v>343</v>
      </c>
      <c r="F3365" t="s">
        <v>344</v>
      </c>
      <c r="G3365" t="s">
        <v>398</v>
      </c>
      <c r="H3365">
        <v>36</v>
      </c>
      <c r="I3365" t="s">
        <v>239</v>
      </c>
      <c r="J3365" t="s">
        <v>238</v>
      </c>
      <c r="K3365">
        <v>3754130</v>
      </c>
      <c r="L3365">
        <v>2789407</v>
      </c>
      <c r="M3365">
        <v>613821</v>
      </c>
      <c r="N3365">
        <v>133523</v>
      </c>
      <c r="O3365">
        <v>39830</v>
      </c>
      <c r="P3365">
        <v>17841</v>
      </c>
      <c r="Q3365">
        <v>159708</v>
      </c>
    </row>
    <row r="3366" spans="1:17" hidden="1" x14ac:dyDescent="0.2">
      <c r="A3366" t="s">
        <v>365</v>
      </c>
      <c r="B3366" s="2">
        <v>43282</v>
      </c>
      <c r="C3366" t="s">
        <v>353</v>
      </c>
      <c r="D3366" t="s">
        <v>354</v>
      </c>
      <c r="E3366" t="s">
        <v>347</v>
      </c>
      <c r="F3366" t="s">
        <v>348</v>
      </c>
      <c r="G3366" t="s">
        <v>398</v>
      </c>
      <c r="H3366">
        <v>36</v>
      </c>
      <c r="I3366" t="s">
        <v>239</v>
      </c>
      <c r="J3366" t="s">
        <v>238</v>
      </c>
      <c r="K3366">
        <v>15788079</v>
      </c>
      <c r="L3366">
        <v>10830524</v>
      </c>
      <c r="M3366">
        <v>2833908</v>
      </c>
      <c r="N3366">
        <v>56891</v>
      </c>
      <c r="O3366">
        <v>1710183</v>
      </c>
      <c r="P3366">
        <v>8904</v>
      </c>
      <c r="Q3366">
        <v>347669</v>
      </c>
    </row>
    <row r="3367" spans="1:17" hidden="1" x14ac:dyDescent="0.2">
      <c r="A3367" t="s">
        <v>365</v>
      </c>
      <c r="B3367" s="2">
        <v>43282</v>
      </c>
      <c r="C3367" t="s">
        <v>353</v>
      </c>
      <c r="D3367" t="s">
        <v>354</v>
      </c>
      <c r="E3367" t="s">
        <v>349</v>
      </c>
      <c r="F3367" t="s">
        <v>350</v>
      </c>
      <c r="G3367" t="s">
        <v>398</v>
      </c>
      <c r="H3367">
        <v>36</v>
      </c>
      <c r="I3367" t="s">
        <v>239</v>
      </c>
      <c r="J3367" t="s">
        <v>238</v>
      </c>
      <c r="K3367">
        <v>19542209</v>
      </c>
      <c r="L3367">
        <v>13619931</v>
      </c>
      <c r="M3367">
        <v>3447729</v>
      </c>
      <c r="N3367">
        <v>190414</v>
      </c>
      <c r="O3367">
        <v>1750013</v>
      </c>
      <c r="P3367">
        <v>26745</v>
      </c>
      <c r="Q3367">
        <v>507377</v>
      </c>
    </row>
    <row r="3368" spans="1:17" hidden="1" x14ac:dyDescent="0.2">
      <c r="A3368" t="s">
        <v>339</v>
      </c>
      <c r="B3368" t="s">
        <v>340</v>
      </c>
      <c r="C3368" t="s">
        <v>341</v>
      </c>
      <c r="D3368" t="s">
        <v>342</v>
      </c>
      <c r="E3368" t="s">
        <v>343</v>
      </c>
      <c r="F3368" t="s">
        <v>344</v>
      </c>
      <c r="G3368" t="s">
        <v>399</v>
      </c>
      <c r="H3368">
        <v>37</v>
      </c>
      <c r="I3368" t="s">
        <v>241</v>
      </c>
      <c r="J3368" t="s">
        <v>240</v>
      </c>
      <c r="K3368">
        <v>372385</v>
      </c>
      <c r="L3368">
        <v>306402</v>
      </c>
      <c r="M3368">
        <v>30519</v>
      </c>
      <c r="N3368">
        <v>17301</v>
      </c>
      <c r="O3368">
        <v>3066</v>
      </c>
      <c r="P3368">
        <v>2188</v>
      </c>
      <c r="Q3368">
        <v>12909</v>
      </c>
    </row>
    <row r="3369" spans="1:17" hidden="1" x14ac:dyDescent="0.2">
      <c r="A3369" t="s">
        <v>339</v>
      </c>
      <c r="B3369" t="s">
        <v>340</v>
      </c>
      <c r="C3369" t="s">
        <v>341</v>
      </c>
      <c r="D3369" t="s">
        <v>342</v>
      </c>
      <c r="E3369" t="s">
        <v>347</v>
      </c>
      <c r="F3369" t="s">
        <v>348</v>
      </c>
      <c r="G3369" t="s">
        <v>399</v>
      </c>
      <c r="H3369">
        <v>37</v>
      </c>
      <c r="I3369" t="s">
        <v>241</v>
      </c>
      <c r="J3369" t="s">
        <v>240</v>
      </c>
      <c r="K3369">
        <v>4517606</v>
      </c>
      <c r="L3369">
        <v>3193471</v>
      </c>
      <c r="M3369">
        <v>1078687</v>
      </c>
      <c r="N3369">
        <v>56405</v>
      </c>
      <c r="O3369">
        <v>109311</v>
      </c>
      <c r="P3369">
        <v>2699</v>
      </c>
      <c r="Q3369">
        <v>77033</v>
      </c>
    </row>
    <row r="3370" spans="1:17" hidden="1" x14ac:dyDescent="0.2">
      <c r="A3370" t="s">
        <v>339</v>
      </c>
      <c r="B3370" t="s">
        <v>340</v>
      </c>
      <c r="C3370" t="s">
        <v>341</v>
      </c>
      <c r="D3370" t="s">
        <v>342</v>
      </c>
      <c r="E3370" t="s">
        <v>349</v>
      </c>
      <c r="F3370" t="s">
        <v>350</v>
      </c>
      <c r="G3370" t="s">
        <v>399</v>
      </c>
      <c r="H3370">
        <v>37</v>
      </c>
      <c r="I3370" t="s">
        <v>241</v>
      </c>
      <c r="J3370" t="s">
        <v>240</v>
      </c>
      <c r="K3370">
        <v>4889991</v>
      </c>
      <c r="L3370">
        <v>3499873</v>
      </c>
      <c r="M3370">
        <v>1109206</v>
      </c>
      <c r="N3370">
        <v>73706</v>
      </c>
      <c r="O3370">
        <v>112377</v>
      </c>
      <c r="P3370">
        <v>4887</v>
      </c>
      <c r="Q3370">
        <v>89942</v>
      </c>
    </row>
    <row r="3371" spans="1:17" hidden="1" x14ac:dyDescent="0.2">
      <c r="A3371" t="s">
        <v>339</v>
      </c>
      <c r="B3371" t="s">
        <v>340</v>
      </c>
      <c r="C3371" t="s">
        <v>351</v>
      </c>
      <c r="D3371" t="s">
        <v>352</v>
      </c>
      <c r="E3371" t="s">
        <v>343</v>
      </c>
      <c r="F3371" t="s">
        <v>344</v>
      </c>
      <c r="G3371" t="s">
        <v>399</v>
      </c>
      <c r="H3371">
        <v>37</v>
      </c>
      <c r="I3371" t="s">
        <v>241</v>
      </c>
      <c r="J3371" t="s">
        <v>240</v>
      </c>
      <c r="K3371">
        <v>427735</v>
      </c>
      <c r="L3371">
        <v>356225</v>
      </c>
      <c r="M3371">
        <v>31125</v>
      </c>
      <c r="N3371">
        <v>20917</v>
      </c>
      <c r="O3371">
        <v>3494</v>
      </c>
      <c r="P3371">
        <v>2677</v>
      </c>
      <c r="Q3371">
        <v>13297</v>
      </c>
    </row>
    <row r="3372" spans="1:17" hidden="1" x14ac:dyDescent="0.2">
      <c r="A3372" t="s">
        <v>339</v>
      </c>
      <c r="B3372" t="s">
        <v>340</v>
      </c>
      <c r="C3372" t="s">
        <v>351</v>
      </c>
      <c r="D3372" t="s">
        <v>352</v>
      </c>
      <c r="E3372" t="s">
        <v>347</v>
      </c>
      <c r="F3372" t="s">
        <v>348</v>
      </c>
      <c r="G3372" t="s">
        <v>399</v>
      </c>
      <c r="H3372">
        <v>37</v>
      </c>
      <c r="I3372" t="s">
        <v>241</v>
      </c>
      <c r="J3372" t="s">
        <v>240</v>
      </c>
      <c r="K3372">
        <v>4217757</v>
      </c>
      <c r="L3372">
        <v>3042198</v>
      </c>
      <c r="M3372">
        <v>948031</v>
      </c>
      <c r="N3372">
        <v>52943</v>
      </c>
      <c r="O3372">
        <v>100081</v>
      </c>
      <c r="P3372">
        <v>2745</v>
      </c>
      <c r="Q3372">
        <v>71759</v>
      </c>
    </row>
    <row r="3373" spans="1:17" hidden="1" x14ac:dyDescent="0.2">
      <c r="A3373" t="s">
        <v>339</v>
      </c>
      <c r="B3373" t="s">
        <v>340</v>
      </c>
      <c r="C3373" t="s">
        <v>351</v>
      </c>
      <c r="D3373" t="s">
        <v>352</v>
      </c>
      <c r="E3373" t="s">
        <v>349</v>
      </c>
      <c r="F3373" t="s">
        <v>350</v>
      </c>
      <c r="G3373" t="s">
        <v>399</v>
      </c>
      <c r="H3373">
        <v>37</v>
      </c>
      <c r="I3373" t="s">
        <v>241</v>
      </c>
      <c r="J3373" t="s">
        <v>240</v>
      </c>
      <c r="K3373">
        <v>4645492</v>
      </c>
      <c r="L3373">
        <v>3398423</v>
      </c>
      <c r="M3373">
        <v>979156</v>
      </c>
      <c r="N3373">
        <v>73860</v>
      </c>
      <c r="O3373">
        <v>103575</v>
      </c>
      <c r="P3373">
        <v>5422</v>
      </c>
      <c r="Q3373">
        <v>85056</v>
      </c>
    </row>
    <row r="3374" spans="1:17" hidden="1" x14ac:dyDescent="0.2">
      <c r="A3374" t="s">
        <v>339</v>
      </c>
      <c r="B3374" t="s">
        <v>340</v>
      </c>
      <c r="C3374" t="s">
        <v>353</v>
      </c>
      <c r="D3374" t="s">
        <v>354</v>
      </c>
      <c r="E3374" t="s">
        <v>343</v>
      </c>
      <c r="F3374" t="s">
        <v>344</v>
      </c>
      <c r="G3374" t="s">
        <v>399</v>
      </c>
      <c r="H3374">
        <v>37</v>
      </c>
      <c r="I3374" t="s">
        <v>241</v>
      </c>
      <c r="J3374" t="s">
        <v>240</v>
      </c>
      <c r="K3374">
        <v>800120</v>
      </c>
      <c r="L3374">
        <v>662627</v>
      </c>
      <c r="M3374">
        <v>61644</v>
      </c>
      <c r="N3374">
        <v>38218</v>
      </c>
      <c r="O3374">
        <v>6560</v>
      </c>
      <c r="P3374">
        <v>4865</v>
      </c>
      <c r="Q3374">
        <v>26206</v>
      </c>
    </row>
    <row r="3375" spans="1:17" hidden="1" x14ac:dyDescent="0.2">
      <c r="A3375" t="s">
        <v>339</v>
      </c>
      <c r="B3375" t="s">
        <v>340</v>
      </c>
      <c r="C3375" t="s">
        <v>353</v>
      </c>
      <c r="D3375" t="s">
        <v>354</v>
      </c>
      <c r="E3375" t="s">
        <v>347</v>
      </c>
      <c r="F3375" t="s">
        <v>348</v>
      </c>
      <c r="G3375" t="s">
        <v>399</v>
      </c>
      <c r="H3375">
        <v>37</v>
      </c>
      <c r="I3375" t="s">
        <v>241</v>
      </c>
      <c r="J3375" t="s">
        <v>240</v>
      </c>
      <c r="K3375">
        <v>8735363</v>
      </c>
      <c r="L3375">
        <v>6235669</v>
      </c>
      <c r="M3375">
        <v>2026718</v>
      </c>
      <c r="N3375">
        <v>109348</v>
      </c>
      <c r="O3375">
        <v>209392</v>
      </c>
      <c r="P3375">
        <v>5444</v>
      </c>
      <c r="Q3375">
        <v>148792</v>
      </c>
    </row>
    <row r="3376" spans="1:17" hidden="1" x14ac:dyDescent="0.2">
      <c r="A3376" t="s">
        <v>339</v>
      </c>
      <c r="B3376" t="s">
        <v>340</v>
      </c>
      <c r="C3376" t="s">
        <v>353</v>
      </c>
      <c r="D3376" t="s">
        <v>354</v>
      </c>
      <c r="E3376" t="s">
        <v>349</v>
      </c>
      <c r="F3376" t="s">
        <v>350</v>
      </c>
      <c r="G3376" t="s">
        <v>399</v>
      </c>
      <c r="H3376">
        <v>37</v>
      </c>
      <c r="I3376" t="s">
        <v>241</v>
      </c>
      <c r="J3376" t="s">
        <v>240</v>
      </c>
      <c r="K3376">
        <v>9535483</v>
      </c>
      <c r="L3376">
        <v>6898296</v>
      </c>
      <c r="M3376">
        <v>2088362</v>
      </c>
      <c r="N3376">
        <v>147566</v>
      </c>
      <c r="O3376">
        <v>215952</v>
      </c>
      <c r="P3376">
        <v>10309</v>
      </c>
      <c r="Q3376">
        <v>174998</v>
      </c>
    </row>
    <row r="3377" spans="1:17" hidden="1" x14ac:dyDescent="0.2">
      <c r="A3377" t="s">
        <v>355</v>
      </c>
      <c r="B3377" t="s">
        <v>356</v>
      </c>
      <c r="C3377" t="s">
        <v>341</v>
      </c>
      <c r="D3377" t="s">
        <v>342</v>
      </c>
      <c r="E3377" t="s">
        <v>343</v>
      </c>
      <c r="F3377" t="s">
        <v>344</v>
      </c>
      <c r="G3377" t="s">
        <v>399</v>
      </c>
      <c r="H3377">
        <v>37</v>
      </c>
      <c r="I3377" t="s">
        <v>241</v>
      </c>
      <c r="J3377" t="s">
        <v>240</v>
      </c>
      <c r="K3377">
        <v>372385</v>
      </c>
      <c r="L3377">
        <v>306402</v>
      </c>
      <c r="M3377">
        <v>30519</v>
      </c>
      <c r="N3377">
        <v>17301</v>
      </c>
      <c r="O3377">
        <v>3066</v>
      </c>
      <c r="P3377">
        <v>2188</v>
      </c>
      <c r="Q3377">
        <v>12909</v>
      </c>
    </row>
    <row r="3378" spans="1:17" hidden="1" x14ac:dyDescent="0.2">
      <c r="A3378" t="s">
        <v>355</v>
      </c>
      <c r="B3378" t="s">
        <v>356</v>
      </c>
      <c r="C3378" t="s">
        <v>341</v>
      </c>
      <c r="D3378" t="s">
        <v>342</v>
      </c>
      <c r="E3378" t="s">
        <v>347</v>
      </c>
      <c r="F3378" t="s">
        <v>348</v>
      </c>
      <c r="G3378" t="s">
        <v>399</v>
      </c>
      <c r="H3378">
        <v>37</v>
      </c>
      <c r="I3378" t="s">
        <v>241</v>
      </c>
      <c r="J3378" t="s">
        <v>240</v>
      </c>
      <c r="K3378">
        <v>4517741</v>
      </c>
      <c r="L3378">
        <v>3193562</v>
      </c>
      <c r="M3378">
        <v>1078728</v>
      </c>
      <c r="N3378">
        <v>56407</v>
      </c>
      <c r="O3378">
        <v>109310</v>
      </c>
      <c r="P3378">
        <v>2699</v>
      </c>
      <c r="Q3378">
        <v>77035</v>
      </c>
    </row>
    <row r="3379" spans="1:17" hidden="1" x14ac:dyDescent="0.2">
      <c r="A3379" t="s">
        <v>355</v>
      </c>
      <c r="B3379" t="s">
        <v>356</v>
      </c>
      <c r="C3379" t="s">
        <v>341</v>
      </c>
      <c r="D3379" t="s">
        <v>342</v>
      </c>
      <c r="E3379" t="s">
        <v>349</v>
      </c>
      <c r="F3379" t="s">
        <v>350</v>
      </c>
      <c r="G3379" t="s">
        <v>399</v>
      </c>
      <c r="H3379">
        <v>37</v>
      </c>
      <c r="I3379" t="s">
        <v>241</v>
      </c>
      <c r="J3379" t="s">
        <v>240</v>
      </c>
      <c r="K3379">
        <v>4890126</v>
      </c>
      <c r="L3379">
        <v>3499964</v>
      </c>
      <c r="M3379">
        <v>1109247</v>
      </c>
      <c r="N3379">
        <v>73708</v>
      </c>
      <c r="O3379">
        <v>112376</v>
      </c>
      <c r="P3379">
        <v>4887</v>
      </c>
      <c r="Q3379">
        <v>89944</v>
      </c>
    </row>
    <row r="3380" spans="1:17" hidden="1" x14ac:dyDescent="0.2">
      <c r="A3380" t="s">
        <v>355</v>
      </c>
      <c r="B3380" t="s">
        <v>356</v>
      </c>
      <c r="C3380" t="s">
        <v>351</v>
      </c>
      <c r="D3380" t="s">
        <v>352</v>
      </c>
      <c r="E3380" t="s">
        <v>343</v>
      </c>
      <c r="F3380" t="s">
        <v>344</v>
      </c>
      <c r="G3380" t="s">
        <v>399</v>
      </c>
      <c r="H3380">
        <v>37</v>
      </c>
      <c r="I3380" t="s">
        <v>241</v>
      </c>
      <c r="J3380" t="s">
        <v>240</v>
      </c>
      <c r="K3380">
        <v>427736</v>
      </c>
      <c r="L3380">
        <v>356226</v>
      </c>
      <c r="M3380">
        <v>31125</v>
      </c>
      <c r="N3380">
        <v>20917</v>
      </c>
      <c r="O3380">
        <v>3494</v>
      </c>
      <c r="P3380">
        <v>2677</v>
      </c>
      <c r="Q3380">
        <v>13297</v>
      </c>
    </row>
    <row r="3381" spans="1:17" hidden="1" x14ac:dyDescent="0.2">
      <c r="A3381" t="s">
        <v>355</v>
      </c>
      <c r="B3381" t="s">
        <v>356</v>
      </c>
      <c r="C3381" t="s">
        <v>351</v>
      </c>
      <c r="D3381" t="s">
        <v>352</v>
      </c>
      <c r="E3381" t="s">
        <v>347</v>
      </c>
      <c r="F3381" t="s">
        <v>348</v>
      </c>
      <c r="G3381" t="s">
        <v>399</v>
      </c>
      <c r="H3381">
        <v>37</v>
      </c>
      <c r="I3381" t="s">
        <v>241</v>
      </c>
      <c r="J3381" t="s">
        <v>240</v>
      </c>
      <c r="K3381">
        <v>4217874</v>
      </c>
      <c r="L3381">
        <v>3042259</v>
      </c>
      <c r="M3381">
        <v>948085</v>
      </c>
      <c r="N3381">
        <v>52943</v>
      </c>
      <c r="O3381">
        <v>100081</v>
      </c>
      <c r="P3381">
        <v>2745</v>
      </c>
      <c r="Q3381">
        <v>71761</v>
      </c>
    </row>
    <row r="3382" spans="1:17" hidden="1" x14ac:dyDescent="0.2">
      <c r="A3382" t="s">
        <v>355</v>
      </c>
      <c r="B3382" t="s">
        <v>356</v>
      </c>
      <c r="C3382" t="s">
        <v>351</v>
      </c>
      <c r="D3382" t="s">
        <v>352</v>
      </c>
      <c r="E3382" t="s">
        <v>349</v>
      </c>
      <c r="F3382" t="s">
        <v>350</v>
      </c>
      <c r="G3382" t="s">
        <v>399</v>
      </c>
      <c r="H3382">
        <v>37</v>
      </c>
      <c r="I3382" t="s">
        <v>241</v>
      </c>
      <c r="J3382" t="s">
        <v>240</v>
      </c>
      <c r="K3382">
        <v>4645610</v>
      </c>
      <c r="L3382">
        <v>3398485</v>
      </c>
      <c r="M3382">
        <v>979210</v>
      </c>
      <c r="N3382">
        <v>73860</v>
      </c>
      <c r="O3382">
        <v>103575</v>
      </c>
      <c r="P3382">
        <v>5422</v>
      </c>
      <c r="Q3382">
        <v>85058</v>
      </c>
    </row>
    <row r="3383" spans="1:17" hidden="1" x14ac:dyDescent="0.2">
      <c r="A3383" t="s">
        <v>355</v>
      </c>
      <c r="B3383" t="s">
        <v>356</v>
      </c>
      <c r="C3383" t="s">
        <v>353</v>
      </c>
      <c r="D3383" t="s">
        <v>354</v>
      </c>
      <c r="E3383" t="s">
        <v>343</v>
      </c>
      <c r="F3383" t="s">
        <v>344</v>
      </c>
      <c r="G3383" t="s">
        <v>399</v>
      </c>
      <c r="H3383">
        <v>37</v>
      </c>
      <c r="I3383" t="s">
        <v>241</v>
      </c>
      <c r="J3383" t="s">
        <v>240</v>
      </c>
      <c r="K3383">
        <v>800121</v>
      </c>
      <c r="L3383">
        <v>662628</v>
      </c>
      <c r="M3383">
        <v>61644</v>
      </c>
      <c r="N3383">
        <v>38218</v>
      </c>
      <c r="O3383">
        <v>6560</v>
      </c>
      <c r="P3383">
        <v>4865</v>
      </c>
      <c r="Q3383">
        <v>26206</v>
      </c>
    </row>
    <row r="3384" spans="1:17" hidden="1" x14ac:dyDescent="0.2">
      <c r="A3384" t="s">
        <v>355</v>
      </c>
      <c r="B3384" t="s">
        <v>356</v>
      </c>
      <c r="C3384" t="s">
        <v>353</v>
      </c>
      <c r="D3384" t="s">
        <v>354</v>
      </c>
      <c r="E3384" t="s">
        <v>347</v>
      </c>
      <c r="F3384" t="s">
        <v>348</v>
      </c>
      <c r="G3384" t="s">
        <v>399</v>
      </c>
      <c r="H3384">
        <v>37</v>
      </c>
      <c r="I3384" t="s">
        <v>241</v>
      </c>
      <c r="J3384" t="s">
        <v>240</v>
      </c>
      <c r="K3384">
        <v>8735615</v>
      </c>
      <c r="L3384">
        <v>6235821</v>
      </c>
      <c r="M3384">
        <v>2026813</v>
      </c>
      <c r="N3384">
        <v>109350</v>
      </c>
      <c r="O3384">
        <v>209391</v>
      </c>
      <c r="P3384">
        <v>5444</v>
      </c>
      <c r="Q3384">
        <v>148796</v>
      </c>
    </row>
    <row r="3385" spans="1:17" hidden="1" x14ac:dyDescent="0.2">
      <c r="A3385" t="s">
        <v>355</v>
      </c>
      <c r="B3385" t="s">
        <v>356</v>
      </c>
      <c r="C3385" t="s">
        <v>353</v>
      </c>
      <c r="D3385" t="s">
        <v>354</v>
      </c>
      <c r="E3385" t="s">
        <v>349</v>
      </c>
      <c r="F3385" t="s">
        <v>350</v>
      </c>
      <c r="G3385" t="s">
        <v>399</v>
      </c>
      <c r="H3385">
        <v>37</v>
      </c>
      <c r="I3385" t="s">
        <v>241</v>
      </c>
      <c r="J3385" t="s">
        <v>240</v>
      </c>
      <c r="K3385">
        <v>9535736</v>
      </c>
      <c r="L3385">
        <v>6898449</v>
      </c>
      <c r="M3385">
        <v>2088457</v>
      </c>
      <c r="N3385">
        <v>147568</v>
      </c>
      <c r="O3385">
        <v>215951</v>
      </c>
      <c r="P3385">
        <v>10309</v>
      </c>
      <c r="Q3385">
        <v>175002</v>
      </c>
    </row>
    <row r="3386" spans="1:17" hidden="1" x14ac:dyDescent="0.2">
      <c r="A3386" t="s">
        <v>357</v>
      </c>
      <c r="B3386" s="2">
        <v>40360</v>
      </c>
      <c r="C3386" t="s">
        <v>341</v>
      </c>
      <c r="D3386" t="s">
        <v>342</v>
      </c>
      <c r="E3386" t="s">
        <v>343</v>
      </c>
      <c r="F3386" t="s">
        <v>344</v>
      </c>
      <c r="G3386" t="s">
        <v>399</v>
      </c>
      <c r="H3386">
        <v>37</v>
      </c>
      <c r="I3386" t="s">
        <v>241</v>
      </c>
      <c r="J3386" t="s">
        <v>240</v>
      </c>
      <c r="K3386">
        <v>375455</v>
      </c>
      <c r="L3386">
        <v>309165</v>
      </c>
      <c r="M3386">
        <v>30643</v>
      </c>
      <c r="N3386">
        <v>17336</v>
      </c>
      <c r="O3386">
        <v>3079</v>
      </c>
      <c r="P3386">
        <v>2197</v>
      </c>
      <c r="Q3386">
        <v>13035</v>
      </c>
    </row>
    <row r="3387" spans="1:17" hidden="1" x14ac:dyDescent="0.2">
      <c r="A3387" t="s">
        <v>357</v>
      </c>
      <c r="B3387" s="2">
        <v>40360</v>
      </c>
      <c r="C3387" t="s">
        <v>341</v>
      </c>
      <c r="D3387" t="s">
        <v>342</v>
      </c>
      <c r="E3387" t="s">
        <v>347</v>
      </c>
      <c r="F3387" t="s">
        <v>348</v>
      </c>
      <c r="G3387" t="s">
        <v>399</v>
      </c>
      <c r="H3387">
        <v>37</v>
      </c>
      <c r="I3387" t="s">
        <v>241</v>
      </c>
      <c r="J3387" t="s">
        <v>240</v>
      </c>
      <c r="K3387">
        <v>4528754</v>
      </c>
      <c r="L3387">
        <v>3199034</v>
      </c>
      <c r="M3387">
        <v>1082043</v>
      </c>
      <c r="N3387">
        <v>56571</v>
      </c>
      <c r="O3387">
        <v>110563</v>
      </c>
      <c r="P3387">
        <v>2711</v>
      </c>
      <c r="Q3387">
        <v>77832</v>
      </c>
    </row>
    <row r="3388" spans="1:17" hidden="1" x14ac:dyDescent="0.2">
      <c r="A3388" t="s">
        <v>357</v>
      </c>
      <c r="B3388" s="2">
        <v>40360</v>
      </c>
      <c r="C3388" t="s">
        <v>341</v>
      </c>
      <c r="D3388" t="s">
        <v>342</v>
      </c>
      <c r="E3388" t="s">
        <v>349</v>
      </c>
      <c r="F3388" t="s">
        <v>350</v>
      </c>
      <c r="G3388" t="s">
        <v>399</v>
      </c>
      <c r="H3388">
        <v>37</v>
      </c>
      <c r="I3388" t="s">
        <v>241</v>
      </c>
      <c r="J3388" t="s">
        <v>240</v>
      </c>
      <c r="K3388">
        <v>4904209</v>
      </c>
      <c r="L3388">
        <v>3508199</v>
      </c>
      <c r="M3388">
        <v>1112686</v>
      </c>
      <c r="N3388">
        <v>73907</v>
      </c>
      <c r="O3388">
        <v>113642</v>
      </c>
      <c r="P3388">
        <v>4908</v>
      </c>
      <c r="Q3388">
        <v>90867</v>
      </c>
    </row>
    <row r="3389" spans="1:17" hidden="1" x14ac:dyDescent="0.2">
      <c r="A3389" t="s">
        <v>357</v>
      </c>
      <c r="B3389" s="2">
        <v>40360</v>
      </c>
      <c r="C3389" t="s">
        <v>351</v>
      </c>
      <c r="D3389" t="s">
        <v>352</v>
      </c>
      <c r="E3389" t="s">
        <v>343</v>
      </c>
      <c r="F3389" t="s">
        <v>344</v>
      </c>
      <c r="G3389" t="s">
        <v>399</v>
      </c>
      <c r="H3389">
        <v>37</v>
      </c>
      <c r="I3389" t="s">
        <v>241</v>
      </c>
      <c r="J3389" t="s">
        <v>240</v>
      </c>
      <c r="K3389">
        <v>431048</v>
      </c>
      <c r="L3389">
        <v>359118</v>
      </c>
      <c r="M3389">
        <v>31363</v>
      </c>
      <c r="N3389">
        <v>20938</v>
      </c>
      <c r="O3389">
        <v>3512</v>
      </c>
      <c r="P3389">
        <v>2680</v>
      </c>
      <c r="Q3389">
        <v>13437</v>
      </c>
    </row>
    <row r="3390" spans="1:17" hidden="1" x14ac:dyDescent="0.2">
      <c r="A3390" t="s">
        <v>357</v>
      </c>
      <c r="B3390" s="2">
        <v>40360</v>
      </c>
      <c r="C3390" t="s">
        <v>351</v>
      </c>
      <c r="D3390" t="s">
        <v>352</v>
      </c>
      <c r="E3390" t="s">
        <v>347</v>
      </c>
      <c r="F3390" t="s">
        <v>348</v>
      </c>
      <c r="G3390" t="s">
        <v>399</v>
      </c>
      <c r="H3390">
        <v>37</v>
      </c>
      <c r="I3390" t="s">
        <v>241</v>
      </c>
      <c r="J3390" t="s">
        <v>240</v>
      </c>
      <c r="K3390">
        <v>4239036</v>
      </c>
      <c r="L3390">
        <v>3056414</v>
      </c>
      <c r="M3390">
        <v>952256</v>
      </c>
      <c r="N3390">
        <v>53184</v>
      </c>
      <c r="O3390">
        <v>101570</v>
      </c>
      <c r="P3390">
        <v>2803</v>
      </c>
      <c r="Q3390">
        <v>72809</v>
      </c>
    </row>
    <row r="3391" spans="1:17" hidden="1" x14ac:dyDescent="0.2">
      <c r="A3391" t="s">
        <v>357</v>
      </c>
      <c r="B3391" s="2">
        <v>40360</v>
      </c>
      <c r="C3391" t="s">
        <v>351</v>
      </c>
      <c r="D3391" t="s">
        <v>352</v>
      </c>
      <c r="E3391" t="s">
        <v>349</v>
      </c>
      <c r="F3391" t="s">
        <v>350</v>
      </c>
      <c r="G3391" t="s">
        <v>399</v>
      </c>
      <c r="H3391">
        <v>37</v>
      </c>
      <c r="I3391" t="s">
        <v>241</v>
      </c>
      <c r="J3391" t="s">
        <v>240</v>
      </c>
      <c r="K3391">
        <v>4670084</v>
      </c>
      <c r="L3391">
        <v>3415532</v>
      </c>
      <c r="M3391">
        <v>983619</v>
      </c>
      <c r="N3391">
        <v>74122</v>
      </c>
      <c r="O3391">
        <v>105082</v>
      </c>
      <c r="P3391">
        <v>5483</v>
      </c>
      <c r="Q3391">
        <v>86246</v>
      </c>
    </row>
    <row r="3392" spans="1:17" hidden="1" x14ac:dyDescent="0.2">
      <c r="A3392" t="s">
        <v>357</v>
      </c>
      <c r="B3392" s="2">
        <v>40360</v>
      </c>
      <c r="C3392" t="s">
        <v>353</v>
      </c>
      <c r="D3392" t="s">
        <v>354</v>
      </c>
      <c r="E3392" t="s">
        <v>343</v>
      </c>
      <c r="F3392" t="s">
        <v>344</v>
      </c>
      <c r="G3392" t="s">
        <v>399</v>
      </c>
      <c r="H3392">
        <v>37</v>
      </c>
      <c r="I3392" t="s">
        <v>241</v>
      </c>
      <c r="J3392" t="s">
        <v>240</v>
      </c>
      <c r="K3392">
        <v>806503</v>
      </c>
      <c r="L3392">
        <v>668283</v>
      </c>
      <c r="M3392">
        <v>62006</v>
      </c>
      <c r="N3392">
        <v>38274</v>
      </c>
      <c r="O3392">
        <v>6591</v>
      </c>
      <c r="P3392">
        <v>4877</v>
      </c>
      <c r="Q3392">
        <v>26472</v>
      </c>
    </row>
    <row r="3393" spans="1:17" hidden="1" x14ac:dyDescent="0.2">
      <c r="A3393" t="s">
        <v>357</v>
      </c>
      <c r="B3393" s="2">
        <v>40360</v>
      </c>
      <c r="C3393" t="s">
        <v>353</v>
      </c>
      <c r="D3393" t="s">
        <v>354</v>
      </c>
      <c r="E3393" t="s">
        <v>347</v>
      </c>
      <c r="F3393" t="s">
        <v>348</v>
      </c>
      <c r="G3393" t="s">
        <v>399</v>
      </c>
      <c r="H3393">
        <v>37</v>
      </c>
      <c r="I3393" t="s">
        <v>241</v>
      </c>
      <c r="J3393" t="s">
        <v>240</v>
      </c>
      <c r="K3393">
        <v>8767790</v>
      </c>
      <c r="L3393">
        <v>6255448</v>
      </c>
      <c r="M3393">
        <v>2034299</v>
      </c>
      <c r="N3393">
        <v>109755</v>
      </c>
      <c r="O3393">
        <v>212133</v>
      </c>
      <c r="P3393">
        <v>5514</v>
      </c>
      <c r="Q3393">
        <v>150641</v>
      </c>
    </row>
    <row r="3394" spans="1:17" hidden="1" x14ac:dyDescent="0.2">
      <c r="A3394" t="s">
        <v>357</v>
      </c>
      <c r="B3394" s="2">
        <v>40360</v>
      </c>
      <c r="C3394" t="s">
        <v>353</v>
      </c>
      <c r="D3394" t="s">
        <v>354</v>
      </c>
      <c r="E3394" t="s">
        <v>349</v>
      </c>
      <c r="F3394" t="s">
        <v>350</v>
      </c>
      <c r="G3394" t="s">
        <v>399</v>
      </c>
      <c r="H3394">
        <v>37</v>
      </c>
      <c r="I3394" t="s">
        <v>241</v>
      </c>
      <c r="J3394" t="s">
        <v>240</v>
      </c>
      <c r="K3394">
        <v>9574293</v>
      </c>
      <c r="L3394">
        <v>6923731</v>
      </c>
      <c r="M3394">
        <v>2096305</v>
      </c>
      <c r="N3394">
        <v>148029</v>
      </c>
      <c r="O3394">
        <v>218724</v>
      </c>
      <c r="P3394">
        <v>10391</v>
      </c>
      <c r="Q3394">
        <v>177113</v>
      </c>
    </row>
    <row r="3395" spans="1:17" hidden="1" x14ac:dyDescent="0.2">
      <c r="A3395" t="s">
        <v>358</v>
      </c>
      <c r="B3395" s="2">
        <v>40725</v>
      </c>
      <c r="C3395" t="s">
        <v>341</v>
      </c>
      <c r="D3395" t="s">
        <v>342</v>
      </c>
      <c r="E3395" t="s">
        <v>343</v>
      </c>
      <c r="F3395" t="s">
        <v>344</v>
      </c>
      <c r="G3395" t="s">
        <v>399</v>
      </c>
      <c r="H3395">
        <v>37</v>
      </c>
      <c r="I3395" t="s">
        <v>241</v>
      </c>
      <c r="J3395" t="s">
        <v>240</v>
      </c>
      <c r="K3395">
        <v>385834</v>
      </c>
      <c r="L3395">
        <v>316854</v>
      </c>
      <c r="M3395">
        <v>31826</v>
      </c>
      <c r="N3395">
        <v>17745</v>
      </c>
      <c r="O3395">
        <v>3442</v>
      </c>
      <c r="P3395">
        <v>2319</v>
      </c>
      <c r="Q3395">
        <v>13648</v>
      </c>
    </row>
    <row r="3396" spans="1:17" hidden="1" x14ac:dyDescent="0.2">
      <c r="A3396" t="s">
        <v>358</v>
      </c>
      <c r="B3396" s="2">
        <v>40725</v>
      </c>
      <c r="C3396" t="s">
        <v>341</v>
      </c>
      <c r="D3396" t="s">
        <v>342</v>
      </c>
      <c r="E3396" t="s">
        <v>347</v>
      </c>
      <c r="F3396" t="s">
        <v>348</v>
      </c>
      <c r="G3396" t="s">
        <v>399</v>
      </c>
      <c r="H3396">
        <v>37</v>
      </c>
      <c r="I3396" t="s">
        <v>241</v>
      </c>
      <c r="J3396" t="s">
        <v>240</v>
      </c>
      <c r="K3396">
        <v>4564892</v>
      </c>
      <c r="L3396">
        <v>3214298</v>
      </c>
      <c r="M3396">
        <v>1094441</v>
      </c>
      <c r="N3396">
        <v>57086</v>
      </c>
      <c r="O3396">
        <v>115527</v>
      </c>
      <c r="P3396">
        <v>2827</v>
      </c>
      <c r="Q3396">
        <v>80713</v>
      </c>
    </row>
    <row r="3397" spans="1:17" hidden="1" x14ac:dyDescent="0.2">
      <c r="A3397" t="s">
        <v>358</v>
      </c>
      <c r="B3397" s="2">
        <v>40725</v>
      </c>
      <c r="C3397" t="s">
        <v>341</v>
      </c>
      <c r="D3397" t="s">
        <v>342</v>
      </c>
      <c r="E3397" t="s">
        <v>349</v>
      </c>
      <c r="F3397" t="s">
        <v>350</v>
      </c>
      <c r="G3397" t="s">
        <v>399</v>
      </c>
      <c r="H3397">
        <v>37</v>
      </c>
      <c r="I3397" t="s">
        <v>241</v>
      </c>
      <c r="J3397" t="s">
        <v>240</v>
      </c>
      <c r="K3397">
        <v>4950726</v>
      </c>
      <c r="L3397">
        <v>3531152</v>
      </c>
      <c r="M3397">
        <v>1126267</v>
      </c>
      <c r="N3397">
        <v>74831</v>
      </c>
      <c r="O3397">
        <v>118969</v>
      </c>
      <c r="P3397">
        <v>5146</v>
      </c>
      <c r="Q3397">
        <v>94361</v>
      </c>
    </row>
    <row r="3398" spans="1:17" hidden="1" x14ac:dyDescent="0.2">
      <c r="A3398" t="s">
        <v>358</v>
      </c>
      <c r="B3398" s="2">
        <v>40725</v>
      </c>
      <c r="C3398" t="s">
        <v>351</v>
      </c>
      <c r="D3398" t="s">
        <v>352</v>
      </c>
      <c r="E3398" t="s">
        <v>343</v>
      </c>
      <c r="F3398" t="s">
        <v>344</v>
      </c>
      <c r="G3398" t="s">
        <v>399</v>
      </c>
      <c r="H3398">
        <v>37</v>
      </c>
      <c r="I3398" t="s">
        <v>241</v>
      </c>
      <c r="J3398" t="s">
        <v>240</v>
      </c>
      <c r="K3398">
        <v>435812</v>
      </c>
      <c r="L3398">
        <v>361688</v>
      </c>
      <c r="M3398">
        <v>32411</v>
      </c>
      <c r="N3398">
        <v>21167</v>
      </c>
      <c r="O3398">
        <v>3901</v>
      </c>
      <c r="P3398">
        <v>2731</v>
      </c>
      <c r="Q3398">
        <v>13914</v>
      </c>
    </row>
    <row r="3399" spans="1:17" hidden="1" x14ac:dyDescent="0.2">
      <c r="A3399" t="s">
        <v>358</v>
      </c>
      <c r="B3399" s="2">
        <v>40725</v>
      </c>
      <c r="C3399" t="s">
        <v>351</v>
      </c>
      <c r="D3399" t="s">
        <v>352</v>
      </c>
      <c r="E3399" t="s">
        <v>347</v>
      </c>
      <c r="F3399" t="s">
        <v>348</v>
      </c>
      <c r="G3399" t="s">
        <v>399</v>
      </c>
      <c r="H3399">
        <v>37</v>
      </c>
      <c r="I3399" t="s">
        <v>241</v>
      </c>
      <c r="J3399" t="s">
        <v>240</v>
      </c>
      <c r="K3399">
        <v>4270216</v>
      </c>
      <c r="L3399">
        <v>3069421</v>
      </c>
      <c r="M3399">
        <v>962457</v>
      </c>
      <c r="N3399">
        <v>53689</v>
      </c>
      <c r="O3399">
        <v>106066</v>
      </c>
      <c r="P3399">
        <v>2861</v>
      </c>
      <c r="Q3399">
        <v>75722</v>
      </c>
    </row>
    <row r="3400" spans="1:17" hidden="1" x14ac:dyDescent="0.2">
      <c r="A3400" t="s">
        <v>358</v>
      </c>
      <c r="B3400" s="2">
        <v>40725</v>
      </c>
      <c r="C3400" t="s">
        <v>351</v>
      </c>
      <c r="D3400" t="s">
        <v>352</v>
      </c>
      <c r="E3400" t="s">
        <v>349</v>
      </c>
      <c r="F3400" t="s">
        <v>350</v>
      </c>
      <c r="G3400" t="s">
        <v>399</v>
      </c>
      <c r="H3400">
        <v>37</v>
      </c>
      <c r="I3400" t="s">
        <v>241</v>
      </c>
      <c r="J3400" t="s">
        <v>240</v>
      </c>
      <c r="K3400">
        <v>4706028</v>
      </c>
      <c r="L3400">
        <v>3431109</v>
      </c>
      <c r="M3400">
        <v>994868</v>
      </c>
      <c r="N3400">
        <v>74856</v>
      </c>
      <c r="O3400">
        <v>109967</v>
      </c>
      <c r="P3400">
        <v>5592</v>
      </c>
      <c r="Q3400">
        <v>89636</v>
      </c>
    </row>
    <row r="3401" spans="1:17" hidden="1" x14ac:dyDescent="0.2">
      <c r="A3401" t="s">
        <v>358</v>
      </c>
      <c r="B3401" s="2">
        <v>40725</v>
      </c>
      <c r="C3401" t="s">
        <v>353</v>
      </c>
      <c r="D3401" t="s">
        <v>354</v>
      </c>
      <c r="E3401" t="s">
        <v>343</v>
      </c>
      <c r="F3401" t="s">
        <v>344</v>
      </c>
      <c r="G3401" t="s">
        <v>399</v>
      </c>
      <c r="H3401">
        <v>37</v>
      </c>
      <c r="I3401" t="s">
        <v>241</v>
      </c>
      <c r="J3401" t="s">
        <v>240</v>
      </c>
      <c r="K3401">
        <v>821646</v>
      </c>
      <c r="L3401">
        <v>678542</v>
      </c>
      <c r="M3401">
        <v>64237</v>
      </c>
      <c r="N3401">
        <v>38912</v>
      </c>
      <c r="O3401">
        <v>7343</v>
      </c>
      <c r="P3401">
        <v>5050</v>
      </c>
      <c r="Q3401">
        <v>27562</v>
      </c>
    </row>
    <row r="3402" spans="1:17" hidden="1" x14ac:dyDescent="0.2">
      <c r="A3402" t="s">
        <v>358</v>
      </c>
      <c r="B3402" s="2">
        <v>40725</v>
      </c>
      <c r="C3402" t="s">
        <v>353</v>
      </c>
      <c r="D3402" t="s">
        <v>354</v>
      </c>
      <c r="E3402" t="s">
        <v>347</v>
      </c>
      <c r="F3402" t="s">
        <v>348</v>
      </c>
      <c r="G3402" t="s">
        <v>399</v>
      </c>
      <c r="H3402">
        <v>37</v>
      </c>
      <c r="I3402" t="s">
        <v>241</v>
      </c>
      <c r="J3402" t="s">
        <v>240</v>
      </c>
      <c r="K3402">
        <v>8835108</v>
      </c>
      <c r="L3402">
        <v>6283719</v>
      </c>
      <c r="M3402">
        <v>2056898</v>
      </c>
      <c r="N3402">
        <v>110775</v>
      </c>
      <c r="O3402">
        <v>221593</v>
      </c>
      <c r="P3402">
        <v>5688</v>
      </c>
      <c r="Q3402">
        <v>156435</v>
      </c>
    </row>
    <row r="3403" spans="1:17" hidden="1" x14ac:dyDescent="0.2">
      <c r="A3403" t="s">
        <v>358</v>
      </c>
      <c r="B3403" s="2">
        <v>40725</v>
      </c>
      <c r="C3403" t="s">
        <v>353</v>
      </c>
      <c r="D3403" t="s">
        <v>354</v>
      </c>
      <c r="E3403" t="s">
        <v>349</v>
      </c>
      <c r="F3403" t="s">
        <v>350</v>
      </c>
      <c r="G3403" t="s">
        <v>399</v>
      </c>
      <c r="H3403">
        <v>37</v>
      </c>
      <c r="I3403" t="s">
        <v>241</v>
      </c>
      <c r="J3403" t="s">
        <v>240</v>
      </c>
      <c r="K3403">
        <v>9656754</v>
      </c>
      <c r="L3403">
        <v>6962261</v>
      </c>
      <c r="M3403">
        <v>2121135</v>
      </c>
      <c r="N3403">
        <v>149687</v>
      </c>
      <c r="O3403">
        <v>228936</v>
      </c>
      <c r="P3403">
        <v>10738</v>
      </c>
      <c r="Q3403">
        <v>183997</v>
      </c>
    </row>
    <row r="3404" spans="1:17" hidden="1" x14ac:dyDescent="0.2">
      <c r="A3404" t="s">
        <v>359</v>
      </c>
      <c r="B3404" s="2">
        <v>41091</v>
      </c>
      <c r="C3404" t="s">
        <v>341</v>
      </c>
      <c r="D3404" t="s">
        <v>342</v>
      </c>
      <c r="E3404" t="s">
        <v>343</v>
      </c>
      <c r="F3404" t="s">
        <v>344</v>
      </c>
      <c r="G3404" t="s">
        <v>399</v>
      </c>
      <c r="H3404">
        <v>37</v>
      </c>
      <c r="I3404" t="s">
        <v>241</v>
      </c>
      <c r="J3404" t="s">
        <v>240</v>
      </c>
      <c r="K3404">
        <v>397429</v>
      </c>
      <c r="L3404">
        <v>324659</v>
      </c>
      <c r="M3404">
        <v>33721</v>
      </c>
      <c r="N3404">
        <v>18522</v>
      </c>
      <c r="O3404">
        <v>3870</v>
      </c>
      <c r="P3404">
        <v>2416</v>
      </c>
      <c r="Q3404">
        <v>14241</v>
      </c>
    </row>
    <row r="3405" spans="1:17" hidden="1" x14ac:dyDescent="0.2">
      <c r="A3405" t="s">
        <v>359</v>
      </c>
      <c r="B3405" s="2">
        <v>41091</v>
      </c>
      <c r="C3405" t="s">
        <v>341</v>
      </c>
      <c r="D3405" t="s">
        <v>342</v>
      </c>
      <c r="E3405" t="s">
        <v>347</v>
      </c>
      <c r="F3405" t="s">
        <v>348</v>
      </c>
      <c r="G3405" t="s">
        <v>399</v>
      </c>
      <c r="H3405">
        <v>37</v>
      </c>
      <c r="I3405" t="s">
        <v>241</v>
      </c>
      <c r="J3405" t="s">
        <v>240</v>
      </c>
      <c r="K3405">
        <v>4602197</v>
      </c>
      <c r="L3405">
        <v>3228991</v>
      </c>
      <c r="M3405">
        <v>1107144</v>
      </c>
      <c r="N3405">
        <v>57629</v>
      </c>
      <c r="O3405">
        <v>121665</v>
      </c>
      <c r="P3405">
        <v>2951</v>
      </c>
      <c r="Q3405">
        <v>83817</v>
      </c>
    </row>
    <row r="3406" spans="1:17" hidden="1" x14ac:dyDescent="0.2">
      <c r="A3406" t="s">
        <v>359</v>
      </c>
      <c r="B3406" s="2">
        <v>41091</v>
      </c>
      <c r="C3406" t="s">
        <v>341</v>
      </c>
      <c r="D3406" t="s">
        <v>342</v>
      </c>
      <c r="E3406" t="s">
        <v>349</v>
      </c>
      <c r="F3406" t="s">
        <v>350</v>
      </c>
      <c r="G3406" t="s">
        <v>399</v>
      </c>
      <c r="H3406">
        <v>37</v>
      </c>
      <c r="I3406" t="s">
        <v>241</v>
      </c>
      <c r="J3406" t="s">
        <v>240</v>
      </c>
      <c r="K3406">
        <v>4999626</v>
      </c>
      <c r="L3406">
        <v>3553650</v>
      </c>
      <c r="M3406">
        <v>1140865</v>
      </c>
      <c r="N3406">
        <v>76151</v>
      </c>
      <c r="O3406">
        <v>125535</v>
      </c>
      <c r="P3406">
        <v>5367</v>
      </c>
      <c r="Q3406">
        <v>98058</v>
      </c>
    </row>
    <row r="3407" spans="1:17" hidden="1" x14ac:dyDescent="0.2">
      <c r="A3407" t="s">
        <v>359</v>
      </c>
      <c r="B3407" s="2">
        <v>41091</v>
      </c>
      <c r="C3407" t="s">
        <v>351</v>
      </c>
      <c r="D3407" t="s">
        <v>352</v>
      </c>
      <c r="E3407" t="s">
        <v>343</v>
      </c>
      <c r="F3407" t="s">
        <v>344</v>
      </c>
      <c r="G3407" t="s">
        <v>399</v>
      </c>
      <c r="H3407">
        <v>37</v>
      </c>
      <c r="I3407" t="s">
        <v>241</v>
      </c>
      <c r="J3407" t="s">
        <v>240</v>
      </c>
      <c r="K3407">
        <v>443207</v>
      </c>
      <c r="L3407">
        <v>365959</v>
      </c>
      <c r="M3407">
        <v>34152</v>
      </c>
      <c r="N3407">
        <v>21567</v>
      </c>
      <c r="O3407">
        <v>4252</v>
      </c>
      <c r="P3407">
        <v>2829</v>
      </c>
      <c r="Q3407">
        <v>14448</v>
      </c>
    </row>
    <row r="3408" spans="1:17" hidden="1" x14ac:dyDescent="0.2">
      <c r="A3408" t="s">
        <v>359</v>
      </c>
      <c r="B3408" s="2">
        <v>41091</v>
      </c>
      <c r="C3408" t="s">
        <v>351</v>
      </c>
      <c r="D3408" t="s">
        <v>352</v>
      </c>
      <c r="E3408" t="s">
        <v>347</v>
      </c>
      <c r="F3408" t="s">
        <v>348</v>
      </c>
      <c r="G3408" t="s">
        <v>399</v>
      </c>
      <c r="H3408">
        <v>37</v>
      </c>
      <c r="I3408" t="s">
        <v>241</v>
      </c>
      <c r="J3408" t="s">
        <v>240</v>
      </c>
      <c r="K3408">
        <v>4306290</v>
      </c>
      <c r="L3408">
        <v>3085868</v>
      </c>
      <c r="M3408">
        <v>972854</v>
      </c>
      <c r="N3408">
        <v>53980</v>
      </c>
      <c r="O3408">
        <v>112061</v>
      </c>
      <c r="P3408">
        <v>2952</v>
      </c>
      <c r="Q3408">
        <v>78575</v>
      </c>
    </row>
    <row r="3409" spans="1:17" hidden="1" x14ac:dyDescent="0.2">
      <c r="A3409" t="s">
        <v>359</v>
      </c>
      <c r="B3409" s="2">
        <v>41091</v>
      </c>
      <c r="C3409" t="s">
        <v>351</v>
      </c>
      <c r="D3409" t="s">
        <v>352</v>
      </c>
      <c r="E3409" t="s">
        <v>349</v>
      </c>
      <c r="F3409" t="s">
        <v>350</v>
      </c>
      <c r="G3409" t="s">
        <v>399</v>
      </c>
      <c r="H3409">
        <v>37</v>
      </c>
      <c r="I3409" t="s">
        <v>241</v>
      </c>
      <c r="J3409" t="s">
        <v>240</v>
      </c>
      <c r="K3409">
        <v>4749497</v>
      </c>
      <c r="L3409">
        <v>3451827</v>
      </c>
      <c r="M3409">
        <v>1007006</v>
      </c>
      <c r="N3409">
        <v>75547</v>
      </c>
      <c r="O3409">
        <v>116313</v>
      </c>
      <c r="P3409">
        <v>5781</v>
      </c>
      <c r="Q3409">
        <v>93023</v>
      </c>
    </row>
    <row r="3410" spans="1:17" hidden="1" x14ac:dyDescent="0.2">
      <c r="A3410" t="s">
        <v>359</v>
      </c>
      <c r="B3410" s="2">
        <v>41091</v>
      </c>
      <c r="C3410" t="s">
        <v>353</v>
      </c>
      <c r="D3410" t="s">
        <v>354</v>
      </c>
      <c r="E3410" t="s">
        <v>343</v>
      </c>
      <c r="F3410" t="s">
        <v>344</v>
      </c>
      <c r="G3410" t="s">
        <v>399</v>
      </c>
      <c r="H3410">
        <v>37</v>
      </c>
      <c r="I3410" t="s">
        <v>241</v>
      </c>
      <c r="J3410" t="s">
        <v>240</v>
      </c>
      <c r="K3410">
        <v>840636</v>
      </c>
      <c r="L3410">
        <v>690618</v>
      </c>
      <c r="M3410">
        <v>67873</v>
      </c>
      <c r="N3410">
        <v>40089</v>
      </c>
      <c r="O3410">
        <v>8122</v>
      </c>
      <c r="P3410">
        <v>5245</v>
      </c>
      <c r="Q3410">
        <v>28689</v>
      </c>
    </row>
    <row r="3411" spans="1:17" hidden="1" x14ac:dyDescent="0.2">
      <c r="A3411" t="s">
        <v>359</v>
      </c>
      <c r="B3411" s="2">
        <v>41091</v>
      </c>
      <c r="C3411" t="s">
        <v>353</v>
      </c>
      <c r="D3411" t="s">
        <v>354</v>
      </c>
      <c r="E3411" t="s">
        <v>347</v>
      </c>
      <c r="F3411" t="s">
        <v>348</v>
      </c>
      <c r="G3411" t="s">
        <v>399</v>
      </c>
      <c r="H3411">
        <v>37</v>
      </c>
      <c r="I3411" t="s">
        <v>241</v>
      </c>
      <c r="J3411" t="s">
        <v>240</v>
      </c>
      <c r="K3411">
        <v>8908487</v>
      </c>
      <c r="L3411">
        <v>6314859</v>
      </c>
      <c r="M3411">
        <v>2079998</v>
      </c>
      <c r="N3411">
        <v>111609</v>
      </c>
      <c r="O3411">
        <v>233726</v>
      </c>
      <c r="P3411">
        <v>5903</v>
      </c>
      <c r="Q3411">
        <v>162392</v>
      </c>
    </row>
    <row r="3412" spans="1:17" hidden="1" x14ac:dyDescent="0.2">
      <c r="A3412" t="s">
        <v>359</v>
      </c>
      <c r="B3412" s="2">
        <v>41091</v>
      </c>
      <c r="C3412" t="s">
        <v>353</v>
      </c>
      <c r="D3412" t="s">
        <v>354</v>
      </c>
      <c r="E3412" t="s">
        <v>349</v>
      </c>
      <c r="F3412" t="s">
        <v>350</v>
      </c>
      <c r="G3412" t="s">
        <v>399</v>
      </c>
      <c r="H3412">
        <v>37</v>
      </c>
      <c r="I3412" t="s">
        <v>241</v>
      </c>
      <c r="J3412" t="s">
        <v>240</v>
      </c>
      <c r="K3412">
        <v>9749123</v>
      </c>
      <c r="L3412">
        <v>7005477</v>
      </c>
      <c r="M3412">
        <v>2147871</v>
      </c>
      <c r="N3412">
        <v>151698</v>
      </c>
      <c r="O3412">
        <v>241848</v>
      </c>
      <c r="P3412">
        <v>11148</v>
      </c>
      <c r="Q3412">
        <v>191081</v>
      </c>
    </row>
    <row r="3413" spans="1:17" hidden="1" x14ac:dyDescent="0.2">
      <c r="A3413" t="s">
        <v>360</v>
      </c>
      <c r="B3413" s="2">
        <v>41456</v>
      </c>
      <c r="C3413" t="s">
        <v>341</v>
      </c>
      <c r="D3413" t="s">
        <v>342</v>
      </c>
      <c r="E3413" t="s">
        <v>343</v>
      </c>
      <c r="F3413" t="s">
        <v>344</v>
      </c>
      <c r="G3413" t="s">
        <v>399</v>
      </c>
      <c r="H3413">
        <v>37</v>
      </c>
      <c r="I3413" t="s">
        <v>241</v>
      </c>
      <c r="J3413" t="s">
        <v>240</v>
      </c>
      <c r="K3413">
        <v>408138</v>
      </c>
      <c r="L3413">
        <v>332123</v>
      </c>
      <c r="M3413">
        <v>35367</v>
      </c>
      <c r="N3413">
        <v>19000</v>
      </c>
      <c r="O3413">
        <v>4349</v>
      </c>
      <c r="P3413">
        <v>2521</v>
      </c>
      <c r="Q3413">
        <v>14778</v>
      </c>
    </row>
    <row r="3414" spans="1:17" hidden="1" x14ac:dyDescent="0.2">
      <c r="A3414" t="s">
        <v>360</v>
      </c>
      <c r="B3414" s="2">
        <v>41456</v>
      </c>
      <c r="C3414" t="s">
        <v>341</v>
      </c>
      <c r="D3414" t="s">
        <v>342</v>
      </c>
      <c r="E3414" t="s">
        <v>347</v>
      </c>
      <c r="F3414" t="s">
        <v>348</v>
      </c>
      <c r="G3414" t="s">
        <v>399</v>
      </c>
      <c r="H3414">
        <v>37</v>
      </c>
      <c r="I3414" t="s">
        <v>241</v>
      </c>
      <c r="J3414" t="s">
        <v>240</v>
      </c>
      <c r="K3414">
        <v>4641019</v>
      </c>
      <c r="L3414">
        <v>3243414</v>
      </c>
      <c r="M3414">
        <v>1120668</v>
      </c>
      <c r="N3414">
        <v>58205</v>
      </c>
      <c r="O3414">
        <v>128800</v>
      </c>
      <c r="P3414">
        <v>3064</v>
      </c>
      <c r="Q3414">
        <v>86868</v>
      </c>
    </row>
    <row r="3415" spans="1:17" hidden="1" x14ac:dyDescent="0.2">
      <c r="A3415" t="s">
        <v>360</v>
      </c>
      <c r="B3415" s="2">
        <v>41456</v>
      </c>
      <c r="C3415" t="s">
        <v>341</v>
      </c>
      <c r="D3415" t="s">
        <v>342</v>
      </c>
      <c r="E3415" t="s">
        <v>349</v>
      </c>
      <c r="F3415" t="s">
        <v>350</v>
      </c>
      <c r="G3415" t="s">
        <v>399</v>
      </c>
      <c r="H3415">
        <v>37</v>
      </c>
      <c r="I3415" t="s">
        <v>241</v>
      </c>
      <c r="J3415" t="s">
        <v>240</v>
      </c>
      <c r="K3415">
        <v>5049157</v>
      </c>
      <c r="L3415">
        <v>3575537</v>
      </c>
      <c r="M3415">
        <v>1156035</v>
      </c>
      <c r="N3415">
        <v>77205</v>
      </c>
      <c r="O3415">
        <v>133149</v>
      </c>
      <c r="P3415">
        <v>5585</v>
      </c>
      <c r="Q3415">
        <v>101646</v>
      </c>
    </row>
    <row r="3416" spans="1:17" hidden="1" x14ac:dyDescent="0.2">
      <c r="A3416" t="s">
        <v>360</v>
      </c>
      <c r="B3416" s="2">
        <v>41456</v>
      </c>
      <c r="C3416" t="s">
        <v>351</v>
      </c>
      <c r="D3416" t="s">
        <v>352</v>
      </c>
      <c r="E3416" t="s">
        <v>343</v>
      </c>
      <c r="F3416" t="s">
        <v>344</v>
      </c>
      <c r="G3416" t="s">
        <v>399</v>
      </c>
      <c r="H3416">
        <v>37</v>
      </c>
      <c r="I3416" t="s">
        <v>241</v>
      </c>
      <c r="J3416" t="s">
        <v>240</v>
      </c>
      <c r="K3416">
        <v>450931</v>
      </c>
      <c r="L3416">
        <v>370672</v>
      </c>
      <c r="M3416">
        <v>35821</v>
      </c>
      <c r="N3416">
        <v>21848</v>
      </c>
      <c r="O3416">
        <v>4722</v>
      </c>
      <c r="P3416">
        <v>2925</v>
      </c>
      <c r="Q3416">
        <v>14943</v>
      </c>
    </row>
    <row r="3417" spans="1:17" hidden="1" x14ac:dyDescent="0.2">
      <c r="A3417" t="s">
        <v>360</v>
      </c>
      <c r="B3417" s="2">
        <v>41456</v>
      </c>
      <c r="C3417" t="s">
        <v>351</v>
      </c>
      <c r="D3417" t="s">
        <v>352</v>
      </c>
      <c r="E3417" t="s">
        <v>347</v>
      </c>
      <c r="F3417" t="s">
        <v>348</v>
      </c>
      <c r="G3417" t="s">
        <v>399</v>
      </c>
      <c r="H3417">
        <v>37</v>
      </c>
      <c r="I3417" t="s">
        <v>241</v>
      </c>
      <c r="J3417" t="s">
        <v>240</v>
      </c>
      <c r="K3417">
        <v>4343511</v>
      </c>
      <c r="L3417">
        <v>3101066</v>
      </c>
      <c r="M3417">
        <v>984488</v>
      </c>
      <c r="N3417">
        <v>54331</v>
      </c>
      <c r="O3417">
        <v>118908</v>
      </c>
      <c r="P3417">
        <v>3089</v>
      </c>
      <c r="Q3417">
        <v>81629</v>
      </c>
    </row>
    <row r="3418" spans="1:17" hidden="1" x14ac:dyDescent="0.2">
      <c r="A3418" t="s">
        <v>360</v>
      </c>
      <c r="B3418" s="2">
        <v>41456</v>
      </c>
      <c r="C3418" t="s">
        <v>351</v>
      </c>
      <c r="D3418" t="s">
        <v>352</v>
      </c>
      <c r="E3418" t="s">
        <v>349</v>
      </c>
      <c r="F3418" t="s">
        <v>350</v>
      </c>
      <c r="G3418" t="s">
        <v>399</v>
      </c>
      <c r="H3418">
        <v>37</v>
      </c>
      <c r="I3418" t="s">
        <v>241</v>
      </c>
      <c r="J3418" t="s">
        <v>240</v>
      </c>
      <c r="K3418">
        <v>4794442</v>
      </c>
      <c r="L3418">
        <v>3471738</v>
      </c>
      <c r="M3418">
        <v>1020309</v>
      </c>
      <c r="N3418">
        <v>76179</v>
      </c>
      <c r="O3418">
        <v>123630</v>
      </c>
      <c r="P3418">
        <v>6014</v>
      </c>
      <c r="Q3418">
        <v>96572</v>
      </c>
    </row>
    <row r="3419" spans="1:17" hidden="1" x14ac:dyDescent="0.2">
      <c r="A3419" t="s">
        <v>360</v>
      </c>
      <c r="B3419" s="2">
        <v>41456</v>
      </c>
      <c r="C3419" t="s">
        <v>353</v>
      </c>
      <c r="D3419" t="s">
        <v>354</v>
      </c>
      <c r="E3419" t="s">
        <v>343</v>
      </c>
      <c r="F3419" t="s">
        <v>344</v>
      </c>
      <c r="G3419" t="s">
        <v>399</v>
      </c>
      <c r="H3419">
        <v>37</v>
      </c>
      <c r="I3419" t="s">
        <v>241</v>
      </c>
      <c r="J3419" t="s">
        <v>240</v>
      </c>
      <c r="K3419">
        <v>859069</v>
      </c>
      <c r="L3419">
        <v>702795</v>
      </c>
      <c r="M3419">
        <v>71188</v>
      </c>
      <c r="N3419">
        <v>40848</v>
      </c>
      <c r="O3419">
        <v>9071</v>
      </c>
      <c r="P3419">
        <v>5446</v>
      </c>
      <c r="Q3419">
        <v>29721</v>
      </c>
    </row>
    <row r="3420" spans="1:17" hidden="1" x14ac:dyDescent="0.2">
      <c r="A3420" t="s">
        <v>360</v>
      </c>
      <c r="B3420" s="2">
        <v>41456</v>
      </c>
      <c r="C3420" t="s">
        <v>353</v>
      </c>
      <c r="D3420" t="s">
        <v>354</v>
      </c>
      <c r="E3420" t="s">
        <v>347</v>
      </c>
      <c r="F3420" t="s">
        <v>348</v>
      </c>
      <c r="G3420" t="s">
        <v>399</v>
      </c>
      <c r="H3420">
        <v>37</v>
      </c>
      <c r="I3420" t="s">
        <v>241</v>
      </c>
      <c r="J3420" t="s">
        <v>240</v>
      </c>
      <c r="K3420">
        <v>8984530</v>
      </c>
      <c r="L3420">
        <v>6344480</v>
      </c>
      <c r="M3420">
        <v>2105156</v>
      </c>
      <c r="N3420">
        <v>112536</v>
      </c>
      <c r="O3420">
        <v>247708</v>
      </c>
      <c r="P3420">
        <v>6153</v>
      </c>
      <c r="Q3420">
        <v>168497</v>
      </c>
    </row>
    <row r="3421" spans="1:17" hidden="1" x14ac:dyDescent="0.2">
      <c r="A3421" t="s">
        <v>360</v>
      </c>
      <c r="B3421" s="2">
        <v>41456</v>
      </c>
      <c r="C3421" t="s">
        <v>353</v>
      </c>
      <c r="D3421" t="s">
        <v>354</v>
      </c>
      <c r="E3421" t="s">
        <v>349</v>
      </c>
      <c r="F3421" t="s">
        <v>350</v>
      </c>
      <c r="G3421" t="s">
        <v>399</v>
      </c>
      <c r="H3421">
        <v>37</v>
      </c>
      <c r="I3421" t="s">
        <v>241</v>
      </c>
      <c r="J3421" t="s">
        <v>240</v>
      </c>
      <c r="K3421">
        <v>9843599</v>
      </c>
      <c r="L3421">
        <v>7047275</v>
      </c>
      <c r="M3421">
        <v>2176344</v>
      </c>
      <c r="N3421">
        <v>153384</v>
      </c>
      <c r="O3421">
        <v>256779</v>
      </c>
      <c r="P3421">
        <v>11599</v>
      </c>
      <c r="Q3421">
        <v>198218</v>
      </c>
    </row>
    <row r="3422" spans="1:17" x14ac:dyDescent="0.2">
      <c r="A3422" t="s">
        <v>361</v>
      </c>
      <c r="B3422" s="2">
        <v>41821</v>
      </c>
      <c r="C3422" t="s">
        <v>341</v>
      </c>
      <c r="D3422" t="s">
        <v>342</v>
      </c>
      <c r="E3422" t="s">
        <v>343</v>
      </c>
      <c r="F3422" t="s">
        <v>344</v>
      </c>
      <c r="G3422" t="s">
        <v>399</v>
      </c>
      <c r="H3422">
        <v>37</v>
      </c>
      <c r="I3422" t="s">
        <v>241</v>
      </c>
      <c r="J3422" t="s">
        <v>240</v>
      </c>
      <c r="K3422">
        <v>419391</v>
      </c>
      <c r="L3422">
        <v>339852</v>
      </c>
      <c r="M3422">
        <v>37292</v>
      </c>
      <c r="N3422">
        <v>19565</v>
      </c>
      <c r="O3422">
        <v>4691</v>
      </c>
      <c r="P3422">
        <v>2602</v>
      </c>
      <c r="Q3422">
        <v>15389</v>
      </c>
    </row>
    <row r="3423" spans="1:17" x14ac:dyDescent="0.2">
      <c r="A3423" t="s">
        <v>361</v>
      </c>
      <c r="B3423" s="2">
        <v>41821</v>
      </c>
      <c r="C3423" t="s">
        <v>341</v>
      </c>
      <c r="D3423" t="s">
        <v>342</v>
      </c>
      <c r="E3423" t="s">
        <v>347</v>
      </c>
      <c r="F3423" t="s">
        <v>348</v>
      </c>
      <c r="G3423" t="s">
        <v>399</v>
      </c>
      <c r="H3423">
        <v>37</v>
      </c>
      <c r="I3423" t="s">
        <v>241</v>
      </c>
      <c r="J3423" t="s">
        <v>240</v>
      </c>
      <c r="K3423">
        <v>4678346</v>
      </c>
      <c r="L3423">
        <v>3258837</v>
      </c>
      <c r="M3423">
        <v>1132734</v>
      </c>
      <c r="N3423">
        <v>58594</v>
      </c>
      <c r="O3423">
        <v>135361</v>
      </c>
      <c r="P3423">
        <v>3067</v>
      </c>
      <c r="Q3423">
        <v>89753</v>
      </c>
    </row>
    <row r="3424" spans="1:17" x14ac:dyDescent="0.2">
      <c r="A3424" t="s">
        <v>361</v>
      </c>
      <c r="B3424" s="2">
        <v>41821</v>
      </c>
      <c r="C3424" t="s">
        <v>341</v>
      </c>
      <c r="D3424" t="s">
        <v>342</v>
      </c>
      <c r="E3424" t="s">
        <v>349</v>
      </c>
      <c r="F3424" t="s">
        <v>350</v>
      </c>
      <c r="G3424" t="s">
        <v>399</v>
      </c>
      <c r="H3424">
        <v>37</v>
      </c>
      <c r="I3424" t="s">
        <v>241</v>
      </c>
      <c r="J3424" t="s">
        <v>240</v>
      </c>
      <c r="K3424">
        <v>5097737</v>
      </c>
      <c r="L3424">
        <v>3598689</v>
      </c>
      <c r="M3424">
        <v>1170026</v>
      </c>
      <c r="N3424">
        <v>78159</v>
      </c>
      <c r="O3424">
        <v>140052</v>
      </c>
      <c r="P3424">
        <v>5669</v>
      </c>
      <c r="Q3424">
        <v>105142</v>
      </c>
    </row>
    <row r="3425" spans="1:17" x14ac:dyDescent="0.2">
      <c r="A3425" t="s">
        <v>361</v>
      </c>
      <c r="B3425" s="2">
        <v>41821</v>
      </c>
      <c r="C3425" t="s">
        <v>351</v>
      </c>
      <c r="D3425" t="s">
        <v>352</v>
      </c>
      <c r="E3425" t="s">
        <v>343</v>
      </c>
      <c r="F3425" t="s">
        <v>344</v>
      </c>
      <c r="G3425" t="s">
        <v>399</v>
      </c>
      <c r="H3425">
        <v>37</v>
      </c>
      <c r="I3425" t="s">
        <v>241</v>
      </c>
      <c r="J3425" t="s">
        <v>240</v>
      </c>
      <c r="K3425">
        <v>459670</v>
      </c>
      <c r="L3425">
        <v>376306</v>
      </c>
      <c r="M3425">
        <v>37441</v>
      </c>
      <c r="N3425">
        <v>22387</v>
      </c>
      <c r="O3425">
        <v>5041</v>
      </c>
      <c r="P3425">
        <v>2995</v>
      </c>
      <c r="Q3425">
        <v>15500</v>
      </c>
    </row>
    <row r="3426" spans="1:17" x14ac:dyDescent="0.2">
      <c r="A3426" t="s">
        <v>361</v>
      </c>
      <c r="B3426" s="2">
        <v>41821</v>
      </c>
      <c r="C3426" t="s">
        <v>351</v>
      </c>
      <c r="D3426" t="s">
        <v>352</v>
      </c>
      <c r="E3426" t="s">
        <v>347</v>
      </c>
      <c r="F3426" t="s">
        <v>348</v>
      </c>
      <c r="G3426" t="s">
        <v>399</v>
      </c>
      <c r="H3426">
        <v>37</v>
      </c>
      <c r="I3426" t="s">
        <v>241</v>
      </c>
      <c r="J3426" t="s">
        <v>240</v>
      </c>
      <c r="K3426">
        <v>4376537</v>
      </c>
      <c r="L3426">
        <v>3114219</v>
      </c>
      <c r="M3426">
        <v>994849</v>
      </c>
      <c r="N3426">
        <v>54723</v>
      </c>
      <c r="O3426">
        <v>125109</v>
      </c>
      <c r="P3426">
        <v>3155</v>
      </c>
      <c r="Q3426">
        <v>84482</v>
      </c>
    </row>
    <row r="3427" spans="1:17" x14ac:dyDescent="0.2">
      <c r="A3427" t="s">
        <v>361</v>
      </c>
      <c r="B3427" s="2">
        <v>41821</v>
      </c>
      <c r="C3427" t="s">
        <v>351</v>
      </c>
      <c r="D3427" t="s">
        <v>352</v>
      </c>
      <c r="E3427" t="s">
        <v>349</v>
      </c>
      <c r="F3427" t="s">
        <v>350</v>
      </c>
      <c r="G3427" t="s">
        <v>399</v>
      </c>
      <c r="H3427">
        <v>37</v>
      </c>
      <c r="I3427" t="s">
        <v>241</v>
      </c>
      <c r="J3427" t="s">
        <v>240</v>
      </c>
      <c r="K3427">
        <v>4836207</v>
      </c>
      <c r="L3427">
        <v>3490525</v>
      </c>
      <c r="M3427">
        <v>1032290</v>
      </c>
      <c r="N3427">
        <v>77110</v>
      </c>
      <c r="O3427">
        <v>130150</v>
      </c>
      <c r="P3427">
        <v>6150</v>
      </c>
      <c r="Q3427">
        <v>99982</v>
      </c>
    </row>
    <row r="3428" spans="1:17" x14ac:dyDescent="0.2">
      <c r="A3428" t="s">
        <v>361</v>
      </c>
      <c r="B3428" s="2">
        <v>41821</v>
      </c>
      <c r="C3428" t="s">
        <v>353</v>
      </c>
      <c r="D3428" t="s">
        <v>354</v>
      </c>
      <c r="E3428" t="s">
        <v>343</v>
      </c>
      <c r="F3428" t="s">
        <v>344</v>
      </c>
      <c r="G3428" t="s">
        <v>399</v>
      </c>
      <c r="H3428">
        <v>37</v>
      </c>
      <c r="I3428" t="s">
        <v>241</v>
      </c>
      <c r="J3428" t="s">
        <v>240</v>
      </c>
      <c r="K3428">
        <v>879061</v>
      </c>
      <c r="L3428">
        <v>716158</v>
      </c>
      <c r="M3428">
        <v>74733</v>
      </c>
      <c r="N3428">
        <v>41952</v>
      </c>
      <c r="O3428">
        <v>9732</v>
      </c>
      <c r="P3428">
        <v>5597</v>
      </c>
      <c r="Q3428">
        <v>30889</v>
      </c>
    </row>
    <row r="3429" spans="1:17" x14ac:dyDescent="0.2">
      <c r="A3429" t="s">
        <v>361</v>
      </c>
      <c r="B3429" s="2">
        <v>41821</v>
      </c>
      <c r="C3429" t="s">
        <v>353</v>
      </c>
      <c r="D3429" t="s">
        <v>354</v>
      </c>
      <c r="E3429" t="s">
        <v>347</v>
      </c>
      <c r="F3429" t="s">
        <v>348</v>
      </c>
      <c r="G3429" t="s">
        <v>399</v>
      </c>
      <c r="H3429">
        <v>37</v>
      </c>
      <c r="I3429" t="s">
        <v>241</v>
      </c>
      <c r="J3429" t="s">
        <v>240</v>
      </c>
      <c r="K3429">
        <v>9054883</v>
      </c>
      <c r="L3429">
        <v>6373056</v>
      </c>
      <c r="M3429">
        <v>2127583</v>
      </c>
      <c r="N3429">
        <v>113317</v>
      </c>
      <c r="O3429">
        <v>260470</v>
      </c>
      <c r="P3429">
        <v>6222</v>
      </c>
      <c r="Q3429">
        <v>174235</v>
      </c>
    </row>
    <row r="3430" spans="1:17" x14ac:dyDescent="0.2">
      <c r="A3430" t="s">
        <v>361</v>
      </c>
      <c r="B3430" s="2">
        <v>41821</v>
      </c>
      <c r="C3430" t="s">
        <v>353</v>
      </c>
      <c r="D3430" t="s">
        <v>354</v>
      </c>
      <c r="E3430" t="s">
        <v>349</v>
      </c>
      <c r="F3430" t="s">
        <v>350</v>
      </c>
      <c r="G3430" t="s">
        <v>399</v>
      </c>
      <c r="H3430">
        <v>37</v>
      </c>
      <c r="I3430" t="s">
        <v>241</v>
      </c>
      <c r="J3430" t="s">
        <v>240</v>
      </c>
      <c r="K3430">
        <v>9933944</v>
      </c>
      <c r="L3430">
        <v>7089214</v>
      </c>
      <c r="M3430">
        <v>2202316</v>
      </c>
      <c r="N3430">
        <v>155269</v>
      </c>
      <c r="O3430">
        <v>270202</v>
      </c>
      <c r="P3430">
        <v>11819</v>
      </c>
      <c r="Q3430">
        <v>205124</v>
      </c>
    </row>
    <row r="3431" spans="1:17" hidden="1" x14ac:dyDescent="0.2">
      <c r="A3431" t="s">
        <v>362</v>
      </c>
      <c r="B3431" s="2">
        <v>42186</v>
      </c>
      <c r="C3431" t="s">
        <v>341</v>
      </c>
      <c r="D3431" t="s">
        <v>342</v>
      </c>
      <c r="E3431" t="s">
        <v>343</v>
      </c>
      <c r="F3431" t="s">
        <v>344</v>
      </c>
      <c r="G3431" t="s">
        <v>399</v>
      </c>
      <c r="H3431">
        <v>37</v>
      </c>
      <c r="I3431" t="s">
        <v>241</v>
      </c>
      <c r="J3431" t="s">
        <v>240</v>
      </c>
      <c r="K3431">
        <v>432822</v>
      </c>
      <c r="L3431">
        <v>349884</v>
      </c>
      <c r="M3431">
        <v>39038</v>
      </c>
      <c r="N3431">
        <v>20266</v>
      </c>
      <c r="O3431">
        <v>4942</v>
      </c>
      <c r="P3431">
        <v>2688</v>
      </c>
      <c r="Q3431">
        <v>16004</v>
      </c>
    </row>
    <row r="3432" spans="1:17" hidden="1" x14ac:dyDescent="0.2">
      <c r="A3432" t="s">
        <v>362</v>
      </c>
      <c r="B3432" s="2">
        <v>42186</v>
      </c>
      <c r="C3432" t="s">
        <v>341</v>
      </c>
      <c r="D3432" t="s">
        <v>342</v>
      </c>
      <c r="E3432" t="s">
        <v>347</v>
      </c>
      <c r="F3432" t="s">
        <v>348</v>
      </c>
      <c r="G3432" t="s">
        <v>399</v>
      </c>
      <c r="H3432">
        <v>37</v>
      </c>
      <c r="I3432" t="s">
        <v>241</v>
      </c>
      <c r="J3432" t="s">
        <v>240</v>
      </c>
      <c r="K3432">
        <v>4714847</v>
      </c>
      <c r="L3432">
        <v>3274793</v>
      </c>
      <c r="M3432">
        <v>1143826</v>
      </c>
      <c r="N3432">
        <v>58939</v>
      </c>
      <c r="O3432">
        <v>141242</v>
      </c>
      <c r="P3432">
        <v>3122</v>
      </c>
      <c r="Q3432">
        <v>92925</v>
      </c>
    </row>
    <row r="3433" spans="1:17" hidden="1" x14ac:dyDescent="0.2">
      <c r="A3433" t="s">
        <v>362</v>
      </c>
      <c r="B3433" s="2">
        <v>42186</v>
      </c>
      <c r="C3433" t="s">
        <v>341</v>
      </c>
      <c r="D3433" t="s">
        <v>342</v>
      </c>
      <c r="E3433" t="s">
        <v>349</v>
      </c>
      <c r="F3433" t="s">
        <v>350</v>
      </c>
      <c r="G3433" t="s">
        <v>399</v>
      </c>
      <c r="H3433">
        <v>37</v>
      </c>
      <c r="I3433" t="s">
        <v>241</v>
      </c>
      <c r="J3433" t="s">
        <v>240</v>
      </c>
      <c r="K3433">
        <v>5147669</v>
      </c>
      <c r="L3433">
        <v>3624677</v>
      </c>
      <c r="M3433">
        <v>1182864</v>
      </c>
      <c r="N3433">
        <v>79205</v>
      </c>
      <c r="O3433">
        <v>146184</v>
      </c>
      <c r="P3433">
        <v>5810</v>
      </c>
      <c r="Q3433">
        <v>108929</v>
      </c>
    </row>
    <row r="3434" spans="1:17" hidden="1" x14ac:dyDescent="0.2">
      <c r="A3434" t="s">
        <v>362</v>
      </c>
      <c r="B3434" s="2">
        <v>42186</v>
      </c>
      <c r="C3434" t="s">
        <v>351</v>
      </c>
      <c r="D3434" t="s">
        <v>352</v>
      </c>
      <c r="E3434" t="s">
        <v>343</v>
      </c>
      <c r="F3434" t="s">
        <v>344</v>
      </c>
      <c r="G3434" t="s">
        <v>399</v>
      </c>
      <c r="H3434">
        <v>37</v>
      </c>
      <c r="I3434" t="s">
        <v>241</v>
      </c>
      <c r="J3434" t="s">
        <v>240</v>
      </c>
      <c r="K3434">
        <v>472626</v>
      </c>
      <c r="L3434">
        <v>385868</v>
      </c>
      <c r="M3434">
        <v>39074</v>
      </c>
      <c r="N3434">
        <v>23175</v>
      </c>
      <c r="O3434">
        <v>5284</v>
      </c>
      <c r="P3434">
        <v>3092</v>
      </c>
      <c r="Q3434">
        <v>16133</v>
      </c>
    </row>
    <row r="3435" spans="1:17" hidden="1" x14ac:dyDescent="0.2">
      <c r="A3435" t="s">
        <v>362</v>
      </c>
      <c r="B3435" s="2">
        <v>42186</v>
      </c>
      <c r="C3435" t="s">
        <v>351</v>
      </c>
      <c r="D3435" t="s">
        <v>352</v>
      </c>
      <c r="E3435" t="s">
        <v>347</v>
      </c>
      <c r="F3435" t="s">
        <v>348</v>
      </c>
      <c r="G3435" t="s">
        <v>399</v>
      </c>
      <c r="H3435">
        <v>37</v>
      </c>
      <c r="I3435" t="s">
        <v>241</v>
      </c>
      <c r="J3435" t="s">
        <v>240</v>
      </c>
      <c r="K3435">
        <v>4412784</v>
      </c>
      <c r="L3435">
        <v>3131348</v>
      </c>
      <c r="M3435">
        <v>1004417</v>
      </c>
      <c r="N3435">
        <v>55016</v>
      </c>
      <c r="O3435">
        <v>131189</v>
      </c>
      <c r="P3435">
        <v>3159</v>
      </c>
      <c r="Q3435">
        <v>87655</v>
      </c>
    </row>
    <row r="3436" spans="1:17" hidden="1" x14ac:dyDescent="0.2">
      <c r="A3436" t="s">
        <v>362</v>
      </c>
      <c r="B3436" s="2">
        <v>42186</v>
      </c>
      <c r="C3436" t="s">
        <v>351</v>
      </c>
      <c r="D3436" t="s">
        <v>352</v>
      </c>
      <c r="E3436" t="s">
        <v>349</v>
      </c>
      <c r="F3436" t="s">
        <v>350</v>
      </c>
      <c r="G3436" t="s">
        <v>399</v>
      </c>
      <c r="H3436">
        <v>37</v>
      </c>
      <c r="I3436" t="s">
        <v>241</v>
      </c>
      <c r="J3436" t="s">
        <v>240</v>
      </c>
      <c r="K3436">
        <v>4885410</v>
      </c>
      <c r="L3436">
        <v>3517216</v>
      </c>
      <c r="M3436">
        <v>1043491</v>
      </c>
      <c r="N3436">
        <v>78191</v>
      </c>
      <c r="O3436">
        <v>136473</v>
      </c>
      <c r="P3436">
        <v>6251</v>
      </c>
      <c r="Q3436">
        <v>103788</v>
      </c>
    </row>
    <row r="3437" spans="1:17" hidden="1" x14ac:dyDescent="0.2">
      <c r="A3437" t="s">
        <v>362</v>
      </c>
      <c r="B3437" s="2">
        <v>42186</v>
      </c>
      <c r="C3437" t="s">
        <v>353</v>
      </c>
      <c r="D3437" t="s">
        <v>354</v>
      </c>
      <c r="E3437" t="s">
        <v>343</v>
      </c>
      <c r="F3437" t="s">
        <v>344</v>
      </c>
      <c r="G3437" t="s">
        <v>399</v>
      </c>
      <c r="H3437">
        <v>37</v>
      </c>
      <c r="I3437" t="s">
        <v>241</v>
      </c>
      <c r="J3437" t="s">
        <v>240</v>
      </c>
      <c r="K3437">
        <v>905448</v>
      </c>
      <c r="L3437">
        <v>735752</v>
      </c>
      <c r="M3437">
        <v>78112</v>
      </c>
      <c r="N3437">
        <v>43441</v>
      </c>
      <c r="O3437">
        <v>10226</v>
      </c>
      <c r="P3437">
        <v>5780</v>
      </c>
      <c r="Q3437">
        <v>32137</v>
      </c>
    </row>
    <row r="3438" spans="1:17" hidden="1" x14ac:dyDescent="0.2">
      <c r="A3438" t="s">
        <v>362</v>
      </c>
      <c r="B3438" s="2">
        <v>42186</v>
      </c>
      <c r="C3438" t="s">
        <v>353</v>
      </c>
      <c r="D3438" t="s">
        <v>354</v>
      </c>
      <c r="E3438" t="s">
        <v>347</v>
      </c>
      <c r="F3438" t="s">
        <v>348</v>
      </c>
      <c r="G3438" t="s">
        <v>399</v>
      </c>
      <c r="H3438">
        <v>37</v>
      </c>
      <c r="I3438" t="s">
        <v>241</v>
      </c>
      <c r="J3438" t="s">
        <v>240</v>
      </c>
      <c r="K3438">
        <v>9127631</v>
      </c>
      <c r="L3438">
        <v>6406141</v>
      </c>
      <c r="M3438">
        <v>2148243</v>
      </c>
      <c r="N3438">
        <v>113955</v>
      </c>
      <c r="O3438">
        <v>272431</v>
      </c>
      <c r="P3438">
        <v>6281</v>
      </c>
      <c r="Q3438">
        <v>180580</v>
      </c>
    </row>
    <row r="3439" spans="1:17" hidden="1" x14ac:dyDescent="0.2">
      <c r="A3439" t="s">
        <v>362</v>
      </c>
      <c r="B3439" s="2">
        <v>42186</v>
      </c>
      <c r="C3439" t="s">
        <v>353</v>
      </c>
      <c r="D3439" t="s">
        <v>354</v>
      </c>
      <c r="E3439" t="s">
        <v>349</v>
      </c>
      <c r="F3439" t="s">
        <v>350</v>
      </c>
      <c r="G3439" t="s">
        <v>399</v>
      </c>
      <c r="H3439">
        <v>37</v>
      </c>
      <c r="I3439" t="s">
        <v>241</v>
      </c>
      <c r="J3439" t="s">
        <v>240</v>
      </c>
      <c r="K3439">
        <v>10033079</v>
      </c>
      <c r="L3439">
        <v>7141893</v>
      </c>
      <c r="M3439">
        <v>2226355</v>
      </c>
      <c r="N3439">
        <v>157396</v>
      </c>
      <c r="O3439">
        <v>282657</v>
      </c>
      <c r="P3439">
        <v>12061</v>
      </c>
      <c r="Q3439">
        <v>212717</v>
      </c>
    </row>
    <row r="3440" spans="1:17" hidden="1" x14ac:dyDescent="0.2">
      <c r="A3440" t="s">
        <v>363</v>
      </c>
      <c r="B3440" s="2">
        <v>42552</v>
      </c>
      <c r="C3440" t="s">
        <v>341</v>
      </c>
      <c r="D3440" t="s">
        <v>342</v>
      </c>
      <c r="E3440" t="s">
        <v>343</v>
      </c>
      <c r="F3440" t="s">
        <v>344</v>
      </c>
      <c r="G3440" t="s">
        <v>399</v>
      </c>
      <c r="H3440">
        <v>37</v>
      </c>
      <c r="I3440" t="s">
        <v>241</v>
      </c>
      <c r="J3440" t="s">
        <v>240</v>
      </c>
      <c r="K3440">
        <v>448550</v>
      </c>
      <c r="L3440">
        <v>361567</v>
      </c>
      <c r="M3440">
        <v>41022</v>
      </c>
      <c r="N3440">
        <v>20954</v>
      </c>
      <c r="O3440">
        <v>5352</v>
      </c>
      <c r="P3440">
        <v>2774</v>
      </c>
      <c r="Q3440">
        <v>16881</v>
      </c>
    </row>
    <row r="3441" spans="1:17" hidden="1" x14ac:dyDescent="0.2">
      <c r="A3441" t="s">
        <v>363</v>
      </c>
      <c r="B3441" s="2">
        <v>42552</v>
      </c>
      <c r="C3441" t="s">
        <v>341</v>
      </c>
      <c r="D3441" t="s">
        <v>342</v>
      </c>
      <c r="E3441" t="s">
        <v>347</v>
      </c>
      <c r="F3441" t="s">
        <v>348</v>
      </c>
      <c r="G3441" t="s">
        <v>399</v>
      </c>
      <c r="H3441">
        <v>37</v>
      </c>
      <c r="I3441" t="s">
        <v>241</v>
      </c>
      <c r="J3441" t="s">
        <v>240</v>
      </c>
      <c r="K3441">
        <v>4763307</v>
      </c>
      <c r="L3441">
        <v>3297702</v>
      </c>
      <c r="M3441">
        <v>1157414</v>
      </c>
      <c r="N3441">
        <v>59363</v>
      </c>
      <c r="O3441">
        <v>149014</v>
      </c>
      <c r="P3441">
        <v>3255</v>
      </c>
      <c r="Q3441">
        <v>96559</v>
      </c>
    </row>
    <row r="3442" spans="1:17" hidden="1" x14ac:dyDescent="0.2">
      <c r="A3442" t="s">
        <v>363</v>
      </c>
      <c r="B3442" s="2">
        <v>42552</v>
      </c>
      <c r="C3442" t="s">
        <v>341</v>
      </c>
      <c r="D3442" t="s">
        <v>342</v>
      </c>
      <c r="E3442" t="s">
        <v>349</v>
      </c>
      <c r="F3442" t="s">
        <v>350</v>
      </c>
      <c r="G3442" t="s">
        <v>399</v>
      </c>
      <c r="H3442">
        <v>37</v>
      </c>
      <c r="I3442" t="s">
        <v>241</v>
      </c>
      <c r="J3442" t="s">
        <v>240</v>
      </c>
      <c r="K3442">
        <v>5211857</v>
      </c>
      <c r="L3442">
        <v>3659269</v>
      </c>
      <c r="M3442">
        <v>1198436</v>
      </c>
      <c r="N3442">
        <v>80317</v>
      </c>
      <c r="O3442">
        <v>154366</v>
      </c>
      <c r="P3442">
        <v>6029</v>
      </c>
      <c r="Q3442">
        <v>113440</v>
      </c>
    </row>
    <row r="3443" spans="1:17" hidden="1" x14ac:dyDescent="0.2">
      <c r="A3443" t="s">
        <v>363</v>
      </c>
      <c r="B3443" s="2">
        <v>42552</v>
      </c>
      <c r="C3443" t="s">
        <v>351</v>
      </c>
      <c r="D3443" t="s">
        <v>352</v>
      </c>
      <c r="E3443" t="s">
        <v>343</v>
      </c>
      <c r="F3443" t="s">
        <v>344</v>
      </c>
      <c r="G3443" t="s">
        <v>399</v>
      </c>
      <c r="H3443">
        <v>37</v>
      </c>
      <c r="I3443" t="s">
        <v>241</v>
      </c>
      <c r="J3443" t="s">
        <v>240</v>
      </c>
      <c r="K3443">
        <v>486185</v>
      </c>
      <c r="L3443">
        <v>395755</v>
      </c>
      <c r="M3443">
        <v>40878</v>
      </c>
      <c r="N3443">
        <v>23867</v>
      </c>
      <c r="O3443">
        <v>5615</v>
      </c>
      <c r="P3443">
        <v>3162</v>
      </c>
      <c r="Q3443">
        <v>16908</v>
      </c>
    </row>
    <row r="3444" spans="1:17" hidden="1" x14ac:dyDescent="0.2">
      <c r="A3444" t="s">
        <v>363</v>
      </c>
      <c r="B3444" s="2">
        <v>42552</v>
      </c>
      <c r="C3444" t="s">
        <v>351</v>
      </c>
      <c r="D3444" t="s">
        <v>352</v>
      </c>
      <c r="E3444" t="s">
        <v>347</v>
      </c>
      <c r="F3444" t="s">
        <v>348</v>
      </c>
      <c r="G3444" t="s">
        <v>399</v>
      </c>
      <c r="H3444">
        <v>37</v>
      </c>
      <c r="I3444" t="s">
        <v>241</v>
      </c>
      <c r="J3444" t="s">
        <v>240</v>
      </c>
      <c r="K3444">
        <v>4458637</v>
      </c>
      <c r="L3444">
        <v>3154411</v>
      </c>
      <c r="M3444">
        <v>1015750</v>
      </c>
      <c r="N3444">
        <v>55370</v>
      </c>
      <c r="O3444">
        <v>138985</v>
      </c>
      <c r="P3444">
        <v>3236</v>
      </c>
      <c r="Q3444">
        <v>90885</v>
      </c>
    </row>
    <row r="3445" spans="1:17" hidden="1" x14ac:dyDescent="0.2">
      <c r="A3445" t="s">
        <v>363</v>
      </c>
      <c r="B3445" s="2">
        <v>42552</v>
      </c>
      <c r="C3445" t="s">
        <v>351</v>
      </c>
      <c r="D3445" t="s">
        <v>352</v>
      </c>
      <c r="E3445" t="s">
        <v>349</v>
      </c>
      <c r="F3445" t="s">
        <v>350</v>
      </c>
      <c r="G3445" t="s">
        <v>399</v>
      </c>
      <c r="H3445">
        <v>37</v>
      </c>
      <c r="I3445" t="s">
        <v>241</v>
      </c>
      <c r="J3445" t="s">
        <v>240</v>
      </c>
      <c r="K3445">
        <v>4944822</v>
      </c>
      <c r="L3445">
        <v>3550166</v>
      </c>
      <c r="M3445">
        <v>1056628</v>
      </c>
      <c r="N3445">
        <v>79237</v>
      </c>
      <c r="O3445">
        <v>144600</v>
      </c>
      <c r="P3445">
        <v>6398</v>
      </c>
      <c r="Q3445">
        <v>107793</v>
      </c>
    </row>
    <row r="3446" spans="1:17" hidden="1" x14ac:dyDescent="0.2">
      <c r="A3446" t="s">
        <v>363</v>
      </c>
      <c r="B3446" s="2">
        <v>42552</v>
      </c>
      <c r="C3446" t="s">
        <v>353</v>
      </c>
      <c r="D3446" t="s">
        <v>354</v>
      </c>
      <c r="E3446" t="s">
        <v>343</v>
      </c>
      <c r="F3446" t="s">
        <v>344</v>
      </c>
      <c r="G3446" t="s">
        <v>399</v>
      </c>
      <c r="H3446">
        <v>37</v>
      </c>
      <c r="I3446" t="s">
        <v>241</v>
      </c>
      <c r="J3446" t="s">
        <v>240</v>
      </c>
      <c r="K3446">
        <v>934735</v>
      </c>
      <c r="L3446">
        <v>757322</v>
      </c>
      <c r="M3446">
        <v>81900</v>
      </c>
      <c r="N3446">
        <v>44821</v>
      </c>
      <c r="O3446">
        <v>10967</v>
      </c>
      <c r="P3446">
        <v>5936</v>
      </c>
      <c r="Q3446">
        <v>33789</v>
      </c>
    </row>
    <row r="3447" spans="1:17" hidden="1" x14ac:dyDescent="0.2">
      <c r="A3447" t="s">
        <v>363</v>
      </c>
      <c r="B3447" s="2">
        <v>42552</v>
      </c>
      <c r="C3447" t="s">
        <v>353</v>
      </c>
      <c r="D3447" t="s">
        <v>354</v>
      </c>
      <c r="E3447" t="s">
        <v>347</v>
      </c>
      <c r="F3447" t="s">
        <v>348</v>
      </c>
      <c r="G3447" t="s">
        <v>399</v>
      </c>
      <c r="H3447">
        <v>37</v>
      </c>
      <c r="I3447" t="s">
        <v>241</v>
      </c>
      <c r="J3447" t="s">
        <v>240</v>
      </c>
      <c r="K3447">
        <v>9221944</v>
      </c>
      <c r="L3447">
        <v>6452113</v>
      </c>
      <c r="M3447">
        <v>2173164</v>
      </c>
      <c r="N3447">
        <v>114733</v>
      </c>
      <c r="O3447">
        <v>287999</v>
      </c>
      <c r="P3447">
        <v>6491</v>
      </c>
      <c r="Q3447">
        <v>187444</v>
      </c>
    </row>
    <row r="3448" spans="1:17" hidden="1" x14ac:dyDescent="0.2">
      <c r="A3448" t="s">
        <v>363</v>
      </c>
      <c r="B3448" s="2">
        <v>42552</v>
      </c>
      <c r="C3448" t="s">
        <v>353</v>
      </c>
      <c r="D3448" t="s">
        <v>354</v>
      </c>
      <c r="E3448" t="s">
        <v>349</v>
      </c>
      <c r="F3448" t="s">
        <v>350</v>
      </c>
      <c r="G3448" t="s">
        <v>399</v>
      </c>
      <c r="H3448">
        <v>37</v>
      </c>
      <c r="I3448" t="s">
        <v>241</v>
      </c>
      <c r="J3448" t="s">
        <v>240</v>
      </c>
      <c r="K3448">
        <v>10156679</v>
      </c>
      <c r="L3448">
        <v>7209435</v>
      </c>
      <c r="M3448">
        <v>2255064</v>
      </c>
      <c r="N3448">
        <v>159554</v>
      </c>
      <c r="O3448">
        <v>298966</v>
      </c>
      <c r="P3448">
        <v>12427</v>
      </c>
      <c r="Q3448">
        <v>221233</v>
      </c>
    </row>
    <row r="3449" spans="1:17" hidden="1" x14ac:dyDescent="0.2">
      <c r="A3449" t="s">
        <v>364</v>
      </c>
      <c r="B3449" s="2">
        <v>42917</v>
      </c>
      <c r="C3449" t="s">
        <v>341</v>
      </c>
      <c r="D3449" t="s">
        <v>342</v>
      </c>
      <c r="E3449" t="s">
        <v>343</v>
      </c>
      <c r="F3449" t="s">
        <v>344</v>
      </c>
      <c r="G3449" t="s">
        <v>399</v>
      </c>
      <c r="H3449">
        <v>37</v>
      </c>
      <c r="I3449" t="s">
        <v>241</v>
      </c>
      <c r="J3449" t="s">
        <v>240</v>
      </c>
      <c r="K3449">
        <v>464674</v>
      </c>
      <c r="L3449">
        <v>374717</v>
      </c>
      <c r="M3449">
        <v>42554</v>
      </c>
      <c r="N3449">
        <v>21438</v>
      </c>
      <c r="O3449">
        <v>5550</v>
      </c>
      <c r="P3449">
        <v>2842</v>
      </c>
      <c r="Q3449">
        <v>17573</v>
      </c>
    </row>
    <row r="3450" spans="1:17" hidden="1" x14ac:dyDescent="0.2">
      <c r="A3450" t="s">
        <v>364</v>
      </c>
      <c r="B3450" s="2">
        <v>42917</v>
      </c>
      <c r="C3450" t="s">
        <v>341</v>
      </c>
      <c r="D3450" t="s">
        <v>342</v>
      </c>
      <c r="E3450" t="s">
        <v>347</v>
      </c>
      <c r="F3450" t="s">
        <v>348</v>
      </c>
      <c r="G3450" t="s">
        <v>399</v>
      </c>
      <c r="H3450">
        <v>37</v>
      </c>
      <c r="I3450" t="s">
        <v>241</v>
      </c>
      <c r="J3450" t="s">
        <v>240</v>
      </c>
      <c r="K3450">
        <v>4807805</v>
      </c>
      <c r="L3450">
        <v>3317800</v>
      </c>
      <c r="M3450">
        <v>1170129</v>
      </c>
      <c r="N3450">
        <v>59855</v>
      </c>
      <c r="O3450">
        <v>156784</v>
      </c>
      <c r="P3450">
        <v>3343</v>
      </c>
      <c r="Q3450">
        <v>99894</v>
      </c>
    </row>
    <row r="3451" spans="1:17" hidden="1" x14ac:dyDescent="0.2">
      <c r="A3451" t="s">
        <v>364</v>
      </c>
      <c r="B3451" s="2">
        <v>42917</v>
      </c>
      <c r="C3451" t="s">
        <v>341</v>
      </c>
      <c r="D3451" t="s">
        <v>342</v>
      </c>
      <c r="E3451" t="s">
        <v>349</v>
      </c>
      <c r="F3451" t="s">
        <v>350</v>
      </c>
      <c r="G3451" t="s">
        <v>399</v>
      </c>
      <c r="H3451">
        <v>37</v>
      </c>
      <c r="I3451" t="s">
        <v>241</v>
      </c>
      <c r="J3451" t="s">
        <v>240</v>
      </c>
      <c r="K3451">
        <v>5272479</v>
      </c>
      <c r="L3451">
        <v>3692517</v>
      </c>
      <c r="M3451">
        <v>1212683</v>
      </c>
      <c r="N3451">
        <v>81293</v>
      </c>
      <c r="O3451">
        <v>162334</v>
      </c>
      <c r="P3451">
        <v>6185</v>
      </c>
      <c r="Q3451">
        <v>117467</v>
      </c>
    </row>
    <row r="3452" spans="1:17" hidden="1" x14ac:dyDescent="0.2">
      <c r="A3452" t="s">
        <v>364</v>
      </c>
      <c r="B3452" s="2">
        <v>42917</v>
      </c>
      <c r="C3452" t="s">
        <v>351</v>
      </c>
      <c r="D3452" t="s">
        <v>352</v>
      </c>
      <c r="E3452" t="s">
        <v>343</v>
      </c>
      <c r="F3452" t="s">
        <v>344</v>
      </c>
      <c r="G3452" t="s">
        <v>399</v>
      </c>
      <c r="H3452">
        <v>37</v>
      </c>
      <c r="I3452" t="s">
        <v>241</v>
      </c>
      <c r="J3452" t="s">
        <v>240</v>
      </c>
      <c r="K3452">
        <v>500320</v>
      </c>
      <c r="L3452">
        <v>406928</v>
      </c>
      <c r="M3452">
        <v>42371</v>
      </c>
      <c r="N3452">
        <v>24387</v>
      </c>
      <c r="O3452">
        <v>5850</v>
      </c>
      <c r="P3452">
        <v>3250</v>
      </c>
      <c r="Q3452">
        <v>17534</v>
      </c>
    </row>
    <row r="3453" spans="1:17" hidden="1" x14ac:dyDescent="0.2">
      <c r="A3453" t="s">
        <v>364</v>
      </c>
      <c r="B3453" s="2">
        <v>42917</v>
      </c>
      <c r="C3453" t="s">
        <v>351</v>
      </c>
      <c r="D3453" t="s">
        <v>352</v>
      </c>
      <c r="E3453" t="s">
        <v>347</v>
      </c>
      <c r="F3453" t="s">
        <v>348</v>
      </c>
      <c r="G3453" t="s">
        <v>399</v>
      </c>
      <c r="H3453">
        <v>37</v>
      </c>
      <c r="I3453" t="s">
        <v>241</v>
      </c>
      <c r="J3453" t="s">
        <v>240</v>
      </c>
      <c r="K3453">
        <v>4498001</v>
      </c>
      <c r="L3453">
        <v>3171239</v>
      </c>
      <c r="M3453">
        <v>1026661</v>
      </c>
      <c r="N3453">
        <v>55705</v>
      </c>
      <c r="O3453">
        <v>146769</v>
      </c>
      <c r="P3453">
        <v>3320</v>
      </c>
      <c r="Q3453">
        <v>94307</v>
      </c>
    </row>
    <row r="3454" spans="1:17" hidden="1" x14ac:dyDescent="0.2">
      <c r="A3454" t="s">
        <v>364</v>
      </c>
      <c r="B3454" s="2">
        <v>42917</v>
      </c>
      <c r="C3454" t="s">
        <v>351</v>
      </c>
      <c r="D3454" t="s">
        <v>352</v>
      </c>
      <c r="E3454" t="s">
        <v>349</v>
      </c>
      <c r="F3454" t="s">
        <v>350</v>
      </c>
      <c r="G3454" t="s">
        <v>399</v>
      </c>
      <c r="H3454">
        <v>37</v>
      </c>
      <c r="I3454" t="s">
        <v>241</v>
      </c>
      <c r="J3454" t="s">
        <v>240</v>
      </c>
      <c r="K3454">
        <v>4998321</v>
      </c>
      <c r="L3454">
        <v>3578167</v>
      </c>
      <c r="M3454">
        <v>1069032</v>
      </c>
      <c r="N3454">
        <v>80092</v>
      </c>
      <c r="O3454">
        <v>152619</v>
      </c>
      <c r="P3454">
        <v>6570</v>
      </c>
      <c r="Q3454">
        <v>111841</v>
      </c>
    </row>
    <row r="3455" spans="1:17" hidden="1" x14ac:dyDescent="0.2">
      <c r="A3455" t="s">
        <v>364</v>
      </c>
      <c r="B3455" s="2">
        <v>42917</v>
      </c>
      <c r="C3455" t="s">
        <v>353</v>
      </c>
      <c r="D3455" t="s">
        <v>354</v>
      </c>
      <c r="E3455" t="s">
        <v>343</v>
      </c>
      <c r="F3455" t="s">
        <v>344</v>
      </c>
      <c r="G3455" t="s">
        <v>399</v>
      </c>
      <c r="H3455">
        <v>37</v>
      </c>
      <c r="I3455" t="s">
        <v>241</v>
      </c>
      <c r="J3455" t="s">
        <v>240</v>
      </c>
      <c r="K3455">
        <v>964994</v>
      </c>
      <c r="L3455">
        <v>781645</v>
      </c>
      <c r="M3455">
        <v>84925</v>
      </c>
      <c r="N3455">
        <v>45825</v>
      </c>
      <c r="O3455">
        <v>11400</v>
      </c>
      <c r="P3455">
        <v>6092</v>
      </c>
      <c r="Q3455">
        <v>35107</v>
      </c>
    </row>
    <row r="3456" spans="1:17" hidden="1" x14ac:dyDescent="0.2">
      <c r="A3456" t="s">
        <v>364</v>
      </c>
      <c r="B3456" s="2">
        <v>42917</v>
      </c>
      <c r="C3456" t="s">
        <v>353</v>
      </c>
      <c r="D3456" t="s">
        <v>354</v>
      </c>
      <c r="E3456" t="s">
        <v>347</v>
      </c>
      <c r="F3456" t="s">
        <v>348</v>
      </c>
      <c r="G3456" t="s">
        <v>399</v>
      </c>
      <c r="H3456">
        <v>37</v>
      </c>
      <c r="I3456" t="s">
        <v>241</v>
      </c>
      <c r="J3456" t="s">
        <v>240</v>
      </c>
      <c r="K3456">
        <v>9305806</v>
      </c>
      <c r="L3456">
        <v>6489039</v>
      </c>
      <c r="M3456">
        <v>2196790</v>
      </c>
      <c r="N3456">
        <v>115560</v>
      </c>
      <c r="O3456">
        <v>303553</v>
      </c>
      <c r="P3456">
        <v>6663</v>
      </c>
      <c r="Q3456">
        <v>194201</v>
      </c>
    </row>
    <row r="3457" spans="1:17" hidden="1" x14ac:dyDescent="0.2">
      <c r="A3457" t="s">
        <v>364</v>
      </c>
      <c r="B3457" s="2">
        <v>42917</v>
      </c>
      <c r="C3457" t="s">
        <v>353</v>
      </c>
      <c r="D3457" t="s">
        <v>354</v>
      </c>
      <c r="E3457" t="s">
        <v>349</v>
      </c>
      <c r="F3457" t="s">
        <v>350</v>
      </c>
      <c r="G3457" t="s">
        <v>399</v>
      </c>
      <c r="H3457">
        <v>37</v>
      </c>
      <c r="I3457" t="s">
        <v>241</v>
      </c>
      <c r="J3457" t="s">
        <v>240</v>
      </c>
      <c r="K3457">
        <v>10270800</v>
      </c>
      <c r="L3457">
        <v>7270684</v>
      </c>
      <c r="M3457">
        <v>2281715</v>
      </c>
      <c r="N3457">
        <v>161385</v>
      </c>
      <c r="O3457">
        <v>314953</v>
      </c>
      <c r="P3457">
        <v>12755</v>
      </c>
      <c r="Q3457">
        <v>229308</v>
      </c>
    </row>
    <row r="3458" spans="1:17" hidden="1" x14ac:dyDescent="0.2">
      <c r="A3458" t="s">
        <v>365</v>
      </c>
      <c r="B3458" s="2">
        <v>43282</v>
      </c>
      <c r="C3458" t="s">
        <v>341</v>
      </c>
      <c r="D3458" t="s">
        <v>342</v>
      </c>
      <c r="E3458" t="s">
        <v>343</v>
      </c>
      <c r="F3458" t="s">
        <v>344</v>
      </c>
      <c r="G3458" t="s">
        <v>399</v>
      </c>
      <c r="H3458">
        <v>37</v>
      </c>
      <c r="I3458" t="s">
        <v>241</v>
      </c>
      <c r="J3458" t="s">
        <v>240</v>
      </c>
      <c r="K3458">
        <v>481641</v>
      </c>
      <c r="L3458">
        <v>389121</v>
      </c>
      <c r="M3458">
        <v>43745</v>
      </c>
      <c r="N3458">
        <v>21969</v>
      </c>
      <c r="O3458">
        <v>5597</v>
      </c>
      <c r="P3458">
        <v>2901</v>
      </c>
      <c r="Q3458">
        <v>18308</v>
      </c>
    </row>
    <row r="3459" spans="1:17" hidden="1" x14ac:dyDescent="0.2">
      <c r="A3459" t="s">
        <v>365</v>
      </c>
      <c r="B3459" s="2">
        <v>43282</v>
      </c>
      <c r="C3459" t="s">
        <v>341</v>
      </c>
      <c r="D3459" t="s">
        <v>342</v>
      </c>
      <c r="E3459" t="s">
        <v>347</v>
      </c>
      <c r="F3459" t="s">
        <v>348</v>
      </c>
      <c r="G3459" t="s">
        <v>399</v>
      </c>
      <c r="H3459">
        <v>37</v>
      </c>
      <c r="I3459" t="s">
        <v>241</v>
      </c>
      <c r="J3459" t="s">
        <v>240</v>
      </c>
      <c r="K3459">
        <v>4851118</v>
      </c>
      <c r="L3459">
        <v>3337358</v>
      </c>
      <c r="M3459">
        <v>1182511</v>
      </c>
      <c r="N3459">
        <v>60278</v>
      </c>
      <c r="O3459">
        <v>164223</v>
      </c>
      <c r="P3459">
        <v>3439</v>
      </c>
      <c r="Q3459">
        <v>103309</v>
      </c>
    </row>
    <row r="3460" spans="1:17" hidden="1" x14ac:dyDescent="0.2">
      <c r="A3460" t="s">
        <v>365</v>
      </c>
      <c r="B3460" s="2">
        <v>43282</v>
      </c>
      <c r="C3460" t="s">
        <v>341</v>
      </c>
      <c r="D3460" t="s">
        <v>342</v>
      </c>
      <c r="E3460" t="s">
        <v>349</v>
      </c>
      <c r="F3460" t="s">
        <v>350</v>
      </c>
      <c r="G3460" t="s">
        <v>399</v>
      </c>
      <c r="H3460">
        <v>37</v>
      </c>
      <c r="I3460" t="s">
        <v>241</v>
      </c>
      <c r="J3460" t="s">
        <v>240</v>
      </c>
      <c r="K3460">
        <v>5332759</v>
      </c>
      <c r="L3460">
        <v>3726479</v>
      </c>
      <c r="M3460">
        <v>1226256</v>
      </c>
      <c r="N3460">
        <v>82247</v>
      </c>
      <c r="O3460">
        <v>169820</v>
      </c>
      <c r="P3460">
        <v>6340</v>
      </c>
      <c r="Q3460">
        <v>121617</v>
      </c>
    </row>
    <row r="3461" spans="1:17" hidden="1" x14ac:dyDescent="0.2">
      <c r="A3461" t="s">
        <v>365</v>
      </c>
      <c r="B3461" s="2">
        <v>43282</v>
      </c>
      <c r="C3461" t="s">
        <v>351</v>
      </c>
      <c r="D3461" t="s">
        <v>352</v>
      </c>
      <c r="E3461" t="s">
        <v>343</v>
      </c>
      <c r="F3461" t="s">
        <v>344</v>
      </c>
      <c r="G3461" t="s">
        <v>399</v>
      </c>
      <c r="H3461">
        <v>37</v>
      </c>
      <c r="I3461" t="s">
        <v>241</v>
      </c>
      <c r="J3461" t="s">
        <v>240</v>
      </c>
      <c r="K3461">
        <v>515708</v>
      </c>
      <c r="L3461">
        <v>419785</v>
      </c>
      <c r="M3461">
        <v>43540</v>
      </c>
      <c r="N3461">
        <v>24929</v>
      </c>
      <c r="O3461">
        <v>5977</v>
      </c>
      <c r="P3461">
        <v>3280</v>
      </c>
      <c r="Q3461">
        <v>18197</v>
      </c>
    </row>
    <row r="3462" spans="1:17" hidden="1" x14ac:dyDescent="0.2">
      <c r="A3462" t="s">
        <v>365</v>
      </c>
      <c r="B3462" s="2">
        <v>43282</v>
      </c>
      <c r="C3462" t="s">
        <v>351</v>
      </c>
      <c r="D3462" t="s">
        <v>352</v>
      </c>
      <c r="E3462" t="s">
        <v>347</v>
      </c>
      <c r="F3462" t="s">
        <v>348</v>
      </c>
      <c r="G3462" t="s">
        <v>399</v>
      </c>
      <c r="H3462">
        <v>37</v>
      </c>
      <c r="I3462" t="s">
        <v>241</v>
      </c>
      <c r="J3462" t="s">
        <v>240</v>
      </c>
      <c r="K3462">
        <v>4535153</v>
      </c>
      <c r="L3462">
        <v>3188147</v>
      </c>
      <c r="M3462">
        <v>1037001</v>
      </c>
      <c r="N3462">
        <v>55902</v>
      </c>
      <c r="O3462">
        <v>153487</v>
      </c>
      <c r="P3462">
        <v>3369</v>
      </c>
      <c r="Q3462">
        <v>97247</v>
      </c>
    </row>
    <row r="3463" spans="1:17" hidden="1" x14ac:dyDescent="0.2">
      <c r="A3463" t="s">
        <v>365</v>
      </c>
      <c r="B3463" s="2">
        <v>43282</v>
      </c>
      <c r="C3463" t="s">
        <v>351</v>
      </c>
      <c r="D3463" t="s">
        <v>352</v>
      </c>
      <c r="E3463" t="s">
        <v>349</v>
      </c>
      <c r="F3463" t="s">
        <v>350</v>
      </c>
      <c r="G3463" t="s">
        <v>399</v>
      </c>
      <c r="H3463">
        <v>37</v>
      </c>
      <c r="I3463" t="s">
        <v>241</v>
      </c>
      <c r="J3463" t="s">
        <v>240</v>
      </c>
      <c r="K3463">
        <v>5050861</v>
      </c>
      <c r="L3463">
        <v>3607932</v>
      </c>
      <c r="M3463">
        <v>1080541</v>
      </c>
      <c r="N3463">
        <v>80831</v>
      </c>
      <c r="O3463">
        <v>159464</v>
      </c>
      <c r="P3463">
        <v>6649</v>
      </c>
      <c r="Q3463">
        <v>115444</v>
      </c>
    </row>
    <row r="3464" spans="1:17" hidden="1" x14ac:dyDescent="0.2">
      <c r="A3464" t="s">
        <v>365</v>
      </c>
      <c r="B3464" s="2">
        <v>43282</v>
      </c>
      <c r="C3464" t="s">
        <v>353</v>
      </c>
      <c r="D3464" t="s">
        <v>354</v>
      </c>
      <c r="E3464" t="s">
        <v>343</v>
      </c>
      <c r="F3464" t="s">
        <v>344</v>
      </c>
      <c r="G3464" t="s">
        <v>399</v>
      </c>
      <c r="H3464">
        <v>37</v>
      </c>
      <c r="I3464" t="s">
        <v>241</v>
      </c>
      <c r="J3464" t="s">
        <v>240</v>
      </c>
      <c r="K3464">
        <v>997349</v>
      </c>
      <c r="L3464">
        <v>808906</v>
      </c>
      <c r="M3464">
        <v>87285</v>
      </c>
      <c r="N3464">
        <v>46898</v>
      </c>
      <c r="O3464">
        <v>11574</v>
      </c>
      <c r="P3464">
        <v>6181</v>
      </c>
      <c r="Q3464">
        <v>36505</v>
      </c>
    </row>
    <row r="3465" spans="1:17" hidden="1" x14ac:dyDescent="0.2">
      <c r="A3465" t="s">
        <v>365</v>
      </c>
      <c r="B3465" s="2">
        <v>43282</v>
      </c>
      <c r="C3465" t="s">
        <v>353</v>
      </c>
      <c r="D3465" t="s">
        <v>354</v>
      </c>
      <c r="E3465" t="s">
        <v>347</v>
      </c>
      <c r="F3465" t="s">
        <v>348</v>
      </c>
      <c r="G3465" t="s">
        <v>399</v>
      </c>
      <c r="H3465">
        <v>37</v>
      </c>
      <c r="I3465" t="s">
        <v>241</v>
      </c>
      <c r="J3465" t="s">
        <v>240</v>
      </c>
      <c r="K3465">
        <v>9386271</v>
      </c>
      <c r="L3465">
        <v>6525505</v>
      </c>
      <c r="M3465">
        <v>2219512</v>
      </c>
      <c r="N3465">
        <v>116180</v>
      </c>
      <c r="O3465">
        <v>317710</v>
      </c>
      <c r="P3465">
        <v>6808</v>
      </c>
      <c r="Q3465">
        <v>200556</v>
      </c>
    </row>
    <row r="3466" spans="1:17" hidden="1" x14ac:dyDescent="0.2">
      <c r="A3466" t="s">
        <v>365</v>
      </c>
      <c r="B3466" s="2">
        <v>43282</v>
      </c>
      <c r="C3466" t="s">
        <v>353</v>
      </c>
      <c r="D3466" t="s">
        <v>354</v>
      </c>
      <c r="E3466" t="s">
        <v>349</v>
      </c>
      <c r="F3466" t="s">
        <v>350</v>
      </c>
      <c r="G3466" t="s">
        <v>399</v>
      </c>
      <c r="H3466">
        <v>37</v>
      </c>
      <c r="I3466" t="s">
        <v>241</v>
      </c>
      <c r="J3466" t="s">
        <v>240</v>
      </c>
      <c r="K3466">
        <v>10383620</v>
      </c>
      <c r="L3466">
        <v>7334411</v>
      </c>
      <c r="M3466">
        <v>2306797</v>
      </c>
      <c r="N3466">
        <v>163078</v>
      </c>
      <c r="O3466">
        <v>329284</v>
      </c>
      <c r="P3466">
        <v>12989</v>
      </c>
      <c r="Q3466">
        <v>237061</v>
      </c>
    </row>
    <row r="3467" spans="1:17" hidden="1" x14ac:dyDescent="0.2">
      <c r="A3467" t="s">
        <v>339</v>
      </c>
      <c r="B3467" t="s">
        <v>340</v>
      </c>
      <c r="C3467" t="s">
        <v>341</v>
      </c>
      <c r="D3467" t="s">
        <v>342</v>
      </c>
      <c r="E3467" t="s">
        <v>343</v>
      </c>
      <c r="F3467" t="s">
        <v>344</v>
      </c>
      <c r="G3467" t="s">
        <v>400</v>
      </c>
      <c r="H3467">
        <v>38</v>
      </c>
      <c r="I3467" t="s">
        <v>243</v>
      </c>
      <c r="J3467" t="s">
        <v>242</v>
      </c>
      <c r="K3467">
        <v>6281</v>
      </c>
      <c r="L3467">
        <v>4940</v>
      </c>
      <c r="M3467">
        <v>170</v>
      </c>
      <c r="N3467">
        <v>679</v>
      </c>
      <c r="O3467">
        <v>67</v>
      </c>
      <c r="P3467">
        <v>22</v>
      </c>
      <c r="Q3467">
        <v>403</v>
      </c>
    </row>
    <row r="3468" spans="1:17" hidden="1" x14ac:dyDescent="0.2">
      <c r="A3468" t="s">
        <v>339</v>
      </c>
      <c r="B3468" t="s">
        <v>340</v>
      </c>
      <c r="C3468" t="s">
        <v>341</v>
      </c>
      <c r="D3468" t="s">
        <v>342</v>
      </c>
      <c r="E3468" t="s">
        <v>347</v>
      </c>
      <c r="F3468" t="s">
        <v>348</v>
      </c>
      <c r="G3468" t="s">
        <v>400</v>
      </c>
      <c r="H3468">
        <v>38</v>
      </c>
      <c r="I3468" t="s">
        <v>243</v>
      </c>
      <c r="J3468" t="s">
        <v>242</v>
      </c>
      <c r="K3468">
        <v>326446</v>
      </c>
      <c r="L3468">
        <v>296481</v>
      </c>
      <c r="M3468">
        <v>3124</v>
      </c>
      <c r="N3468">
        <v>18113</v>
      </c>
      <c r="O3468">
        <v>3491</v>
      </c>
      <c r="P3468">
        <v>137</v>
      </c>
      <c r="Q3468">
        <v>5100</v>
      </c>
    </row>
    <row r="3469" spans="1:17" hidden="1" x14ac:dyDescent="0.2">
      <c r="A3469" t="s">
        <v>339</v>
      </c>
      <c r="B3469" t="s">
        <v>340</v>
      </c>
      <c r="C3469" t="s">
        <v>341</v>
      </c>
      <c r="D3469" t="s">
        <v>342</v>
      </c>
      <c r="E3469" t="s">
        <v>349</v>
      </c>
      <c r="F3469" t="s">
        <v>350</v>
      </c>
      <c r="G3469" t="s">
        <v>400</v>
      </c>
      <c r="H3469">
        <v>38</v>
      </c>
      <c r="I3469" t="s">
        <v>243</v>
      </c>
      <c r="J3469" t="s">
        <v>242</v>
      </c>
      <c r="K3469">
        <v>332727</v>
      </c>
      <c r="L3469">
        <v>301421</v>
      </c>
      <c r="M3469">
        <v>3294</v>
      </c>
      <c r="N3469">
        <v>18792</v>
      </c>
      <c r="O3469">
        <v>3558</v>
      </c>
      <c r="P3469">
        <v>159</v>
      </c>
      <c r="Q3469">
        <v>5503</v>
      </c>
    </row>
    <row r="3470" spans="1:17" hidden="1" x14ac:dyDescent="0.2">
      <c r="A3470" t="s">
        <v>339</v>
      </c>
      <c r="B3470" t="s">
        <v>340</v>
      </c>
      <c r="C3470" t="s">
        <v>351</v>
      </c>
      <c r="D3470" t="s">
        <v>352</v>
      </c>
      <c r="E3470" t="s">
        <v>343</v>
      </c>
      <c r="F3470" t="s">
        <v>344</v>
      </c>
      <c r="G3470" t="s">
        <v>400</v>
      </c>
      <c r="H3470">
        <v>38</v>
      </c>
      <c r="I3470" t="s">
        <v>243</v>
      </c>
      <c r="J3470" t="s">
        <v>242</v>
      </c>
      <c r="K3470">
        <v>7186</v>
      </c>
      <c r="L3470">
        <v>5760</v>
      </c>
      <c r="M3470">
        <v>236</v>
      </c>
      <c r="N3470">
        <v>692</v>
      </c>
      <c r="O3470">
        <v>72</v>
      </c>
      <c r="P3470">
        <v>19</v>
      </c>
      <c r="Q3470">
        <v>407</v>
      </c>
    </row>
    <row r="3471" spans="1:17" hidden="1" x14ac:dyDescent="0.2">
      <c r="A3471" t="s">
        <v>339</v>
      </c>
      <c r="B3471" t="s">
        <v>340</v>
      </c>
      <c r="C3471" t="s">
        <v>351</v>
      </c>
      <c r="D3471" t="s">
        <v>352</v>
      </c>
      <c r="E3471" t="s">
        <v>347</v>
      </c>
      <c r="F3471" t="s">
        <v>348</v>
      </c>
      <c r="G3471" t="s">
        <v>400</v>
      </c>
      <c r="H3471">
        <v>38</v>
      </c>
      <c r="I3471" t="s">
        <v>243</v>
      </c>
      <c r="J3471" t="s">
        <v>242</v>
      </c>
      <c r="K3471">
        <v>332678</v>
      </c>
      <c r="L3471">
        <v>301955</v>
      </c>
      <c r="M3471">
        <v>4718</v>
      </c>
      <c r="N3471">
        <v>17464</v>
      </c>
      <c r="O3471">
        <v>3402</v>
      </c>
      <c r="P3471">
        <v>156</v>
      </c>
      <c r="Q3471">
        <v>4983</v>
      </c>
    </row>
    <row r="3472" spans="1:17" hidden="1" x14ac:dyDescent="0.2">
      <c r="A3472" t="s">
        <v>339</v>
      </c>
      <c r="B3472" t="s">
        <v>340</v>
      </c>
      <c r="C3472" t="s">
        <v>351</v>
      </c>
      <c r="D3472" t="s">
        <v>352</v>
      </c>
      <c r="E3472" t="s">
        <v>349</v>
      </c>
      <c r="F3472" t="s">
        <v>350</v>
      </c>
      <c r="G3472" t="s">
        <v>400</v>
      </c>
      <c r="H3472">
        <v>38</v>
      </c>
      <c r="I3472" t="s">
        <v>243</v>
      </c>
      <c r="J3472" t="s">
        <v>242</v>
      </c>
      <c r="K3472">
        <v>339864</v>
      </c>
      <c r="L3472">
        <v>307715</v>
      </c>
      <c r="M3472">
        <v>4954</v>
      </c>
      <c r="N3472">
        <v>18156</v>
      </c>
      <c r="O3472">
        <v>3474</v>
      </c>
      <c r="P3472">
        <v>175</v>
      </c>
      <c r="Q3472">
        <v>5390</v>
      </c>
    </row>
    <row r="3473" spans="1:17" hidden="1" x14ac:dyDescent="0.2">
      <c r="A3473" t="s">
        <v>339</v>
      </c>
      <c r="B3473" t="s">
        <v>340</v>
      </c>
      <c r="C3473" t="s">
        <v>353</v>
      </c>
      <c r="D3473" t="s">
        <v>354</v>
      </c>
      <c r="E3473" t="s">
        <v>343</v>
      </c>
      <c r="F3473" t="s">
        <v>344</v>
      </c>
      <c r="G3473" t="s">
        <v>400</v>
      </c>
      <c r="H3473">
        <v>38</v>
      </c>
      <c r="I3473" t="s">
        <v>243</v>
      </c>
      <c r="J3473" t="s">
        <v>242</v>
      </c>
      <c r="K3473">
        <v>13467</v>
      </c>
      <c r="L3473">
        <v>10700</v>
      </c>
      <c r="M3473">
        <v>406</v>
      </c>
      <c r="N3473">
        <v>1371</v>
      </c>
      <c r="O3473">
        <v>139</v>
      </c>
      <c r="P3473">
        <v>41</v>
      </c>
      <c r="Q3473">
        <v>810</v>
      </c>
    </row>
    <row r="3474" spans="1:17" hidden="1" x14ac:dyDescent="0.2">
      <c r="A3474" t="s">
        <v>339</v>
      </c>
      <c r="B3474" t="s">
        <v>340</v>
      </c>
      <c r="C3474" t="s">
        <v>353</v>
      </c>
      <c r="D3474" t="s">
        <v>354</v>
      </c>
      <c r="E3474" t="s">
        <v>347</v>
      </c>
      <c r="F3474" t="s">
        <v>348</v>
      </c>
      <c r="G3474" t="s">
        <v>400</v>
      </c>
      <c r="H3474">
        <v>38</v>
      </c>
      <c r="I3474" t="s">
        <v>243</v>
      </c>
      <c r="J3474" t="s">
        <v>242</v>
      </c>
      <c r="K3474">
        <v>659124</v>
      </c>
      <c r="L3474">
        <v>598436</v>
      </c>
      <c r="M3474">
        <v>7842</v>
      </c>
      <c r="N3474">
        <v>35577</v>
      </c>
      <c r="O3474">
        <v>6893</v>
      </c>
      <c r="P3474">
        <v>293</v>
      </c>
      <c r="Q3474">
        <v>10083</v>
      </c>
    </row>
    <row r="3475" spans="1:17" hidden="1" x14ac:dyDescent="0.2">
      <c r="A3475" t="s">
        <v>339</v>
      </c>
      <c r="B3475" t="s">
        <v>340</v>
      </c>
      <c r="C3475" t="s">
        <v>353</v>
      </c>
      <c r="D3475" t="s">
        <v>354</v>
      </c>
      <c r="E3475" t="s">
        <v>349</v>
      </c>
      <c r="F3475" t="s">
        <v>350</v>
      </c>
      <c r="G3475" t="s">
        <v>400</v>
      </c>
      <c r="H3475">
        <v>38</v>
      </c>
      <c r="I3475" t="s">
        <v>243</v>
      </c>
      <c r="J3475" t="s">
        <v>242</v>
      </c>
      <c r="K3475">
        <v>672591</v>
      </c>
      <c r="L3475">
        <v>609136</v>
      </c>
      <c r="M3475">
        <v>8248</v>
      </c>
      <c r="N3475">
        <v>36948</v>
      </c>
      <c r="O3475">
        <v>7032</v>
      </c>
      <c r="P3475">
        <v>334</v>
      </c>
      <c r="Q3475">
        <v>10893</v>
      </c>
    </row>
    <row r="3476" spans="1:17" hidden="1" x14ac:dyDescent="0.2">
      <c r="A3476" t="s">
        <v>355</v>
      </c>
      <c r="B3476" t="s">
        <v>356</v>
      </c>
      <c r="C3476" t="s">
        <v>341</v>
      </c>
      <c r="D3476" t="s">
        <v>342</v>
      </c>
      <c r="E3476" t="s">
        <v>343</v>
      </c>
      <c r="F3476" t="s">
        <v>344</v>
      </c>
      <c r="G3476" t="s">
        <v>400</v>
      </c>
      <c r="H3476">
        <v>38</v>
      </c>
      <c r="I3476" t="s">
        <v>243</v>
      </c>
      <c r="J3476" t="s">
        <v>242</v>
      </c>
      <c r="K3476">
        <v>6280</v>
      </c>
      <c r="L3476">
        <v>4940</v>
      </c>
      <c r="M3476">
        <v>170</v>
      </c>
      <c r="N3476">
        <v>678</v>
      </c>
      <c r="O3476">
        <v>67</v>
      </c>
      <c r="P3476">
        <v>22</v>
      </c>
      <c r="Q3476">
        <v>403</v>
      </c>
    </row>
    <row r="3477" spans="1:17" hidden="1" x14ac:dyDescent="0.2">
      <c r="A3477" t="s">
        <v>355</v>
      </c>
      <c r="B3477" t="s">
        <v>356</v>
      </c>
      <c r="C3477" t="s">
        <v>341</v>
      </c>
      <c r="D3477" t="s">
        <v>342</v>
      </c>
      <c r="E3477" t="s">
        <v>347</v>
      </c>
      <c r="F3477" t="s">
        <v>348</v>
      </c>
      <c r="G3477" t="s">
        <v>400</v>
      </c>
      <c r="H3477">
        <v>38</v>
      </c>
      <c r="I3477" t="s">
        <v>243</v>
      </c>
      <c r="J3477" t="s">
        <v>242</v>
      </c>
      <c r="K3477">
        <v>326438</v>
      </c>
      <c r="L3477">
        <v>296474</v>
      </c>
      <c r="M3477">
        <v>3123</v>
      </c>
      <c r="N3477">
        <v>18113</v>
      </c>
      <c r="O3477">
        <v>3491</v>
      </c>
      <c r="P3477">
        <v>137</v>
      </c>
      <c r="Q3477">
        <v>5100</v>
      </c>
    </row>
    <row r="3478" spans="1:17" hidden="1" x14ac:dyDescent="0.2">
      <c r="A3478" t="s">
        <v>355</v>
      </c>
      <c r="B3478" t="s">
        <v>356</v>
      </c>
      <c r="C3478" t="s">
        <v>341</v>
      </c>
      <c r="D3478" t="s">
        <v>342</v>
      </c>
      <c r="E3478" t="s">
        <v>349</v>
      </c>
      <c r="F3478" t="s">
        <v>350</v>
      </c>
      <c r="G3478" t="s">
        <v>400</v>
      </c>
      <c r="H3478">
        <v>38</v>
      </c>
      <c r="I3478" t="s">
        <v>243</v>
      </c>
      <c r="J3478" t="s">
        <v>242</v>
      </c>
      <c r="K3478">
        <v>332718</v>
      </c>
      <c r="L3478">
        <v>301414</v>
      </c>
      <c r="M3478">
        <v>3293</v>
      </c>
      <c r="N3478">
        <v>18791</v>
      </c>
      <c r="O3478">
        <v>3558</v>
      </c>
      <c r="P3478">
        <v>159</v>
      </c>
      <c r="Q3478">
        <v>5503</v>
      </c>
    </row>
    <row r="3479" spans="1:17" hidden="1" x14ac:dyDescent="0.2">
      <c r="A3479" t="s">
        <v>355</v>
      </c>
      <c r="B3479" t="s">
        <v>356</v>
      </c>
      <c r="C3479" t="s">
        <v>351</v>
      </c>
      <c r="D3479" t="s">
        <v>352</v>
      </c>
      <c r="E3479" t="s">
        <v>343</v>
      </c>
      <c r="F3479" t="s">
        <v>344</v>
      </c>
      <c r="G3479" t="s">
        <v>400</v>
      </c>
      <c r="H3479">
        <v>38</v>
      </c>
      <c r="I3479" t="s">
        <v>243</v>
      </c>
      <c r="J3479" t="s">
        <v>242</v>
      </c>
      <c r="K3479">
        <v>7183</v>
      </c>
      <c r="L3479">
        <v>5760</v>
      </c>
      <c r="M3479">
        <v>236</v>
      </c>
      <c r="N3479">
        <v>689</v>
      </c>
      <c r="O3479">
        <v>72</v>
      </c>
      <c r="P3479">
        <v>19</v>
      </c>
      <c r="Q3479">
        <v>407</v>
      </c>
    </row>
    <row r="3480" spans="1:17" hidden="1" x14ac:dyDescent="0.2">
      <c r="A3480" t="s">
        <v>355</v>
      </c>
      <c r="B3480" t="s">
        <v>356</v>
      </c>
      <c r="C3480" t="s">
        <v>351</v>
      </c>
      <c r="D3480" t="s">
        <v>352</v>
      </c>
      <c r="E3480" t="s">
        <v>347</v>
      </c>
      <c r="F3480" t="s">
        <v>348</v>
      </c>
      <c r="G3480" t="s">
        <v>400</v>
      </c>
      <c r="H3480">
        <v>38</v>
      </c>
      <c r="I3480" t="s">
        <v>243</v>
      </c>
      <c r="J3480" t="s">
        <v>242</v>
      </c>
      <c r="K3480">
        <v>332675</v>
      </c>
      <c r="L3480">
        <v>301952</v>
      </c>
      <c r="M3480">
        <v>4718</v>
      </c>
      <c r="N3480">
        <v>17464</v>
      </c>
      <c r="O3480">
        <v>3402</v>
      </c>
      <c r="P3480">
        <v>156</v>
      </c>
      <c r="Q3480">
        <v>4983</v>
      </c>
    </row>
    <row r="3481" spans="1:17" hidden="1" x14ac:dyDescent="0.2">
      <c r="A3481" t="s">
        <v>355</v>
      </c>
      <c r="B3481" t="s">
        <v>356</v>
      </c>
      <c r="C3481" t="s">
        <v>351</v>
      </c>
      <c r="D3481" t="s">
        <v>352</v>
      </c>
      <c r="E3481" t="s">
        <v>349</v>
      </c>
      <c r="F3481" t="s">
        <v>350</v>
      </c>
      <c r="G3481" t="s">
        <v>400</v>
      </c>
      <c r="H3481">
        <v>38</v>
      </c>
      <c r="I3481" t="s">
        <v>243</v>
      </c>
      <c r="J3481" t="s">
        <v>242</v>
      </c>
      <c r="K3481">
        <v>339858</v>
      </c>
      <c r="L3481">
        <v>307712</v>
      </c>
      <c r="M3481">
        <v>4954</v>
      </c>
      <c r="N3481">
        <v>18153</v>
      </c>
      <c r="O3481">
        <v>3474</v>
      </c>
      <c r="P3481">
        <v>175</v>
      </c>
      <c r="Q3481">
        <v>5390</v>
      </c>
    </row>
    <row r="3482" spans="1:17" hidden="1" x14ac:dyDescent="0.2">
      <c r="A3482" t="s">
        <v>355</v>
      </c>
      <c r="B3482" t="s">
        <v>356</v>
      </c>
      <c r="C3482" t="s">
        <v>353</v>
      </c>
      <c r="D3482" t="s">
        <v>354</v>
      </c>
      <c r="E3482" t="s">
        <v>343</v>
      </c>
      <c r="F3482" t="s">
        <v>344</v>
      </c>
      <c r="G3482" t="s">
        <v>400</v>
      </c>
      <c r="H3482">
        <v>38</v>
      </c>
      <c r="I3482" t="s">
        <v>243</v>
      </c>
      <c r="J3482" t="s">
        <v>242</v>
      </c>
      <c r="K3482">
        <v>13463</v>
      </c>
      <c r="L3482">
        <v>10700</v>
      </c>
      <c r="M3482">
        <v>406</v>
      </c>
      <c r="N3482">
        <v>1367</v>
      </c>
      <c r="O3482">
        <v>139</v>
      </c>
      <c r="P3482">
        <v>41</v>
      </c>
      <c r="Q3482">
        <v>810</v>
      </c>
    </row>
    <row r="3483" spans="1:17" hidden="1" x14ac:dyDescent="0.2">
      <c r="A3483" t="s">
        <v>355</v>
      </c>
      <c r="B3483" t="s">
        <v>356</v>
      </c>
      <c r="C3483" t="s">
        <v>353</v>
      </c>
      <c r="D3483" t="s">
        <v>354</v>
      </c>
      <c r="E3483" t="s">
        <v>347</v>
      </c>
      <c r="F3483" t="s">
        <v>348</v>
      </c>
      <c r="G3483" t="s">
        <v>400</v>
      </c>
      <c r="H3483">
        <v>38</v>
      </c>
      <c r="I3483" t="s">
        <v>243</v>
      </c>
      <c r="J3483" t="s">
        <v>242</v>
      </c>
      <c r="K3483">
        <v>659113</v>
      </c>
      <c r="L3483">
        <v>598426</v>
      </c>
      <c r="M3483">
        <v>7841</v>
      </c>
      <c r="N3483">
        <v>35577</v>
      </c>
      <c r="O3483">
        <v>6893</v>
      </c>
      <c r="P3483">
        <v>293</v>
      </c>
      <c r="Q3483">
        <v>10083</v>
      </c>
    </row>
    <row r="3484" spans="1:17" hidden="1" x14ac:dyDescent="0.2">
      <c r="A3484" t="s">
        <v>355</v>
      </c>
      <c r="B3484" t="s">
        <v>356</v>
      </c>
      <c r="C3484" t="s">
        <v>353</v>
      </c>
      <c r="D3484" t="s">
        <v>354</v>
      </c>
      <c r="E3484" t="s">
        <v>349</v>
      </c>
      <c r="F3484" t="s">
        <v>350</v>
      </c>
      <c r="G3484" t="s">
        <v>400</v>
      </c>
      <c r="H3484">
        <v>38</v>
      </c>
      <c r="I3484" t="s">
        <v>243</v>
      </c>
      <c r="J3484" t="s">
        <v>242</v>
      </c>
      <c r="K3484">
        <v>672576</v>
      </c>
      <c r="L3484">
        <v>609126</v>
      </c>
      <c r="M3484">
        <v>8247</v>
      </c>
      <c r="N3484">
        <v>36944</v>
      </c>
      <c r="O3484">
        <v>7032</v>
      </c>
      <c r="P3484">
        <v>334</v>
      </c>
      <c r="Q3484">
        <v>10893</v>
      </c>
    </row>
    <row r="3485" spans="1:17" hidden="1" x14ac:dyDescent="0.2">
      <c r="A3485" t="s">
        <v>357</v>
      </c>
      <c r="B3485" s="2">
        <v>40360</v>
      </c>
      <c r="C3485" t="s">
        <v>341</v>
      </c>
      <c r="D3485" t="s">
        <v>342</v>
      </c>
      <c r="E3485" t="s">
        <v>343</v>
      </c>
      <c r="F3485" t="s">
        <v>344</v>
      </c>
      <c r="G3485" t="s">
        <v>400</v>
      </c>
      <c r="H3485">
        <v>38</v>
      </c>
      <c r="I3485" t="s">
        <v>243</v>
      </c>
      <c r="J3485" t="s">
        <v>242</v>
      </c>
      <c r="K3485">
        <v>6439</v>
      </c>
      <c r="L3485">
        <v>5024</v>
      </c>
      <c r="M3485">
        <v>191</v>
      </c>
      <c r="N3485">
        <v>723</v>
      </c>
      <c r="O3485">
        <v>73</v>
      </c>
      <c r="P3485">
        <v>22</v>
      </c>
      <c r="Q3485">
        <v>406</v>
      </c>
    </row>
    <row r="3486" spans="1:17" hidden="1" x14ac:dyDescent="0.2">
      <c r="A3486" t="s">
        <v>357</v>
      </c>
      <c r="B3486" s="2">
        <v>40360</v>
      </c>
      <c r="C3486" t="s">
        <v>341</v>
      </c>
      <c r="D3486" t="s">
        <v>342</v>
      </c>
      <c r="E3486" t="s">
        <v>347</v>
      </c>
      <c r="F3486" t="s">
        <v>348</v>
      </c>
      <c r="G3486" t="s">
        <v>400</v>
      </c>
      <c r="H3486">
        <v>38</v>
      </c>
      <c r="I3486" t="s">
        <v>243</v>
      </c>
      <c r="J3486" t="s">
        <v>242</v>
      </c>
      <c r="K3486">
        <v>327194</v>
      </c>
      <c r="L3486">
        <v>296955</v>
      </c>
      <c r="M3486">
        <v>3227</v>
      </c>
      <c r="N3486">
        <v>18175</v>
      </c>
      <c r="O3486">
        <v>3547</v>
      </c>
      <c r="P3486">
        <v>139</v>
      </c>
      <c r="Q3486">
        <v>5151</v>
      </c>
    </row>
    <row r="3487" spans="1:17" hidden="1" x14ac:dyDescent="0.2">
      <c r="A3487" t="s">
        <v>357</v>
      </c>
      <c r="B3487" s="2">
        <v>40360</v>
      </c>
      <c r="C3487" t="s">
        <v>341</v>
      </c>
      <c r="D3487" t="s">
        <v>342</v>
      </c>
      <c r="E3487" t="s">
        <v>349</v>
      </c>
      <c r="F3487" t="s">
        <v>350</v>
      </c>
      <c r="G3487" t="s">
        <v>400</v>
      </c>
      <c r="H3487">
        <v>38</v>
      </c>
      <c r="I3487" t="s">
        <v>243</v>
      </c>
      <c r="J3487" t="s">
        <v>242</v>
      </c>
      <c r="K3487">
        <v>333633</v>
      </c>
      <c r="L3487">
        <v>301979</v>
      </c>
      <c r="M3487">
        <v>3418</v>
      </c>
      <c r="N3487">
        <v>18898</v>
      </c>
      <c r="O3487">
        <v>3620</v>
      </c>
      <c r="P3487">
        <v>161</v>
      </c>
      <c r="Q3487">
        <v>5557</v>
      </c>
    </row>
    <row r="3488" spans="1:17" hidden="1" x14ac:dyDescent="0.2">
      <c r="A3488" t="s">
        <v>357</v>
      </c>
      <c r="B3488" s="2">
        <v>40360</v>
      </c>
      <c r="C3488" t="s">
        <v>351</v>
      </c>
      <c r="D3488" t="s">
        <v>352</v>
      </c>
      <c r="E3488" t="s">
        <v>343</v>
      </c>
      <c r="F3488" t="s">
        <v>344</v>
      </c>
      <c r="G3488" t="s">
        <v>400</v>
      </c>
      <c r="H3488">
        <v>38</v>
      </c>
      <c r="I3488" t="s">
        <v>243</v>
      </c>
      <c r="J3488" t="s">
        <v>242</v>
      </c>
      <c r="K3488">
        <v>7359</v>
      </c>
      <c r="L3488">
        <v>5885</v>
      </c>
      <c r="M3488">
        <v>243</v>
      </c>
      <c r="N3488">
        <v>722</v>
      </c>
      <c r="O3488">
        <v>79</v>
      </c>
      <c r="P3488">
        <v>18</v>
      </c>
      <c r="Q3488">
        <v>412</v>
      </c>
    </row>
    <row r="3489" spans="1:17" hidden="1" x14ac:dyDescent="0.2">
      <c r="A3489" t="s">
        <v>357</v>
      </c>
      <c r="B3489" s="2">
        <v>40360</v>
      </c>
      <c r="C3489" t="s">
        <v>351</v>
      </c>
      <c r="D3489" t="s">
        <v>352</v>
      </c>
      <c r="E3489" t="s">
        <v>347</v>
      </c>
      <c r="F3489" t="s">
        <v>348</v>
      </c>
      <c r="G3489" t="s">
        <v>400</v>
      </c>
      <c r="H3489">
        <v>38</v>
      </c>
      <c r="I3489" t="s">
        <v>243</v>
      </c>
      <c r="J3489" t="s">
        <v>242</v>
      </c>
      <c r="K3489">
        <v>333718</v>
      </c>
      <c r="L3489">
        <v>302648</v>
      </c>
      <c r="M3489">
        <v>4866</v>
      </c>
      <c r="N3489">
        <v>17523</v>
      </c>
      <c r="O3489">
        <v>3495</v>
      </c>
      <c r="P3489">
        <v>159</v>
      </c>
      <c r="Q3489">
        <v>5027</v>
      </c>
    </row>
    <row r="3490" spans="1:17" hidden="1" x14ac:dyDescent="0.2">
      <c r="A3490" t="s">
        <v>357</v>
      </c>
      <c r="B3490" s="2">
        <v>40360</v>
      </c>
      <c r="C3490" t="s">
        <v>351</v>
      </c>
      <c r="D3490" t="s">
        <v>352</v>
      </c>
      <c r="E3490" t="s">
        <v>349</v>
      </c>
      <c r="F3490" t="s">
        <v>350</v>
      </c>
      <c r="G3490" t="s">
        <v>400</v>
      </c>
      <c r="H3490">
        <v>38</v>
      </c>
      <c r="I3490" t="s">
        <v>243</v>
      </c>
      <c r="J3490" t="s">
        <v>242</v>
      </c>
      <c r="K3490">
        <v>341077</v>
      </c>
      <c r="L3490">
        <v>308533</v>
      </c>
      <c r="M3490">
        <v>5109</v>
      </c>
      <c r="N3490">
        <v>18245</v>
      </c>
      <c r="O3490">
        <v>3574</v>
      </c>
      <c r="P3490">
        <v>177</v>
      </c>
      <c r="Q3490">
        <v>5439</v>
      </c>
    </row>
    <row r="3491" spans="1:17" hidden="1" x14ac:dyDescent="0.2">
      <c r="A3491" t="s">
        <v>357</v>
      </c>
      <c r="B3491" s="2">
        <v>40360</v>
      </c>
      <c r="C3491" t="s">
        <v>353</v>
      </c>
      <c r="D3491" t="s">
        <v>354</v>
      </c>
      <c r="E3491" t="s">
        <v>343</v>
      </c>
      <c r="F3491" t="s">
        <v>344</v>
      </c>
      <c r="G3491" t="s">
        <v>400</v>
      </c>
      <c r="H3491">
        <v>38</v>
      </c>
      <c r="I3491" t="s">
        <v>243</v>
      </c>
      <c r="J3491" t="s">
        <v>242</v>
      </c>
      <c r="K3491">
        <v>13798</v>
      </c>
      <c r="L3491">
        <v>10909</v>
      </c>
      <c r="M3491">
        <v>434</v>
      </c>
      <c r="N3491">
        <v>1445</v>
      </c>
      <c r="O3491">
        <v>152</v>
      </c>
      <c r="P3491">
        <v>40</v>
      </c>
      <c r="Q3491">
        <v>818</v>
      </c>
    </row>
    <row r="3492" spans="1:17" hidden="1" x14ac:dyDescent="0.2">
      <c r="A3492" t="s">
        <v>357</v>
      </c>
      <c r="B3492" s="2">
        <v>40360</v>
      </c>
      <c r="C3492" t="s">
        <v>353</v>
      </c>
      <c r="D3492" t="s">
        <v>354</v>
      </c>
      <c r="E3492" t="s">
        <v>347</v>
      </c>
      <c r="F3492" t="s">
        <v>348</v>
      </c>
      <c r="G3492" t="s">
        <v>400</v>
      </c>
      <c r="H3492">
        <v>38</v>
      </c>
      <c r="I3492" t="s">
        <v>243</v>
      </c>
      <c r="J3492" t="s">
        <v>242</v>
      </c>
      <c r="K3492">
        <v>660912</v>
      </c>
      <c r="L3492">
        <v>599603</v>
      </c>
      <c r="M3492">
        <v>8093</v>
      </c>
      <c r="N3492">
        <v>35698</v>
      </c>
      <c r="O3492">
        <v>7042</v>
      </c>
      <c r="P3492">
        <v>298</v>
      </c>
      <c r="Q3492">
        <v>10178</v>
      </c>
    </row>
    <row r="3493" spans="1:17" hidden="1" x14ac:dyDescent="0.2">
      <c r="A3493" t="s">
        <v>357</v>
      </c>
      <c r="B3493" s="2">
        <v>40360</v>
      </c>
      <c r="C3493" t="s">
        <v>353</v>
      </c>
      <c r="D3493" t="s">
        <v>354</v>
      </c>
      <c r="E3493" t="s">
        <v>349</v>
      </c>
      <c r="F3493" t="s">
        <v>350</v>
      </c>
      <c r="G3493" t="s">
        <v>400</v>
      </c>
      <c r="H3493">
        <v>38</v>
      </c>
      <c r="I3493" t="s">
        <v>243</v>
      </c>
      <c r="J3493" t="s">
        <v>242</v>
      </c>
      <c r="K3493">
        <v>674710</v>
      </c>
      <c r="L3493">
        <v>610512</v>
      </c>
      <c r="M3493">
        <v>8527</v>
      </c>
      <c r="N3493">
        <v>37143</v>
      </c>
      <c r="O3493">
        <v>7194</v>
      </c>
      <c r="P3493">
        <v>338</v>
      </c>
      <c r="Q3493">
        <v>10996</v>
      </c>
    </row>
    <row r="3494" spans="1:17" hidden="1" x14ac:dyDescent="0.2">
      <c r="A3494" t="s">
        <v>358</v>
      </c>
      <c r="B3494" s="2">
        <v>40725</v>
      </c>
      <c r="C3494" t="s">
        <v>341</v>
      </c>
      <c r="D3494" t="s">
        <v>342</v>
      </c>
      <c r="E3494" t="s">
        <v>343</v>
      </c>
      <c r="F3494" t="s">
        <v>344</v>
      </c>
      <c r="G3494" t="s">
        <v>400</v>
      </c>
      <c r="H3494">
        <v>38</v>
      </c>
      <c r="I3494" t="s">
        <v>243</v>
      </c>
      <c r="J3494" t="s">
        <v>242</v>
      </c>
      <c r="K3494">
        <v>7087</v>
      </c>
      <c r="L3494">
        <v>5498</v>
      </c>
      <c r="M3494">
        <v>189</v>
      </c>
      <c r="N3494">
        <v>871</v>
      </c>
      <c r="O3494">
        <v>85</v>
      </c>
      <c r="P3494">
        <v>26</v>
      </c>
      <c r="Q3494">
        <v>418</v>
      </c>
    </row>
    <row r="3495" spans="1:17" hidden="1" x14ac:dyDescent="0.2">
      <c r="A3495" t="s">
        <v>358</v>
      </c>
      <c r="B3495" s="2">
        <v>40725</v>
      </c>
      <c r="C3495" t="s">
        <v>341</v>
      </c>
      <c r="D3495" t="s">
        <v>342</v>
      </c>
      <c r="E3495" t="s">
        <v>347</v>
      </c>
      <c r="F3495" t="s">
        <v>348</v>
      </c>
      <c r="G3495" t="s">
        <v>400</v>
      </c>
      <c r="H3495">
        <v>38</v>
      </c>
      <c r="I3495" t="s">
        <v>243</v>
      </c>
      <c r="J3495" t="s">
        <v>242</v>
      </c>
      <c r="K3495">
        <v>330923</v>
      </c>
      <c r="L3495">
        <v>299508</v>
      </c>
      <c r="M3495">
        <v>3654</v>
      </c>
      <c r="N3495">
        <v>18453</v>
      </c>
      <c r="O3495">
        <v>3758</v>
      </c>
      <c r="P3495">
        <v>154</v>
      </c>
      <c r="Q3495">
        <v>5396</v>
      </c>
    </row>
    <row r="3496" spans="1:17" hidden="1" x14ac:dyDescent="0.2">
      <c r="A3496" t="s">
        <v>358</v>
      </c>
      <c r="B3496" s="2">
        <v>40725</v>
      </c>
      <c r="C3496" t="s">
        <v>341</v>
      </c>
      <c r="D3496" t="s">
        <v>342</v>
      </c>
      <c r="E3496" t="s">
        <v>349</v>
      </c>
      <c r="F3496" t="s">
        <v>350</v>
      </c>
      <c r="G3496" t="s">
        <v>400</v>
      </c>
      <c r="H3496">
        <v>38</v>
      </c>
      <c r="I3496" t="s">
        <v>243</v>
      </c>
      <c r="J3496" t="s">
        <v>242</v>
      </c>
      <c r="K3496">
        <v>338010</v>
      </c>
      <c r="L3496">
        <v>305006</v>
      </c>
      <c r="M3496">
        <v>3843</v>
      </c>
      <c r="N3496">
        <v>19324</v>
      </c>
      <c r="O3496">
        <v>3843</v>
      </c>
      <c r="P3496">
        <v>180</v>
      </c>
      <c r="Q3496">
        <v>5814</v>
      </c>
    </row>
    <row r="3497" spans="1:17" hidden="1" x14ac:dyDescent="0.2">
      <c r="A3497" t="s">
        <v>358</v>
      </c>
      <c r="B3497" s="2">
        <v>40725</v>
      </c>
      <c r="C3497" t="s">
        <v>351</v>
      </c>
      <c r="D3497" t="s">
        <v>352</v>
      </c>
      <c r="E3497" t="s">
        <v>343</v>
      </c>
      <c r="F3497" t="s">
        <v>344</v>
      </c>
      <c r="G3497" t="s">
        <v>400</v>
      </c>
      <c r="H3497">
        <v>38</v>
      </c>
      <c r="I3497" t="s">
        <v>243</v>
      </c>
      <c r="J3497" t="s">
        <v>242</v>
      </c>
      <c r="K3497">
        <v>8187</v>
      </c>
      <c r="L3497">
        <v>6490</v>
      </c>
      <c r="M3497">
        <v>267</v>
      </c>
      <c r="N3497">
        <v>889</v>
      </c>
      <c r="O3497">
        <v>95</v>
      </c>
      <c r="P3497">
        <v>21</v>
      </c>
      <c r="Q3497">
        <v>425</v>
      </c>
    </row>
    <row r="3498" spans="1:17" hidden="1" x14ac:dyDescent="0.2">
      <c r="A3498" t="s">
        <v>358</v>
      </c>
      <c r="B3498" s="2">
        <v>40725</v>
      </c>
      <c r="C3498" t="s">
        <v>351</v>
      </c>
      <c r="D3498" t="s">
        <v>352</v>
      </c>
      <c r="E3498" t="s">
        <v>347</v>
      </c>
      <c r="F3498" t="s">
        <v>348</v>
      </c>
      <c r="G3498" t="s">
        <v>400</v>
      </c>
      <c r="H3498">
        <v>38</v>
      </c>
      <c r="I3498" t="s">
        <v>243</v>
      </c>
      <c r="J3498" t="s">
        <v>242</v>
      </c>
      <c r="K3498">
        <v>338939</v>
      </c>
      <c r="L3498">
        <v>306499</v>
      </c>
      <c r="M3498">
        <v>5384</v>
      </c>
      <c r="N3498">
        <v>17773</v>
      </c>
      <c r="O3498">
        <v>3781</v>
      </c>
      <c r="P3498">
        <v>176</v>
      </c>
      <c r="Q3498">
        <v>5326</v>
      </c>
    </row>
    <row r="3499" spans="1:17" hidden="1" x14ac:dyDescent="0.2">
      <c r="A3499" t="s">
        <v>358</v>
      </c>
      <c r="B3499" s="2">
        <v>40725</v>
      </c>
      <c r="C3499" t="s">
        <v>351</v>
      </c>
      <c r="D3499" t="s">
        <v>352</v>
      </c>
      <c r="E3499" t="s">
        <v>349</v>
      </c>
      <c r="F3499" t="s">
        <v>350</v>
      </c>
      <c r="G3499" t="s">
        <v>400</v>
      </c>
      <c r="H3499">
        <v>38</v>
      </c>
      <c r="I3499" t="s">
        <v>243</v>
      </c>
      <c r="J3499" t="s">
        <v>242</v>
      </c>
      <c r="K3499">
        <v>347126</v>
      </c>
      <c r="L3499">
        <v>312989</v>
      </c>
      <c r="M3499">
        <v>5651</v>
      </c>
      <c r="N3499">
        <v>18662</v>
      </c>
      <c r="O3499">
        <v>3876</v>
      </c>
      <c r="P3499">
        <v>197</v>
      </c>
      <c r="Q3499">
        <v>5751</v>
      </c>
    </row>
    <row r="3500" spans="1:17" hidden="1" x14ac:dyDescent="0.2">
      <c r="A3500" t="s">
        <v>358</v>
      </c>
      <c r="B3500" s="2">
        <v>40725</v>
      </c>
      <c r="C3500" t="s">
        <v>353</v>
      </c>
      <c r="D3500" t="s">
        <v>354</v>
      </c>
      <c r="E3500" t="s">
        <v>343</v>
      </c>
      <c r="F3500" t="s">
        <v>344</v>
      </c>
      <c r="G3500" t="s">
        <v>400</v>
      </c>
      <c r="H3500">
        <v>38</v>
      </c>
      <c r="I3500" t="s">
        <v>243</v>
      </c>
      <c r="J3500" t="s">
        <v>242</v>
      </c>
      <c r="K3500">
        <v>15274</v>
      </c>
      <c r="L3500">
        <v>11988</v>
      </c>
      <c r="M3500">
        <v>456</v>
      </c>
      <c r="N3500">
        <v>1760</v>
      </c>
      <c r="O3500">
        <v>180</v>
      </c>
      <c r="P3500">
        <v>47</v>
      </c>
      <c r="Q3500">
        <v>843</v>
      </c>
    </row>
    <row r="3501" spans="1:17" hidden="1" x14ac:dyDescent="0.2">
      <c r="A3501" t="s">
        <v>358</v>
      </c>
      <c r="B3501" s="2">
        <v>40725</v>
      </c>
      <c r="C3501" t="s">
        <v>353</v>
      </c>
      <c r="D3501" t="s">
        <v>354</v>
      </c>
      <c r="E3501" t="s">
        <v>347</v>
      </c>
      <c r="F3501" t="s">
        <v>348</v>
      </c>
      <c r="G3501" t="s">
        <v>400</v>
      </c>
      <c r="H3501">
        <v>38</v>
      </c>
      <c r="I3501" t="s">
        <v>243</v>
      </c>
      <c r="J3501" t="s">
        <v>242</v>
      </c>
      <c r="K3501">
        <v>669862</v>
      </c>
      <c r="L3501">
        <v>606007</v>
      </c>
      <c r="M3501">
        <v>9038</v>
      </c>
      <c r="N3501">
        <v>36226</v>
      </c>
      <c r="O3501">
        <v>7539</v>
      </c>
      <c r="P3501">
        <v>330</v>
      </c>
      <c r="Q3501">
        <v>10722</v>
      </c>
    </row>
    <row r="3502" spans="1:17" hidden="1" x14ac:dyDescent="0.2">
      <c r="A3502" t="s">
        <v>358</v>
      </c>
      <c r="B3502" s="2">
        <v>40725</v>
      </c>
      <c r="C3502" t="s">
        <v>353</v>
      </c>
      <c r="D3502" t="s">
        <v>354</v>
      </c>
      <c r="E3502" t="s">
        <v>349</v>
      </c>
      <c r="F3502" t="s">
        <v>350</v>
      </c>
      <c r="G3502" t="s">
        <v>400</v>
      </c>
      <c r="H3502">
        <v>38</v>
      </c>
      <c r="I3502" t="s">
        <v>243</v>
      </c>
      <c r="J3502" t="s">
        <v>242</v>
      </c>
      <c r="K3502">
        <v>685136</v>
      </c>
      <c r="L3502">
        <v>617995</v>
      </c>
      <c r="M3502">
        <v>9494</v>
      </c>
      <c r="N3502">
        <v>37986</v>
      </c>
      <c r="O3502">
        <v>7719</v>
      </c>
      <c r="P3502">
        <v>377</v>
      </c>
      <c r="Q3502">
        <v>11565</v>
      </c>
    </row>
    <row r="3503" spans="1:17" hidden="1" x14ac:dyDescent="0.2">
      <c r="A3503" t="s">
        <v>359</v>
      </c>
      <c r="B3503" s="2">
        <v>41091</v>
      </c>
      <c r="C3503" t="s">
        <v>341</v>
      </c>
      <c r="D3503" t="s">
        <v>342</v>
      </c>
      <c r="E3503" t="s">
        <v>343</v>
      </c>
      <c r="F3503" t="s">
        <v>344</v>
      </c>
      <c r="G3503" t="s">
        <v>400</v>
      </c>
      <c r="H3503">
        <v>38</v>
      </c>
      <c r="I3503" t="s">
        <v>243</v>
      </c>
      <c r="J3503" t="s">
        <v>242</v>
      </c>
      <c r="K3503">
        <v>8078</v>
      </c>
      <c r="L3503">
        <v>6303</v>
      </c>
      <c r="M3503">
        <v>210</v>
      </c>
      <c r="N3503">
        <v>995</v>
      </c>
      <c r="O3503">
        <v>98</v>
      </c>
      <c r="P3503">
        <v>30</v>
      </c>
      <c r="Q3503">
        <v>442</v>
      </c>
    </row>
    <row r="3504" spans="1:17" hidden="1" x14ac:dyDescent="0.2">
      <c r="A3504" t="s">
        <v>359</v>
      </c>
      <c r="B3504" s="2">
        <v>41091</v>
      </c>
      <c r="C3504" t="s">
        <v>341</v>
      </c>
      <c r="D3504" t="s">
        <v>342</v>
      </c>
      <c r="E3504" t="s">
        <v>347</v>
      </c>
      <c r="F3504" t="s">
        <v>348</v>
      </c>
      <c r="G3504" t="s">
        <v>400</v>
      </c>
      <c r="H3504">
        <v>38</v>
      </c>
      <c r="I3504" t="s">
        <v>243</v>
      </c>
      <c r="J3504" t="s">
        <v>242</v>
      </c>
      <c r="K3504">
        <v>336632</v>
      </c>
      <c r="L3504">
        <v>303823</v>
      </c>
      <c r="M3504">
        <v>4213</v>
      </c>
      <c r="N3504">
        <v>18702</v>
      </c>
      <c r="O3504">
        <v>4036</v>
      </c>
      <c r="P3504">
        <v>164</v>
      </c>
      <c r="Q3504">
        <v>5694</v>
      </c>
    </row>
    <row r="3505" spans="1:17" hidden="1" x14ac:dyDescent="0.2">
      <c r="A3505" t="s">
        <v>359</v>
      </c>
      <c r="B3505" s="2">
        <v>41091</v>
      </c>
      <c r="C3505" t="s">
        <v>341</v>
      </c>
      <c r="D3505" t="s">
        <v>342</v>
      </c>
      <c r="E3505" t="s">
        <v>349</v>
      </c>
      <c r="F3505" t="s">
        <v>350</v>
      </c>
      <c r="G3505" t="s">
        <v>400</v>
      </c>
      <c r="H3505">
        <v>38</v>
      </c>
      <c r="I3505" t="s">
        <v>243</v>
      </c>
      <c r="J3505" t="s">
        <v>242</v>
      </c>
      <c r="K3505">
        <v>344710</v>
      </c>
      <c r="L3505">
        <v>310126</v>
      </c>
      <c r="M3505">
        <v>4423</v>
      </c>
      <c r="N3505">
        <v>19697</v>
      </c>
      <c r="O3505">
        <v>4134</v>
      </c>
      <c r="P3505">
        <v>194</v>
      </c>
      <c r="Q3505">
        <v>6136</v>
      </c>
    </row>
    <row r="3506" spans="1:17" hidden="1" x14ac:dyDescent="0.2">
      <c r="A3506" t="s">
        <v>359</v>
      </c>
      <c r="B3506" s="2">
        <v>41091</v>
      </c>
      <c r="C3506" t="s">
        <v>351</v>
      </c>
      <c r="D3506" t="s">
        <v>352</v>
      </c>
      <c r="E3506" t="s">
        <v>343</v>
      </c>
      <c r="F3506" t="s">
        <v>344</v>
      </c>
      <c r="G3506" t="s">
        <v>400</v>
      </c>
      <c r="H3506">
        <v>38</v>
      </c>
      <c r="I3506" t="s">
        <v>243</v>
      </c>
      <c r="J3506" t="s">
        <v>242</v>
      </c>
      <c r="K3506">
        <v>9399</v>
      </c>
      <c r="L3506">
        <v>7482</v>
      </c>
      <c r="M3506">
        <v>272</v>
      </c>
      <c r="N3506">
        <v>1016</v>
      </c>
      <c r="O3506">
        <v>101</v>
      </c>
      <c r="P3506">
        <v>28</v>
      </c>
      <c r="Q3506">
        <v>500</v>
      </c>
    </row>
    <row r="3507" spans="1:17" hidden="1" x14ac:dyDescent="0.2">
      <c r="A3507" t="s">
        <v>359</v>
      </c>
      <c r="B3507" s="2">
        <v>41091</v>
      </c>
      <c r="C3507" t="s">
        <v>351</v>
      </c>
      <c r="D3507" t="s">
        <v>352</v>
      </c>
      <c r="E3507" t="s">
        <v>347</v>
      </c>
      <c r="F3507" t="s">
        <v>348</v>
      </c>
      <c r="G3507" t="s">
        <v>400</v>
      </c>
      <c r="H3507">
        <v>38</v>
      </c>
      <c r="I3507" t="s">
        <v>243</v>
      </c>
      <c r="J3507" t="s">
        <v>242</v>
      </c>
      <c r="K3507">
        <v>347007</v>
      </c>
      <c r="L3507">
        <v>312880</v>
      </c>
      <c r="M3507">
        <v>6119</v>
      </c>
      <c r="N3507">
        <v>18088</v>
      </c>
      <c r="O3507">
        <v>4100</v>
      </c>
      <c r="P3507">
        <v>179</v>
      </c>
      <c r="Q3507">
        <v>5641</v>
      </c>
    </row>
    <row r="3508" spans="1:17" hidden="1" x14ac:dyDescent="0.2">
      <c r="A3508" t="s">
        <v>359</v>
      </c>
      <c r="B3508" s="2">
        <v>41091</v>
      </c>
      <c r="C3508" t="s">
        <v>351</v>
      </c>
      <c r="D3508" t="s">
        <v>352</v>
      </c>
      <c r="E3508" t="s">
        <v>349</v>
      </c>
      <c r="F3508" t="s">
        <v>350</v>
      </c>
      <c r="G3508" t="s">
        <v>400</v>
      </c>
      <c r="H3508">
        <v>38</v>
      </c>
      <c r="I3508" t="s">
        <v>243</v>
      </c>
      <c r="J3508" t="s">
        <v>242</v>
      </c>
      <c r="K3508">
        <v>356406</v>
      </c>
      <c r="L3508">
        <v>320362</v>
      </c>
      <c r="M3508">
        <v>6391</v>
      </c>
      <c r="N3508">
        <v>19104</v>
      </c>
      <c r="O3508">
        <v>4201</v>
      </c>
      <c r="P3508">
        <v>207</v>
      </c>
      <c r="Q3508">
        <v>6141</v>
      </c>
    </row>
    <row r="3509" spans="1:17" hidden="1" x14ac:dyDescent="0.2">
      <c r="A3509" t="s">
        <v>359</v>
      </c>
      <c r="B3509" s="2">
        <v>41091</v>
      </c>
      <c r="C3509" t="s">
        <v>353</v>
      </c>
      <c r="D3509" t="s">
        <v>354</v>
      </c>
      <c r="E3509" t="s">
        <v>343</v>
      </c>
      <c r="F3509" t="s">
        <v>344</v>
      </c>
      <c r="G3509" t="s">
        <v>400</v>
      </c>
      <c r="H3509">
        <v>38</v>
      </c>
      <c r="I3509" t="s">
        <v>243</v>
      </c>
      <c r="J3509" t="s">
        <v>242</v>
      </c>
      <c r="K3509">
        <v>17477</v>
      </c>
      <c r="L3509">
        <v>13785</v>
      </c>
      <c r="M3509">
        <v>482</v>
      </c>
      <c r="N3509">
        <v>2011</v>
      </c>
      <c r="O3509">
        <v>199</v>
      </c>
      <c r="P3509">
        <v>58</v>
      </c>
      <c r="Q3509">
        <v>942</v>
      </c>
    </row>
    <row r="3510" spans="1:17" hidden="1" x14ac:dyDescent="0.2">
      <c r="A3510" t="s">
        <v>359</v>
      </c>
      <c r="B3510" s="2">
        <v>41091</v>
      </c>
      <c r="C3510" t="s">
        <v>353</v>
      </c>
      <c r="D3510" t="s">
        <v>354</v>
      </c>
      <c r="E3510" t="s">
        <v>347</v>
      </c>
      <c r="F3510" t="s">
        <v>348</v>
      </c>
      <c r="G3510" t="s">
        <v>400</v>
      </c>
      <c r="H3510">
        <v>38</v>
      </c>
      <c r="I3510" t="s">
        <v>243</v>
      </c>
      <c r="J3510" t="s">
        <v>242</v>
      </c>
      <c r="K3510">
        <v>683639</v>
      </c>
      <c r="L3510">
        <v>616703</v>
      </c>
      <c r="M3510">
        <v>10332</v>
      </c>
      <c r="N3510">
        <v>36790</v>
      </c>
      <c r="O3510">
        <v>8136</v>
      </c>
      <c r="P3510">
        <v>343</v>
      </c>
      <c r="Q3510">
        <v>11335</v>
      </c>
    </row>
    <row r="3511" spans="1:17" hidden="1" x14ac:dyDescent="0.2">
      <c r="A3511" t="s">
        <v>359</v>
      </c>
      <c r="B3511" s="2">
        <v>41091</v>
      </c>
      <c r="C3511" t="s">
        <v>353</v>
      </c>
      <c r="D3511" t="s">
        <v>354</v>
      </c>
      <c r="E3511" t="s">
        <v>349</v>
      </c>
      <c r="F3511" t="s">
        <v>350</v>
      </c>
      <c r="G3511" t="s">
        <v>400</v>
      </c>
      <c r="H3511">
        <v>38</v>
      </c>
      <c r="I3511" t="s">
        <v>243</v>
      </c>
      <c r="J3511" t="s">
        <v>242</v>
      </c>
      <c r="K3511">
        <v>701116</v>
      </c>
      <c r="L3511">
        <v>630488</v>
      </c>
      <c r="M3511">
        <v>10814</v>
      </c>
      <c r="N3511">
        <v>38801</v>
      </c>
      <c r="O3511">
        <v>8335</v>
      </c>
      <c r="P3511">
        <v>401</v>
      </c>
      <c r="Q3511">
        <v>12277</v>
      </c>
    </row>
    <row r="3512" spans="1:17" hidden="1" x14ac:dyDescent="0.2">
      <c r="A3512" t="s">
        <v>360</v>
      </c>
      <c r="B3512" s="2">
        <v>41456</v>
      </c>
      <c r="C3512" t="s">
        <v>341</v>
      </c>
      <c r="D3512" t="s">
        <v>342</v>
      </c>
      <c r="E3512" t="s">
        <v>343</v>
      </c>
      <c r="F3512" t="s">
        <v>344</v>
      </c>
      <c r="G3512" t="s">
        <v>400</v>
      </c>
      <c r="H3512">
        <v>38</v>
      </c>
      <c r="I3512" t="s">
        <v>243</v>
      </c>
      <c r="J3512" t="s">
        <v>242</v>
      </c>
      <c r="K3512">
        <v>9533</v>
      </c>
      <c r="L3512">
        <v>7403</v>
      </c>
      <c r="M3512">
        <v>238</v>
      </c>
      <c r="N3512">
        <v>1229</v>
      </c>
      <c r="O3512">
        <v>109</v>
      </c>
      <c r="P3512">
        <v>29</v>
      </c>
      <c r="Q3512">
        <v>525</v>
      </c>
    </row>
    <row r="3513" spans="1:17" hidden="1" x14ac:dyDescent="0.2">
      <c r="A3513" t="s">
        <v>360</v>
      </c>
      <c r="B3513" s="2">
        <v>41456</v>
      </c>
      <c r="C3513" t="s">
        <v>341</v>
      </c>
      <c r="D3513" t="s">
        <v>342</v>
      </c>
      <c r="E3513" t="s">
        <v>347</v>
      </c>
      <c r="F3513" t="s">
        <v>348</v>
      </c>
      <c r="G3513" t="s">
        <v>400</v>
      </c>
      <c r="H3513">
        <v>38</v>
      </c>
      <c r="I3513" t="s">
        <v>243</v>
      </c>
      <c r="J3513" t="s">
        <v>242</v>
      </c>
      <c r="K3513">
        <v>343906</v>
      </c>
      <c r="L3513">
        <v>309137</v>
      </c>
      <c r="M3513">
        <v>5145</v>
      </c>
      <c r="N3513">
        <v>18961</v>
      </c>
      <c r="O3513">
        <v>4390</v>
      </c>
      <c r="P3513">
        <v>165</v>
      </c>
      <c r="Q3513">
        <v>6108</v>
      </c>
    </row>
    <row r="3514" spans="1:17" hidden="1" x14ac:dyDescent="0.2">
      <c r="A3514" t="s">
        <v>360</v>
      </c>
      <c r="B3514" s="2">
        <v>41456</v>
      </c>
      <c r="C3514" t="s">
        <v>341</v>
      </c>
      <c r="D3514" t="s">
        <v>342</v>
      </c>
      <c r="E3514" t="s">
        <v>349</v>
      </c>
      <c r="F3514" t="s">
        <v>350</v>
      </c>
      <c r="G3514" t="s">
        <v>400</v>
      </c>
      <c r="H3514">
        <v>38</v>
      </c>
      <c r="I3514" t="s">
        <v>243</v>
      </c>
      <c r="J3514" t="s">
        <v>242</v>
      </c>
      <c r="K3514">
        <v>353439</v>
      </c>
      <c r="L3514">
        <v>316540</v>
      </c>
      <c r="M3514">
        <v>5383</v>
      </c>
      <c r="N3514">
        <v>20190</v>
      </c>
      <c r="O3514">
        <v>4499</v>
      </c>
      <c r="P3514">
        <v>194</v>
      </c>
      <c r="Q3514">
        <v>6633</v>
      </c>
    </row>
    <row r="3515" spans="1:17" hidden="1" x14ac:dyDescent="0.2">
      <c r="A3515" t="s">
        <v>360</v>
      </c>
      <c r="B3515" s="2">
        <v>41456</v>
      </c>
      <c r="C3515" t="s">
        <v>351</v>
      </c>
      <c r="D3515" t="s">
        <v>352</v>
      </c>
      <c r="E3515" t="s">
        <v>343</v>
      </c>
      <c r="F3515" t="s">
        <v>344</v>
      </c>
      <c r="G3515" t="s">
        <v>400</v>
      </c>
      <c r="H3515">
        <v>38</v>
      </c>
      <c r="I3515" t="s">
        <v>243</v>
      </c>
      <c r="J3515" t="s">
        <v>242</v>
      </c>
      <c r="K3515">
        <v>11094</v>
      </c>
      <c r="L3515">
        <v>8821</v>
      </c>
      <c r="M3515">
        <v>322</v>
      </c>
      <c r="N3515">
        <v>1235</v>
      </c>
      <c r="O3515">
        <v>114</v>
      </c>
      <c r="P3515">
        <v>30</v>
      </c>
      <c r="Q3515">
        <v>572</v>
      </c>
    </row>
    <row r="3516" spans="1:17" hidden="1" x14ac:dyDescent="0.2">
      <c r="A3516" t="s">
        <v>360</v>
      </c>
      <c r="B3516" s="2">
        <v>41456</v>
      </c>
      <c r="C3516" t="s">
        <v>351</v>
      </c>
      <c r="D3516" t="s">
        <v>352</v>
      </c>
      <c r="E3516" t="s">
        <v>347</v>
      </c>
      <c r="F3516" t="s">
        <v>348</v>
      </c>
      <c r="G3516" t="s">
        <v>400</v>
      </c>
      <c r="H3516">
        <v>38</v>
      </c>
      <c r="I3516" t="s">
        <v>243</v>
      </c>
      <c r="J3516" t="s">
        <v>242</v>
      </c>
      <c r="K3516">
        <v>357466</v>
      </c>
      <c r="L3516">
        <v>320657</v>
      </c>
      <c r="M3516">
        <v>7552</v>
      </c>
      <c r="N3516">
        <v>18388</v>
      </c>
      <c r="O3516">
        <v>4557</v>
      </c>
      <c r="P3516">
        <v>183</v>
      </c>
      <c r="Q3516">
        <v>6129</v>
      </c>
    </row>
    <row r="3517" spans="1:17" hidden="1" x14ac:dyDescent="0.2">
      <c r="A3517" t="s">
        <v>360</v>
      </c>
      <c r="B3517" s="2">
        <v>41456</v>
      </c>
      <c r="C3517" t="s">
        <v>351</v>
      </c>
      <c r="D3517" t="s">
        <v>352</v>
      </c>
      <c r="E3517" t="s">
        <v>349</v>
      </c>
      <c r="F3517" t="s">
        <v>350</v>
      </c>
      <c r="G3517" t="s">
        <v>400</v>
      </c>
      <c r="H3517">
        <v>38</v>
      </c>
      <c r="I3517" t="s">
        <v>243</v>
      </c>
      <c r="J3517" t="s">
        <v>242</v>
      </c>
      <c r="K3517">
        <v>368560</v>
      </c>
      <c r="L3517">
        <v>329478</v>
      </c>
      <c r="M3517">
        <v>7874</v>
      </c>
      <c r="N3517">
        <v>19623</v>
      </c>
      <c r="O3517">
        <v>4671</v>
      </c>
      <c r="P3517">
        <v>213</v>
      </c>
      <c r="Q3517">
        <v>6701</v>
      </c>
    </row>
    <row r="3518" spans="1:17" hidden="1" x14ac:dyDescent="0.2">
      <c r="A3518" t="s">
        <v>360</v>
      </c>
      <c r="B3518" s="2">
        <v>41456</v>
      </c>
      <c r="C3518" t="s">
        <v>353</v>
      </c>
      <c r="D3518" t="s">
        <v>354</v>
      </c>
      <c r="E3518" t="s">
        <v>343</v>
      </c>
      <c r="F3518" t="s">
        <v>344</v>
      </c>
      <c r="G3518" t="s">
        <v>400</v>
      </c>
      <c r="H3518">
        <v>38</v>
      </c>
      <c r="I3518" t="s">
        <v>243</v>
      </c>
      <c r="J3518" t="s">
        <v>242</v>
      </c>
      <c r="K3518">
        <v>20627</v>
      </c>
      <c r="L3518">
        <v>16224</v>
      </c>
      <c r="M3518">
        <v>560</v>
      </c>
      <c r="N3518">
        <v>2464</v>
      </c>
      <c r="O3518">
        <v>223</v>
      </c>
      <c r="P3518">
        <v>59</v>
      </c>
      <c r="Q3518">
        <v>1097</v>
      </c>
    </row>
    <row r="3519" spans="1:17" hidden="1" x14ac:dyDescent="0.2">
      <c r="A3519" t="s">
        <v>360</v>
      </c>
      <c r="B3519" s="2">
        <v>41456</v>
      </c>
      <c r="C3519" t="s">
        <v>353</v>
      </c>
      <c r="D3519" t="s">
        <v>354</v>
      </c>
      <c r="E3519" t="s">
        <v>347</v>
      </c>
      <c r="F3519" t="s">
        <v>348</v>
      </c>
      <c r="G3519" t="s">
        <v>400</v>
      </c>
      <c r="H3519">
        <v>38</v>
      </c>
      <c r="I3519" t="s">
        <v>243</v>
      </c>
      <c r="J3519" t="s">
        <v>242</v>
      </c>
      <c r="K3519">
        <v>701372</v>
      </c>
      <c r="L3519">
        <v>629794</v>
      </c>
      <c r="M3519">
        <v>12697</v>
      </c>
      <c r="N3519">
        <v>37349</v>
      </c>
      <c r="O3519">
        <v>8947</v>
      </c>
      <c r="P3519">
        <v>348</v>
      </c>
      <c r="Q3519">
        <v>12237</v>
      </c>
    </row>
    <row r="3520" spans="1:17" hidden="1" x14ac:dyDescent="0.2">
      <c r="A3520" t="s">
        <v>360</v>
      </c>
      <c r="B3520" s="2">
        <v>41456</v>
      </c>
      <c r="C3520" t="s">
        <v>353</v>
      </c>
      <c r="D3520" t="s">
        <v>354</v>
      </c>
      <c r="E3520" t="s">
        <v>349</v>
      </c>
      <c r="F3520" t="s">
        <v>350</v>
      </c>
      <c r="G3520" t="s">
        <v>400</v>
      </c>
      <c r="H3520">
        <v>38</v>
      </c>
      <c r="I3520" t="s">
        <v>243</v>
      </c>
      <c r="J3520" t="s">
        <v>242</v>
      </c>
      <c r="K3520">
        <v>721999</v>
      </c>
      <c r="L3520">
        <v>646018</v>
      </c>
      <c r="M3520">
        <v>13257</v>
      </c>
      <c r="N3520">
        <v>39813</v>
      </c>
      <c r="O3520">
        <v>9170</v>
      </c>
      <c r="P3520">
        <v>407</v>
      </c>
      <c r="Q3520">
        <v>13334</v>
      </c>
    </row>
    <row r="3521" spans="1:17" x14ac:dyDescent="0.2">
      <c r="A3521" t="s">
        <v>361</v>
      </c>
      <c r="B3521" s="2">
        <v>41821</v>
      </c>
      <c r="C3521" t="s">
        <v>341</v>
      </c>
      <c r="D3521" t="s">
        <v>342</v>
      </c>
      <c r="E3521" t="s">
        <v>343</v>
      </c>
      <c r="F3521" t="s">
        <v>344</v>
      </c>
      <c r="G3521" t="s">
        <v>400</v>
      </c>
      <c r="H3521">
        <v>38</v>
      </c>
      <c r="I3521" t="s">
        <v>243</v>
      </c>
      <c r="J3521" t="s">
        <v>242</v>
      </c>
      <c r="K3521">
        <v>10668</v>
      </c>
      <c r="L3521">
        <v>8280</v>
      </c>
      <c r="M3521">
        <v>303</v>
      </c>
      <c r="N3521">
        <v>1344</v>
      </c>
      <c r="O3521">
        <v>119</v>
      </c>
      <c r="P3521">
        <v>31</v>
      </c>
      <c r="Q3521">
        <v>591</v>
      </c>
    </row>
    <row r="3522" spans="1:17" x14ac:dyDescent="0.2">
      <c r="A3522" t="s">
        <v>361</v>
      </c>
      <c r="B3522" s="2">
        <v>41821</v>
      </c>
      <c r="C3522" t="s">
        <v>341</v>
      </c>
      <c r="D3522" t="s">
        <v>342</v>
      </c>
      <c r="E3522" t="s">
        <v>347</v>
      </c>
      <c r="F3522" t="s">
        <v>348</v>
      </c>
      <c r="G3522" t="s">
        <v>400</v>
      </c>
      <c r="H3522">
        <v>38</v>
      </c>
      <c r="I3522" t="s">
        <v>243</v>
      </c>
      <c r="J3522" t="s">
        <v>242</v>
      </c>
      <c r="K3522">
        <v>348987</v>
      </c>
      <c r="L3522">
        <v>312542</v>
      </c>
      <c r="M3522">
        <v>5985</v>
      </c>
      <c r="N3522">
        <v>19214</v>
      </c>
      <c r="O3522">
        <v>4597</v>
      </c>
      <c r="P3522">
        <v>169</v>
      </c>
      <c r="Q3522">
        <v>6480</v>
      </c>
    </row>
    <row r="3523" spans="1:17" x14ac:dyDescent="0.2">
      <c r="A3523" t="s">
        <v>361</v>
      </c>
      <c r="B3523" s="2">
        <v>41821</v>
      </c>
      <c r="C3523" t="s">
        <v>341</v>
      </c>
      <c r="D3523" t="s">
        <v>342</v>
      </c>
      <c r="E3523" t="s">
        <v>349</v>
      </c>
      <c r="F3523" t="s">
        <v>350</v>
      </c>
      <c r="G3523" t="s">
        <v>400</v>
      </c>
      <c r="H3523">
        <v>38</v>
      </c>
      <c r="I3523" t="s">
        <v>243</v>
      </c>
      <c r="J3523" t="s">
        <v>242</v>
      </c>
      <c r="K3523">
        <v>359655</v>
      </c>
      <c r="L3523">
        <v>320822</v>
      </c>
      <c r="M3523">
        <v>6288</v>
      </c>
      <c r="N3523">
        <v>20558</v>
      </c>
      <c r="O3523">
        <v>4716</v>
      </c>
      <c r="P3523">
        <v>200</v>
      </c>
      <c r="Q3523">
        <v>7071</v>
      </c>
    </row>
    <row r="3524" spans="1:17" x14ac:dyDescent="0.2">
      <c r="A3524" t="s">
        <v>361</v>
      </c>
      <c r="B3524" s="2">
        <v>41821</v>
      </c>
      <c r="C3524" t="s">
        <v>351</v>
      </c>
      <c r="D3524" t="s">
        <v>352</v>
      </c>
      <c r="E3524" t="s">
        <v>343</v>
      </c>
      <c r="F3524" t="s">
        <v>344</v>
      </c>
      <c r="G3524" t="s">
        <v>400</v>
      </c>
      <c r="H3524">
        <v>38</v>
      </c>
      <c r="I3524" t="s">
        <v>243</v>
      </c>
      <c r="J3524" t="s">
        <v>242</v>
      </c>
      <c r="K3524">
        <v>12554</v>
      </c>
      <c r="L3524">
        <v>9942</v>
      </c>
      <c r="M3524">
        <v>393</v>
      </c>
      <c r="N3524">
        <v>1427</v>
      </c>
      <c r="O3524">
        <v>134</v>
      </c>
      <c r="P3524">
        <v>34</v>
      </c>
      <c r="Q3524">
        <v>624</v>
      </c>
    </row>
    <row r="3525" spans="1:17" x14ac:dyDescent="0.2">
      <c r="A3525" t="s">
        <v>361</v>
      </c>
      <c r="B3525" s="2">
        <v>41821</v>
      </c>
      <c r="C3525" t="s">
        <v>351</v>
      </c>
      <c r="D3525" t="s">
        <v>352</v>
      </c>
      <c r="E3525" t="s">
        <v>347</v>
      </c>
      <c r="F3525" t="s">
        <v>348</v>
      </c>
      <c r="G3525" t="s">
        <v>400</v>
      </c>
      <c r="H3525">
        <v>38</v>
      </c>
      <c r="I3525" t="s">
        <v>243</v>
      </c>
      <c r="J3525" t="s">
        <v>242</v>
      </c>
      <c r="K3525">
        <v>365173</v>
      </c>
      <c r="L3525">
        <v>326049</v>
      </c>
      <c r="M3525">
        <v>8880</v>
      </c>
      <c r="N3525">
        <v>18709</v>
      </c>
      <c r="O3525">
        <v>4796</v>
      </c>
      <c r="P3525">
        <v>201</v>
      </c>
      <c r="Q3525">
        <v>6538</v>
      </c>
    </row>
    <row r="3526" spans="1:17" x14ac:dyDescent="0.2">
      <c r="A3526" t="s">
        <v>361</v>
      </c>
      <c r="B3526" s="2">
        <v>41821</v>
      </c>
      <c r="C3526" t="s">
        <v>351</v>
      </c>
      <c r="D3526" t="s">
        <v>352</v>
      </c>
      <c r="E3526" t="s">
        <v>349</v>
      </c>
      <c r="F3526" t="s">
        <v>350</v>
      </c>
      <c r="G3526" t="s">
        <v>400</v>
      </c>
      <c r="H3526">
        <v>38</v>
      </c>
      <c r="I3526" t="s">
        <v>243</v>
      </c>
      <c r="J3526" t="s">
        <v>242</v>
      </c>
      <c r="K3526">
        <v>377727</v>
      </c>
      <c r="L3526">
        <v>335991</v>
      </c>
      <c r="M3526">
        <v>9273</v>
      </c>
      <c r="N3526">
        <v>20136</v>
      </c>
      <c r="O3526">
        <v>4930</v>
      </c>
      <c r="P3526">
        <v>235</v>
      </c>
      <c r="Q3526">
        <v>7162</v>
      </c>
    </row>
    <row r="3527" spans="1:17" x14ac:dyDescent="0.2">
      <c r="A3527" t="s">
        <v>361</v>
      </c>
      <c r="B3527" s="2">
        <v>41821</v>
      </c>
      <c r="C3527" t="s">
        <v>353</v>
      </c>
      <c r="D3527" t="s">
        <v>354</v>
      </c>
      <c r="E3527" t="s">
        <v>343</v>
      </c>
      <c r="F3527" t="s">
        <v>344</v>
      </c>
      <c r="G3527" t="s">
        <v>400</v>
      </c>
      <c r="H3527">
        <v>38</v>
      </c>
      <c r="I3527" t="s">
        <v>243</v>
      </c>
      <c r="J3527" t="s">
        <v>242</v>
      </c>
      <c r="K3527">
        <v>23222</v>
      </c>
      <c r="L3527">
        <v>18222</v>
      </c>
      <c r="M3527">
        <v>696</v>
      </c>
      <c r="N3527">
        <v>2771</v>
      </c>
      <c r="O3527">
        <v>253</v>
      </c>
      <c r="P3527">
        <v>65</v>
      </c>
      <c r="Q3527">
        <v>1215</v>
      </c>
    </row>
    <row r="3528" spans="1:17" x14ac:dyDescent="0.2">
      <c r="A3528" t="s">
        <v>361</v>
      </c>
      <c r="B3528" s="2">
        <v>41821</v>
      </c>
      <c r="C3528" t="s">
        <v>353</v>
      </c>
      <c r="D3528" t="s">
        <v>354</v>
      </c>
      <c r="E3528" t="s">
        <v>347</v>
      </c>
      <c r="F3528" t="s">
        <v>348</v>
      </c>
      <c r="G3528" t="s">
        <v>400</v>
      </c>
      <c r="H3528">
        <v>38</v>
      </c>
      <c r="I3528" t="s">
        <v>243</v>
      </c>
      <c r="J3528" t="s">
        <v>242</v>
      </c>
      <c r="K3528">
        <v>714160</v>
      </c>
      <c r="L3528">
        <v>638591</v>
      </c>
      <c r="M3528">
        <v>14865</v>
      </c>
      <c r="N3528">
        <v>37923</v>
      </c>
      <c r="O3528">
        <v>9393</v>
      </c>
      <c r="P3528">
        <v>370</v>
      </c>
      <c r="Q3528">
        <v>13018</v>
      </c>
    </row>
    <row r="3529" spans="1:17" x14ac:dyDescent="0.2">
      <c r="A3529" t="s">
        <v>361</v>
      </c>
      <c r="B3529" s="2">
        <v>41821</v>
      </c>
      <c r="C3529" t="s">
        <v>353</v>
      </c>
      <c r="D3529" t="s">
        <v>354</v>
      </c>
      <c r="E3529" t="s">
        <v>349</v>
      </c>
      <c r="F3529" t="s">
        <v>350</v>
      </c>
      <c r="G3529" t="s">
        <v>400</v>
      </c>
      <c r="H3529">
        <v>38</v>
      </c>
      <c r="I3529" t="s">
        <v>243</v>
      </c>
      <c r="J3529" t="s">
        <v>242</v>
      </c>
      <c r="K3529">
        <v>737382</v>
      </c>
      <c r="L3529">
        <v>656813</v>
      </c>
      <c r="M3529">
        <v>15561</v>
      </c>
      <c r="N3529">
        <v>40694</v>
      </c>
      <c r="O3529">
        <v>9646</v>
      </c>
      <c r="P3529">
        <v>435</v>
      </c>
      <c r="Q3529">
        <v>14233</v>
      </c>
    </row>
    <row r="3530" spans="1:17" hidden="1" x14ac:dyDescent="0.2">
      <c r="A3530" t="s">
        <v>362</v>
      </c>
      <c r="B3530" s="2">
        <v>42186</v>
      </c>
      <c r="C3530" t="s">
        <v>341</v>
      </c>
      <c r="D3530" t="s">
        <v>342</v>
      </c>
      <c r="E3530" t="s">
        <v>343</v>
      </c>
      <c r="F3530" t="s">
        <v>344</v>
      </c>
      <c r="G3530" t="s">
        <v>400</v>
      </c>
      <c r="H3530">
        <v>38</v>
      </c>
      <c r="I3530" t="s">
        <v>243</v>
      </c>
      <c r="J3530" t="s">
        <v>242</v>
      </c>
      <c r="K3530">
        <v>12117</v>
      </c>
      <c r="L3530">
        <v>9387</v>
      </c>
      <c r="M3530">
        <v>346</v>
      </c>
      <c r="N3530">
        <v>1539</v>
      </c>
      <c r="O3530">
        <v>134</v>
      </c>
      <c r="P3530">
        <v>34</v>
      </c>
      <c r="Q3530">
        <v>677</v>
      </c>
    </row>
    <row r="3531" spans="1:17" hidden="1" x14ac:dyDescent="0.2">
      <c r="A3531" t="s">
        <v>362</v>
      </c>
      <c r="B3531" s="2">
        <v>42186</v>
      </c>
      <c r="C3531" t="s">
        <v>341</v>
      </c>
      <c r="D3531" t="s">
        <v>342</v>
      </c>
      <c r="E3531" t="s">
        <v>347</v>
      </c>
      <c r="F3531" t="s">
        <v>348</v>
      </c>
      <c r="G3531" t="s">
        <v>400</v>
      </c>
      <c r="H3531">
        <v>38</v>
      </c>
      <c r="I3531" t="s">
        <v>243</v>
      </c>
      <c r="J3531" t="s">
        <v>242</v>
      </c>
      <c r="K3531">
        <v>354719</v>
      </c>
      <c r="L3531">
        <v>315604</v>
      </c>
      <c r="M3531">
        <v>7568</v>
      </c>
      <c r="N3531">
        <v>19484</v>
      </c>
      <c r="O3531">
        <v>5085</v>
      </c>
      <c r="P3531">
        <v>197</v>
      </c>
      <c r="Q3531">
        <v>6781</v>
      </c>
    </row>
    <row r="3532" spans="1:17" hidden="1" x14ac:dyDescent="0.2">
      <c r="A3532" t="s">
        <v>362</v>
      </c>
      <c r="B3532" s="2">
        <v>42186</v>
      </c>
      <c r="C3532" t="s">
        <v>341</v>
      </c>
      <c r="D3532" t="s">
        <v>342</v>
      </c>
      <c r="E3532" t="s">
        <v>349</v>
      </c>
      <c r="F3532" t="s">
        <v>350</v>
      </c>
      <c r="G3532" t="s">
        <v>400</v>
      </c>
      <c r="H3532">
        <v>38</v>
      </c>
      <c r="I3532" t="s">
        <v>243</v>
      </c>
      <c r="J3532" t="s">
        <v>242</v>
      </c>
      <c r="K3532">
        <v>366836</v>
      </c>
      <c r="L3532">
        <v>324991</v>
      </c>
      <c r="M3532">
        <v>7914</v>
      </c>
      <c r="N3532">
        <v>21023</v>
      </c>
      <c r="O3532">
        <v>5219</v>
      </c>
      <c r="P3532">
        <v>231</v>
      </c>
      <c r="Q3532">
        <v>7458</v>
      </c>
    </row>
    <row r="3533" spans="1:17" hidden="1" x14ac:dyDescent="0.2">
      <c r="A3533" t="s">
        <v>362</v>
      </c>
      <c r="B3533" s="2">
        <v>42186</v>
      </c>
      <c r="C3533" t="s">
        <v>351</v>
      </c>
      <c r="D3533" t="s">
        <v>352</v>
      </c>
      <c r="E3533" t="s">
        <v>343</v>
      </c>
      <c r="F3533" t="s">
        <v>344</v>
      </c>
      <c r="G3533" t="s">
        <v>400</v>
      </c>
      <c r="H3533">
        <v>38</v>
      </c>
      <c r="I3533" t="s">
        <v>243</v>
      </c>
      <c r="J3533" t="s">
        <v>242</v>
      </c>
      <c r="K3533">
        <v>14314</v>
      </c>
      <c r="L3533">
        <v>11357</v>
      </c>
      <c r="M3533">
        <v>484</v>
      </c>
      <c r="N3533">
        <v>1550</v>
      </c>
      <c r="O3533">
        <v>154</v>
      </c>
      <c r="P3533">
        <v>45</v>
      </c>
      <c r="Q3533">
        <v>724</v>
      </c>
    </row>
    <row r="3534" spans="1:17" hidden="1" x14ac:dyDescent="0.2">
      <c r="A3534" t="s">
        <v>362</v>
      </c>
      <c r="B3534" s="2">
        <v>42186</v>
      </c>
      <c r="C3534" t="s">
        <v>351</v>
      </c>
      <c r="D3534" t="s">
        <v>352</v>
      </c>
      <c r="E3534" t="s">
        <v>347</v>
      </c>
      <c r="F3534" t="s">
        <v>348</v>
      </c>
      <c r="G3534" t="s">
        <v>400</v>
      </c>
      <c r="H3534">
        <v>38</v>
      </c>
      <c r="I3534" t="s">
        <v>243</v>
      </c>
      <c r="J3534" t="s">
        <v>242</v>
      </c>
      <c r="K3534">
        <v>372872</v>
      </c>
      <c r="L3534">
        <v>330204</v>
      </c>
      <c r="M3534">
        <v>11196</v>
      </c>
      <c r="N3534">
        <v>18938</v>
      </c>
      <c r="O3534">
        <v>5363</v>
      </c>
      <c r="P3534">
        <v>211</v>
      </c>
      <c r="Q3534">
        <v>6960</v>
      </c>
    </row>
    <row r="3535" spans="1:17" hidden="1" x14ac:dyDescent="0.2">
      <c r="A3535" t="s">
        <v>362</v>
      </c>
      <c r="B3535" s="2">
        <v>42186</v>
      </c>
      <c r="C3535" t="s">
        <v>351</v>
      </c>
      <c r="D3535" t="s">
        <v>352</v>
      </c>
      <c r="E3535" t="s">
        <v>349</v>
      </c>
      <c r="F3535" t="s">
        <v>350</v>
      </c>
      <c r="G3535" t="s">
        <v>400</v>
      </c>
      <c r="H3535">
        <v>38</v>
      </c>
      <c r="I3535" t="s">
        <v>243</v>
      </c>
      <c r="J3535" t="s">
        <v>242</v>
      </c>
      <c r="K3535">
        <v>387186</v>
      </c>
      <c r="L3535">
        <v>341561</v>
      </c>
      <c r="M3535">
        <v>11680</v>
      </c>
      <c r="N3535">
        <v>20488</v>
      </c>
      <c r="O3535">
        <v>5517</v>
      </c>
      <c r="P3535">
        <v>256</v>
      </c>
      <c r="Q3535">
        <v>7684</v>
      </c>
    </row>
    <row r="3536" spans="1:17" hidden="1" x14ac:dyDescent="0.2">
      <c r="A3536" t="s">
        <v>362</v>
      </c>
      <c r="B3536" s="2">
        <v>42186</v>
      </c>
      <c r="C3536" t="s">
        <v>353</v>
      </c>
      <c r="D3536" t="s">
        <v>354</v>
      </c>
      <c r="E3536" t="s">
        <v>343</v>
      </c>
      <c r="F3536" t="s">
        <v>344</v>
      </c>
      <c r="G3536" t="s">
        <v>400</v>
      </c>
      <c r="H3536">
        <v>38</v>
      </c>
      <c r="I3536" t="s">
        <v>243</v>
      </c>
      <c r="J3536" t="s">
        <v>242</v>
      </c>
      <c r="K3536">
        <v>26431</v>
      </c>
      <c r="L3536">
        <v>20744</v>
      </c>
      <c r="M3536">
        <v>830</v>
      </c>
      <c r="N3536">
        <v>3089</v>
      </c>
      <c r="O3536">
        <v>288</v>
      </c>
      <c r="P3536">
        <v>79</v>
      </c>
      <c r="Q3536">
        <v>1401</v>
      </c>
    </row>
    <row r="3537" spans="1:17" hidden="1" x14ac:dyDescent="0.2">
      <c r="A3537" t="s">
        <v>362</v>
      </c>
      <c r="B3537" s="2">
        <v>42186</v>
      </c>
      <c r="C3537" t="s">
        <v>353</v>
      </c>
      <c r="D3537" t="s">
        <v>354</v>
      </c>
      <c r="E3537" t="s">
        <v>347</v>
      </c>
      <c r="F3537" t="s">
        <v>348</v>
      </c>
      <c r="G3537" t="s">
        <v>400</v>
      </c>
      <c r="H3537">
        <v>38</v>
      </c>
      <c r="I3537" t="s">
        <v>243</v>
      </c>
      <c r="J3537" t="s">
        <v>242</v>
      </c>
      <c r="K3537">
        <v>727591</v>
      </c>
      <c r="L3537">
        <v>645808</v>
      </c>
      <c r="M3537">
        <v>18764</v>
      </c>
      <c r="N3537">
        <v>38422</v>
      </c>
      <c r="O3537">
        <v>10448</v>
      </c>
      <c r="P3537">
        <v>408</v>
      </c>
      <c r="Q3537">
        <v>13741</v>
      </c>
    </row>
    <row r="3538" spans="1:17" hidden="1" x14ac:dyDescent="0.2">
      <c r="A3538" t="s">
        <v>362</v>
      </c>
      <c r="B3538" s="2">
        <v>42186</v>
      </c>
      <c r="C3538" t="s">
        <v>353</v>
      </c>
      <c r="D3538" t="s">
        <v>354</v>
      </c>
      <c r="E3538" t="s">
        <v>349</v>
      </c>
      <c r="F3538" t="s">
        <v>350</v>
      </c>
      <c r="G3538" t="s">
        <v>400</v>
      </c>
      <c r="H3538">
        <v>38</v>
      </c>
      <c r="I3538" t="s">
        <v>243</v>
      </c>
      <c r="J3538" t="s">
        <v>242</v>
      </c>
      <c r="K3538">
        <v>754022</v>
      </c>
      <c r="L3538">
        <v>666552</v>
      </c>
      <c r="M3538">
        <v>19594</v>
      </c>
      <c r="N3538">
        <v>41511</v>
      </c>
      <c r="O3538">
        <v>10736</v>
      </c>
      <c r="P3538">
        <v>487</v>
      </c>
      <c r="Q3538">
        <v>15142</v>
      </c>
    </row>
    <row r="3539" spans="1:17" hidden="1" x14ac:dyDescent="0.2">
      <c r="A3539" t="s">
        <v>363</v>
      </c>
      <c r="B3539" s="2">
        <v>42552</v>
      </c>
      <c r="C3539" t="s">
        <v>341</v>
      </c>
      <c r="D3539" t="s">
        <v>342</v>
      </c>
      <c r="E3539" t="s">
        <v>343</v>
      </c>
      <c r="F3539" t="s">
        <v>344</v>
      </c>
      <c r="G3539" t="s">
        <v>400</v>
      </c>
      <c r="H3539">
        <v>38</v>
      </c>
      <c r="I3539" t="s">
        <v>243</v>
      </c>
      <c r="J3539" t="s">
        <v>242</v>
      </c>
      <c r="K3539">
        <v>12746</v>
      </c>
      <c r="L3539">
        <v>9811</v>
      </c>
      <c r="M3539">
        <v>395</v>
      </c>
      <c r="N3539">
        <v>1621</v>
      </c>
      <c r="O3539">
        <v>155</v>
      </c>
      <c r="P3539">
        <v>36</v>
      </c>
      <c r="Q3539">
        <v>728</v>
      </c>
    </row>
    <row r="3540" spans="1:17" hidden="1" x14ac:dyDescent="0.2">
      <c r="A3540" t="s">
        <v>363</v>
      </c>
      <c r="B3540" s="2">
        <v>42552</v>
      </c>
      <c r="C3540" t="s">
        <v>341</v>
      </c>
      <c r="D3540" t="s">
        <v>342</v>
      </c>
      <c r="E3540" t="s">
        <v>347</v>
      </c>
      <c r="F3540" t="s">
        <v>348</v>
      </c>
      <c r="G3540" t="s">
        <v>400</v>
      </c>
      <c r="H3540">
        <v>38</v>
      </c>
      <c r="I3540" t="s">
        <v>243</v>
      </c>
      <c r="J3540" t="s">
        <v>242</v>
      </c>
      <c r="K3540">
        <v>354540</v>
      </c>
      <c r="L3540">
        <v>313586</v>
      </c>
      <c r="M3540">
        <v>8723</v>
      </c>
      <c r="N3540">
        <v>19636</v>
      </c>
      <c r="O3540">
        <v>5411</v>
      </c>
      <c r="P3540">
        <v>202</v>
      </c>
      <c r="Q3540">
        <v>6982</v>
      </c>
    </row>
    <row r="3541" spans="1:17" hidden="1" x14ac:dyDescent="0.2">
      <c r="A3541" t="s">
        <v>363</v>
      </c>
      <c r="B3541" s="2">
        <v>42552</v>
      </c>
      <c r="C3541" t="s">
        <v>341</v>
      </c>
      <c r="D3541" t="s">
        <v>342</v>
      </c>
      <c r="E3541" t="s">
        <v>349</v>
      </c>
      <c r="F3541" t="s">
        <v>350</v>
      </c>
      <c r="G3541" t="s">
        <v>400</v>
      </c>
      <c r="H3541">
        <v>38</v>
      </c>
      <c r="I3541" t="s">
        <v>243</v>
      </c>
      <c r="J3541" t="s">
        <v>242</v>
      </c>
      <c r="K3541">
        <v>367286</v>
      </c>
      <c r="L3541">
        <v>323397</v>
      </c>
      <c r="M3541">
        <v>9118</v>
      </c>
      <c r="N3541">
        <v>21257</v>
      </c>
      <c r="O3541">
        <v>5566</v>
      </c>
      <c r="P3541">
        <v>238</v>
      </c>
      <c r="Q3541">
        <v>7710</v>
      </c>
    </row>
    <row r="3542" spans="1:17" hidden="1" x14ac:dyDescent="0.2">
      <c r="A3542" t="s">
        <v>363</v>
      </c>
      <c r="B3542" s="2">
        <v>42552</v>
      </c>
      <c r="C3542" t="s">
        <v>351</v>
      </c>
      <c r="D3542" t="s">
        <v>352</v>
      </c>
      <c r="E3542" t="s">
        <v>343</v>
      </c>
      <c r="F3542" t="s">
        <v>344</v>
      </c>
      <c r="G3542" t="s">
        <v>400</v>
      </c>
      <c r="H3542">
        <v>38</v>
      </c>
      <c r="I3542" t="s">
        <v>243</v>
      </c>
      <c r="J3542" t="s">
        <v>242</v>
      </c>
      <c r="K3542">
        <v>14859</v>
      </c>
      <c r="L3542">
        <v>11712</v>
      </c>
      <c r="M3542">
        <v>516</v>
      </c>
      <c r="N3542">
        <v>1629</v>
      </c>
      <c r="O3542">
        <v>187</v>
      </c>
      <c r="P3542">
        <v>43</v>
      </c>
      <c r="Q3542">
        <v>772</v>
      </c>
    </row>
    <row r="3543" spans="1:17" hidden="1" x14ac:dyDescent="0.2">
      <c r="A3543" t="s">
        <v>363</v>
      </c>
      <c r="B3543" s="2">
        <v>42552</v>
      </c>
      <c r="C3543" t="s">
        <v>351</v>
      </c>
      <c r="D3543" t="s">
        <v>352</v>
      </c>
      <c r="E3543" t="s">
        <v>347</v>
      </c>
      <c r="F3543" t="s">
        <v>348</v>
      </c>
      <c r="G3543" t="s">
        <v>400</v>
      </c>
      <c r="H3543">
        <v>38</v>
      </c>
      <c r="I3543" t="s">
        <v>243</v>
      </c>
      <c r="J3543" t="s">
        <v>242</v>
      </c>
      <c r="K3543">
        <v>372208</v>
      </c>
      <c r="L3543">
        <v>327406</v>
      </c>
      <c r="M3543">
        <v>12661</v>
      </c>
      <c r="N3543">
        <v>19020</v>
      </c>
      <c r="O3543">
        <v>5699</v>
      </c>
      <c r="P3543">
        <v>209</v>
      </c>
      <c r="Q3543">
        <v>7213</v>
      </c>
    </row>
    <row r="3544" spans="1:17" hidden="1" x14ac:dyDescent="0.2">
      <c r="A3544" t="s">
        <v>363</v>
      </c>
      <c r="B3544" s="2">
        <v>42552</v>
      </c>
      <c r="C3544" t="s">
        <v>351</v>
      </c>
      <c r="D3544" t="s">
        <v>352</v>
      </c>
      <c r="E3544" t="s">
        <v>349</v>
      </c>
      <c r="F3544" t="s">
        <v>350</v>
      </c>
      <c r="G3544" t="s">
        <v>400</v>
      </c>
      <c r="H3544">
        <v>38</v>
      </c>
      <c r="I3544" t="s">
        <v>243</v>
      </c>
      <c r="J3544" t="s">
        <v>242</v>
      </c>
      <c r="K3544">
        <v>387067</v>
      </c>
      <c r="L3544">
        <v>339118</v>
      </c>
      <c r="M3544">
        <v>13177</v>
      </c>
      <c r="N3544">
        <v>20649</v>
      </c>
      <c r="O3544">
        <v>5886</v>
      </c>
      <c r="P3544">
        <v>252</v>
      </c>
      <c r="Q3544">
        <v>7985</v>
      </c>
    </row>
    <row r="3545" spans="1:17" hidden="1" x14ac:dyDescent="0.2">
      <c r="A3545" t="s">
        <v>363</v>
      </c>
      <c r="B3545" s="2">
        <v>42552</v>
      </c>
      <c r="C3545" t="s">
        <v>353</v>
      </c>
      <c r="D3545" t="s">
        <v>354</v>
      </c>
      <c r="E3545" t="s">
        <v>343</v>
      </c>
      <c r="F3545" t="s">
        <v>344</v>
      </c>
      <c r="G3545" t="s">
        <v>400</v>
      </c>
      <c r="H3545">
        <v>38</v>
      </c>
      <c r="I3545" t="s">
        <v>243</v>
      </c>
      <c r="J3545" t="s">
        <v>242</v>
      </c>
      <c r="K3545">
        <v>27605</v>
      </c>
      <c r="L3545">
        <v>21523</v>
      </c>
      <c r="M3545">
        <v>911</v>
      </c>
      <c r="N3545">
        <v>3250</v>
      </c>
      <c r="O3545">
        <v>342</v>
      </c>
      <c r="P3545">
        <v>79</v>
      </c>
      <c r="Q3545">
        <v>1500</v>
      </c>
    </row>
    <row r="3546" spans="1:17" hidden="1" x14ac:dyDescent="0.2">
      <c r="A3546" t="s">
        <v>363</v>
      </c>
      <c r="B3546" s="2">
        <v>42552</v>
      </c>
      <c r="C3546" t="s">
        <v>353</v>
      </c>
      <c r="D3546" t="s">
        <v>354</v>
      </c>
      <c r="E3546" t="s">
        <v>347</v>
      </c>
      <c r="F3546" t="s">
        <v>348</v>
      </c>
      <c r="G3546" t="s">
        <v>400</v>
      </c>
      <c r="H3546">
        <v>38</v>
      </c>
      <c r="I3546" t="s">
        <v>243</v>
      </c>
      <c r="J3546" t="s">
        <v>242</v>
      </c>
      <c r="K3546">
        <v>726748</v>
      </c>
      <c r="L3546">
        <v>640992</v>
      </c>
      <c r="M3546">
        <v>21384</v>
      </c>
      <c r="N3546">
        <v>38656</v>
      </c>
      <c r="O3546">
        <v>11110</v>
      </c>
      <c r="P3546">
        <v>411</v>
      </c>
      <c r="Q3546">
        <v>14195</v>
      </c>
    </row>
    <row r="3547" spans="1:17" hidden="1" x14ac:dyDescent="0.2">
      <c r="A3547" t="s">
        <v>363</v>
      </c>
      <c r="B3547" s="2">
        <v>42552</v>
      </c>
      <c r="C3547" t="s">
        <v>353</v>
      </c>
      <c r="D3547" t="s">
        <v>354</v>
      </c>
      <c r="E3547" t="s">
        <v>349</v>
      </c>
      <c r="F3547" t="s">
        <v>350</v>
      </c>
      <c r="G3547" t="s">
        <v>400</v>
      </c>
      <c r="H3547">
        <v>38</v>
      </c>
      <c r="I3547" t="s">
        <v>243</v>
      </c>
      <c r="J3547" t="s">
        <v>242</v>
      </c>
      <c r="K3547">
        <v>754353</v>
      </c>
      <c r="L3547">
        <v>662515</v>
      </c>
      <c r="M3547">
        <v>22295</v>
      </c>
      <c r="N3547">
        <v>41906</v>
      </c>
      <c r="O3547">
        <v>11452</v>
      </c>
      <c r="P3547">
        <v>490</v>
      </c>
      <c r="Q3547">
        <v>15695</v>
      </c>
    </row>
    <row r="3548" spans="1:17" hidden="1" x14ac:dyDescent="0.2">
      <c r="A3548" t="s">
        <v>364</v>
      </c>
      <c r="B3548" s="2">
        <v>42917</v>
      </c>
      <c r="C3548" t="s">
        <v>341</v>
      </c>
      <c r="D3548" t="s">
        <v>342</v>
      </c>
      <c r="E3548" t="s">
        <v>343</v>
      </c>
      <c r="F3548" t="s">
        <v>344</v>
      </c>
      <c r="G3548" t="s">
        <v>400</v>
      </c>
      <c r="H3548">
        <v>38</v>
      </c>
      <c r="I3548" t="s">
        <v>243</v>
      </c>
      <c r="J3548" t="s">
        <v>242</v>
      </c>
      <c r="K3548">
        <v>13187</v>
      </c>
      <c r="L3548">
        <v>10196</v>
      </c>
      <c r="M3548">
        <v>430</v>
      </c>
      <c r="N3548">
        <v>1627</v>
      </c>
      <c r="O3548">
        <v>154</v>
      </c>
      <c r="P3548">
        <v>43</v>
      </c>
      <c r="Q3548">
        <v>737</v>
      </c>
    </row>
    <row r="3549" spans="1:17" hidden="1" x14ac:dyDescent="0.2">
      <c r="A3549" t="s">
        <v>364</v>
      </c>
      <c r="B3549" s="2">
        <v>42917</v>
      </c>
      <c r="C3549" t="s">
        <v>341</v>
      </c>
      <c r="D3549" t="s">
        <v>342</v>
      </c>
      <c r="E3549" t="s">
        <v>347</v>
      </c>
      <c r="F3549" t="s">
        <v>348</v>
      </c>
      <c r="G3549" t="s">
        <v>400</v>
      </c>
      <c r="H3549">
        <v>38</v>
      </c>
      <c r="I3549" t="s">
        <v>243</v>
      </c>
      <c r="J3549" t="s">
        <v>242</v>
      </c>
      <c r="K3549">
        <v>354947</v>
      </c>
      <c r="L3549">
        <v>312529</v>
      </c>
      <c r="M3549">
        <v>9388</v>
      </c>
      <c r="N3549">
        <v>19626</v>
      </c>
      <c r="O3549">
        <v>5988</v>
      </c>
      <c r="P3549">
        <v>219</v>
      </c>
      <c r="Q3549">
        <v>7197</v>
      </c>
    </row>
    <row r="3550" spans="1:17" hidden="1" x14ac:dyDescent="0.2">
      <c r="A3550" t="s">
        <v>364</v>
      </c>
      <c r="B3550" s="2">
        <v>42917</v>
      </c>
      <c r="C3550" t="s">
        <v>341</v>
      </c>
      <c r="D3550" t="s">
        <v>342</v>
      </c>
      <c r="E3550" t="s">
        <v>349</v>
      </c>
      <c r="F3550" t="s">
        <v>350</v>
      </c>
      <c r="G3550" t="s">
        <v>400</v>
      </c>
      <c r="H3550">
        <v>38</v>
      </c>
      <c r="I3550" t="s">
        <v>243</v>
      </c>
      <c r="J3550" t="s">
        <v>242</v>
      </c>
      <c r="K3550">
        <v>368134</v>
      </c>
      <c r="L3550">
        <v>322725</v>
      </c>
      <c r="M3550">
        <v>9818</v>
      </c>
      <c r="N3550">
        <v>21253</v>
      </c>
      <c r="O3550">
        <v>6142</v>
      </c>
      <c r="P3550">
        <v>262</v>
      </c>
      <c r="Q3550">
        <v>7934</v>
      </c>
    </row>
    <row r="3551" spans="1:17" hidden="1" x14ac:dyDescent="0.2">
      <c r="A3551" t="s">
        <v>364</v>
      </c>
      <c r="B3551" s="2">
        <v>42917</v>
      </c>
      <c r="C3551" t="s">
        <v>351</v>
      </c>
      <c r="D3551" t="s">
        <v>352</v>
      </c>
      <c r="E3551" t="s">
        <v>343</v>
      </c>
      <c r="F3551" t="s">
        <v>344</v>
      </c>
      <c r="G3551" t="s">
        <v>400</v>
      </c>
      <c r="H3551">
        <v>38</v>
      </c>
      <c r="I3551" t="s">
        <v>243</v>
      </c>
      <c r="J3551" t="s">
        <v>242</v>
      </c>
      <c r="K3551">
        <v>15189</v>
      </c>
      <c r="L3551">
        <v>12109</v>
      </c>
      <c r="M3551">
        <v>530</v>
      </c>
      <c r="N3551">
        <v>1507</v>
      </c>
      <c r="O3551">
        <v>201</v>
      </c>
      <c r="P3551">
        <v>53</v>
      </c>
      <c r="Q3551">
        <v>789</v>
      </c>
    </row>
    <row r="3552" spans="1:17" hidden="1" x14ac:dyDescent="0.2">
      <c r="A3552" t="s">
        <v>364</v>
      </c>
      <c r="B3552" s="2">
        <v>42917</v>
      </c>
      <c r="C3552" t="s">
        <v>351</v>
      </c>
      <c r="D3552" t="s">
        <v>352</v>
      </c>
      <c r="E3552" t="s">
        <v>347</v>
      </c>
      <c r="F3552" t="s">
        <v>348</v>
      </c>
      <c r="G3552" t="s">
        <v>400</v>
      </c>
      <c r="H3552">
        <v>38</v>
      </c>
      <c r="I3552" t="s">
        <v>243</v>
      </c>
      <c r="J3552" t="s">
        <v>242</v>
      </c>
      <c r="K3552">
        <v>371853</v>
      </c>
      <c r="L3552">
        <v>325497</v>
      </c>
      <c r="M3552">
        <v>13395</v>
      </c>
      <c r="N3552">
        <v>19074</v>
      </c>
      <c r="O3552">
        <v>6175</v>
      </c>
      <c r="P3552">
        <v>206</v>
      </c>
      <c r="Q3552">
        <v>7506</v>
      </c>
    </row>
    <row r="3553" spans="1:17" hidden="1" x14ac:dyDescent="0.2">
      <c r="A3553" t="s">
        <v>364</v>
      </c>
      <c r="B3553" s="2">
        <v>42917</v>
      </c>
      <c r="C3553" t="s">
        <v>351</v>
      </c>
      <c r="D3553" t="s">
        <v>352</v>
      </c>
      <c r="E3553" t="s">
        <v>349</v>
      </c>
      <c r="F3553" t="s">
        <v>350</v>
      </c>
      <c r="G3553" t="s">
        <v>400</v>
      </c>
      <c r="H3553">
        <v>38</v>
      </c>
      <c r="I3553" t="s">
        <v>243</v>
      </c>
      <c r="J3553" t="s">
        <v>242</v>
      </c>
      <c r="K3553">
        <v>387042</v>
      </c>
      <c r="L3553">
        <v>337606</v>
      </c>
      <c r="M3553">
        <v>13925</v>
      </c>
      <c r="N3553">
        <v>20581</v>
      </c>
      <c r="O3553">
        <v>6376</v>
      </c>
      <c r="P3553">
        <v>259</v>
      </c>
      <c r="Q3553">
        <v>8295</v>
      </c>
    </row>
    <row r="3554" spans="1:17" hidden="1" x14ac:dyDescent="0.2">
      <c r="A3554" t="s">
        <v>364</v>
      </c>
      <c r="B3554" s="2">
        <v>42917</v>
      </c>
      <c r="C3554" t="s">
        <v>353</v>
      </c>
      <c r="D3554" t="s">
        <v>354</v>
      </c>
      <c r="E3554" t="s">
        <v>343</v>
      </c>
      <c r="F3554" t="s">
        <v>344</v>
      </c>
      <c r="G3554" t="s">
        <v>400</v>
      </c>
      <c r="H3554">
        <v>38</v>
      </c>
      <c r="I3554" t="s">
        <v>243</v>
      </c>
      <c r="J3554" t="s">
        <v>242</v>
      </c>
      <c r="K3554">
        <v>28376</v>
      </c>
      <c r="L3554">
        <v>22305</v>
      </c>
      <c r="M3554">
        <v>960</v>
      </c>
      <c r="N3554">
        <v>3134</v>
      </c>
      <c r="O3554">
        <v>355</v>
      </c>
      <c r="P3554">
        <v>96</v>
      </c>
      <c r="Q3554">
        <v>1526</v>
      </c>
    </row>
    <row r="3555" spans="1:17" hidden="1" x14ac:dyDescent="0.2">
      <c r="A3555" t="s">
        <v>364</v>
      </c>
      <c r="B3555" s="2">
        <v>42917</v>
      </c>
      <c r="C3555" t="s">
        <v>353</v>
      </c>
      <c r="D3555" t="s">
        <v>354</v>
      </c>
      <c r="E3555" t="s">
        <v>347</v>
      </c>
      <c r="F3555" t="s">
        <v>348</v>
      </c>
      <c r="G3555" t="s">
        <v>400</v>
      </c>
      <c r="H3555">
        <v>38</v>
      </c>
      <c r="I3555" t="s">
        <v>243</v>
      </c>
      <c r="J3555" t="s">
        <v>242</v>
      </c>
      <c r="K3555">
        <v>726800</v>
      </c>
      <c r="L3555">
        <v>638026</v>
      </c>
      <c r="M3555">
        <v>22783</v>
      </c>
      <c r="N3555">
        <v>38700</v>
      </c>
      <c r="O3555">
        <v>12163</v>
      </c>
      <c r="P3555">
        <v>425</v>
      </c>
      <c r="Q3555">
        <v>14703</v>
      </c>
    </row>
    <row r="3556" spans="1:17" hidden="1" x14ac:dyDescent="0.2">
      <c r="A3556" t="s">
        <v>364</v>
      </c>
      <c r="B3556" s="2">
        <v>42917</v>
      </c>
      <c r="C3556" t="s">
        <v>353</v>
      </c>
      <c r="D3556" t="s">
        <v>354</v>
      </c>
      <c r="E3556" t="s">
        <v>349</v>
      </c>
      <c r="F3556" t="s">
        <v>350</v>
      </c>
      <c r="G3556" t="s">
        <v>400</v>
      </c>
      <c r="H3556">
        <v>38</v>
      </c>
      <c r="I3556" t="s">
        <v>243</v>
      </c>
      <c r="J3556" t="s">
        <v>242</v>
      </c>
      <c r="K3556">
        <v>755176</v>
      </c>
      <c r="L3556">
        <v>660331</v>
      </c>
      <c r="M3556">
        <v>23743</v>
      </c>
      <c r="N3556">
        <v>41834</v>
      </c>
      <c r="O3556">
        <v>12518</v>
      </c>
      <c r="P3556">
        <v>521</v>
      </c>
      <c r="Q3556">
        <v>16229</v>
      </c>
    </row>
    <row r="3557" spans="1:17" hidden="1" x14ac:dyDescent="0.2">
      <c r="A3557" t="s">
        <v>365</v>
      </c>
      <c r="B3557" s="2">
        <v>43282</v>
      </c>
      <c r="C3557" t="s">
        <v>341</v>
      </c>
      <c r="D3557" t="s">
        <v>342</v>
      </c>
      <c r="E3557" t="s">
        <v>343</v>
      </c>
      <c r="F3557" t="s">
        <v>344</v>
      </c>
      <c r="G3557" t="s">
        <v>400</v>
      </c>
      <c r="H3557">
        <v>38</v>
      </c>
      <c r="I3557" t="s">
        <v>243</v>
      </c>
      <c r="J3557" t="s">
        <v>242</v>
      </c>
      <c r="K3557">
        <v>13686</v>
      </c>
      <c r="L3557">
        <v>10699</v>
      </c>
      <c r="M3557">
        <v>449</v>
      </c>
      <c r="N3557">
        <v>1579</v>
      </c>
      <c r="O3557">
        <v>143</v>
      </c>
      <c r="P3557">
        <v>49</v>
      </c>
      <c r="Q3557">
        <v>767</v>
      </c>
    </row>
    <row r="3558" spans="1:17" hidden="1" x14ac:dyDescent="0.2">
      <c r="A3558" t="s">
        <v>365</v>
      </c>
      <c r="B3558" s="2">
        <v>43282</v>
      </c>
      <c r="C3558" t="s">
        <v>341</v>
      </c>
      <c r="D3558" t="s">
        <v>342</v>
      </c>
      <c r="E3558" t="s">
        <v>347</v>
      </c>
      <c r="F3558" t="s">
        <v>348</v>
      </c>
      <c r="G3558" t="s">
        <v>400</v>
      </c>
      <c r="H3558">
        <v>38</v>
      </c>
      <c r="I3558" t="s">
        <v>243</v>
      </c>
      <c r="J3558" t="s">
        <v>242</v>
      </c>
      <c r="K3558">
        <v>357041</v>
      </c>
      <c r="L3558">
        <v>312807</v>
      </c>
      <c r="M3558">
        <v>10301</v>
      </c>
      <c r="N3558">
        <v>19751</v>
      </c>
      <c r="O3558">
        <v>6476</v>
      </c>
      <c r="P3558">
        <v>242</v>
      </c>
      <c r="Q3558">
        <v>7464</v>
      </c>
    </row>
    <row r="3559" spans="1:17" hidden="1" x14ac:dyDescent="0.2">
      <c r="A3559" t="s">
        <v>365</v>
      </c>
      <c r="B3559" s="2">
        <v>43282</v>
      </c>
      <c r="C3559" t="s">
        <v>341</v>
      </c>
      <c r="D3559" t="s">
        <v>342</v>
      </c>
      <c r="E3559" t="s">
        <v>349</v>
      </c>
      <c r="F3559" t="s">
        <v>350</v>
      </c>
      <c r="G3559" t="s">
        <v>400</v>
      </c>
      <c r="H3559">
        <v>38</v>
      </c>
      <c r="I3559" t="s">
        <v>243</v>
      </c>
      <c r="J3559" t="s">
        <v>242</v>
      </c>
      <c r="K3559">
        <v>370727</v>
      </c>
      <c r="L3559">
        <v>323506</v>
      </c>
      <c r="M3559">
        <v>10750</v>
      </c>
      <c r="N3559">
        <v>21330</v>
      </c>
      <c r="O3559">
        <v>6619</v>
      </c>
      <c r="P3559">
        <v>291</v>
      </c>
      <c r="Q3559">
        <v>8231</v>
      </c>
    </row>
    <row r="3560" spans="1:17" hidden="1" x14ac:dyDescent="0.2">
      <c r="A3560" t="s">
        <v>365</v>
      </c>
      <c r="B3560" s="2">
        <v>43282</v>
      </c>
      <c r="C3560" t="s">
        <v>351</v>
      </c>
      <c r="D3560" t="s">
        <v>352</v>
      </c>
      <c r="E3560" t="s">
        <v>343</v>
      </c>
      <c r="F3560" t="s">
        <v>344</v>
      </c>
      <c r="G3560" t="s">
        <v>400</v>
      </c>
      <c r="H3560">
        <v>38</v>
      </c>
      <c r="I3560" t="s">
        <v>243</v>
      </c>
      <c r="J3560" t="s">
        <v>242</v>
      </c>
      <c r="K3560">
        <v>15843</v>
      </c>
      <c r="L3560">
        <v>12661</v>
      </c>
      <c r="M3560">
        <v>551</v>
      </c>
      <c r="N3560">
        <v>1512</v>
      </c>
      <c r="O3560">
        <v>204</v>
      </c>
      <c r="P3560">
        <v>59</v>
      </c>
      <c r="Q3560">
        <v>856</v>
      </c>
    </row>
    <row r="3561" spans="1:17" hidden="1" x14ac:dyDescent="0.2">
      <c r="A3561" t="s">
        <v>365</v>
      </c>
      <c r="B3561" s="2">
        <v>43282</v>
      </c>
      <c r="C3561" t="s">
        <v>351</v>
      </c>
      <c r="D3561" t="s">
        <v>352</v>
      </c>
      <c r="E3561" t="s">
        <v>347</v>
      </c>
      <c r="F3561" t="s">
        <v>348</v>
      </c>
      <c r="G3561" t="s">
        <v>400</v>
      </c>
      <c r="H3561">
        <v>38</v>
      </c>
      <c r="I3561" t="s">
        <v>243</v>
      </c>
      <c r="J3561" t="s">
        <v>242</v>
      </c>
      <c r="K3561">
        <v>373507</v>
      </c>
      <c r="L3561">
        <v>325382</v>
      </c>
      <c r="M3561">
        <v>14319</v>
      </c>
      <c r="N3561">
        <v>19120</v>
      </c>
      <c r="O3561">
        <v>6603</v>
      </c>
      <c r="P3561">
        <v>223</v>
      </c>
      <c r="Q3561">
        <v>7860</v>
      </c>
    </row>
    <row r="3562" spans="1:17" hidden="1" x14ac:dyDescent="0.2">
      <c r="A3562" t="s">
        <v>365</v>
      </c>
      <c r="B3562" s="2">
        <v>43282</v>
      </c>
      <c r="C3562" t="s">
        <v>351</v>
      </c>
      <c r="D3562" t="s">
        <v>352</v>
      </c>
      <c r="E3562" t="s">
        <v>349</v>
      </c>
      <c r="F3562" t="s">
        <v>350</v>
      </c>
      <c r="G3562" t="s">
        <v>400</v>
      </c>
      <c r="H3562">
        <v>38</v>
      </c>
      <c r="I3562" t="s">
        <v>243</v>
      </c>
      <c r="J3562" t="s">
        <v>242</v>
      </c>
      <c r="K3562">
        <v>389350</v>
      </c>
      <c r="L3562">
        <v>338043</v>
      </c>
      <c r="M3562">
        <v>14870</v>
      </c>
      <c r="N3562">
        <v>20632</v>
      </c>
      <c r="O3562">
        <v>6807</v>
      </c>
      <c r="P3562">
        <v>282</v>
      </c>
      <c r="Q3562">
        <v>8716</v>
      </c>
    </row>
    <row r="3563" spans="1:17" hidden="1" x14ac:dyDescent="0.2">
      <c r="A3563" t="s">
        <v>365</v>
      </c>
      <c r="B3563" s="2">
        <v>43282</v>
      </c>
      <c r="C3563" t="s">
        <v>353</v>
      </c>
      <c r="D3563" t="s">
        <v>354</v>
      </c>
      <c r="E3563" t="s">
        <v>343</v>
      </c>
      <c r="F3563" t="s">
        <v>344</v>
      </c>
      <c r="G3563" t="s">
        <v>400</v>
      </c>
      <c r="H3563">
        <v>38</v>
      </c>
      <c r="I3563" t="s">
        <v>243</v>
      </c>
      <c r="J3563" t="s">
        <v>242</v>
      </c>
      <c r="K3563">
        <v>29529</v>
      </c>
      <c r="L3563">
        <v>23360</v>
      </c>
      <c r="M3563">
        <v>1000</v>
      </c>
      <c r="N3563">
        <v>3091</v>
      </c>
      <c r="O3563">
        <v>347</v>
      </c>
      <c r="P3563">
        <v>108</v>
      </c>
      <c r="Q3563">
        <v>1623</v>
      </c>
    </row>
    <row r="3564" spans="1:17" hidden="1" x14ac:dyDescent="0.2">
      <c r="A3564" t="s">
        <v>365</v>
      </c>
      <c r="B3564" s="2">
        <v>43282</v>
      </c>
      <c r="C3564" t="s">
        <v>353</v>
      </c>
      <c r="D3564" t="s">
        <v>354</v>
      </c>
      <c r="E3564" t="s">
        <v>347</v>
      </c>
      <c r="F3564" t="s">
        <v>348</v>
      </c>
      <c r="G3564" t="s">
        <v>400</v>
      </c>
      <c r="H3564">
        <v>38</v>
      </c>
      <c r="I3564" t="s">
        <v>243</v>
      </c>
      <c r="J3564" t="s">
        <v>242</v>
      </c>
      <c r="K3564">
        <v>730548</v>
      </c>
      <c r="L3564">
        <v>638189</v>
      </c>
      <c r="M3564">
        <v>24620</v>
      </c>
      <c r="N3564">
        <v>38871</v>
      </c>
      <c r="O3564">
        <v>13079</v>
      </c>
      <c r="P3564">
        <v>465</v>
      </c>
      <c r="Q3564">
        <v>15324</v>
      </c>
    </row>
    <row r="3565" spans="1:17" hidden="1" x14ac:dyDescent="0.2">
      <c r="A3565" t="s">
        <v>365</v>
      </c>
      <c r="B3565" s="2">
        <v>43282</v>
      </c>
      <c r="C3565" t="s">
        <v>353</v>
      </c>
      <c r="D3565" t="s">
        <v>354</v>
      </c>
      <c r="E3565" t="s">
        <v>349</v>
      </c>
      <c r="F3565" t="s">
        <v>350</v>
      </c>
      <c r="G3565" t="s">
        <v>400</v>
      </c>
      <c r="H3565">
        <v>38</v>
      </c>
      <c r="I3565" t="s">
        <v>243</v>
      </c>
      <c r="J3565" t="s">
        <v>242</v>
      </c>
      <c r="K3565">
        <v>760077</v>
      </c>
      <c r="L3565">
        <v>661549</v>
      </c>
      <c r="M3565">
        <v>25620</v>
      </c>
      <c r="N3565">
        <v>41962</v>
      </c>
      <c r="O3565">
        <v>13426</v>
      </c>
      <c r="P3565">
        <v>573</v>
      </c>
      <c r="Q3565">
        <v>16947</v>
      </c>
    </row>
    <row r="3566" spans="1:17" hidden="1" x14ac:dyDescent="0.2">
      <c r="A3566" t="s">
        <v>339</v>
      </c>
      <c r="B3566" t="s">
        <v>340</v>
      </c>
      <c r="C3566" t="s">
        <v>341</v>
      </c>
      <c r="D3566" t="s">
        <v>342</v>
      </c>
      <c r="E3566" t="s">
        <v>343</v>
      </c>
      <c r="F3566" t="s">
        <v>344</v>
      </c>
      <c r="G3566" t="s">
        <v>401</v>
      </c>
      <c r="H3566">
        <v>39</v>
      </c>
      <c r="I3566" t="s">
        <v>245</v>
      </c>
      <c r="J3566" t="s">
        <v>244</v>
      </c>
      <c r="K3566">
        <v>171828</v>
      </c>
      <c r="L3566">
        <v>140267</v>
      </c>
      <c r="M3566">
        <v>16407</v>
      </c>
      <c r="N3566">
        <v>3945</v>
      </c>
      <c r="O3566">
        <v>1468</v>
      </c>
      <c r="P3566">
        <v>804</v>
      </c>
      <c r="Q3566">
        <v>8937</v>
      </c>
    </row>
    <row r="3567" spans="1:17" hidden="1" x14ac:dyDescent="0.2">
      <c r="A3567" t="s">
        <v>339</v>
      </c>
      <c r="B3567" t="s">
        <v>340</v>
      </c>
      <c r="C3567" t="s">
        <v>341</v>
      </c>
      <c r="D3567" t="s">
        <v>342</v>
      </c>
      <c r="E3567" t="s">
        <v>347</v>
      </c>
      <c r="F3567" t="s">
        <v>348</v>
      </c>
      <c r="G3567" t="s">
        <v>401</v>
      </c>
      <c r="H3567">
        <v>39</v>
      </c>
      <c r="I3567" t="s">
        <v>245</v>
      </c>
      <c r="J3567" t="s">
        <v>244</v>
      </c>
      <c r="K3567">
        <v>5732520</v>
      </c>
      <c r="L3567">
        <v>4788091</v>
      </c>
      <c r="M3567">
        <v>730767</v>
      </c>
      <c r="N3567">
        <v>10493</v>
      </c>
      <c r="O3567">
        <v>101176</v>
      </c>
      <c r="P3567">
        <v>1785</v>
      </c>
      <c r="Q3567">
        <v>100208</v>
      </c>
    </row>
    <row r="3568" spans="1:17" hidden="1" x14ac:dyDescent="0.2">
      <c r="A3568" t="s">
        <v>339</v>
      </c>
      <c r="B3568" t="s">
        <v>340</v>
      </c>
      <c r="C3568" t="s">
        <v>341</v>
      </c>
      <c r="D3568" t="s">
        <v>342</v>
      </c>
      <c r="E3568" t="s">
        <v>349</v>
      </c>
      <c r="F3568" t="s">
        <v>350</v>
      </c>
      <c r="G3568" t="s">
        <v>401</v>
      </c>
      <c r="H3568">
        <v>39</v>
      </c>
      <c r="I3568" t="s">
        <v>245</v>
      </c>
      <c r="J3568" t="s">
        <v>244</v>
      </c>
      <c r="K3568">
        <v>5904348</v>
      </c>
      <c r="L3568">
        <v>4928358</v>
      </c>
      <c r="M3568">
        <v>747174</v>
      </c>
      <c r="N3568">
        <v>14438</v>
      </c>
      <c r="O3568">
        <v>102644</v>
      </c>
      <c r="P3568">
        <v>2589</v>
      </c>
      <c r="Q3568">
        <v>109145</v>
      </c>
    </row>
    <row r="3569" spans="1:17" hidden="1" x14ac:dyDescent="0.2">
      <c r="A3569" t="s">
        <v>339</v>
      </c>
      <c r="B3569" t="s">
        <v>340</v>
      </c>
      <c r="C3569" t="s">
        <v>351</v>
      </c>
      <c r="D3569" t="s">
        <v>352</v>
      </c>
      <c r="E3569" t="s">
        <v>343</v>
      </c>
      <c r="F3569" t="s">
        <v>344</v>
      </c>
      <c r="G3569" t="s">
        <v>401</v>
      </c>
      <c r="H3569">
        <v>39</v>
      </c>
      <c r="I3569" t="s">
        <v>245</v>
      </c>
      <c r="J3569" t="s">
        <v>244</v>
      </c>
      <c r="K3569">
        <v>182846</v>
      </c>
      <c r="L3569">
        <v>151556</v>
      </c>
      <c r="M3569">
        <v>15674</v>
      </c>
      <c r="N3569">
        <v>4612</v>
      </c>
      <c r="O3569">
        <v>1469</v>
      </c>
      <c r="P3569">
        <v>995</v>
      </c>
      <c r="Q3569">
        <v>8540</v>
      </c>
    </row>
    <row r="3570" spans="1:17" hidden="1" x14ac:dyDescent="0.2">
      <c r="A3570" t="s">
        <v>339</v>
      </c>
      <c r="B3570" t="s">
        <v>340</v>
      </c>
      <c r="C3570" t="s">
        <v>351</v>
      </c>
      <c r="D3570" t="s">
        <v>352</v>
      </c>
      <c r="E3570" t="s">
        <v>347</v>
      </c>
      <c r="F3570" t="s">
        <v>348</v>
      </c>
      <c r="G3570" t="s">
        <v>401</v>
      </c>
      <c r="H3570">
        <v>39</v>
      </c>
      <c r="I3570" t="s">
        <v>245</v>
      </c>
      <c r="J3570" t="s">
        <v>244</v>
      </c>
      <c r="K3570">
        <v>5449310</v>
      </c>
      <c r="L3570">
        <v>4584610</v>
      </c>
      <c r="M3570">
        <v>664013</v>
      </c>
      <c r="N3570">
        <v>10624</v>
      </c>
      <c r="O3570">
        <v>92580</v>
      </c>
      <c r="P3570">
        <v>1752</v>
      </c>
      <c r="Q3570">
        <v>95731</v>
      </c>
    </row>
    <row r="3571" spans="1:17" hidden="1" x14ac:dyDescent="0.2">
      <c r="A3571" t="s">
        <v>339</v>
      </c>
      <c r="B3571" t="s">
        <v>340</v>
      </c>
      <c r="C3571" t="s">
        <v>351</v>
      </c>
      <c r="D3571" t="s">
        <v>352</v>
      </c>
      <c r="E3571" t="s">
        <v>349</v>
      </c>
      <c r="F3571" t="s">
        <v>350</v>
      </c>
      <c r="G3571" t="s">
        <v>401</v>
      </c>
      <c r="H3571">
        <v>39</v>
      </c>
      <c r="I3571" t="s">
        <v>245</v>
      </c>
      <c r="J3571" t="s">
        <v>244</v>
      </c>
      <c r="K3571">
        <v>5632156</v>
      </c>
      <c r="L3571">
        <v>4736166</v>
      </c>
      <c r="M3571">
        <v>679687</v>
      </c>
      <c r="N3571">
        <v>15236</v>
      </c>
      <c r="O3571">
        <v>94049</v>
      </c>
      <c r="P3571">
        <v>2747</v>
      </c>
      <c r="Q3571">
        <v>104271</v>
      </c>
    </row>
    <row r="3572" spans="1:17" hidden="1" x14ac:dyDescent="0.2">
      <c r="A3572" t="s">
        <v>339</v>
      </c>
      <c r="B3572" t="s">
        <v>340</v>
      </c>
      <c r="C3572" t="s">
        <v>353</v>
      </c>
      <c r="D3572" t="s">
        <v>354</v>
      </c>
      <c r="E3572" t="s">
        <v>343</v>
      </c>
      <c r="F3572" t="s">
        <v>344</v>
      </c>
      <c r="G3572" t="s">
        <v>401</v>
      </c>
      <c r="H3572">
        <v>39</v>
      </c>
      <c r="I3572" t="s">
        <v>245</v>
      </c>
      <c r="J3572" t="s">
        <v>244</v>
      </c>
      <c r="K3572">
        <v>354674</v>
      </c>
      <c r="L3572">
        <v>291823</v>
      </c>
      <c r="M3572">
        <v>32081</v>
      </c>
      <c r="N3572">
        <v>8557</v>
      </c>
      <c r="O3572">
        <v>2937</v>
      </c>
      <c r="P3572">
        <v>1799</v>
      </c>
      <c r="Q3572">
        <v>17477</v>
      </c>
    </row>
    <row r="3573" spans="1:17" hidden="1" x14ac:dyDescent="0.2">
      <c r="A3573" t="s">
        <v>339</v>
      </c>
      <c r="B3573" t="s">
        <v>340</v>
      </c>
      <c r="C3573" t="s">
        <v>353</v>
      </c>
      <c r="D3573" t="s">
        <v>354</v>
      </c>
      <c r="E3573" t="s">
        <v>347</v>
      </c>
      <c r="F3573" t="s">
        <v>348</v>
      </c>
      <c r="G3573" t="s">
        <v>401</v>
      </c>
      <c r="H3573">
        <v>39</v>
      </c>
      <c r="I3573" t="s">
        <v>245</v>
      </c>
      <c r="J3573" t="s">
        <v>244</v>
      </c>
      <c r="K3573">
        <v>11181830</v>
      </c>
      <c r="L3573">
        <v>9372701</v>
      </c>
      <c r="M3573">
        <v>1394780</v>
      </c>
      <c r="N3573">
        <v>21117</v>
      </c>
      <c r="O3573">
        <v>193756</v>
      </c>
      <c r="P3573">
        <v>3537</v>
      </c>
      <c r="Q3573">
        <v>195939</v>
      </c>
    </row>
    <row r="3574" spans="1:17" hidden="1" x14ac:dyDescent="0.2">
      <c r="A3574" t="s">
        <v>339</v>
      </c>
      <c r="B3574" t="s">
        <v>340</v>
      </c>
      <c r="C3574" t="s">
        <v>353</v>
      </c>
      <c r="D3574" t="s">
        <v>354</v>
      </c>
      <c r="E3574" t="s">
        <v>349</v>
      </c>
      <c r="F3574" t="s">
        <v>350</v>
      </c>
      <c r="G3574" t="s">
        <v>401</v>
      </c>
      <c r="H3574">
        <v>39</v>
      </c>
      <c r="I3574" t="s">
        <v>245</v>
      </c>
      <c r="J3574" t="s">
        <v>244</v>
      </c>
      <c r="K3574">
        <v>11536504</v>
      </c>
      <c r="L3574">
        <v>9664524</v>
      </c>
      <c r="M3574">
        <v>1426861</v>
      </c>
      <c r="N3574">
        <v>29674</v>
      </c>
      <c r="O3574">
        <v>196693</v>
      </c>
      <c r="P3574">
        <v>5336</v>
      </c>
      <c r="Q3574">
        <v>213416</v>
      </c>
    </row>
    <row r="3575" spans="1:17" hidden="1" x14ac:dyDescent="0.2">
      <c r="A3575" t="s">
        <v>355</v>
      </c>
      <c r="B3575" t="s">
        <v>356</v>
      </c>
      <c r="C3575" t="s">
        <v>341</v>
      </c>
      <c r="D3575" t="s">
        <v>342</v>
      </c>
      <c r="E3575" t="s">
        <v>343</v>
      </c>
      <c r="F3575" t="s">
        <v>344</v>
      </c>
      <c r="G3575" t="s">
        <v>401</v>
      </c>
      <c r="H3575">
        <v>39</v>
      </c>
      <c r="I3575" t="s">
        <v>245</v>
      </c>
      <c r="J3575" t="s">
        <v>244</v>
      </c>
      <c r="K3575">
        <v>171834</v>
      </c>
      <c r="L3575">
        <v>140270</v>
      </c>
      <c r="M3575">
        <v>16409</v>
      </c>
      <c r="N3575">
        <v>3945</v>
      </c>
      <c r="O3575">
        <v>1468</v>
      </c>
      <c r="P3575">
        <v>804</v>
      </c>
      <c r="Q3575">
        <v>8938</v>
      </c>
    </row>
    <row r="3576" spans="1:17" hidden="1" x14ac:dyDescent="0.2">
      <c r="A3576" t="s">
        <v>355</v>
      </c>
      <c r="B3576" t="s">
        <v>356</v>
      </c>
      <c r="C3576" t="s">
        <v>341</v>
      </c>
      <c r="D3576" t="s">
        <v>342</v>
      </c>
      <c r="E3576" t="s">
        <v>347</v>
      </c>
      <c r="F3576" t="s">
        <v>348</v>
      </c>
      <c r="G3576" t="s">
        <v>401</v>
      </c>
      <c r="H3576">
        <v>39</v>
      </c>
      <c r="I3576" t="s">
        <v>245</v>
      </c>
      <c r="J3576" t="s">
        <v>244</v>
      </c>
      <c r="K3576">
        <v>5732654</v>
      </c>
      <c r="L3576">
        <v>4788213</v>
      </c>
      <c r="M3576">
        <v>730775</v>
      </c>
      <c r="N3576">
        <v>10494</v>
      </c>
      <c r="O3576">
        <v>101180</v>
      </c>
      <c r="P3576">
        <v>1785</v>
      </c>
      <c r="Q3576">
        <v>100207</v>
      </c>
    </row>
    <row r="3577" spans="1:17" hidden="1" x14ac:dyDescent="0.2">
      <c r="A3577" t="s">
        <v>355</v>
      </c>
      <c r="B3577" t="s">
        <v>356</v>
      </c>
      <c r="C3577" t="s">
        <v>341</v>
      </c>
      <c r="D3577" t="s">
        <v>342</v>
      </c>
      <c r="E3577" t="s">
        <v>349</v>
      </c>
      <c r="F3577" t="s">
        <v>350</v>
      </c>
      <c r="G3577" t="s">
        <v>401</v>
      </c>
      <c r="H3577">
        <v>39</v>
      </c>
      <c r="I3577" t="s">
        <v>245</v>
      </c>
      <c r="J3577" t="s">
        <v>244</v>
      </c>
      <c r="K3577">
        <v>5904488</v>
      </c>
      <c r="L3577">
        <v>4928483</v>
      </c>
      <c r="M3577">
        <v>747184</v>
      </c>
      <c r="N3577">
        <v>14439</v>
      </c>
      <c r="O3577">
        <v>102648</v>
      </c>
      <c r="P3577">
        <v>2589</v>
      </c>
      <c r="Q3577">
        <v>109145</v>
      </c>
    </row>
    <row r="3578" spans="1:17" hidden="1" x14ac:dyDescent="0.2">
      <c r="A3578" t="s">
        <v>355</v>
      </c>
      <c r="B3578" t="s">
        <v>356</v>
      </c>
      <c r="C3578" t="s">
        <v>351</v>
      </c>
      <c r="D3578" t="s">
        <v>352</v>
      </c>
      <c r="E3578" t="s">
        <v>343</v>
      </c>
      <c r="F3578" t="s">
        <v>344</v>
      </c>
      <c r="G3578" t="s">
        <v>401</v>
      </c>
      <c r="H3578">
        <v>39</v>
      </c>
      <c r="I3578" t="s">
        <v>245</v>
      </c>
      <c r="J3578" t="s">
        <v>244</v>
      </c>
      <c r="K3578">
        <v>182852</v>
      </c>
      <c r="L3578">
        <v>151560</v>
      </c>
      <c r="M3578">
        <v>15675</v>
      </c>
      <c r="N3578">
        <v>4612</v>
      </c>
      <c r="O3578">
        <v>1469</v>
      </c>
      <c r="P3578">
        <v>995</v>
      </c>
      <c r="Q3578">
        <v>8541</v>
      </c>
    </row>
    <row r="3579" spans="1:17" hidden="1" x14ac:dyDescent="0.2">
      <c r="A3579" t="s">
        <v>355</v>
      </c>
      <c r="B3579" t="s">
        <v>356</v>
      </c>
      <c r="C3579" t="s">
        <v>351</v>
      </c>
      <c r="D3579" t="s">
        <v>352</v>
      </c>
      <c r="E3579" t="s">
        <v>347</v>
      </c>
      <c r="F3579" t="s">
        <v>348</v>
      </c>
      <c r="G3579" t="s">
        <v>401</v>
      </c>
      <c r="H3579">
        <v>39</v>
      </c>
      <c r="I3579" t="s">
        <v>245</v>
      </c>
      <c r="J3579" t="s">
        <v>244</v>
      </c>
      <c r="K3579">
        <v>5449417</v>
      </c>
      <c r="L3579">
        <v>4584680</v>
      </c>
      <c r="M3579">
        <v>664048</v>
      </c>
      <c r="N3579">
        <v>10624</v>
      </c>
      <c r="O3579">
        <v>92581</v>
      </c>
      <c r="P3579">
        <v>1752</v>
      </c>
      <c r="Q3579">
        <v>95732</v>
      </c>
    </row>
    <row r="3580" spans="1:17" hidden="1" x14ac:dyDescent="0.2">
      <c r="A3580" t="s">
        <v>355</v>
      </c>
      <c r="B3580" t="s">
        <v>356</v>
      </c>
      <c r="C3580" t="s">
        <v>351</v>
      </c>
      <c r="D3580" t="s">
        <v>352</v>
      </c>
      <c r="E3580" t="s">
        <v>349</v>
      </c>
      <c r="F3580" t="s">
        <v>350</v>
      </c>
      <c r="G3580" t="s">
        <v>401</v>
      </c>
      <c r="H3580">
        <v>39</v>
      </c>
      <c r="I3580" t="s">
        <v>245</v>
      </c>
      <c r="J3580" t="s">
        <v>244</v>
      </c>
      <c r="K3580">
        <v>5632269</v>
      </c>
      <c r="L3580">
        <v>4736240</v>
      </c>
      <c r="M3580">
        <v>679723</v>
      </c>
      <c r="N3580">
        <v>15236</v>
      </c>
      <c r="O3580">
        <v>94050</v>
      </c>
      <c r="P3580">
        <v>2747</v>
      </c>
      <c r="Q3580">
        <v>104273</v>
      </c>
    </row>
    <row r="3581" spans="1:17" hidden="1" x14ac:dyDescent="0.2">
      <c r="A3581" t="s">
        <v>355</v>
      </c>
      <c r="B3581" t="s">
        <v>356</v>
      </c>
      <c r="C3581" t="s">
        <v>353</v>
      </c>
      <c r="D3581" t="s">
        <v>354</v>
      </c>
      <c r="E3581" t="s">
        <v>343</v>
      </c>
      <c r="F3581" t="s">
        <v>344</v>
      </c>
      <c r="G3581" t="s">
        <v>401</v>
      </c>
      <c r="H3581">
        <v>39</v>
      </c>
      <c r="I3581" t="s">
        <v>245</v>
      </c>
      <c r="J3581" t="s">
        <v>244</v>
      </c>
      <c r="K3581">
        <v>354686</v>
      </c>
      <c r="L3581">
        <v>291830</v>
      </c>
      <c r="M3581">
        <v>32084</v>
      </c>
      <c r="N3581">
        <v>8557</v>
      </c>
      <c r="O3581">
        <v>2937</v>
      </c>
      <c r="P3581">
        <v>1799</v>
      </c>
      <c r="Q3581">
        <v>17479</v>
      </c>
    </row>
    <row r="3582" spans="1:17" hidden="1" x14ac:dyDescent="0.2">
      <c r="A3582" t="s">
        <v>355</v>
      </c>
      <c r="B3582" t="s">
        <v>356</v>
      </c>
      <c r="C3582" t="s">
        <v>353</v>
      </c>
      <c r="D3582" t="s">
        <v>354</v>
      </c>
      <c r="E3582" t="s">
        <v>347</v>
      </c>
      <c r="F3582" t="s">
        <v>348</v>
      </c>
      <c r="G3582" t="s">
        <v>401</v>
      </c>
      <c r="H3582">
        <v>39</v>
      </c>
      <c r="I3582" t="s">
        <v>245</v>
      </c>
      <c r="J3582" t="s">
        <v>244</v>
      </c>
      <c r="K3582">
        <v>11182071</v>
      </c>
      <c r="L3582">
        <v>9372893</v>
      </c>
      <c r="M3582">
        <v>1394823</v>
      </c>
      <c r="N3582">
        <v>21118</v>
      </c>
      <c r="O3582">
        <v>193761</v>
      </c>
      <c r="P3582">
        <v>3537</v>
      </c>
      <c r="Q3582">
        <v>195939</v>
      </c>
    </row>
    <row r="3583" spans="1:17" hidden="1" x14ac:dyDescent="0.2">
      <c r="A3583" t="s">
        <v>355</v>
      </c>
      <c r="B3583" t="s">
        <v>356</v>
      </c>
      <c r="C3583" t="s">
        <v>353</v>
      </c>
      <c r="D3583" t="s">
        <v>354</v>
      </c>
      <c r="E3583" t="s">
        <v>349</v>
      </c>
      <c r="F3583" t="s">
        <v>350</v>
      </c>
      <c r="G3583" t="s">
        <v>401</v>
      </c>
      <c r="H3583">
        <v>39</v>
      </c>
      <c r="I3583" t="s">
        <v>245</v>
      </c>
      <c r="J3583" t="s">
        <v>244</v>
      </c>
      <c r="K3583">
        <v>11536757</v>
      </c>
      <c r="L3583">
        <v>9664723</v>
      </c>
      <c r="M3583">
        <v>1426907</v>
      </c>
      <c r="N3583">
        <v>29675</v>
      </c>
      <c r="O3583">
        <v>196698</v>
      </c>
      <c r="P3583">
        <v>5336</v>
      </c>
      <c r="Q3583">
        <v>213418</v>
      </c>
    </row>
    <row r="3584" spans="1:17" hidden="1" x14ac:dyDescent="0.2">
      <c r="A3584" t="s">
        <v>357</v>
      </c>
      <c r="B3584" s="2">
        <v>40360</v>
      </c>
      <c r="C3584" t="s">
        <v>341</v>
      </c>
      <c r="D3584" t="s">
        <v>342</v>
      </c>
      <c r="E3584" t="s">
        <v>343</v>
      </c>
      <c r="F3584" t="s">
        <v>344</v>
      </c>
      <c r="G3584" t="s">
        <v>401</v>
      </c>
      <c r="H3584">
        <v>39</v>
      </c>
      <c r="I3584" t="s">
        <v>245</v>
      </c>
      <c r="J3584" t="s">
        <v>244</v>
      </c>
      <c r="K3584">
        <v>172991</v>
      </c>
      <c r="L3584">
        <v>141196</v>
      </c>
      <c r="M3584">
        <v>16531</v>
      </c>
      <c r="N3584">
        <v>3963</v>
      </c>
      <c r="O3584">
        <v>1475</v>
      </c>
      <c r="P3584">
        <v>810</v>
      </c>
      <c r="Q3584">
        <v>9016</v>
      </c>
    </row>
    <row r="3585" spans="1:17" hidden="1" x14ac:dyDescent="0.2">
      <c r="A3585" t="s">
        <v>357</v>
      </c>
      <c r="B3585" s="2">
        <v>40360</v>
      </c>
      <c r="C3585" t="s">
        <v>341</v>
      </c>
      <c r="D3585" t="s">
        <v>342</v>
      </c>
      <c r="E3585" t="s">
        <v>347</v>
      </c>
      <c r="F3585" t="s">
        <v>348</v>
      </c>
      <c r="G3585" t="s">
        <v>401</v>
      </c>
      <c r="H3585">
        <v>39</v>
      </c>
      <c r="I3585" t="s">
        <v>245</v>
      </c>
      <c r="J3585" t="s">
        <v>244</v>
      </c>
      <c r="K3585">
        <v>5732248</v>
      </c>
      <c r="L3585">
        <v>4785658</v>
      </c>
      <c r="M3585">
        <v>731383</v>
      </c>
      <c r="N3585">
        <v>10521</v>
      </c>
      <c r="O3585">
        <v>102003</v>
      </c>
      <c r="P3585">
        <v>1800</v>
      </c>
      <c r="Q3585">
        <v>100883</v>
      </c>
    </row>
    <row r="3586" spans="1:17" hidden="1" x14ac:dyDescent="0.2">
      <c r="A3586" t="s">
        <v>357</v>
      </c>
      <c r="B3586" s="2">
        <v>40360</v>
      </c>
      <c r="C3586" t="s">
        <v>341</v>
      </c>
      <c r="D3586" t="s">
        <v>342</v>
      </c>
      <c r="E3586" t="s">
        <v>349</v>
      </c>
      <c r="F3586" t="s">
        <v>350</v>
      </c>
      <c r="G3586" t="s">
        <v>401</v>
      </c>
      <c r="H3586">
        <v>39</v>
      </c>
      <c r="I3586" t="s">
        <v>245</v>
      </c>
      <c r="J3586" t="s">
        <v>244</v>
      </c>
      <c r="K3586">
        <v>5905239</v>
      </c>
      <c r="L3586">
        <v>4926854</v>
      </c>
      <c r="M3586">
        <v>747914</v>
      </c>
      <c r="N3586">
        <v>14484</v>
      </c>
      <c r="O3586">
        <v>103478</v>
      </c>
      <c r="P3586">
        <v>2610</v>
      </c>
      <c r="Q3586">
        <v>109899</v>
      </c>
    </row>
    <row r="3587" spans="1:17" hidden="1" x14ac:dyDescent="0.2">
      <c r="A3587" t="s">
        <v>357</v>
      </c>
      <c r="B3587" s="2">
        <v>40360</v>
      </c>
      <c r="C3587" t="s">
        <v>351</v>
      </c>
      <c r="D3587" t="s">
        <v>352</v>
      </c>
      <c r="E3587" t="s">
        <v>343</v>
      </c>
      <c r="F3587" t="s">
        <v>344</v>
      </c>
      <c r="G3587" t="s">
        <v>401</v>
      </c>
      <c r="H3587">
        <v>39</v>
      </c>
      <c r="I3587" t="s">
        <v>245</v>
      </c>
      <c r="J3587" t="s">
        <v>244</v>
      </c>
      <c r="K3587">
        <v>184013</v>
      </c>
      <c r="L3587">
        <v>152468</v>
      </c>
      <c r="M3587">
        <v>15821</v>
      </c>
      <c r="N3587">
        <v>4646</v>
      </c>
      <c r="O3587">
        <v>1474</v>
      </c>
      <c r="P3587">
        <v>991</v>
      </c>
      <c r="Q3587">
        <v>8613</v>
      </c>
    </row>
    <row r="3588" spans="1:17" hidden="1" x14ac:dyDescent="0.2">
      <c r="A3588" t="s">
        <v>357</v>
      </c>
      <c r="B3588" s="2">
        <v>40360</v>
      </c>
      <c r="C3588" t="s">
        <v>351</v>
      </c>
      <c r="D3588" t="s">
        <v>352</v>
      </c>
      <c r="E3588" t="s">
        <v>347</v>
      </c>
      <c r="F3588" t="s">
        <v>348</v>
      </c>
      <c r="G3588" t="s">
        <v>401</v>
      </c>
      <c r="H3588">
        <v>39</v>
      </c>
      <c r="I3588" t="s">
        <v>245</v>
      </c>
      <c r="J3588" t="s">
        <v>244</v>
      </c>
      <c r="K3588">
        <v>5450075</v>
      </c>
      <c r="L3588">
        <v>4583146</v>
      </c>
      <c r="M3588">
        <v>664722</v>
      </c>
      <c r="N3588">
        <v>10659</v>
      </c>
      <c r="O3588">
        <v>93372</v>
      </c>
      <c r="P3588">
        <v>1743</v>
      </c>
      <c r="Q3588">
        <v>96433</v>
      </c>
    </row>
    <row r="3589" spans="1:17" hidden="1" x14ac:dyDescent="0.2">
      <c r="A3589" t="s">
        <v>357</v>
      </c>
      <c r="B3589" s="2">
        <v>40360</v>
      </c>
      <c r="C3589" t="s">
        <v>351</v>
      </c>
      <c r="D3589" t="s">
        <v>352</v>
      </c>
      <c r="E3589" t="s">
        <v>349</v>
      </c>
      <c r="F3589" t="s">
        <v>350</v>
      </c>
      <c r="G3589" t="s">
        <v>401</v>
      </c>
      <c r="H3589">
        <v>39</v>
      </c>
      <c r="I3589" t="s">
        <v>245</v>
      </c>
      <c r="J3589" t="s">
        <v>244</v>
      </c>
      <c r="K3589">
        <v>5634088</v>
      </c>
      <c r="L3589">
        <v>4735614</v>
      </c>
      <c r="M3589">
        <v>680543</v>
      </c>
      <c r="N3589">
        <v>15305</v>
      </c>
      <c r="O3589">
        <v>94846</v>
      </c>
      <c r="P3589">
        <v>2734</v>
      </c>
      <c r="Q3589">
        <v>105046</v>
      </c>
    </row>
    <row r="3590" spans="1:17" hidden="1" x14ac:dyDescent="0.2">
      <c r="A3590" t="s">
        <v>357</v>
      </c>
      <c r="B3590" s="2">
        <v>40360</v>
      </c>
      <c r="C3590" t="s">
        <v>353</v>
      </c>
      <c r="D3590" t="s">
        <v>354</v>
      </c>
      <c r="E3590" t="s">
        <v>343</v>
      </c>
      <c r="F3590" t="s">
        <v>344</v>
      </c>
      <c r="G3590" t="s">
        <v>401</v>
      </c>
      <c r="H3590">
        <v>39</v>
      </c>
      <c r="I3590" t="s">
        <v>245</v>
      </c>
      <c r="J3590" t="s">
        <v>244</v>
      </c>
      <c r="K3590">
        <v>357004</v>
      </c>
      <c r="L3590">
        <v>293664</v>
      </c>
      <c r="M3590">
        <v>32352</v>
      </c>
      <c r="N3590">
        <v>8609</v>
      </c>
      <c r="O3590">
        <v>2949</v>
      </c>
      <c r="P3590">
        <v>1801</v>
      </c>
      <c r="Q3590">
        <v>17629</v>
      </c>
    </row>
    <row r="3591" spans="1:17" hidden="1" x14ac:dyDescent="0.2">
      <c r="A3591" t="s">
        <v>357</v>
      </c>
      <c r="B3591" s="2">
        <v>40360</v>
      </c>
      <c r="C3591" t="s">
        <v>353</v>
      </c>
      <c r="D3591" t="s">
        <v>354</v>
      </c>
      <c r="E3591" t="s">
        <v>347</v>
      </c>
      <c r="F3591" t="s">
        <v>348</v>
      </c>
      <c r="G3591" t="s">
        <v>401</v>
      </c>
      <c r="H3591">
        <v>39</v>
      </c>
      <c r="I3591" t="s">
        <v>245</v>
      </c>
      <c r="J3591" t="s">
        <v>244</v>
      </c>
      <c r="K3591">
        <v>11182323</v>
      </c>
      <c r="L3591">
        <v>9368804</v>
      </c>
      <c r="M3591">
        <v>1396105</v>
      </c>
      <c r="N3591">
        <v>21180</v>
      </c>
      <c r="O3591">
        <v>195375</v>
      </c>
      <c r="P3591">
        <v>3543</v>
      </c>
      <c r="Q3591">
        <v>197316</v>
      </c>
    </row>
    <row r="3592" spans="1:17" hidden="1" x14ac:dyDescent="0.2">
      <c r="A3592" t="s">
        <v>357</v>
      </c>
      <c r="B3592" s="2">
        <v>40360</v>
      </c>
      <c r="C3592" t="s">
        <v>353</v>
      </c>
      <c r="D3592" t="s">
        <v>354</v>
      </c>
      <c r="E3592" t="s">
        <v>349</v>
      </c>
      <c r="F3592" t="s">
        <v>350</v>
      </c>
      <c r="G3592" t="s">
        <v>401</v>
      </c>
      <c r="H3592">
        <v>39</v>
      </c>
      <c r="I3592" t="s">
        <v>245</v>
      </c>
      <c r="J3592" t="s">
        <v>244</v>
      </c>
      <c r="K3592">
        <v>11539327</v>
      </c>
      <c r="L3592">
        <v>9662468</v>
      </c>
      <c r="M3592">
        <v>1428457</v>
      </c>
      <c r="N3592">
        <v>29789</v>
      </c>
      <c r="O3592">
        <v>198324</v>
      </c>
      <c r="P3592">
        <v>5344</v>
      </c>
      <c r="Q3592">
        <v>214945</v>
      </c>
    </row>
    <row r="3593" spans="1:17" hidden="1" x14ac:dyDescent="0.2">
      <c r="A3593" t="s">
        <v>358</v>
      </c>
      <c r="B3593" s="2">
        <v>40725</v>
      </c>
      <c r="C3593" t="s">
        <v>341</v>
      </c>
      <c r="D3593" t="s">
        <v>342</v>
      </c>
      <c r="E3593" t="s">
        <v>343</v>
      </c>
      <c r="F3593" t="s">
        <v>344</v>
      </c>
      <c r="G3593" t="s">
        <v>401</v>
      </c>
      <c r="H3593">
        <v>39</v>
      </c>
      <c r="I3593" t="s">
        <v>245</v>
      </c>
      <c r="J3593" t="s">
        <v>244</v>
      </c>
      <c r="K3593">
        <v>178442</v>
      </c>
      <c r="L3593">
        <v>145558</v>
      </c>
      <c r="M3593">
        <v>17079</v>
      </c>
      <c r="N3593">
        <v>4054</v>
      </c>
      <c r="O3593">
        <v>1573</v>
      </c>
      <c r="P3593">
        <v>830</v>
      </c>
      <c r="Q3593">
        <v>9348</v>
      </c>
    </row>
    <row r="3594" spans="1:17" hidden="1" x14ac:dyDescent="0.2">
      <c r="A3594" t="s">
        <v>358</v>
      </c>
      <c r="B3594" s="2">
        <v>40725</v>
      </c>
      <c r="C3594" t="s">
        <v>341</v>
      </c>
      <c r="D3594" t="s">
        <v>342</v>
      </c>
      <c r="E3594" t="s">
        <v>347</v>
      </c>
      <c r="F3594" t="s">
        <v>348</v>
      </c>
      <c r="G3594" t="s">
        <v>401</v>
      </c>
      <c r="H3594">
        <v>39</v>
      </c>
      <c r="I3594" t="s">
        <v>245</v>
      </c>
      <c r="J3594" t="s">
        <v>244</v>
      </c>
      <c r="K3594">
        <v>5726329</v>
      </c>
      <c r="L3594">
        <v>4770616</v>
      </c>
      <c r="M3594">
        <v>734207</v>
      </c>
      <c r="N3594">
        <v>10652</v>
      </c>
      <c r="O3594">
        <v>105427</v>
      </c>
      <c r="P3594">
        <v>1827</v>
      </c>
      <c r="Q3594">
        <v>103600</v>
      </c>
    </row>
    <row r="3595" spans="1:17" hidden="1" x14ac:dyDescent="0.2">
      <c r="A3595" t="s">
        <v>358</v>
      </c>
      <c r="B3595" s="2">
        <v>40725</v>
      </c>
      <c r="C3595" t="s">
        <v>341</v>
      </c>
      <c r="D3595" t="s">
        <v>342</v>
      </c>
      <c r="E3595" t="s">
        <v>349</v>
      </c>
      <c r="F3595" t="s">
        <v>350</v>
      </c>
      <c r="G3595" t="s">
        <v>401</v>
      </c>
      <c r="H3595">
        <v>39</v>
      </c>
      <c r="I3595" t="s">
        <v>245</v>
      </c>
      <c r="J3595" t="s">
        <v>244</v>
      </c>
      <c r="K3595">
        <v>5904771</v>
      </c>
      <c r="L3595">
        <v>4916174</v>
      </c>
      <c r="M3595">
        <v>751286</v>
      </c>
      <c r="N3595">
        <v>14706</v>
      </c>
      <c r="O3595">
        <v>107000</v>
      </c>
      <c r="P3595">
        <v>2657</v>
      </c>
      <c r="Q3595">
        <v>112948</v>
      </c>
    </row>
    <row r="3596" spans="1:17" hidden="1" x14ac:dyDescent="0.2">
      <c r="A3596" t="s">
        <v>358</v>
      </c>
      <c r="B3596" s="2">
        <v>40725</v>
      </c>
      <c r="C3596" t="s">
        <v>351</v>
      </c>
      <c r="D3596" t="s">
        <v>352</v>
      </c>
      <c r="E3596" t="s">
        <v>343</v>
      </c>
      <c r="F3596" t="s">
        <v>344</v>
      </c>
      <c r="G3596" t="s">
        <v>401</v>
      </c>
      <c r="H3596">
        <v>39</v>
      </c>
      <c r="I3596" t="s">
        <v>245</v>
      </c>
      <c r="J3596" t="s">
        <v>244</v>
      </c>
      <c r="K3596">
        <v>189480</v>
      </c>
      <c r="L3596">
        <v>156682</v>
      </c>
      <c r="M3596">
        <v>16472</v>
      </c>
      <c r="N3596">
        <v>4753</v>
      </c>
      <c r="O3596">
        <v>1532</v>
      </c>
      <c r="P3596">
        <v>992</v>
      </c>
      <c r="Q3596">
        <v>9049</v>
      </c>
    </row>
    <row r="3597" spans="1:17" hidden="1" x14ac:dyDescent="0.2">
      <c r="A3597" t="s">
        <v>358</v>
      </c>
      <c r="B3597" s="2">
        <v>40725</v>
      </c>
      <c r="C3597" t="s">
        <v>351</v>
      </c>
      <c r="D3597" t="s">
        <v>352</v>
      </c>
      <c r="E3597" t="s">
        <v>347</v>
      </c>
      <c r="F3597" t="s">
        <v>348</v>
      </c>
      <c r="G3597" t="s">
        <v>401</v>
      </c>
      <c r="H3597">
        <v>39</v>
      </c>
      <c r="I3597" t="s">
        <v>245</v>
      </c>
      <c r="J3597" t="s">
        <v>244</v>
      </c>
      <c r="K3597">
        <v>5449212</v>
      </c>
      <c r="L3597">
        <v>4573042</v>
      </c>
      <c r="M3597">
        <v>667591</v>
      </c>
      <c r="N3597">
        <v>10727</v>
      </c>
      <c r="O3597">
        <v>96706</v>
      </c>
      <c r="P3597">
        <v>1793</v>
      </c>
      <c r="Q3597">
        <v>99353</v>
      </c>
    </row>
    <row r="3598" spans="1:17" hidden="1" x14ac:dyDescent="0.2">
      <c r="A3598" t="s">
        <v>358</v>
      </c>
      <c r="B3598" s="2">
        <v>40725</v>
      </c>
      <c r="C3598" t="s">
        <v>351</v>
      </c>
      <c r="D3598" t="s">
        <v>352</v>
      </c>
      <c r="E3598" t="s">
        <v>349</v>
      </c>
      <c r="F3598" t="s">
        <v>350</v>
      </c>
      <c r="G3598" t="s">
        <v>401</v>
      </c>
      <c r="H3598">
        <v>39</v>
      </c>
      <c r="I3598" t="s">
        <v>245</v>
      </c>
      <c r="J3598" t="s">
        <v>244</v>
      </c>
      <c r="K3598">
        <v>5638692</v>
      </c>
      <c r="L3598">
        <v>4729724</v>
      </c>
      <c r="M3598">
        <v>684063</v>
      </c>
      <c r="N3598">
        <v>15480</v>
      </c>
      <c r="O3598">
        <v>98238</v>
      </c>
      <c r="P3598">
        <v>2785</v>
      </c>
      <c r="Q3598">
        <v>108402</v>
      </c>
    </row>
    <row r="3599" spans="1:17" hidden="1" x14ac:dyDescent="0.2">
      <c r="A3599" t="s">
        <v>358</v>
      </c>
      <c r="B3599" s="2">
        <v>40725</v>
      </c>
      <c r="C3599" t="s">
        <v>353</v>
      </c>
      <c r="D3599" t="s">
        <v>354</v>
      </c>
      <c r="E3599" t="s">
        <v>343</v>
      </c>
      <c r="F3599" t="s">
        <v>344</v>
      </c>
      <c r="G3599" t="s">
        <v>401</v>
      </c>
      <c r="H3599">
        <v>39</v>
      </c>
      <c r="I3599" t="s">
        <v>245</v>
      </c>
      <c r="J3599" t="s">
        <v>244</v>
      </c>
      <c r="K3599">
        <v>367922</v>
      </c>
      <c r="L3599">
        <v>302240</v>
      </c>
      <c r="M3599">
        <v>33551</v>
      </c>
      <c r="N3599">
        <v>8807</v>
      </c>
      <c r="O3599">
        <v>3105</v>
      </c>
      <c r="P3599">
        <v>1822</v>
      </c>
      <c r="Q3599">
        <v>18397</v>
      </c>
    </row>
    <row r="3600" spans="1:17" hidden="1" x14ac:dyDescent="0.2">
      <c r="A3600" t="s">
        <v>358</v>
      </c>
      <c r="B3600" s="2">
        <v>40725</v>
      </c>
      <c r="C3600" t="s">
        <v>353</v>
      </c>
      <c r="D3600" t="s">
        <v>354</v>
      </c>
      <c r="E3600" t="s">
        <v>347</v>
      </c>
      <c r="F3600" t="s">
        <v>348</v>
      </c>
      <c r="G3600" t="s">
        <v>401</v>
      </c>
      <c r="H3600">
        <v>39</v>
      </c>
      <c r="I3600" t="s">
        <v>245</v>
      </c>
      <c r="J3600" t="s">
        <v>244</v>
      </c>
      <c r="K3600">
        <v>11175541</v>
      </c>
      <c r="L3600">
        <v>9343658</v>
      </c>
      <c r="M3600">
        <v>1401798</v>
      </c>
      <c r="N3600">
        <v>21379</v>
      </c>
      <c r="O3600">
        <v>202133</v>
      </c>
      <c r="P3600">
        <v>3620</v>
      </c>
      <c r="Q3600">
        <v>202953</v>
      </c>
    </row>
    <row r="3601" spans="1:17" hidden="1" x14ac:dyDescent="0.2">
      <c r="A3601" t="s">
        <v>358</v>
      </c>
      <c r="B3601" s="2">
        <v>40725</v>
      </c>
      <c r="C3601" t="s">
        <v>353</v>
      </c>
      <c r="D3601" t="s">
        <v>354</v>
      </c>
      <c r="E3601" t="s">
        <v>349</v>
      </c>
      <c r="F3601" t="s">
        <v>350</v>
      </c>
      <c r="G3601" t="s">
        <v>401</v>
      </c>
      <c r="H3601">
        <v>39</v>
      </c>
      <c r="I3601" t="s">
        <v>245</v>
      </c>
      <c r="J3601" t="s">
        <v>244</v>
      </c>
      <c r="K3601">
        <v>11543463</v>
      </c>
      <c r="L3601">
        <v>9645898</v>
      </c>
      <c r="M3601">
        <v>1435349</v>
      </c>
      <c r="N3601">
        <v>30186</v>
      </c>
      <c r="O3601">
        <v>205238</v>
      </c>
      <c r="P3601">
        <v>5442</v>
      </c>
      <c r="Q3601">
        <v>221350</v>
      </c>
    </row>
    <row r="3602" spans="1:17" hidden="1" x14ac:dyDescent="0.2">
      <c r="A3602" t="s">
        <v>359</v>
      </c>
      <c r="B3602" s="2">
        <v>41091</v>
      </c>
      <c r="C3602" t="s">
        <v>341</v>
      </c>
      <c r="D3602" t="s">
        <v>342</v>
      </c>
      <c r="E3602" t="s">
        <v>343</v>
      </c>
      <c r="F3602" t="s">
        <v>344</v>
      </c>
      <c r="G3602" t="s">
        <v>401</v>
      </c>
      <c r="H3602">
        <v>39</v>
      </c>
      <c r="I3602" t="s">
        <v>245</v>
      </c>
      <c r="J3602" t="s">
        <v>244</v>
      </c>
      <c r="K3602">
        <v>183937</v>
      </c>
      <c r="L3602">
        <v>149996</v>
      </c>
      <c r="M3602">
        <v>17662</v>
      </c>
      <c r="N3602">
        <v>4148</v>
      </c>
      <c r="O3602">
        <v>1605</v>
      </c>
      <c r="P3602">
        <v>857</v>
      </c>
      <c r="Q3602">
        <v>9669</v>
      </c>
    </row>
    <row r="3603" spans="1:17" hidden="1" x14ac:dyDescent="0.2">
      <c r="A3603" t="s">
        <v>359</v>
      </c>
      <c r="B3603" s="2">
        <v>41091</v>
      </c>
      <c r="C3603" t="s">
        <v>341</v>
      </c>
      <c r="D3603" t="s">
        <v>342</v>
      </c>
      <c r="E3603" t="s">
        <v>347</v>
      </c>
      <c r="F3603" t="s">
        <v>348</v>
      </c>
      <c r="G3603" t="s">
        <v>401</v>
      </c>
      <c r="H3603">
        <v>39</v>
      </c>
      <c r="I3603" t="s">
        <v>245</v>
      </c>
      <c r="J3603" t="s">
        <v>244</v>
      </c>
      <c r="K3603">
        <v>5718772</v>
      </c>
      <c r="L3603">
        <v>4753367</v>
      </c>
      <c r="M3603">
        <v>736951</v>
      </c>
      <c r="N3603">
        <v>10724</v>
      </c>
      <c r="O3603">
        <v>109791</v>
      </c>
      <c r="P3603">
        <v>1849</v>
      </c>
      <c r="Q3603">
        <v>106090</v>
      </c>
    </row>
    <row r="3604" spans="1:17" hidden="1" x14ac:dyDescent="0.2">
      <c r="A3604" t="s">
        <v>359</v>
      </c>
      <c r="B3604" s="2">
        <v>41091</v>
      </c>
      <c r="C3604" t="s">
        <v>341</v>
      </c>
      <c r="D3604" t="s">
        <v>342</v>
      </c>
      <c r="E3604" t="s">
        <v>349</v>
      </c>
      <c r="F3604" t="s">
        <v>350</v>
      </c>
      <c r="G3604" t="s">
        <v>401</v>
      </c>
      <c r="H3604">
        <v>39</v>
      </c>
      <c r="I3604" t="s">
        <v>245</v>
      </c>
      <c r="J3604" t="s">
        <v>244</v>
      </c>
      <c r="K3604">
        <v>5902709</v>
      </c>
      <c r="L3604">
        <v>4903363</v>
      </c>
      <c r="M3604">
        <v>754613</v>
      </c>
      <c r="N3604">
        <v>14872</v>
      </c>
      <c r="O3604">
        <v>111396</v>
      </c>
      <c r="P3604">
        <v>2706</v>
      </c>
      <c r="Q3604">
        <v>115759</v>
      </c>
    </row>
    <row r="3605" spans="1:17" hidden="1" x14ac:dyDescent="0.2">
      <c r="A3605" t="s">
        <v>359</v>
      </c>
      <c r="B3605" s="2">
        <v>41091</v>
      </c>
      <c r="C3605" t="s">
        <v>351</v>
      </c>
      <c r="D3605" t="s">
        <v>352</v>
      </c>
      <c r="E3605" t="s">
        <v>343</v>
      </c>
      <c r="F3605" t="s">
        <v>344</v>
      </c>
      <c r="G3605" t="s">
        <v>401</v>
      </c>
      <c r="H3605">
        <v>39</v>
      </c>
      <c r="I3605" t="s">
        <v>245</v>
      </c>
      <c r="J3605" t="s">
        <v>244</v>
      </c>
      <c r="K3605">
        <v>195121</v>
      </c>
      <c r="L3605">
        <v>161046</v>
      </c>
      <c r="M3605">
        <v>17079</v>
      </c>
      <c r="N3605">
        <v>4867</v>
      </c>
      <c r="O3605">
        <v>1581</v>
      </c>
      <c r="P3605">
        <v>1042</v>
      </c>
      <c r="Q3605">
        <v>9506</v>
      </c>
    </row>
    <row r="3606" spans="1:17" hidden="1" x14ac:dyDescent="0.2">
      <c r="A3606" t="s">
        <v>359</v>
      </c>
      <c r="B3606" s="2">
        <v>41091</v>
      </c>
      <c r="C3606" t="s">
        <v>351</v>
      </c>
      <c r="D3606" t="s">
        <v>352</v>
      </c>
      <c r="E3606" t="s">
        <v>347</v>
      </c>
      <c r="F3606" t="s">
        <v>348</v>
      </c>
      <c r="G3606" t="s">
        <v>401</v>
      </c>
      <c r="H3606">
        <v>39</v>
      </c>
      <c r="I3606" t="s">
        <v>245</v>
      </c>
      <c r="J3606" t="s">
        <v>244</v>
      </c>
      <c r="K3606">
        <v>5450539</v>
      </c>
      <c r="L3606">
        <v>4563476</v>
      </c>
      <c r="M3606">
        <v>671601</v>
      </c>
      <c r="N3606">
        <v>10796</v>
      </c>
      <c r="O3606">
        <v>100770</v>
      </c>
      <c r="P3606">
        <v>1826</v>
      </c>
      <c r="Q3606">
        <v>102070</v>
      </c>
    </row>
    <row r="3607" spans="1:17" hidden="1" x14ac:dyDescent="0.2">
      <c r="A3607" t="s">
        <v>359</v>
      </c>
      <c r="B3607" s="2">
        <v>41091</v>
      </c>
      <c r="C3607" t="s">
        <v>351</v>
      </c>
      <c r="D3607" t="s">
        <v>352</v>
      </c>
      <c r="E3607" t="s">
        <v>349</v>
      </c>
      <c r="F3607" t="s">
        <v>350</v>
      </c>
      <c r="G3607" t="s">
        <v>401</v>
      </c>
      <c r="H3607">
        <v>39</v>
      </c>
      <c r="I3607" t="s">
        <v>245</v>
      </c>
      <c r="J3607" t="s">
        <v>244</v>
      </c>
      <c r="K3607">
        <v>5645660</v>
      </c>
      <c r="L3607">
        <v>4724522</v>
      </c>
      <c r="M3607">
        <v>688680</v>
      </c>
      <c r="N3607">
        <v>15663</v>
      </c>
      <c r="O3607">
        <v>102351</v>
      </c>
      <c r="P3607">
        <v>2868</v>
      </c>
      <c r="Q3607">
        <v>111576</v>
      </c>
    </row>
    <row r="3608" spans="1:17" hidden="1" x14ac:dyDescent="0.2">
      <c r="A3608" t="s">
        <v>359</v>
      </c>
      <c r="B3608" s="2">
        <v>41091</v>
      </c>
      <c r="C3608" t="s">
        <v>353</v>
      </c>
      <c r="D3608" t="s">
        <v>354</v>
      </c>
      <c r="E3608" t="s">
        <v>343</v>
      </c>
      <c r="F3608" t="s">
        <v>344</v>
      </c>
      <c r="G3608" t="s">
        <v>401</v>
      </c>
      <c r="H3608">
        <v>39</v>
      </c>
      <c r="I3608" t="s">
        <v>245</v>
      </c>
      <c r="J3608" t="s">
        <v>244</v>
      </c>
      <c r="K3608">
        <v>379058</v>
      </c>
      <c r="L3608">
        <v>311042</v>
      </c>
      <c r="M3608">
        <v>34741</v>
      </c>
      <c r="N3608">
        <v>9015</v>
      </c>
      <c r="O3608">
        <v>3186</v>
      </c>
      <c r="P3608">
        <v>1899</v>
      </c>
      <c r="Q3608">
        <v>19175</v>
      </c>
    </row>
    <row r="3609" spans="1:17" hidden="1" x14ac:dyDescent="0.2">
      <c r="A3609" t="s">
        <v>359</v>
      </c>
      <c r="B3609" s="2">
        <v>41091</v>
      </c>
      <c r="C3609" t="s">
        <v>353</v>
      </c>
      <c r="D3609" t="s">
        <v>354</v>
      </c>
      <c r="E3609" t="s">
        <v>347</v>
      </c>
      <c r="F3609" t="s">
        <v>348</v>
      </c>
      <c r="G3609" t="s">
        <v>401</v>
      </c>
      <c r="H3609">
        <v>39</v>
      </c>
      <c r="I3609" t="s">
        <v>245</v>
      </c>
      <c r="J3609" t="s">
        <v>244</v>
      </c>
      <c r="K3609">
        <v>11169311</v>
      </c>
      <c r="L3609">
        <v>9316843</v>
      </c>
      <c r="M3609">
        <v>1408552</v>
      </c>
      <c r="N3609">
        <v>21520</v>
      </c>
      <c r="O3609">
        <v>210561</v>
      </c>
      <c r="P3609">
        <v>3675</v>
      </c>
      <c r="Q3609">
        <v>208160</v>
      </c>
    </row>
    <row r="3610" spans="1:17" hidden="1" x14ac:dyDescent="0.2">
      <c r="A3610" t="s">
        <v>359</v>
      </c>
      <c r="B3610" s="2">
        <v>41091</v>
      </c>
      <c r="C3610" t="s">
        <v>353</v>
      </c>
      <c r="D3610" t="s">
        <v>354</v>
      </c>
      <c r="E3610" t="s">
        <v>349</v>
      </c>
      <c r="F3610" t="s">
        <v>350</v>
      </c>
      <c r="G3610" t="s">
        <v>401</v>
      </c>
      <c r="H3610">
        <v>39</v>
      </c>
      <c r="I3610" t="s">
        <v>245</v>
      </c>
      <c r="J3610" t="s">
        <v>244</v>
      </c>
      <c r="K3610">
        <v>11548369</v>
      </c>
      <c r="L3610">
        <v>9627885</v>
      </c>
      <c r="M3610">
        <v>1443293</v>
      </c>
      <c r="N3610">
        <v>30535</v>
      </c>
      <c r="O3610">
        <v>213747</v>
      </c>
      <c r="P3610">
        <v>5574</v>
      </c>
      <c r="Q3610">
        <v>227335</v>
      </c>
    </row>
    <row r="3611" spans="1:17" hidden="1" x14ac:dyDescent="0.2">
      <c r="A3611" t="s">
        <v>360</v>
      </c>
      <c r="B3611" s="2">
        <v>41456</v>
      </c>
      <c r="C3611" t="s">
        <v>341</v>
      </c>
      <c r="D3611" t="s">
        <v>342</v>
      </c>
      <c r="E3611" t="s">
        <v>343</v>
      </c>
      <c r="F3611" t="s">
        <v>344</v>
      </c>
      <c r="G3611" t="s">
        <v>401</v>
      </c>
      <c r="H3611">
        <v>39</v>
      </c>
      <c r="I3611" t="s">
        <v>245</v>
      </c>
      <c r="J3611" t="s">
        <v>244</v>
      </c>
      <c r="K3611">
        <v>190209</v>
      </c>
      <c r="L3611">
        <v>155010</v>
      </c>
      <c r="M3611">
        <v>18382</v>
      </c>
      <c r="N3611">
        <v>4290</v>
      </c>
      <c r="O3611">
        <v>1702</v>
      </c>
      <c r="P3611">
        <v>894</v>
      </c>
      <c r="Q3611">
        <v>9931</v>
      </c>
    </row>
    <row r="3612" spans="1:17" hidden="1" x14ac:dyDescent="0.2">
      <c r="A3612" t="s">
        <v>360</v>
      </c>
      <c r="B3612" s="2">
        <v>41456</v>
      </c>
      <c r="C3612" t="s">
        <v>341</v>
      </c>
      <c r="D3612" t="s">
        <v>342</v>
      </c>
      <c r="E3612" t="s">
        <v>347</v>
      </c>
      <c r="F3612" t="s">
        <v>348</v>
      </c>
      <c r="G3612" t="s">
        <v>401</v>
      </c>
      <c r="H3612">
        <v>39</v>
      </c>
      <c r="I3612" t="s">
        <v>245</v>
      </c>
      <c r="J3612" t="s">
        <v>244</v>
      </c>
      <c r="K3612">
        <v>5722775</v>
      </c>
      <c r="L3612">
        <v>4742046</v>
      </c>
      <c r="M3612">
        <v>742564</v>
      </c>
      <c r="N3612">
        <v>10887</v>
      </c>
      <c r="O3612">
        <v>116029</v>
      </c>
      <c r="P3612">
        <v>1910</v>
      </c>
      <c r="Q3612">
        <v>109339</v>
      </c>
    </row>
    <row r="3613" spans="1:17" hidden="1" x14ac:dyDescent="0.2">
      <c r="A3613" t="s">
        <v>360</v>
      </c>
      <c r="B3613" s="2">
        <v>41456</v>
      </c>
      <c r="C3613" t="s">
        <v>341</v>
      </c>
      <c r="D3613" t="s">
        <v>342</v>
      </c>
      <c r="E3613" t="s">
        <v>349</v>
      </c>
      <c r="F3613" t="s">
        <v>350</v>
      </c>
      <c r="G3613" t="s">
        <v>401</v>
      </c>
      <c r="H3613">
        <v>39</v>
      </c>
      <c r="I3613" t="s">
        <v>245</v>
      </c>
      <c r="J3613" t="s">
        <v>244</v>
      </c>
      <c r="K3613">
        <v>5912984</v>
      </c>
      <c r="L3613">
        <v>4897056</v>
      </c>
      <c r="M3613">
        <v>760946</v>
      </c>
      <c r="N3613">
        <v>15177</v>
      </c>
      <c r="O3613">
        <v>117731</v>
      </c>
      <c r="P3613">
        <v>2804</v>
      </c>
      <c r="Q3613">
        <v>119270</v>
      </c>
    </row>
    <row r="3614" spans="1:17" hidden="1" x14ac:dyDescent="0.2">
      <c r="A3614" t="s">
        <v>360</v>
      </c>
      <c r="B3614" s="2">
        <v>41456</v>
      </c>
      <c r="C3614" t="s">
        <v>351</v>
      </c>
      <c r="D3614" t="s">
        <v>352</v>
      </c>
      <c r="E3614" t="s">
        <v>343</v>
      </c>
      <c r="F3614" t="s">
        <v>344</v>
      </c>
      <c r="G3614" t="s">
        <v>401</v>
      </c>
      <c r="H3614">
        <v>39</v>
      </c>
      <c r="I3614" t="s">
        <v>245</v>
      </c>
      <c r="J3614" t="s">
        <v>244</v>
      </c>
      <c r="K3614">
        <v>201468</v>
      </c>
      <c r="L3614">
        <v>165895</v>
      </c>
      <c r="M3614">
        <v>17819</v>
      </c>
      <c r="N3614">
        <v>5057</v>
      </c>
      <c r="O3614">
        <v>1675</v>
      </c>
      <c r="P3614">
        <v>1100</v>
      </c>
      <c r="Q3614">
        <v>9922</v>
      </c>
    </row>
    <row r="3615" spans="1:17" hidden="1" x14ac:dyDescent="0.2">
      <c r="A3615" t="s">
        <v>360</v>
      </c>
      <c r="B3615" s="2">
        <v>41456</v>
      </c>
      <c r="C3615" t="s">
        <v>351</v>
      </c>
      <c r="D3615" t="s">
        <v>352</v>
      </c>
      <c r="E3615" t="s">
        <v>347</v>
      </c>
      <c r="F3615" t="s">
        <v>348</v>
      </c>
      <c r="G3615" t="s">
        <v>401</v>
      </c>
      <c r="H3615">
        <v>39</v>
      </c>
      <c r="I3615" t="s">
        <v>245</v>
      </c>
      <c r="J3615" t="s">
        <v>244</v>
      </c>
      <c r="K3615">
        <v>5462124</v>
      </c>
      <c r="L3615">
        <v>4559538</v>
      </c>
      <c r="M3615">
        <v>677664</v>
      </c>
      <c r="N3615">
        <v>10948</v>
      </c>
      <c r="O3615">
        <v>106561</v>
      </c>
      <c r="P3615">
        <v>1869</v>
      </c>
      <c r="Q3615">
        <v>105544</v>
      </c>
    </row>
    <row r="3616" spans="1:17" hidden="1" x14ac:dyDescent="0.2">
      <c r="A3616" t="s">
        <v>360</v>
      </c>
      <c r="B3616" s="2">
        <v>41456</v>
      </c>
      <c r="C3616" t="s">
        <v>351</v>
      </c>
      <c r="D3616" t="s">
        <v>352</v>
      </c>
      <c r="E3616" t="s">
        <v>349</v>
      </c>
      <c r="F3616" t="s">
        <v>350</v>
      </c>
      <c r="G3616" t="s">
        <v>401</v>
      </c>
      <c r="H3616">
        <v>39</v>
      </c>
      <c r="I3616" t="s">
        <v>245</v>
      </c>
      <c r="J3616" t="s">
        <v>244</v>
      </c>
      <c r="K3616">
        <v>5663592</v>
      </c>
      <c r="L3616">
        <v>4725433</v>
      </c>
      <c r="M3616">
        <v>695483</v>
      </c>
      <c r="N3616">
        <v>16005</v>
      </c>
      <c r="O3616">
        <v>108236</v>
      </c>
      <c r="P3616">
        <v>2969</v>
      </c>
      <c r="Q3616">
        <v>115466</v>
      </c>
    </row>
    <row r="3617" spans="1:17" hidden="1" x14ac:dyDescent="0.2">
      <c r="A3617" t="s">
        <v>360</v>
      </c>
      <c r="B3617" s="2">
        <v>41456</v>
      </c>
      <c r="C3617" t="s">
        <v>353</v>
      </c>
      <c r="D3617" t="s">
        <v>354</v>
      </c>
      <c r="E3617" t="s">
        <v>343</v>
      </c>
      <c r="F3617" t="s">
        <v>344</v>
      </c>
      <c r="G3617" t="s">
        <v>401</v>
      </c>
      <c r="H3617">
        <v>39</v>
      </c>
      <c r="I3617" t="s">
        <v>245</v>
      </c>
      <c r="J3617" t="s">
        <v>244</v>
      </c>
      <c r="K3617">
        <v>391677</v>
      </c>
      <c r="L3617">
        <v>320905</v>
      </c>
      <c r="M3617">
        <v>36201</v>
      </c>
      <c r="N3617">
        <v>9347</v>
      </c>
      <c r="O3617">
        <v>3377</v>
      </c>
      <c r="P3617">
        <v>1994</v>
      </c>
      <c r="Q3617">
        <v>19853</v>
      </c>
    </row>
    <row r="3618" spans="1:17" hidden="1" x14ac:dyDescent="0.2">
      <c r="A3618" t="s">
        <v>360</v>
      </c>
      <c r="B3618" s="2">
        <v>41456</v>
      </c>
      <c r="C3618" t="s">
        <v>353</v>
      </c>
      <c r="D3618" t="s">
        <v>354</v>
      </c>
      <c r="E3618" t="s">
        <v>347</v>
      </c>
      <c r="F3618" t="s">
        <v>348</v>
      </c>
      <c r="G3618" t="s">
        <v>401</v>
      </c>
      <c r="H3618">
        <v>39</v>
      </c>
      <c r="I3618" t="s">
        <v>245</v>
      </c>
      <c r="J3618" t="s">
        <v>244</v>
      </c>
      <c r="K3618">
        <v>11184899</v>
      </c>
      <c r="L3618">
        <v>9301584</v>
      </c>
      <c r="M3618">
        <v>1420228</v>
      </c>
      <c r="N3618">
        <v>21835</v>
      </c>
      <c r="O3618">
        <v>222590</v>
      </c>
      <c r="P3618">
        <v>3779</v>
      </c>
      <c r="Q3618">
        <v>214883</v>
      </c>
    </row>
    <row r="3619" spans="1:17" hidden="1" x14ac:dyDescent="0.2">
      <c r="A3619" t="s">
        <v>360</v>
      </c>
      <c r="B3619" s="2">
        <v>41456</v>
      </c>
      <c r="C3619" t="s">
        <v>353</v>
      </c>
      <c r="D3619" t="s">
        <v>354</v>
      </c>
      <c r="E3619" t="s">
        <v>349</v>
      </c>
      <c r="F3619" t="s">
        <v>350</v>
      </c>
      <c r="G3619" t="s">
        <v>401</v>
      </c>
      <c r="H3619">
        <v>39</v>
      </c>
      <c r="I3619" t="s">
        <v>245</v>
      </c>
      <c r="J3619" t="s">
        <v>244</v>
      </c>
      <c r="K3619">
        <v>11576576</v>
      </c>
      <c r="L3619">
        <v>9622489</v>
      </c>
      <c r="M3619">
        <v>1456429</v>
      </c>
      <c r="N3619">
        <v>31182</v>
      </c>
      <c r="O3619">
        <v>225967</v>
      </c>
      <c r="P3619">
        <v>5773</v>
      </c>
      <c r="Q3619">
        <v>234736</v>
      </c>
    </row>
    <row r="3620" spans="1:17" x14ac:dyDescent="0.2">
      <c r="A3620" t="s">
        <v>361</v>
      </c>
      <c r="B3620" s="2">
        <v>41821</v>
      </c>
      <c r="C3620" t="s">
        <v>341</v>
      </c>
      <c r="D3620" t="s">
        <v>342</v>
      </c>
      <c r="E3620" t="s">
        <v>343</v>
      </c>
      <c r="F3620" t="s">
        <v>344</v>
      </c>
      <c r="G3620" t="s">
        <v>401</v>
      </c>
      <c r="H3620">
        <v>39</v>
      </c>
      <c r="I3620" t="s">
        <v>245</v>
      </c>
      <c r="J3620" t="s">
        <v>244</v>
      </c>
      <c r="K3620">
        <v>196613</v>
      </c>
      <c r="L3620">
        <v>159990</v>
      </c>
      <c r="M3620">
        <v>19146</v>
      </c>
      <c r="N3620">
        <v>4443</v>
      </c>
      <c r="O3620">
        <v>1760</v>
      </c>
      <c r="P3620">
        <v>932</v>
      </c>
      <c r="Q3620">
        <v>10342</v>
      </c>
    </row>
    <row r="3621" spans="1:17" x14ac:dyDescent="0.2">
      <c r="A3621" t="s">
        <v>361</v>
      </c>
      <c r="B3621" s="2">
        <v>41821</v>
      </c>
      <c r="C3621" t="s">
        <v>341</v>
      </c>
      <c r="D3621" t="s">
        <v>342</v>
      </c>
      <c r="E3621" t="s">
        <v>347</v>
      </c>
      <c r="F3621" t="s">
        <v>348</v>
      </c>
      <c r="G3621" t="s">
        <v>401</v>
      </c>
      <c r="H3621">
        <v>39</v>
      </c>
      <c r="I3621" t="s">
        <v>245</v>
      </c>
      <c r="J3621" t="s">
        <v>244</v>
      </c>
      <c r="K3621">
        <v>5727267</v>
      </c>
      <c r="L3621">
        <v>4731631</v>
      </c>
      <c r="M3621">
        <v>747990</v>
      </c>
      <c r="N3621">
        <v>10932</v>
      </c>
      <c r="O3621">
        <v>122288</v>
      </c>
      <c r="P3621">
        <v>1978</v>
      </c>
      <c r="Q3621">
        <v>112448</v>
      </c>
    </row>
    <row r="3622" spans="1:17" x14ac:dyDescent="0.2">
      <c r="A3622" t="s">
        <v>361</v>
      </c>
      <c r="B3622" s="2">
        <v>41821</v>
      </c>
      <c r="C3622" t="s">
        <v>341</v>
      </c>
      <c r="D3622" t="s">
        <v>342</v>
      </c>
      <c r="E3622" t="s">
        <v>349</v>
      </c>
      <c r="F3622" t="s">
        <v>350</v>
      </c>
      <c r="G3622" t="s">
        <v>401</v>
      </c>
      <c r="H3622">
        <v>39</v>
      </c>
      <c r="I3622" t="s">
        <v>245</v>
      </c>
      <c r="J3622" t="s">
        <v>244</v>
      </c>
      <c r="K3622">
        <v>5923880</v>
      </c>
      <c r="L3622">
        <v>4891621</v>
      </c>
      <c r="M3622">
        <v>767136</v>
      </c>
      <c r="N3622">
        <v>15375</v>
      </c>
      <c r="O3622">
        <v>124048</v>
      </c>
      <c r="P3622">
        <v>2910</v>
      </c>
      <c r="Q3622">
        <v>122790</v>
      </c>
    </row>
    <row r="3623" spans="1:17" x14ac:dyDescent="0.2">
      <c r="A3623" t="s">
        <v>361</v>
      </c>
      <c r="B3623" s="2">
        <v>41821</v>
      </c>
      <c r="C3623" t="s">
        <v>351</v>
      </c>
      <c r="D3623" t="s">
        <v>352</v>
      </c>
      <c r="E3623" t="s">
        <v>343</v>
      </c>
      <c r="F3623" t="s">
        <v>344</v>
      </c>
      <c r="G3623" t="s">
        <v>401</v>
      </c>
      <c r="H3623">
        <v>39</v>
      </c>
      <c r="I3623" t="s">
        <v>245</v>
      </c>
      <c r="J3623" t="s">
        <v>244</v>
      </c>
      <c r="K3623">
        <v>207748</v>
      </c>
      <c r="L3623">
        <v>170792</v>
      </c>
      <c r="M3623">
        <v>18543</v>
      </c>
      <c r="N3623">
        <v>5215</v>
      </c>
      <c r="O3623">
        <v>1737</v>
      </c>
      <c r="P3623">
        <v>1125</v>
      </c>
      <c r="Q3623">
        <v>10336</v>
      </c>
    </row>
    <row r="3624" spans="1:17" x14ac:dyDescent="0.2">
      <c r="A3624" t="s">
        <v>361</v>
      </c>
      <c r="B3624" s="2">
        <v>41821</v>
      </c>
      <c r="C3624" t="s">
        <v>351</v>
      </c>
      <c r="D3624" t="s">
        <v>352</v>
      </c>
      <c r="E3624" t="s">
        <v>347</v>
      </c>
      <c r="F3624" t="s">
        <v>348</v>
      </c>
      <c r="G3624" t="s">
        <v>401</v>
      </c>
      <c r="H3624">
        <v>39</v>
      </c>
      <c r="I3624" t="s">
        <v>245</v>
      </c>
      <c r="J3624" t="s">
        <v>244</v>
      </c>
      <c r="K3624">
        <v>5471345</v>
      </c>
      <c r="L3624">
        <v>4553544</v>
      </c>
      <c r="M3624">
        <v>683603</v>
      </c>
      <c r="N3624">
        <v>11033</v>
      </c>
      <c r="O3624">
        <v>112345</v>
      </c>
      <c r="P3624">
        <v>1943</v>
      </c>
      <c r="Q3624">
        <v>108877</v>
      </c>
    </row>
    <row r="3625" spans="1:17" x14ac:dyDescent="0.2">
      <c r="A3625" t="s">
        <v>361</v>
      </c>
      <c r="B3625" s="2">
        <v>41821</v>
      </c>
      <c r="C3625" t="s">
        <v>351</v>
      </c>
      <c r="D3625" t="s">
        <v>352</v>
      </c>
      <c r="E3625" t="s">
        <v>349</v>
      </c>
      <c r="F3625" t="s">
        <v>350</v>
      </c>
      <c r="G3625" t="s">
        <v>401</v>
      </c>
      <c r="H3625">
        <v>39</v>
      </c>
      <c r="I3625" t="s">
        <v>245</v>
      </c>
      <c r="J3625" t="s">
        <v>244</v>
      </c>
      <c r="K3625">
        <v>5679093</v>
      </c>
      <c r="L3625">
        <v>4724336</v>
      </c>
      <c r="M3625">
        <v>702146</v>
      </c>
      <c r="N3625">
        <v>16248</v>
      </c>
      <c r="O3625">
        <v>114082</v>
      </c>
      <c r="P3625">
        <v>3068</v>
      </c>
      <c r="Q3625">
        <v>119213</v>
      </c>
    </row>
    <row r="3626" spans="1:17" x14ac:dyDescent="0.2">
      <c r="A3626" t="s">
        <v>361</v>
      </c>
      <c r="B3626" s="2">
        <v>41821</v>
      </c>
      <c r="C3626" t="s">
        <v>353</v>
      </c>
      <c r="D3626" t="s">
        <v>354</v>
      </c>
      <c r="E3626" t="s">
        <v>343</v>
      </c>
      <c r="F3626" t="s">
        <v>344</v>
      </c>
      <c r="G3626" t="s">
        <v>401</v>
      </c>
      <c r="H3626">
        <v>39</v>
      </c>
      <c r="I3626" t="s">
        <v>245</v>
      </c>
      <c r="J3626" t="s">
        <v>244</v>
      </c>
      <c r="K3626">
        <v>404361</v>
      </c>
      <c r="L3626">
        <v>330782</v>
      </c>
      <c r="M3626">
        <v>37689</v>
      </c>
      <c r="N3626">
        <v>9658</v>
      </c>
      <c r="O3626">
        <v>3497</v>
      </c>
      <c r="P3626">
        <v>2057</v>
      </c>
      <c r="Q3626">
        <v>20678</v>
      </c>
    </row>
    <row r="3627" spans="1:17" x14ac:dyDescent="0.2">
      <c r="A3627" t="s">
        <v>361</v>
      </c>
      <c r="B3627" s="2">
        <v>41821</v>
      </c>
      <c r="C3627" t="s">
        <v>353</v>
      </c>
      <c r="D3627" t="s">
        <v>354</v>
      </c>
      <c r="E3627" t="s">
        <v>347</v>
      </c>
      <c r="F3627" t="s">
        <v>348</v>
      </c>
      <c r="G3627" t="s">
        <v>401</v>
      </c>
      <c r="H3627">
        <v>39</v>
      </c>
      <c r="I3627" t="s">
        <v>245</v>
      </c>
      <c r="J3627" t="s">
        <v>244</v>
      </c>
      <c r="K3627">
        <v>11198612</v>
      </c>
      <c r="L3627">
        <v>9285175</v>
      </c>
      <c r="M3627">
        <v>1431593</v>
      </c>
      <c r="N3627">
        <v>21965</v>
      </c>
      <c r="O3627">
        <v>234633</v>
      </c>
      <c r="P3627">
        <v>3921</v>
      </c>
      <c r="Q3627">
        <v>221325</v>
      </c>
    </row>
    <row r="3628" spans="1:17" x14ac:dyDescent="0.2">
      <c r="A3628" t="s">
        <v>361</v>
      </c>
      <c r="B3628" s="2">
        <v>41821</v>
      </c>
      <c r="C3628" t="s">
        <v>353</v>
      </c>
      <c r="D3628" t="s">
        <v>354</v>
      </c>
      <c r="E3628" t="s">
        <v>349</v>
      </c>
      <c r="F3628" t="s">
        <v>350</v>
      </c>
      <c r="G3628" t="s">
        <v>401</v>
      </c>
      <c r="H3628">
        <v>39</v>
      </c>
      <c r="I3628" t="s">
        <v>245</v>
      </c>
      <c r="J3628" t="s">
        <v>244</v>
      </c>
      <c r="K3628">
        <v>11602973</v>
      </c>
      <c r="L3628">
        <v>9615957</v>
      </c>
      <c r="M3628">
        <v>1469282</v>
      </c>
      <c r="N3628">
        <v>31623</v>
      </c>
      <c r="O3628">
        <v>238130</v>
      </c>
      <c r="P3628">
        <v>5978</v>
      </c>
      <c r="Q3628">
        <v>242003</v>
      </c>
    </row>
    <row r="3629" spans="1:17" hidden="1" x14ac:dyDescent="0.2">
      <c r="A3629" t="s">
        <v>362</v>
      </c>
      <c r="B3629" s="2">
        <v>42186</v>
      </c>
      <c r="C3629" t="s">
        <v>341</v>
      </c>
      <c r="D3629" t="s">
        <v>342</v>
      </c>
      <c r="E3629" t="s">
        <v>343</v>
      </c>
      <c r="F3629" t="s">
        <v>344</v>
      </c>
      <c r="G3629" t="s">
        <v>401</v>
      </c>
      <c r="H3629">
        <v>39</v>
      </c>
      <c r="I3629" t="s">
        <v>245</v>
      </c>
      <c r="J3629" t="s">
        <v>244</v>
      </c>
      <c r="K3629">
        <v>202837</v>
      </c>
      <c r="L3629">
        <v>164709</v>
      </c>
      <c r="M3629">
        <v>19912</v>
      </c>
      <c r="N3629">
        <v>4601</v>
      </c>
      <c r="O3629">
        <v>1842</v>
      </c>
      <c r="P3629">
        <v>959</v>
      </c>
      <c r="Q3629">
        <v>10814</v>
      </c>
    </row>
    <row r="3630" spans="1:17" hidden="1" x14ac:dyDescent="0.2">
      <c r="A3630" t="s">
        <v>362</v>
      </c>
      <c r="B3630" s="2">
        <v>42186</v>
      </c>
      <c r="C3630" t="s">
        <v>341</v>
      </c>
      <c r="D3630" t="s">
        <v>342</v>
      </c>
      <c r="E3630" t="s">
        <v>347</v>
      </c>
      <c r="F3630" t="s">
        <v>348</v>
      </c>
      <c r="G3630" t="s">
        <v>401</v>
      </c>
      <c r="H3630">
        <v>39</v>
      </c>
      <c r="I3630" t="s">
        <v>245</v>
      </c>
      <c r="J3630" t="s">
        <v>244</v>
      </c>
      <c r="K3630">
        <v>5726049</v>
      </c>
      <c r="L3630">
        <v>4716022</v>
      </c>
      <c r="M3630">
        <v>753142</v>
      </c>
      <c r="N3630">
        <v>10987</v>
      </c>
      <c r="O3630">
        <v>128347</v>
      </c>
      <c r="P3630">
        <v>2052</v>
      </c>
      <c r="Q3630">
        <v>115499</v>
      </c>
    </row>
    <row r="3631" spans="1:17" hidden="1" x14ac:dyDescent="0.2">
      <c r="A3631" t="s">
        <v>362</v>
      </c>
      <c r="B3631" s="2">
        <v>42186</v>
      </c>
      <c r="C3631" t="s">
        <v>341</v>
      </c>
      <c r="D3631" t="s">
        <v>342</v>
      </c>
      <c r="E3631" t="s">
        <v>349</v>
      </c>
      <c r="F3631" t="s">
        <v>350</v>
      </c>
      <c r="G3631" t="s">
        <v>401</v>
      </c>
      <c r="H3631">
        <v>39</v>
      </c>
      <c r="I3631" t="s">
        <v>245</v>
      </c>
      <c r="J3631" t="s">
        <v>244</v>
      </c>
      <c r="K3631">
        <v>5928886</v>
      </c>
      <c r="L3631">
        <v>4880731</v>
      </c>
      <c r="M3631">
        <v>773054</v>
      </c>
      <c r="N3631">
        <v>15588</v>
      </c>
      <c r="O3631">
        <v>130189</v>
      </c>
      <c r="P3631">
        <v>3011</v>
      </c>
      <c r="Q3631">
        <v>126313</v>
      </c>
    </row>
    <row r="3632" spans="1:17" hidden="1" x14ac:dyDescent="0.2">
      <c r="A3632" t="s">
        <v>362</v>
      </c>
      <c r="B3632" s="2">
        <v>42186</v>
      </c>
      <c r="C3632" t="s">
        <v>351</v>
      </c>
      <c r="D3632" t="s">
        <v>352</v>
      </c>
      <c r="E3632" t="s">
        <v>343</v>
      </c>
      <c r="F3632" t="s">
        <v>344</v>
      </c>
      <c r="G3632" t="s">
        <v>401</v>
      </c>
      <c r="H3632">
        <v>39</v>
      </c>
      <c r="I3632" t="s">
        <v>245</v>
      </c>
      <c r="J3632" t="s">
        <v>244</v>
      </c>
      <c r="K3632">
        <v>214018</v>
      </c>
      <c r="L3632">
        <v>175656</v>
      </c>
      <c r="M3632">
        <v>19319</v>
      </c>
      <c r="N3632">
        <v>5306</v>
      </c>
      <c r="O3632">
        <v>1818</v>
      </c>
      <c r="P3632">
        <v>1150</v>
      </c>
      <c r="Q3632">
        <v>10769</v>
      </c>
    </row>
    <row r="3633" spans="1:17" hidden="1" x14ac:dyDescent="0.2">
      <c r="A3633" t="s">
        <v>362</v>
      </c>
      <c r="B3633" s="2">
        <v>42186</v>
      </c>
      <c r="C3633" t="s">
        <v>351</v>
      </c>
      <c r="D3633" t="s">
        <v>352</v>
      </c>
      <c r="E3633" t="s">
        <v>347</v>
      </c>
      <c r="F3633" t="s">
        <v>348</v>
      </c>
      <c r="G3633" t="s">
        <v>401</v>
      </c>
      <c r="H3633">
        <v>39</v>
      </c>
      <c r="I3633" t="s">
        <v>245</v>
      </c>
      <c r="J3633" t="s">
        <v>244</v>
      </c>
      <c r="K3633">
        <v>5474946</v>
      </c>
      <c r="L3633">
        <v>4541497</v>
      </c>
      <c r="M3633">
        <v>689827</v>
      </c>
      <c r="N3633">
        <v>11101</v>
      </c>
      <c r="O3633">
        <v>118329</v>
      </c>
      <c r="P3633">
        <v>2067</v>
      </c>
      <c r="Q3633">
        <v>112125</v>
      </c>
    </row>
    <row r="3634" spans="1:17" hidden="1" x14ac:dyDescent="0.2">
      <c r="A3634" t="s">
        <v>362</v>
      </c>
      <c r="B3634" s="2">
        <v>42186</v>
      </c>
      <c r="C3634" t="s">
        <v>351</v>
      </c>
      <c r="D3634" t="s">
        <v>352</v>
      </c>
      <c r="E3634" t="s">
        <v>349</v>
      </c>
      <c r="F3634" t="s">
        <v>350</v>
      </c>
      <c r="G3634" t="s">
        <v>401</v>
      </c>
      <c r="H3634">
        <v>39</v>
      </c>
      <c r="I3634" t="s">
        <v>245</v>
      </c>
      <c r="J3634" t="s">
        <v>244</v>
      </c>
      <c r="K3634">
        <v>5688964</v>
      </c>
      <c r="L3634">
        <v>4717153</v>
      </c>
      <c r="M3634">
        <v>709146</v>
      </c>
      <c r="N3634">
        <v>16407</v>
      </c>
      <c r="O3634">
        <v>120147</v>
      </c>
      <c r="P3634">
        <v>3217</v>
      </c>
      <c r="Q3634">
        <v>122894</v>
      </c>
    </row>
    <row r="3635" spans="1:17" hidden="1" x14ac:dyDescent="0.2">
      <c r="A3635" t="s">
        <v>362</v>
      </c>
      <c r="B3635" s="2">
        <v>42186</v>
      </c>
      <c r="C3635" t="s">
        <v>353</v>
      </c>
      <c r="D3635" t="s">
        <v>354</v>
      </c>
      <c r="E3635" t="s">
        <v>343</v>
      </c>
      <c r="F3635" t="s">
        <v>344</v>
      </c>
      <c r="G3635" t="s">
        <v>401</v>
      </c>
      <c r="H3635">
        <v>39</v>
      </c>
      <c r="I3635" t="s">
        <v>245</v>
      </c>
      <c r="J3635" t="s">
        <v>244</v>
      </c>
      <c r="K3635">
        <v>416855</v>
      </c>
      <c r="L3635">
        <v>340365</v>
      </c>
      <c r="M3635">
        <v>39231</v>
      </c>
      <c r="N3635">
        <v>9907</v>
      </c>
      <c r="O3635">
        <v>3660</v>
      </c>
      <c r="P3635">
        <v>2109</v>
      </c>
      <c r="Q3635">
        <v>21583</v>
      </c>
    </row>
    <row r="3636" spans="1:17" hidden="1" x14ac:dyDescent="0.2">
      <c r="A3636" t="s">
        <v>362</v>
      </c>
      <c r="B3636" s="2">
        <v>42186</v>
      </c>
      <c r="C3636" t="s">
        <v>353</v>
      </c>
      <c r="D3636" t="s">
        <v>354</v>
      </c>
      <c r="E3636" t="s">
        <v>347</v>
      </c>
      <c r="F3636" t="s">
        <v>348</v>
      </c>
      <c r="G3636" t="s">
        <v>401</v>
      </c>
      <c r="H3636">
        <v>39</v>
      </c>
      <c r="I3636" t="s">
        <v>245</v>
      </c>
      <c r="J3636" t="s">
        <v>244</v>
      </c>
      <c r="K3636">
        <v>11200995</v>
      </c>
      <c r="L3636">
        <v>9257519</v>
      </c>
      <c r="M3636">
        <v>1442969</v>
      </c>
      <c r="N3636">
        <v>22088</v>
      </c>
      <c r="O3636">
        <v>246676</v>
      </c>
      <c r="P3636">
        <v>4119</v>
      </c>
      <c r="Q3636">
        <v>227624</v>
      </c>
    </row>
    <row r="3637" spans="1:17" hidden="1" x14ac:dyDescent="0.2">
      <c r="A3637" t="s">
        <v>362</v>
      </c>
      <c r="B3637" s="2">
        <v>42186</v>
      </c>
      <c r="C3637" t="s">
        <v>353</v>
      </c>
      <c r="D3637" t="s">
        <v>354</v>
      </c>
      <c r="E3637" t="s">
        <v>349</v>
      </c>
      <c r="F3637" t="s">
        <v>350</v>
      </c>
      <c r="G3637" t="s">
        <v>401</v>
      </c>
      <c r="H3637">
        <v>39</v>
      </c>
      <c r="I3637" t="s">
        <v>245</v>
      </c>
      <c r="J3637" t="s">
        <v>244</v>
      </c>
      <c r="K3637">
        <v>11617850</v>
      </c>
      <c r="L3637">
        <v>9597884</v>
      </c>
      <c r="M3637">
        <v>1482200</v>
      </c>
      <c r="N3637">
        <v>31995</v>
      </c>
      <c r="O3637">
        <v>250336</v>
      </c>
      <c r="P3637">
        <v>6228</v>
      </c>
      <c r="Q3637">
        <v>249207</v>
      </c>
    </row>
    <row r="3638" spans="1:17" hidden="1" x14ac:dyDescent="0.2">
      <c r="A3638" t="s">
        <v>363</v>
      </c>
      <c r="B3638" s="2">
        <v>42552</v>
      </c>
      <c r="C3638" t="s">
        <v>341</v>
      </c>
      <c r="D3638" t="s">
        <v>342</v>
      </c>
      <c r="E3638" t="s">
        <v>343</v>
      </c>
      <c r="F3638" t="s">
        <v>344</v>
      </c>
      <c r="G3638" t="s">
        <v>401</v>
      </c>
      <c r="H3638">
        <v>39</v>
      </c>
      <c r="I3638" t="s">
        <v>245</v>
      </c>
      <c r="J3638" t="s">
        <v>244</v>
      </c>
      <c r="K3638">
        <v>209276</v>
      </c>
      <c r="L3638">
        <v>169718</v>
      </c>
      <c r="M3638">
        <v>20667</v>
      </c>
      <c r="N3638">
        <v>4761</v>
      </c>
      <c r="O3638">
        <v>1934</v>
      </c>
      <c r="P3638">
        <v>997</v>
      </c>
      <c r="Q3638">
        <v>11199</v>
      </c>
    </row>
    <row r="3639" spans="1:17" hidden="1" x14ac:dyDescent="0.2">
      <c r="A3639" t="s">
        <v>363</v>
      </c>
      <c r="B3639" s="2">
        <v>42552</v>
      </c>
      <c r="C3639" t="s">
        <v>341</v>
      </c>
      <c r="D3639" t="s">
        <v>342</v>
      </c>
      <c r="E3639" t="s">
        <v>347</v>
      </c>
      <c r="F3639" t="s">
        <v>348</v>
      </c>
      <c r="G3639" t="s">
        <v>401</v>
      </c>
      <c r="H3639">
        <v>39</v>
      </c>
      <c r="I3639" t="s">
        <v>245</v>
      </c>
      <c r="J3639" t="s">
        <v>244</v>
      </c>
      <c r="K3639">
        <v>5725456</v>
      </c>
      <c r="L3639">
        <v>4700908</v>
      </c>
      <c r="M3639">
        <v>757931</v>
      </c>
      <c r="N3639">
        <v>11124</v>
      </c>
      <c r="O3639">
        <v>134773</v>
      </c>
      <c r="P3639">
        <v>2109</v>
      </c>
      <c r="Q3639">
        <v>118611</v>
      </c>
    </row>
    <row r="3640" spans="1:17" hidden="1" x14ac:dyDescent="0.2">
      <c r="A3640" t="s">
        <v>363</v>
      </c>
      <c r="B3640" s="2">
        <v>42552</v>
      </c>
      <c r="C3640" t="s">
        <v>341</v>
      </c>
      <c r="D3640" t="s">
        <v>342</v>
      </c>
      <c r="E3640" t="s">
        <v>349</v>
      </c>
      <c r="F3640" t="s">
        <v>350</v>
      </c>
      <c r="G3640" t="s">
        <v>401</v>
      </c>
      <c r="H3640">
        <v>39</v>
      </c>
      <c r="I3640" t="s">
        <v>245</v>
      </c>
      <c r="J3640" t="s">
        <v>244</v>
      </c>
      <c r="K3640">
        <v>5934732</v>
      </c>
      <c r="L3640">
        <v>4870626</v>
      </c>
      <c r="M3640">
        <v>778598</v>
      </c>
      <c r="N3640">
        <v>15885</v>
      </c>
      <c r="O3640">
        <v>136707</v>
      </c>
      <c r="P3640">
        <v>3106</v>
      </c>
      <c r="Q3640">
        <v>129810</v>
      </c>
    </row>
    <row r="3641" spans="1:17" hidden="1" x14ac:dyDescent="0.2">
      <c r="A3641" t="s">
        <v>363</v>
      </c>
      <c r="B3641" s="2">
        <v>42552</v>
      </c>
      <c r="C3641" t="s">
        <v>351</v>
      </c>
      <c r="D3641" t="s">
        <v>352</v>
      </c>
      <c r="E3641" t="s">
        <v>343</v>
      </c>
      <c r="F3641" t="s">
        <v>344</v>
      </c>
      <c r="G3641" t="s">
        <v>401</v>
      </c>
      <c r="H3641">
        <v>39</v>
      </c>
      <c r="I3641" t="s">
        <v>245</v>
      </c>
      <c r="J3641" t="s">
        <v>244</v>
      </c>
      <c r="K3641">
        <v>220783</v>
      </c>
      <c r="L3641">
        <v>181078</v>
      </c>
      <c r="M3641">
        <v>20094</v>
      </c>
      <c r="N3641">
        <v>5383</v>
      </c>
      <c r="O3641">
        <v>1893</v>
      </c>
      <c r="P3641">
        <v>1179</v>
      </c>
      <c r="Q3641">
        <v>11156</v>
      </c>
    </row>
    <row r="3642" spans="1:17" hidden="1" x14ac:dyDescent="0.2">
      <c r="A3642" t="s">
        <v>363</v>
      </c>
      <c r="B3642" s="2">
        <v>42552</v>
      </c>
      <c r="C3642" t="s">
        <v>351</v>
      </c>
      <c r="D3642" t="s">
        <v>352</v>
      </c>
      <c r="E3642" t="s">
        <v>347</v>
      </c>
      <c r="F3642" t="s">
        <v>348</v>
      </c>
      <c r="G3642" t="s">
        <v>401</v>
      </c>
      <c r="H3642">
        <v>39</v>
      </c>
      <c r="I3642" t="s">
        <v>245</v>
      </c>
      <c r="J3642" t="s">
        <v>244</v>
      </c>
      <c r="K3642">
        <v>5479488</v>
      </c>
      <c r="L3642">
        <v>4530111</v>
      </c>
      <c r="M3642">
        <v>695856</v>
      </c>
      <c r="N3642">
        <v>11199</v>
      </c>
      <c r="O3642">
        <v>124577</v>
      </c>
      <c r="P3642">
        <v>2148</v>
      </c>
      <c r="Q3642">
        <v>115597</v>
      </c>
    </row>
    <row r="3643" spans="1:17" hidden="1" x14ac:dyDescent="0.2">
      <c r="A3643" t="s">
        <v>363</v>
      </c>
      <c r="B3643" s="2">
        <v>42552</v>
      </c>
      <c r="C3643" t="s">
        <v>351</v>
      </c>
      <c r="D3643" t="s">
        <v>352</v>
      </c>
      <c r="E3643" t="s">
        <v>349</v>
      </c>
      <c r="F3643" t="s">
        <v>350</v>
      </c>
      <c r="G3643" t="s">
        <v>401</v>
      </c>
      <c r="H3643">
        <v>39</v>
      </c>
      <c r="I3643" t="s">
        <v>245</v>
      </c>
      <c r="J3643" t="s">
        <v>244</v>
      </c>
      <c r="K3643">
        <v>5700271</v>
      </c>
      <c r="L3643">
        <v>4711189</v>
      </c>
      <c r="M3643">
        <v>715950</v>
      </c>
      <c r="N3643">
        <v>16582</v>
      </c>
      <c r="O3643">
        <v>126470</v>
      </c>
      <c r="P3643">
        <v>3327</v>
      </c>
      <c r="Q3643">
        <v>126753</v>
      </c>
    </row>
    <row r="3644" spans="1:17" hidden="1" x14ac:dyDescent="0.2">
      <c r="A3644" t="s">
        <v>363</v>
      </c>
      <c r="B3644" s="2">
        <v>42552</v>
      </c>
      <c r="C3644" t="s">
        <v>353</v>
      </c>
      <c r="D3644" t="s">
        <v>354</v>
      </c>
      <c r="E3644" t="s">
        <v>343</v>
      </c>
      <c r="F3644" t="s">
        <v>344</v>
      </c>
      <c r="G3644" t="s">
        <v>401</v>
      </c>
      <c r="H3644">
        <v>39</v>
      </c>
      <c r="I3644" t="s">
        <v>245</v>
      </c>
      <c r="J3644" t="s">
        <v>244</v>
      </c>
      <c r="K3644">
        <v>430059</v>
      </c>
      <c r="L3644">
        <v>350796</v>
      </c>
      <c r="M3644">
        <v>40761</v>
      </c>
      <c r="N3644">
        <v>10144</v>
      </c>
      <c r="O3644">
        <v>3827</v>
      </c>
      <c r="P3644">
        <v>2176</v>
      </c>
      <c r="Q3644">
        <v>22355</v>
      </c>
    </row>
    <row r="3645" spans="1:17" hidden="1" x14ac:dyDescent="0.2">
      <c r="A3645" t="s">
        <v>363</v>
      </c>
      <c r="B3645" s="2">
        <v>42552</v>
      </c>
      <c r="C3645" t="s">
        <v>353</v>
      </c>
      <c r="D3645" t="s">
        <v>354</v>
      </c>
      <c r="E3645" t="s">
        <v>347</v>
      </c>
      <c r="F3645" t="s">
        <v>348</v>
      </c>
      <c r="G3645" t="s">
        <v>401</v>
      </c>
      <c r="H3645">
        <v>39</v>
      </c>
      <c r="I3645" t="s">
        <v>245</v>
      </c>
      <c r="J3645" t="s">
        <v>244</v>
      </c>
      <c r="K3645">
        <v>11204944</v>
      </c>
      <c r="L3645">
        <v>9231019</v>
      </c>
      <c r="M3645">
        <v>1453787</v>
      </c>
      <c r="N3645">
        <v>22323</v>
      </c>
      <c r="O3645">
        <v>259350</v>
      </c>
      <c r="P3645">
        <v>4257</v>
      </c>
      <c r="Q3645">
        <v>234208</v>
      </c>
    </row>
    <row r="3646" spans="1:17" hidden="1" x14ac:dyDescent="0.2">
      <c r="A3646" t="s">
        <v>363</v>
      </c>
      <c r="B3646" s="2">
        <v>42552</v>
      </c>
      <c r="C3646" t="s">
        <v>353</v>
      </c>
      <c r="D3646" t="s">
        <v>354</v>
      </c>
      <c r="E3646" t="s">
        <v>349</v>
      </c>
      <c r="F3646" t="s">
        <v>350</v>
      </c>
      <c r="G3646" t="s">
        <v>401</v>
      </c>
      <c r="H3646">
        <v>39</v>
      </c>
      <c r="I3646" t="s">
        <v>245</v>
      </c>
      <c r="J3646" t="s">
        <v>244</v>
      </c>
      <c r="K3646">
        <v>11635003</v>
      </c>
      <c r="L3646">
        <v>9581815</v>
      </c>
      <c r="M3646">
        <v>1494548</v>
      </c>
      <c r="N3646">
        <v>32467</v>
      </c>
      <c r="O3646">
        <v>263177</v>
      </c>
      <c r="P3646">
        <v>6433</v>
      </c>
      <c r="Q3646">
        <v>256563</v>
      </c>
    </row>
    <row r="3647" spans="1:17" hidden="1" x14ac:dyDescent="0.2">
      <c r="A3647" t="s">
        <v>364</v>
      </c>
      <c r="B3647" s="2">
        <v>42917</v>
      </c>
      <c r="C3647" t="s">
        <v>341</v>
      </c>
      <c r="D3647" t="s">
        <v>342</v>
      </c>
      <c r="E3647" t="s">
        <v>343</v>
      </c>
      <c r="F3647" t="s">
        <v>344</v>
      </c>
      <c r="G3647" t="s">
        <v>401</v>
      </c>
      <c r="H3647">
        <v>39</v>
      </c>
      <c r="I3647" t="s">
        <v>245</v>
      </c>
      <c r="J3647" t="s">
        <v>244</v>
      </c>
      <c r="K3647">
        <v>216338</v>
      </c>
      <c r="L3647">
        <v>175385</v>
      </c>
      <c r="M3647">
        <v>21348</v>
      </c>
      <c r="N3647">
        <v>4893</v>
      </c>
      <c r="O3647">
        <v>2012</v>
      </c>
      <c r="P3647">
        <v>1031</v>
      </c>
      <c r="Q3647">
        <v>11669</v>
      </c>
    </row>
    <row r="3648" spans="1:17" hidden="1" x14ac:dyDescent="0.2">
      <c r="A3648" t="s">
        <v>364</v>
      </c>
      <c r="B3648" s="2">
        <v>42917</v>
      </c>
      <c r="C3648" t="s">
        <v>341</v>
      </c>
      <c r="D3648" t="s">
        <v>342</v>
      </c>
      <c r="E3648" t="s">
        <v>347</v>
      </c>
      <c r="F3648" t="s">
        <v>348</v>
      </c>
      <c r="G3648" t="s">
        <v>401</v>
      </c>
      <c r="H3648">
        <v>39</v>
      </c>
      <c r="I3648" t="s">
        <v>245</v>
      </c>
      <c r="J3648" t="s">
        <v>244</v>
      </c>
      <c r="K3648">
        <v>5731422</v>
      </c>
      <c r="L3648">
        <v>4692346</v>
      </c>
      <c r="M3648">
        <v>763216</v>
      </c>
      <c r="N3648">
        <v>11228</v>
      </c>
      <c r="O3648">
        <v>140666</v>
      </c>
      <c r="P3648">
        <v>2182</v>
      </c>
      <c r="Q3648">
        <v>121784</v>
      </c>
    </row>
    <row r="3649" spans="1:17" hidden="1" x14ac:dyDescent="0.2">
      <c r="A3649" t="s">
        <v>364</v>
      </c>
      <c r="B3649" s="2">
        <v>42917</v>
      </c>
      <c r="C3649" t="s">
        <v>341</v>
      </c>
      <c r="D3649" t="s">
        <v>342</v>
      </c>
      <c r="E3649" t="s">
        <v>349</v>
      </c>
      <c r="F3649" t="s">
        <v>350</v>
      </c>
      <c r="G3649" t="s">
        <v>401</v>
      </c>
      <c r="H3649">
        <v>39</v>
      </c>
      <c r="I3649" t="s">
        <v>245</v>
      </c>
      <c r="J3649" t="s">
        <v>244</v>
      </c>
      <c r="K3649">
        <v>5947760</v>
      </c>
      <c r="L3649">
        <v>4867731</v>
      </c>
      <c r="M3649">
        <v>784564</v>
      </c>
      <c r="N3649">
        <v>16121</v>
      </c>
      <c r="O3649">
        <v>142678</v>
      </c>
      <c r="P3649">
        <v>3213</v>
      </c>
      <c r="Q3649">
        <v>133453</v>
      </c>
    </row>
    <row r="3650" spans="1:17" hidden="1" x14ac:dyDescent="0.2">
      <c r="A3650" t="s">
        <v>364</v>
      </c>
      <c r="B3650" s="2">
        <v>42917</v>
      </c>
      <c r="C3650" t="s">
        <v>351</v>
      </c>
      <c r="D3650" t="s">
        <v>352</v>
      </c>
      <c r="E3650" t="s">
        <v>343</v>
      </c>
      <c r="F3650" t="s">
        <v>344</v>
      </c>
      <c r="G3650" t="s">
        <v>401</v>
      </c>
      <c r="H3650">
        <v>39</v>
      </c>
      <c r="I3650" t="s">
        <v>245</v>
      </c>
      <c r="J3650" t="s">
        <v>244</v>
      </c>
      <c r="K3650">
        <v>228319</v>
      </c>
      <c r="L3650">
        <v>187192</v>
      </c>
      <c r="M3650">
        <v>20740</v>
      </c>
      <c r="N3650">
        <v>5587</v>
      </c>
      <c r="O3650">
        <v>1976</v>
      </c>
      <c r="P3650">
        <v>1227</v>
      </c>
      <c r="Q3650">
        <v>11597</v>
      </c>
    </row>
    <row r="3651" spans="1:17" hidden="1" x14ac:dyDescent="0.2">
      <c r="A3651" t="s">
        <v>364</v>
      </c>
      <c r="B3651" s="2">
        <v>42917</v>
      </c>
      <c r="C3651" t="s">
        <v>351</v>
      </c>
      <c r="D3651" t="s">
        <v>352</v>
      </c>
      <c r="E3651" t="s">
        <v>347</v>
      </c>
      <c r="F3651" t="s">
        <v>348</v>
      </c>
      <c r="G3651" t="s">
        <v>401</v>
      </c>
      <c r="H3651">
        <v>39</v>
      </c>
      <c r="I3651" t="s">
        <v>245</v>
      </c>
      <c r="J3651" t="s">
        <v>244</v>
      </c>
      <c r="K3651">
        <v>5488050</v>
      </c>
      <c r="L3651">
        <v>4523686</v>
      </c>
      <c r="M3651">
        <v>701122</v>
      </c>
      <c r="N3651">
        <v>11270</v>
      </c>
      <c r="O3651">
        <v>130664</v>
      </c>
      <c r="P3651">
        <v>2208</v>
      </c>
      <c r="Q3651">
        <v>119100</v>
      </c>
    </row>
    <row r="3652" spans="1:17" hidden="1" x14ac:dyDescent="0.2">
      <c r="A3652" t="s">
        <v>364</v>
      </c>
      <c r="B3652" s="2">
        <v>42917</v>
      </c>
      <c r="C3652" t="s">
        <v>351</v>
      </c>
      <c r="D3652" t="s">
        <v>352</v>
      </c>
      <c r="E3652" t="s">
        <v>349</v>
      </c>
      <c r="F3652" t="s">
        <v>350</v>
      </c>
      <c r="G3652" t="s">
        <v>401</v>
      </c>
      <c r="H3652">
        <v>39</v>
      </c>
      <c r="I3652" t="s">
        <v>245</v>
      </c>
      <c r="J3652" t="s">
        <v>244</v>
      </c>
      <c r="K3652">
        <v>5716369</v>
      </c>
      <c r="L3652">
        <v>4710878</v>
      </c>
      <c r="M3652">
        <v>721862</v>
      </c>
      <c r="N3652">
        <v>16857</v>
      </c>
      <c r="O3652">
        <v>132640</v>
      </c>
      <c r="P3652">
        <v>3435</v>
      </c>
      <c r="Q3652">
        <v>130697</v>
      </c>
    </row>
    <row r="3653" spans="1:17" hidden="1" x14ac:dyDescent="0.2">
      <c r="A3653" t="s">
        <v>364</v>
      </c>
      <c r="B3653" s="2">
        <v>42917</v>
      </c>
      <c r="C3653" t="s">
        <v>353</v>
      </c>
      <c r="D3653" t="s">
        <v>354</v>
      </c>
      <c r="E3653" t="s">
        <v>343</v>
      </c>
      <c r="F3653" t="s">
        <v>344</v>
      </c>
      <c r="G3653" t="s">
        <v>401</v>
      </c>
      <c r="H3653">
        <v>39</v>
      </c>
      <c r="I3653" t="s">
        <v>245</v>
      </c>
      <c r="J3653" t="s">
        <v>244</v>
      </c>
      <c r="K3653">
        <v>444657</v>
      </c>
      <c r="L3653">
        <v>362577</v>
      </c>
      <c r="M3653">
        <v>42088</v>
      </c>
      <c r="N3653">
        <v>10480</v>
      </c>
      <c r="O3653">
        <v>3988</v>
      </c>
      <c r="P3653">
        <v>2258</v>
      </c>
      <c r="Q3653">
        <v>23266</v>
      </c>
    </row>
    <row r="3654" spans="1:17" hidden="1" x14ac:dyDescent="0.2">
      <c r="A3654" t="s">
        <v>364</v>
      </c>
      <c r="B3654" s="2">
        <v>42917</v>
      </c>
      <c r="C3654" t="s">
        <v>353</v>
      </c>
      <c r="D3654" t="s">
        <v>354</v>
      </c>
      <c r="E3654" t="s">
        <v>347</v>
      </c>
      <c r="F3654" t="s">
        <v>348</v>
      </c>
      <c r="G3654" t="s">
        <v>401</v>
      </c>
      <c r="H3654">
        <v>39</v>
      </c>
      <c r="I3654" t="s">
        <v>245</v>
      </c>
      <c r="J3654" t="s">
        <v>244</v>
      </c>
      <c r="K3654">
        <v>11219472</v>
      </c>
      <c r="L3654">
        <v>9216032</v>
      </c>
      <c r="M3654">
        <v>1464338</v>
      </c>
      <c r="N3654">
        <v>22498</v>
      </c>
      <c r="O3654">
        <v>271330</v>
      </c>
      <c r="P3654">
        <v>4390</v>
      </c>
      <c r="Q3654">
        <v>240884</v>
      </c>
    </row>
    <row r="3655" spans="1:17" hidden="1" x14ac:dyDescent="0.2">
      <c r="A3655" t="s">
        <v>364</v>
      </c>
      <c r="B3655" s="2">
        <v>42917</v>
      </c>
      <c r="C3655" t="s">
        <v>353</v>
      </c>
      <c r="D3655" t="s">
        <v>354</v>
      </c>
      <c r="E3655" t="s">
        <v>349</v>
      </c>
      <c r="F3655" t="s">
        <v>350</v>
      </c>
      <c r="G3655" t="s">
        <v>401</v>
      </c>
      <c r="H3655">
        <v>39</v>
      </c>
      <c r="I3655" t="s">
        <v>245</v>
      </c>
      <c r="J3655" t="s">
        <v>244</v>
      </c>
      <c r="K3655">
        <v>11664129</v>
      </c>
      <c r="L3655">
        <v>9578609</v>
      </c>
      <c r="M3655">
        <v>1506426</v>
      </c>
      <c r="N3655">
        <v>32978</v>
      </c>
      <c r="O3655">
        <v>275318</v>
      </c>
      <c r="P3655">
        <v>6648</v>
      </c>
      <c r="Q3655">
        <v>264150</v>
      </c>
    </row>
    <row r="3656" spans="1:17" hidden="1" x14ac:dyDescent="0.2">
      <c r="A3656" t="s">
        <v>365</v>
      </c>
      <c r="B3656" s="2">
        <v>43282</v>
      </c>
      <c r="C3656" t="s">
        <v>341</v>
      </c>
      <c r="D3656" t="s">
        <v>342</v>
      </c>
      <c r="E3656" t="s">
        <v>343</v>
      </c>
      <c r="F3656" t="s">
        <v>344</v>
      </c>
      <c r="G3656" t="s">
        <v>401</v>
      </c>
      <c r="H3656">
        <v>39</v>
      </c>
      <c r="I3656" t="s">
        <v>245</v>
      </c>
      <c r="J3656" t="s">
        <v>244</v>
      </c>
      <c r="K3656">
        <v>223980</v>
      </c>
      <c r="L3656">
        <v>181471</v>
      </c>
      <c r="M3656">
        <v>22047</v>
      </c>
      <c r="N3656">
        <v>5071</v>
      </c>
      <c r="O3656">
        <v>2075</v>
      </c>
      <c r="P3656">
        <v>1086</v>
      </c>
      <c r="Q3656">
        <v>12230</v>
      </c>
    </row>
    <row r="3657" spans="1:17" hidden="1" x14ac:dyDescent="0.2">
      <c r="A3657" t="s">
        <v>365</v>
      </c>
      <c r="B3657" s="2">
        <v>43282</v>
      </c>
      <c r="C3657" t="s">
        <v>341</v>
      </c>
      <c r="D3657" t="s">
        <v>342</v>
      </c>
      <c r="E3657" t="s">
        <v>347</v>
      </c>
      <c r="F3657" t="s">
        <v>348</v>
      </c>
      <c r="G3657" t="s">
        <v>401</v>
      </c>
      <c r="H3657">
        <v>39</v>
      </c>
      <c r="I3657" t="s">
        <v>245</v>
      </c>
      <c r="J3657" t="s">
        <v>244</v>
      </c>
      <c r="K3657">
        <v>5734744</v>
      </c>
      <c r="L3657">
        <v>4681456</v>
      </c>
      <c r="M3657">
        <v>768174</v>
      </c>
      <c r="N3657">
        <v>11365</v>
      </c>
      <c r="O3657">
        <v>146441</v>
      </c>
      <c r="P3657">
        <v>2296</v>
      </c>
      <c r="Q3657">
        <v>125012</v>
      </c>
    </row>
    <row r="3658" spans="1:17" hidden="1" x14ac:dyDescent="0.2">
      <c r="A3658" t="s">
        <v>365</v>
      </c>
      <c r="B3658" s="2">
        <v>43282</v>
      </c>
      <c r="C3658" t="s">
        <v>341</v>
      </c>
      <c r="D3658" t="s">
        <v>342</v>
      </c>
      <c r="E3658" t="s">
        <v>349</v>
      </c>
      <c r="F3658" t="s">
        <v>350</v>
      </c>
      <c r="G3658" t="s">
        <v>401</v>
      </c>
      <c r="H3658">
        <v>39</v>
      </c>
      <c r="I3658" t="s">
        <v>245</v>
      </c>
      <c r="J3658" t="s">
        <v>244</v>
      </c>
      <c r="K3658">
        <v>5958724</v>
      </c>
      <c r="L3658">
        <v>4862927</v>
      </c>
      <c r="M3658">
        <v>790221</v>
      </c>
      <c r="N3658">
        <v>16436</v>
      </c>
      <c r="O3658">
        <v>148516</v>
      </c>
      <c r="P3658">
        <v>3382</v>
      </c>
      <c r="Q3658">
        <v>137242</v>
      </c>
    </row>
    <row r="3659" spans="1:17" hidden="1" x14ac:dyDescent="0.2">
      <c r="A3659" t="s">
        <v>365</v>
      </c>
      <c r="B3659" s="2">
        <v>43282</v>
      </c>
      <c r="C3659" t="s">
        <v>351</v>
      </c>
      <c r="D3659" t="s">
        <v>352</v>
      </c>
      <c r="E3659" t="s">
        <v>343</v>
      </c>
      <c r="F3659" t="s">
        <v>344</v>
      </c>
      <c r="G3659" t="s">
        <v>401</v>
      </c>
      <c r="H3659">
        <v>39</v>
      </c>
      <c r="I3659" t="s">
        <v>245</v>
      </c>
      <c r="J3659" t="s">
        <v>244</v>
      </c>
      <c r="K3659">
        <v>236897</v>
      </c>
      <c r="L3659">
        <v>194069</v>
      </c>
      <c r="M3659">
        <v>21551</v>
      </c>
      <c r="N3659">
        <v>5728</v>
      </c>
      <c r="O3659">
        <v>2036</v>
      </c>
      <c r="P3659">
        <v>1293</v>
      </c>
      <c r="Q3659">
        <v>12220</v>
      </c>
    </row>
    <row r="3660" spans="1:17" hidden="1" x14ac:dyDescent="0.2">
      <c r="A3660" t="s">
        <v>365</v>
      </c>
      <c r="B3660" s="2">
        <v>43282</v>
      </c>
      <c r="C3660" t="s">
        <v>351</v>
      </c>
      <c r="D3660" t="s">
        <v>352</v>
      </c>
      <c r="E3660" t="s">
        <v>347</v>
      </c>
      <c r="F3660" t="s">
        <v>348</v>
      </c>
      <c r="G3660" t="s">
        <v>401</v>
      </c>
      <c r="H3660">
        <v>39</v>
      </c>
      <c r="I3660" t="s">
        <v>245</v>
      </c>
      <c r="J3660" t="s">
        <v>244</v>
      </c>
      <c r="K3660">
        <v>5493821</v>
      </c>
      <c r="L3660">
        <v>4514526</v>
      </c>
      <c r="M3660">
        <v>706227</v>
      </c>
      <c r="N3660">
        <v>11402</v>
      </c>
      <c r="O3660">
        <v>136670</v>
      </c>
      <c r="P3660">
        <v>2319</v>
      </c>
      <c r="Q3660">
        <v>122677</v>
      </c>
    </row>
    <row r="3661" spans="1:17" hidden="1" x14ac:dyDescent="0.2">
      <c r="A3661" t="s">
        <v>365</v>
      </c>
      <c r="B3661" s="2">
        <v>43282</v>
      </c>
      <c r="C3661" t="s">
        <v>351</v>
      </c>
      <c r="D3661" t="s">
        <v>352</v>
      </c>
      <c r="E3661" t="s">
        <v>349</v>
      </c>
      <c r="F3661" t="s">
        <v>350</v>
      </c>
      <c r="G3661" t="s">
        <v>401</v>
      </c>
      <c r="H3661">
        <v>39</v>
      </c>
      <c r="I3661" t="s">
        <v>245</v>
      </c>
      <c r="J3661" t="s">
        <v>244</v>
      </c>
      <c r="K3661">
        <v>5730718</v>
      </c>
      <c r="L3661">
        <v>4708595</v>
      </c>
      <c r="M3661">
        <v>727778</v>
      </c>
      <c r="N3661">
        <v>17130</v>
      </c>
      <c r="O3661">
        <v>138706</v>
      </c>
      <c r="P3661">
        <v>3612</v>
      </c>
      <c r="Q3661">
        <v>134897</v>
      </c>
    </row>
    <row r="3662" spans="1:17" hidden="1" x14ac:dyDescent="0.2">
      <c r="A3662" t="s">
        <v>365</v>
      </c>
      <c r="B3662" s="2">
        <v>43282</v>
      </c>
      <c r="C3662" t="s">
        <v>353</v>
      </c>
      <c r="D3662" t="s">
        <v>354</v>
      </c>
      <c r="E3662" t="s">
        <v>343</v>
      </c>
      <c r="F3662" t="s">
        <v>344</v>
      </c>
      <c r="G3662" t="s">
        <v>401</v>
      </c>
      <c r="H3662">
        <v>39</v>
      </c>
      <c r="I3662" t="s">
        <v>245</v>
      </c>
      <c r="J3662" t="s">
        <v>244</v>
      </c>
      <c r="K3662">
        <v>460877</v>
      </c>
      <c r="L3662">
        <v>375540</v>
      </c>
      <c r="M3662">
        <v>43598</v>
      </c>
      <c r="N3662">
        <v>10799</v>
      </c>
      <c r="O3662">
        <v>4111</v>
      </c>
      <c r="P3662">
        <v>2379</v>
      </c>
      <c r="Q3662">
        <v>24450</v>
      </c>
    </row>
    <row r="3663" spans="1:17" hidden="1" x14ac:dyDescent="0.2">
      <c r="A3663" t="s">
        <v>365</v>
      </c>
      <c r="B3663" s="2">
        <v>43282</v>
      </c>
      <c r="C3663" t="s">
        <v>353</v>
      </c>
      <c r="D3663" t="s">
        <v>354</v>
      </c>
      <c r="E3663" t="s">
        <v>347</v>
      </c>
      <c r="F3663" t="s">
        <v>348</v>
      </c>
      <c r="G3663" t="s">
        <v>401</v>
      </c>
      <c r="H3663">
        <v>39</v>
      </c>
      <c r="I3663" t="s">
        <v>245</v>
      </c>
      <c r="J3663" t="s">
        <v>244</v>
      </c>
      <c r="K3663">
        <v>11228565</v>
      </c>
      <c r="L3663">
        <v>9195982</v>
      </c>
      <c r="M3663">
        <v>1474401</v>
      </c>
      <c r="N3663">
        <v>22767</v>
      </c>
      <c r="O3663">
        <v>283111</v>
      </c>
      <c r="P3663">
        <v>4615</v>
      </c>
      <c r="Q3663">
        <v>247689</v>
      </c>
    </row>
    <row r="3664" spans="1:17" hidden="1" x14ac:dyDescent="0.2">
      <c r="A3664" t="s">
        <v>365</v>
      </c>
      <c r="B3664" s="2">
        <v>43282</v>
      </c>
      <c r="C3664" t="s">
        <v>353</v>
      </c>
      <c r="D3664" t="s">
        <v>354</v>
      </c>
      <c r="E3664" t="s">
        <v>349</v>
      </c>
      <c r="F3664" t="s">
        <v>350</v>
      </c>
      <c r="G3664" t="s">
        <v>401</v>
      </c>
      <c r="H3664">
        <v>39</v>
      </c>
      <c r="I3664" t="s">
        <v>245</v>
      </c>
      <c r="J3664" t="s">
        <v>244</v>
      </c>
      <c r="K3664">
        <v>11689442</v>
      </c>
      <c r="L3664">
        <v>9571522</v>
      </c>
      <c r="M3664">
        <v>1517999</v>
      </c>
      <c r="N3664">
        <v>33566</v>
      </c>
      <c r="O3664">
        <v>287222</v>
      </c>
      <c r="P3664">
        <v>6994</v>
      </c>
      <c r="Q3664">
        <v>272139</v>
      </c>
    </row>
    <row r="3665" spans="1:17" hidden="1" x14ac:dyDescent="0.2">
      <c r="A3665" t="s">
        <v>339</v>
      </c>
      <c r="B3665" t="s">
        <v>340</v>
      </c>
      <c r="C3665" t="s">
        <v>341</v>
      </c>
      <c r="D3665" t="s">
        <v>342</v>
      </c>
      <c r="E3665" t="s">
        <v>343</v>
      </c>
      <c r="F3665" t="s">
        <v>344</v>
      </c>
      <c r="G3665" t="s">
        <v>402</v>
      </c>
      <c r="H3665">
        <v>40</v>
      </c>
      <c r="I3665" t="s">
        <v>247</v>
      </c>
      <c r="J3665" t="s">
        <v>246</v>
      </c>
      <c r="K3665">
        <v>155073</v>
      </c>
      <c r="L3665">
        <v>126588</v>
      </c>
      <c r="M3665">
        <v>5529</v>
      </c>
      <c r="N3665">
        <v>12433</v>
      </c>
      <c r="O3665">
        <v>1135</v>
      </c>
      <c r="P3665">
        <v>605</v>
      </c>
      <c r="Q3665">
        <v>8783</v>
      </c>
    </row>
    <row r="3666" spans="1:17" hidden="1" x14ac:dyDescent="0.2">
      <c r="A3666" t="s">
        <v>339</v>
      </c>
      <c r="B3666" t="s">
        <v>340</v>
      </c>
      <c r="C3666" t="s">
        <v>341</v>
      </c>
      <c r="D3666" t="s">
        <v>342</v>
      </c>
      <c r="E3666" t="s">
        <v>347</v>
      </c>
      <c r="F3666" t="s">
        <v>348</v>
      </c>
      <c r="G3666" t="s">
        <v>402</v>
      </c>
      <c r="H3666">
        <v>40</v>
      </c>
      <c r="I3666" t="s">
        <v>247</v>
      </c>
      <c r="J3666" t="s">
        <v>246</v>
      </c>
      <c r="K3666">
        <v>1739301</v>
      </c>
      <c r="L3666">
        <v>1311728</v>
      </c>
      <c r="M3666">
        <v>137182</v>
      </c>
      <c r="N3666">
        <v>156834</v>
      </c>
      <c r="O3666">
        <v>34168</v>
      </c>
      <c r="P3666">
        <v>1989</v>
      </c>
      <c r="Q3666">
        <v>97400</v>
      </c>
    </row>
    <row r="3667" spans="1:17" hidden="1" x14ac:dyDescent="0.2">
      <c r="A3667" t="s">
        <v>339</v>
      </c>
      <c r="B3667" t="s">
        <v>340</v>
      </c>
      <c r="C3667" t="s">
        <v>341</v>
      </c>
      <c r="D3667" t="s">
        <v>342</v>
      </c>
      <c r="E3667" t="s">
        <v>349</v>
      </c>
      <c r="F3667" t="s">
        <v>350</v>
      </c>
      <c r="G3667" t="s">
        <v>402</v>
      </c>
      <c r="H3667">
        <v>40</v>
      </c>
      <c r="I3667" t="s">
        <v>247</v>
      </c>
      <c r="J3667" t="s">
        <v>246</v>
      </c>
      <c r="K3667">
        <v>1894374</v>
      </c>
      <c r="L3667">
        <v>1438316</v>
      </c>
      <c r="M3667">
        <v>142711</v>
      </c>
      <c r="N3667">
        <v>169267</v>
      </c>
      <c r="O3667">
        <v>35303</v>
      </c>
      <c r="P3667">
        <v>2594</v>
      </c>
      <c r="Q3667">
        <v>106183</v>
      </c>
    </row>
    <row r="3668" spans="1:17" hidden="1" x14ac:dyDescent="0.2">
      <c r="A3668" t="s">
        <v>339</v>
      </c>
      <c r="B3668" t="s">
        <v>340</v>
      </c>
      <c r="C3668" t="s">
        <v>351</v>
      </c>
      <c r="D3668" t="s">
        <v>352</v>
      </c>
      <c r="E3668" t="s">
        <v>343</v>
      </c>
      <c r="F3668" t="s">
        <v>344</v>
      </c>
      <c r="G3668" t="s">
        <v>402</v>
      </c>
      <c r="H3668">
        <v>40</v>
      </c>
      <c r="I3668" t="s">
        <v>247</v>
      </c>
      <c r="J3668" t="s">
        <v>246</v>
      </c>
      <c r="K3668">
        <v>176934</v>
      </c>
      <c r="L3668">
        <v>146330</v>
      </c>
      <c r="M3668">
        <v>5795</v>
      </c>
      <c r="N3668">
        <v>14059</v>
      </c>
      <c r="O3668">
        <v>1237</v>
      </c>
      <c r="P3668">
        <v>697</v>
      </c>
      <c r="Q3668">
        <v>8816</v>
      </c>
    </row>
    <row r="3669" spans="1:17" hidden="1" x14ac:dyDescent="0.2">
      <c r="A3669" t="s">
        <v>339</v>
      </c>
      <c r="B3669" t="s">
        <v>340</v>
      </c>
      <c r="C3669" t="s">
        <v>351</v>
      </c>
      <c r="D3669" t="s">
        <v>352</v>
      </c>
      <c r="E3669" t="s">
        <v>347</v>
      </c>
      <c r="F3669" t="s">
        <v>348</v>
      </c>
      <c r="G3669" t="s">
        <v>402</v>
      </c>
      <c r="H3669">
        <v>40</v>
      </c>
      <c r="I3669" t="s">
        <v>247</v>
      </c>
      <c r="J3669" t="s">
        <v>246</v>
      </c>
      <c r="K3669">
        <v>1680043</v>
      </c>
      <c r="L3669">
        <v>1266864</v>
      </c>
      <c r="M3669">
        <v>135826</v>
      </c>
      <c r="N3669">
        <v>152338</v>
      </c>
      <c r="O3669">
        <v>30586</v>
      </c>
      <c r="P3669">
        <v>2063</v>
      </c>
      <c r="Q3669">
        <v>92366</v>
      </c>
    </row>
    <row r="3670" spans="1:17" hidden="1" x14ac:dyDescent="0.2">
      <c r="A3670" t="s">
        <v>339</v>
      </c>
      <c r="B3670" t="s">
        <v>340</v>
      </c>
      <c r="C3670" t="s">
        <v>351</v>
      </c>
      <c r="D3670" t="s">
        <v>352</v>
      </c>
      <c r="E3670" t="s">
        <v>349</v>
      </c>
      <c r="F3670" t="s">
        <v>350</v>
      </c>
      <c r="G3670" t="s">
        <v>402</v>
      </c>
      <c r="H3670">
        <v>40</v>
      </c>
      <c r="I3670" t="s">
        <v>247</v>
      </c>
      <c r="J3670" t="s">
        <v>246</v>
      </c>
      <c r="K3670">
        <v>1856977</v>
      </c>
      <c r="L3670">
        <v>1413194</v>
      </c>
      <c r="M3670">
        <v>141621</v>
      </c>
      <c r="N3670">
        <v>166397</v>
      </c>
      <c r="O3670">
        <v>31823</v>
      </c>
      <c r="P3670">
        <v>2760</v>
      </c>
      <c r="Q3670">
        <v>101182</v>
      </c>
    </row>
    <row r="3671" spans="1:17" hidden="1" x14ac:dyDescent="0.2">
      <c r="A3671" t="s">
        <v>339</v>
      </c>
      <c r="B3671" t="s">
        <v>340</v>
      </c>
      <c r="C3671" t="s">
        <v>353</v>
      </c>
      <c r="D3671" t="s">
        <v>354</v>
      </c>
      <c r="E3671" t="s">
        <v>343</v>
      </c>
      <c r="F3671" t="s">
        <v>344</v>
      </c>
      <c r="G3671" t="s">
        <v>402</v>
      </c>
      <c r="H3671">
        <v>40</v>
      </c>
      <c r="I3671" t="s">
        <v>247</v>
      </c>
      <c r="J3671" t="s">
        <v>246</v>
      </c>
      <c r="K3671">
        <v>332007</v>
      </c>
      <c r="L3671">
        <v>272918</v>
      </c>
      <c r="M3671">
        <v>11324</v>
      </c>
      <c r="N3671">
        <v>26492</v>
      </c>
      <c r="O3671">
        <v>2372</v>
      </c>
      <c r="P3671">
        <v>1302</v>
      </c>
      <c r="Q3671">
        <v>17599</v>
      </c>
    </row>
    <row r="3672" spans="1:17" hidden="1" x14ac:dyDescent="0.2">
      <c r="A3672" t="s">
        <v>339</v>
      </c>
      <c r="B3672" t="s">
        <v>340</v>
      </c>
      <c r="C3672" t="s">
        <v>353</v>
      </c>
      <c r="D3672" t="s">
        <v>354</v>
      </c>
      <c r="E3672" t="s">
        <v>347</v>
      </c>
      <c r="F3672" t="s">
        <v>348</v>
      </c>
      <c r="G3672" t="s">
        <v>402</v>
      </c>
      <c r="H3672">
        <v>40</v>
      </c>
      <c r="I3672" t="s">
        <v>247</v>
      </c>
      <c r="J3672" t="s">
        <v>246</v>
      </c>
      <c r="K3672">
        <v>3419344</v>
      </c>
      <c r="L3672">
        <v>2578592</v>
      </c>
      <c r="M3672">
        <v>273008</v>
      </c>
      <c r="N3672">
        <v>309172</v>
      </c>
      <c r="O3672">
        <v>64754</v>
      </c>
      <c r="P3672">
        <v>4052</v>
      </c>
      <c r="Q3672">
        <v>189766</v>
      </c>
    </row>
    <row r="3673" spans="1:17" hidden="1" x14ac:dyDescent="0.2">
      <c r="A3673" t="s">
        <v>339</v>
      </c>
      <c r="B3673" t="s">
        <v>340</v>
      </c>
      <c r="C3673" t="s">
        <v>353</v>
      </c>
      <c r="D3673" t="s">
        <v>354</v>
      </c>
      <c r="E3673" t="s">
        <v>349</v>
      </c>
      <c r="F3673" t="s">
        <v>350</v>
      </c>
      <c r="G3673" t="s">
        <v>402</v>
      </c>
      <c r="H3673">
        <v>40</v>
      </c>
      <c r="I3673" t="s">
        <v>247</v>
      </c>
      <c r="J3673" t="s">
        <v>246</v>
      </c>
      <c r="K3673">
        <v>3751351</v>
      </c>
      <c r="L3673">
        <v>2851510</v>
      </c>
      <c r="M3673">
        <v>284332</v>
      </c>
      <c r="N3673">
        <v>335664</v>
      </c>
      <c r="O3673">
        <v>67126</v>
      </c>
      <c r="P3673">
        <v>5354</v>
      </c>
      <c r="Q3673">
        <v>207365</v>
      </c>
    </row>
    <row r="3674" spans="1:17" hidden="1" x14ac:dyDescent="0.2">
      <c r="A3674" t="s">
        <v>355</v>
      </c>
      <c r="B3674" t="s">
        <v>356</v>
      </c>
      <c r="C3674" t="s">
        <v>341</v>
      </c>
      <c r="D3674" t="s">
        <v>342</v>
      </c>
      <c r="E3674" t="s">
        <v>343</v>
      </c>
      <c r="F3674" t="s">
        <v>344</v>
      </c>
      <c r="G3674" t="s">
        <v>402</v>
      </c>
      <c r="H3674">
        <v>40</v>
      </c>
      <c r="I3674" t="s">
        <v>247</v>
      </c>
      <c r="J3674" t="s">
        <v>246</v>
      </c>
      <c r="K3674">
        <v>155071</v>
      </c>
      <c r="L3674">
        <v>126589</v>
      </c>
      <c r="M3674">
        <v>5529</v>
      </c>
      <c r="N3674">
        <v>12432</v>
      </c>
      <c r="O3674">
        <v>1135</v>
      </c>
      <c r="P3674">
        <v>605</v>
      </c>
      <c r="Q3674">
        <v>8781</v>
      </c>
    </row>
    <row r="3675" spans="1:17" hidden="1" x14ac:dyDescent="0.2">
      <c r="A3675" t="s">
        <v>355</v>
      </c>
      <c r="B3675" t="s">
        <v>356</v>
      </c>
      <c r="C3675" t="s">
        <v>341</v>
      </c>
      <c r="D3675" t="s">
        <v>342</v>
      </c>
      <c r="E3675" t="s">
        <v>347</v>
      </c>
      <c r="F3675" t="s">
        <v>348</v>
      </c>
      <c r="G3675" t="s">
        <v>402</v>
      </c>
      <c r="H3675">
        <v>40</v>
      </c>
      <c r="I3675" t="s">
        <v>247</v>
      </c>
      <c r="J3675" t="s">
        <v>246</v>
      </c>
      <c r="K3675">
        <v>1739439</v>
      </c>
      <c r="L3675">
        <v>1311853</v>
      </c>
      <c r="M3675">
        <v>137184</v>
      </c>
      <c r="N3675">
        <v>156843</v>
      </c>
      <c r="O3675">
        <v>34169</v>
      </c>
      <c r="P3675">
        <v>1989</v>
      </c>
      <c r="Q3675">
        <v>97401</v>
      </c>
    </row>
    <row r="3676" spans="1:17" hidden="1" x14ac:dyDescent="0.2">
      <c r="A3676" t="s">
        <v>355</v>
      </c>
      <c r="B3676" t="s">
        <v>356</v>
      </c>
      <c r="C3676" t="s">
        <v>341</v>
      </c>
      <c r="D3676" t="s">
        <v>342</v>
      </c>
      <c r="E3676" t="s">
        <v>349</v>
      </c>
      <c r="F3676" t="s">
        <v>350</v>
      </c>
      <c r="G3676" t="s">
        <v>402</v>
      </c>
      <c r="H3676">
        <v>40</v>
      </c>
      <c r="I3676" t="s">
        <v>247</v>
      </c>
      <c r="J3676" t="s">
        <v>246</v>
      </c>
      <c r="K3676">
        <v>1894510</v>
      </c>
      <c r="L3676">
        <v>1438442</v>
      </c>
      <c r="M3676">
        <v>142713</v>
      </c>
      <c r="N3676">
        <v>169275</v>
      </c>
      <c r="O3676">
        <v>35304</v>
      </c>
      <c r="P3676">
        <v>2594</v>
      </c>
      <c r="Q3676">
        <v>106182</v>
      </c>
    </row>
    <row r="3677" spans="1:17" hidden="1" x14ac:dyDescent="0.2">
      <c r="A3677" t="s">
        <v>355</v>
      </c>
      <c r="B3677" t="s">
        <v>356</v>
      </c>
      <c r="C3677" t="s">
        <v>351</v>
      </c>
      <c r="D3677" t="s">
        <v>352</v>
      </c>
      <c r="E3677" t="s">
        <v>343</v>
      </c>
      <c r="F3677" t="s">
        <v>344</v>
      </c>
      <c r="G3677" t="s">
        <v>402</v>
      </c>
      <c r="H3677">
        <v>40</v>
      </c>
      <c r="I3677" t="s">
        <v>247</v>
      </c>
      <c r="J3677" t="s">
        <v>246</v>
      </c>
      <c r="K3677">
        <v>176929</v>
      </c>
      <c r="L3677">
        <v>146327</v>
      </c>
      <c r="M3677">
        <v>5794</v>
      </c>
      <c r="N3677">
        <v>14058</v>
      </c>
      <c r="O3677">
        <v>1237</v>
      </c>
      <c r="P3677">
        <v>697</v>
      </c>
      <c r="Q3677">
        <v>8816</v>
      </c>
    </row>
    <row r="3678" spans="1:17" hidden="1" x14ac:dyDescent="0.2">
      <c r="A3678" t="s">
        <v>355</v>
      </c>
      <c r="B3678" t="s">
        <v>356</v>
      </c>
      <c r="C3678" t="s">
        <v>351</v>
      </c>
      <c r="D3678" t="s">
        <v>352</v>
      </c>
      <c r="E3678" t="s">
        <v>347</v>
      </c>
      <c r="F3678" t="s">
        <v>348</v>
      </c>
      <c r="G3678" t="s">
        <v>402</v>
      </c>
      <c r="H3678">
        <v>40</v>
      </c>
      <c r="I3678" t="s">
        <v>247</v>
      </c>
      <c r="J3678" t="s">
        <v>246</v>
      </c>
      <c r="K3678">
        <v>1680144</v>
      </c>
      <c r="L3678">
        <v>1266948</v>
      </c>
      <c r="M3678">
        <v>135828</v>
      </c>
      <c r="N3678">
        <v>152351</v>
      </c>
      <c r="O3678">
        <v>30588</v>
      </c>
      <c r="P3678">
        <v>2063</v>
      </c>
      <c r="Q3678">
        <v>92366</v>
      </c>
    </row>
    <row r="3679" spans="1:17" hidden="1" x14ac:dyDescent="0.2">
      <c r="A3679" t="s">
        <v>355</v>
      </c>
      <c r="B3679" t="s">
        <v>356</v>
      </c>
      <c r="C3679" t="s">
        <v>351</v>
      </c>
      <c r="D3679" t="s">
        <v>352</v>
      </c>
      <c r="E3679" t="s">
        <v>349</v>
      </c>
      <c r="F3679" t="s">
        <v>350</v>
      </c>
      <c r="G3679" t="s">
        <v>402</v>
      </c>
      <c r="H3679">
        <v>40</v>
      </c>
      <c r="I3679" t="s">
        <v>247</v>
      </c>
      <c r="J3679" t="s">
        <v>246</v>
      </c>
      <c r="K3679">
        <v>1857073</v>
      </c>
      <c r="L3679">
        <v>1413275</v>
      </c>
      <c r="M3679">
        <v>141622</v>
      </c>
      <c r="N3679">
        <v>166409</v>
      </c>
      <c r="O3679">
        <v>31825</v>
      </c>
      <c r="P3679">
        <v>2760</v>
      </c>
      <c r="Q3679">
        <v>101182</v>
      </c>
    </row>
    <row r="3680" spans="1:17" hidden="1" x14ac:dyDescent="0.2">
      <c r="A3680" t="s">
        <v>355</v>
      </c>
      <c r="B3680" t="s">
        <v>356</v>
      </c>
      <c r="C3680" t="s">
        <v>353</v>
      </c>
      <c r="D3680" t="s">
        <v>354</v>
      </c>
      <c r="E3680" t="s">
        <v>343</v>
      </c>
      <c r="F3680" t="s">
        <v>344</v>
      </c>
      <c r="G3680" t="s">
        <v>402</v>
      </c>
      <c r="H3680">
        <v>40</v>
      </c>
      <c r="I3680" t="s">
        <v>247</v>
      </c>
      <c r="J3680" t="s">
        <v>246</v>
      </c>
      <c r="K3680">
        <v>332000</v>
      </c>
      <c r="L3680">
        <v>272916</v>
      </c>
      <c r="M3680">
        <v>11323</v>
      </c>
      <c r="N3680">
        <v>26490</v>
      </c>
      <c r="O3680">
        <v>2372</v>
      </c>
      <c r="P3680">
        <v>1302</v>
      </c>
      <c r="Q3680">
        <v>17597</v>
      </c>
    </row>
    <row r="3681" spans="1:17" hidden="1" x14ac:dyDescent="0.2">
      <c r="A3681" t="s">
        <v>355</v>
      </c>
      <c r="B3681" t="s">
        <v>356</v>
      </c>
      <c r="C3681" t="s">
        <v>353</v>
      </c>
      <c r="D3681" t="s">
        <v>354</v>
      </c>
      <c r="E3681" t="s">
        <v>347</v>
      </c>
      <c r="F3681" t="s">
        <v>348</v>
      </c>
      <c r="G3681" t="s">
        <v>402</v>
      </c>
      <c r="H3681">
        <v>40</v>
      </c>
      <c r="I3681" t="s">
        <v>247</v>
      </c>
      <c r="J3681" t="s">
        <v>246</v>
      </c>
      <c r="K3681">
        <v>3419583</v>
      </c>
      <c r="L3681">
        <v>2578801</v>
      </c>
      <c r="M3681">
        <v>273012</v>
      </c>
      <c r="N3681">
        <v>309194</v>
      </c>
      <c r="O3681">
        <v>64757</v>
      </c>
      <c r="P3681">
        <v>4052</v>
      </c>
      <c r="Q3681">
        <v>189767</v>
      </c>
    </row>
    <row r="3682" spans="1:17" hidden="1" x14ac:dyDescent="0.2">
      <c r="A3682" t="s">
        <v>355</v>
      </c>
      <c r="B3682" t="s">
        <v>356</v>
      </c>
      <c r="C3682" t="s">
        <v>353</v>
      </c>
      <c r="D3682" t="s">
        <v>354</v>
      </c>
      <c r="E3682" t="s">
        <v>349</v>
      </c>
      <c r="F3682" t="s">
        <v>350</v>
      </c>
      <c r="G3682" t="s">
        <v>402</v>
      </c>
      <c r="H3682">
        <v>40</v>
      </c>
      <c r="I3682" t="s">
        <v>247</v>
      </c>
      <c r="J3682" t="s">
        <v>246</v>
      </c>
      <c r="K3682">
        <v>3751583</v>
      </c>
      <c r="L3682">
        <v>2851717</v>
      </c>
      <c r="M3682">
        <v>284335</v>
      </c>
      <c r="N3682">
        <v>335684</v>
      </c>
      <c r="O3682">
        <v>67129</v>
      </c>
      <c r="P3682">
        <v>5354</v>
      </c>
      <c r="Q3682">
        <v>207364</v>
      </c>
    </row>
    <row r="3683" spans="1:17" hidden="1" x14ac:dyDescent="0.2">
      <c r="A3683" t="s">
        <v>357</v>
      </c>
      <c r="B3683" s="2">
        <v>40360</v>
      </c>
      <c r="C3683" t="s">
        <v>341</v>
      </c>
      <c r="D3683" t="s">
        <v>342</v>
      </c>
      <c r="E3683" t="s">
        <v>343</v>
      </c>
      <c r="F3683" t="s">
        <v>344</v>
      </c>
      <c r="G3683" t="s">
        <v>402</v>
      </c>
      <c r="H3683">
        <v>40</v>
      </c>
      <c r="I3683" t="s">
        <v>247</v>
      </c>
      <c r="J3683" t="s">
        <v>246</v>
      </c>
      <c r="K3683">
        <v>156868</v>
      </c>
      <c r="L3683">
        <v>127936</v>
      </c>
      <c r="M3683">
        <v>5587</v>
      </c>
      <c r="N3683">
        <v>12703</v>
      </c>
      <c r="O3683">
        <v>1142</v>
      </c>
      <c r="P3683">
        <v>600</v>
      </c>
      <c r="Q3683">
        <v>8900</v>
      </c>
    </row>
    <row r="3684" spans="1:17" hidden="1" x14ac:dyDescent="0.2">
      <c r="A3684" t="s">
        <v>357</v>
      </c>
      <c r="B3684" s="2">
        <v>40360</v>
      </c>
      <c r="C3684" t="s">
        <v>341</v>
      </c>
      <c r="D3684" t="s">
        <v>342</v>
      </c>
      <c r="E3684" t="s">
        <v>347</v>
      </c>
      <c r="F3684" t="s">
        <v>348</v>
      </c>
      <c r="G3684" t="s">
        <v>402</v>
      </c>
      <c r="H3684">
        <v>40</v>
      </c>
      <c r="I3684" t="s">
        <v>247</v>
      </c>
      <c r="J3684" t="s">
        <v>246</v>
      </c>
      <c r="K3684">
        <v>1742631</v>
      </c>
      <c r="L3684">
        <v>1313112</v>
      </c>
      <c r="M3684">
        <v>137619</v>
      </c>
      <c r="N3684">
        <v>157452</v>
      </c>
      <c r="O3684">
        <v>34433</v>
      </c>
      <c r="P3684">
        <v>2044</v>
      </c>
      <c r="Q3684">
        <v>97971</v>
      </c>
    </row>
    <row r="3685" spans="1:17" hidden="1" x14ac:dyDescent="0.2">
      <c r="A3685" t="s">
        <v>357</v>
      </c>
      <c r="B3685" s="2">
        <v>40360</v>
      </c>
      <c r="C3685" t="s">
        <v>341</v>
      </c>
      <c r="D3685" t="s">
        <v>342</v>
      </c>
      <c r="E3685" t="s">
        <v>349</v>
      </c>
      <c r="F3685" t="s">
        <v>350</v>
      </c>
      <c r="G3685" t="s">
        <v>402</v>
      </c>
      <c r="H3685">
        <v>40</v>
      </c>
      <c r="I3685" t="s">
        <v>247</v>
      </c>
      <c r="J3685" t="s">
        <v>246</v>
      </c>
      <c r="K3685">
        <v>1899499</v>
      </c>
      <c r="L3685">
        <v>1441048</v>
      </c>
      <c r="M3685">
        <v>143206</v>
      </c>
      <c r="N3685">
        <v>170155</v>
      </c>
      <c r="O3685">
        <v>35575</v>
      </c>
      <c r="P3685">
        <v>2644</v>
      </c>
      <c r="Q3685">
        <v>106871</v>
      </c>
    </row>
    <row r="3686" spans="1:17" hidden="1" x14ac:dyDescent="0.2">
      <c r="A3686" t="s">
        <v>357</v>
      </c>
      <c r="B3686" s="2">
        <v>40360</v>
      </c>
      <c r="C3686" t="s">
        <v>351</v>
      </c>
      <c r="D3686" t="s">
        <v>352</v>
      </c>
      <c r="E3686" t="s">
        <v>343</v>
      </c>
      <c r="F3686" t="s">
        <v>344</v>
      </c>
      <c r="G3686" t="s">
        <v>402</v>
      </c>
      <c r="H3686">
        <v>40</v>
      </c>
      <c r="I3686" t="s">
        <v>247</v>
      </c>
      <c r="J3686" t="s">
        <v>246</v>
      </c>
      <c r="K3686">
        <v>176648</v>
      </c>
      <c r="L3686">
        <v>145666</v>
      </c>
      <c r="M3686">
        <v>5810</v>
      </c>
      <c r="N3686">
        <v>14327</v>
      </c>
      <c r="O3686">
        <v>1239</v>
      </c>
      <c r="P3686">
        <v>689</v>
      </c>
      <c r="Q3686">
        <v>8917</v>
      </c>
    </row>
    <row r="3687" spans="1:17" hidden="1" x14ac:dyDescent="0.2">
      <c r="A3687" t="s">
        <v>357</v>
      </c>
      <c r="B3687" s="2">
        <v>40360</v>
      </c>
      <c r="C3687" t="s">
        <v>351</v>
      </c>
      <c r="D3687" t="s">
        <v>352</v>
      </c>
      <c r="E3687" t="s">
        <v>347</v>
      </c>
      <c r="F3687" t="s">
        <v>348</v>
      </c>
      <c r="G3687" t="s">
        <v>402</v>
      </c>
      <c r="H3687">
        <v>40</v>
      </c>
      <c r="I3687" t="s">
        <v>247</v>
      </c>
      <c r="J3687" t="s">
        <v>246</v>
      </c>
      <c r="K3687">
        <v>1683485</v>
      </c>
      <c r="L3687">
        <v>1268356</v>
      </c>
      <c r="M3687">
        <v>136311</v>
      </c>
      <c r="N3687">
        <v>152931</v>
      </c>
      <c r="O3687">
        <v>30838</v>
      </c>
      <c r="P3687">
        <v>2120</v>
      </c>
      <c r="Q3687">
        <v>92929</v>
      </c>
    </row>
    <row r="3688" spans="1:17" hidden="1" x14ac:dyDescent="0.2">
      <c r="A3688" t="s">
        <v>357</v>
      </c>
      <c r="B3688" s="2">
        <v>40360</v>
      </c>
      <c r="C3688" t="s">
        <v>351</v>
      </c>
      <c r="D3688" t="s">
        <v>352</v>
      </c>
      <c r="E3688" t="s">
        <v>349</v>
      </c>
      <c r="F3688" t="s">
        <v>350</v>
      </c>
      <c r="G3688" t="s">
        <v>402</v>
      </c>
      <c r="H3688">
        <v>40</v>
      </c>
      <c r="I3688" t="s">
        <v>247</v>
      </c>
      <c r="J3688" t="s">
        <v>246</v>
      </c>
      <c r="K3688">
        <v>1860133</v>
      </c>
      <c r="L3688">
        <v>1414022</v>
      </c>
      <c r="M3688">
        <v>142121</v>
      </c>
      <c r="N3688">
        <v>167258</v>
      </c>
      <c r="O3688">
        <v>32077</v>
      </c>
      <c r="P3688">
        <v>2809</v>
      </c>
      <c r="Q3688">
        <v>101846</v>
      </c>
    </row>
    <row r="3689" spans="1:17" hidden="1" x14ac:dyDescent="0.2">
      <c r="A3689" t="s">
        <v>357</v>
      </c>
      <c r="B3689" s="2">
        <v>40360</v>
      </c>
      <c r="C3689" t="s">
        <v>353</v>
      </c>
      <c r="D3689" t="s">
        <v>354</v>
      </c>
      <c r="E3689" t="s">
        <v>343</v>
      </c>
      <c r="F3689" t="s">
        <v>344</v>
      </c>
      <c r="G3689" t="s">
        <v>402</v>
      </c>
      <c r="H3689">
        <v>40</v>
      </c>
      <c r="I3689" t="s">
        <v>247</v>
      </c>
      <c r="J3689" t="s">
        <v>246</v>
      </c>
      <c r="K3689">
        <v>333516</v>
      </c>
      <c r="L3689">
        <v>273602</v>
      </c>
      <c r="M3689">
        <v>11397</v>
      </c>
      <c r="N3689">
        <v>27030</v>
      </c>
      <c r="O3689">
        <v>2381</v>
      </c>
      <c r="P3689">
        <v>1289</v>
      </c>
      <c r="Q3689">
        <v>17817</v>
      </c>
    </row>
    <row r="3690" spans="1:17" hidden="1" x14ac:dyDescent="0.2">
      <c r="A3690" t="s">
        <v>357</v>
      </c>
      <c r="B3690" s="2">
        <v>40360</v>
      </c>
      <c r="C3690" t="s">
        <v>353</v>
      </c>
      <c r="D3690" t="s">
        <v>354</v>
      </c>
      <c r="E3690" t="s">
        <v>347</v>
      </c>
      <c r="F3690" t="s">
        <v>348</v>
      </c>
      <c r="G3690" t="s">
        <v>402</v>
      </c>
      <c r="H3690">
        <v>40</v>
      </c>
      <c r="I3690" t="s">
        <v>247</v>
      </c>
      <c r="J3690" t="s">
        <v>246</v>
      </c>
      <c r="K3690">
        <v>3426116</v>
      </c>
      <c r="L3690">
        <v>2581468</v>
      </c>
      <c r="M3690">
        <v>273930</v>
      </c>
      <c r="N3690">
        <v>310383</v>
      </c>
      <c r="O3690">
        <v>65271</v>
      </c>
      <c r="P3690">
        <v>4164</v>
      </c>
      <c r="Q3690">
        <v>190900</v>
      </c>
    </row>
    <row r="3691" spans="1:17" hidden="1" x14ac:dyDescent="0.2">
      <c r="A3691" t="s">
        <v>357</v>
      </c>
      <c r="B3691" s="2">
        <v>40360</v>
      </c>
      <c r="C3691" t="s">
        <v>353</v>
      </c>
      <c r="D3691" t="s">
        <v>354</v>
      </c>
      <c r="E3691" t="s">
        <v>349</v>
      </c>
      <c r="F3691" t="s">
        <v>350</v>
      </c>
      <c r="G3691" t="s">
        <v>402</v>
      </c>
      <c r="H3691">
        <v>40</v>
      </c>
      <c r="I3691" t="s">
        <v>247</v>
      </c>
      <c r="J3691" t="s">
        <v>246</v>
      </c>
      <c r="K3691">
        <v>3759632</v>
      </c>
      <c r="L3691">
        <v>2855070</v>
      </c>
      <c r="M3691">
        <v>285327</v>
      </c>
      <c r="N3691">
        <v>337413</v>
      </c>
      <c r="O3691">
        <v>67652</v>
      </c>
      <c r="P3691">
        <v>5453</v>
      </c>
      <c r="Q3691">
        <v>208717</v>
      </c>
    </row>
    <row r="3692" spans="1:17" hidden="1" x14ac:dyDescent="0.2">
      <c r="A3692" t="s">
        <v>358</v>
      </c>
      <c r="B3692" s="2">
        <v>40725</v>
      </c>
      <c r="C3692" t="s">
        <v>341</v>
      </c>
      <c r="D3692" t="s">
        <v>342</v>
      </c>
      <c r="E3692" t="s">
        <v>343</v>
      </c>
      <c r="F3692" t="s">
        <v>344</v>
      </c>
      <c r="G3692" t="s">
        <v>402</v>
      </c>
      <c r="H3692">
        <v>40</v>
      </c>
      <c r="I3692" t="s">
        <v>247</v>
      </c>
      <c r="J3692" t="s">
        <v>246</v>
      </c>
      <c r="K3692">
        <v>163392</v>
      </c>
      <c r="L3692">
        <v>132926</v>
      </c>
      <c r="M3692">
        <v>5727</v>
      </c>
      <c r="N3692">
        <v>13674</v>
      </c>
      <c r="O3692">
        <v>1152</v>
      </c>
      <c r="P3692">
        <v>609</v>
      </c>
      <c r="Q3692">
        <v>9304</v>
      </c>
    </row>
    <row r="3693" spans="1:17" hidden="1" x14ac:dyDescent="0.2">
      <c r="A3693" t="s">
        <v>358</v>
      </c>
      <c r="B3693" s="2">
        <v>40725</v>
      </c>
      <c r="C3693" t="s">
        <v>341</v>
      </c>
      <c r="D3693" t="s">
        <v>342</v>
      </c>
      <c r="E3693" t="s">
        <v>347</v>
      </c>
      <c r="F3693" t="s">
        <v>348</v>
      </c>
      <c r="G3693" t="s">
        <v>402</v>
      </c>
      <c r="H3693">
        <v>40</v>
      </c>
      <c r="I3693" t="s">
        <v>247</v>
      </c>
      <c r="J3693" t="s">
        <v>246</v>
      </c>
      <c r="K3693">
        <v>1750301</v>
      </c>
      <c r="L3693">
        <v>1314245</v>
      </c>
      <c r="M3693">
        <v>138757</v>
      </c>
      <c r="N3693">
        <v>159014</v>
      </c>
      <c r="O3693">
        <v>36285</v>
      </c>
      <c r="P3693">
        <v>2113</v>
      </c>
      <c r="Q3693">
        <v>99887</v>
      </c>
    </row>
    <row r="3694" spans="1:17" hidden="1" x14ac:dyDescent="0.2">
      <c r="A3694" t="s">
        <v>358</v>
      </c>
      <c r="B3694" s="2">
        <v>40725</v>
      </c>
      <c r="C3694" t="s">
        <v>341</v>
      </c>
      <c r="D3694" t="s">
        <v>342</v>
      </c>
      <c r="E3694" t="s">
        <v>349</v>
      </c>
      <c r="F3694" t="s">
        <v>350</v>
      </c>
      <c r="G3694" t="s">
        <v>402</v>
      </c>
      <c r="H3694">
        <v>40</v>
      </c>
      <c r="I3694" t="s">
        <v>247</v>
      </c>
      <c r="J3694" t="s">
        <v>246</v>
      </c>
      <c r="K3694">
        <v>1913693</v>
      </c>
      <c r="L3694">
        <v>1447171</v>
      </c>
      <c r="M3694">
        <v>144484</v>
      </c>
      <c r="N3694">
        <v>172688</v>
      </c>
      <c r="O3694">
        <v>37437</v>
      </c>
      <c r="P3694">
        <v>2722</v>
      </c>
      <c r="Q3694">
        <v>109191</v>
      </c>
    </row>
    <row r="3695" spans="1:17" hidden="1" x14ac:dyDescent="0.2">
      <c r="A3695" t="s">
        <v>358</v>
      </c>
      <c r="B3695" s="2">
        <v>40725</v>
      </c>
      <c r="C3695" t="s">
        <v>351</v>
      </c>
      <c r="D3695" t="s">
        <v>352</v>
      </c>
      <c r="E3695" t="s">
        <v>343</v>
      </c>
      <c r="F3695" t="s">
        <v>344</v>
      </c>
      <c r="G3695" t="s">
        <v>402</v>
      </c>
      <c r="H3695">
        <v>40</v>
      </c>
      <c r="I3695" t="s">
        <v>247</v>
      </c>
      <c r="J3695" t="s">
        <v>246</v>
      </c>
      <c r="K3695">
        <v>182518</v>
      </c>
      <c r="L3695">
        <v>150052</v>
      </c>
      <c r="M3695">
        <v>5920</v>
      </c>
      <c r="N3695">
        <v>15305</v>
      </c>
      <c r="O3695">
        <v>1300</v>
      </c>
      <c r="P3695">
        <v>705</v>
      </c>
      <c r="Q3695">
        <v>9236</v>
      </c>
    </row>
    <row r="3696" spans="1:17" hidden="1" x14ac:dyDescent="0.2">
      <c r="A3696" t="s">
        <v>358</v>
      </c>
      <c r="B3696" s="2">
        <v>40725</v>
      </c>
      <c r="C3696" t="s">
        <v>351</v>
      </c>
      <c r="D3696" t="s">
        <v>352</v>
      </c>
      <c r="E3696" t="s">
        <v>347</v>
      </c>
      <c r="F3696" t="s">
        <v>348</v>
      </c>
      <c r="G3696" t="s">
        <v>402</v>
      </c>
      <c r="H3696">
        <v>40</v>
      </c>
      <c r="I3696" t="s">
        <v>247</v>
      </c>
      <c r="J3696" t="s">
        <v>246</v>
      </c>
      <c r="K3696">
        <v>1691610</v>
      </c>
      <c r="L3696">
        <v>1270156</v>
      </c>
      <c r="M3696">
        <v>137558</v>
      </c>
      <c r="N3696">
        <v>154249</v>
      </c>
      <c r="O3696">
        <v>32643</v>
      </c>
      <c r="P3696">
        <v>2249</v>
      </c>
      <c r="Q3696">
        <v>94755</v>
      </c>
    </row>
    <row r="3697" spans="1:17" hidden="1" x14ac:dyDescent="0.2">
      <c r="A3697" t="s">
        <v>358</v>
      </c>
      <c r="B3697" s="2">
        <v>40725</v>
      </c>
      <c r="C3697" t="s">
        <v>351</v>
      </c>
      <c r="D3697" t="s">
        <v>352</v>
      </c>
      <c r="E3697" t="s">
        <v>349</v>
      </c>
      <c r="F3697" t="s">
        <v>350</v>
      </c>
      <c r="G3697" t="s">
        <v>402</v>
      </c>
      <c r="H3697">
        <v>40</v>
      </c>
      <c r="I3697" t="s">
        <v>247</v>
      </c>
      <c r="J3697" t="s">
        <v>246</v>
      </c>
      <c r="K3697">
        <v>1874128</v>
      </c>
      <c r="L3697">
        <v>1420208</v>
      </c>
      <c r="M3697">
        <v>143478</v>
      </c>
      <c r="N3697">
        <v>169554</v>
      </c>
      <c r="O3697">
        <v>33943</v>
      </c>
      <c r="P3697">
        <v>2954</v>
      </c>
      <c r="Q3697">
        <v>103991</v>
      </c>
    </row>
    <row r="3698" spans="1:17" hidden="1" x14ac:dyDescent="0.2">
      <c r="A3698" t="s">
        <v>358</v>
      </c>
      <c r="B3698" s="2">
        <v>40725</v>
      </c>
      <c r="C3698" t="s">
        <v>353</v>
      </c>
      <c r="D3698" t="s">
        <v>354</v>
      </c>
      <c r="E3698" t="s">
        <v>343</v>
      </c>
      <c r="F3698" t="s">
        <v>344</v>
      </c>
      <c r="G3698" t="s">
        <v>402</v>
      </c>
      <c r="H3698">
        <v>40</v>
      </c>
      <c r="I3698" t="s">
        <v>247</v>
      </c>
      <c r="J3698" t="s">
        <v>246</v>
      </c>
      <c r="K3698">
        <v>345910</v>
      </c>
      <c r="L3698">
        <v>282978</v>
      </c>
      <c r="M3698">
        <v>11647</v>
      </c>
      <c r="N3698">
        <v>28979</v>
      </c>
      <c r="O3698">
        <v>2452</v>
      </c>
      <c r="P3698">
        <v>1314</v>
      </c>
      <c r="Q3698">
        <v>18540</v>
      </c>
    </row>
    <row r="3699" spans="1:17" hidden="1" x14ac:dyDescent="0.2">
      <c r="A3699" t="s">
        <v>358</v>
      </c>
      <c r="B3699" s="2">
        <v>40725</v>
      </c>
      <c r="C3699" t="s">
        <v>353</v>
      </c>
      <c r="D3699" t="s">
        <v>354</v>
      </c>
      <c r="E3699" t="s">
        <v>347</v>
      </c>
      <c r="F3699" t="s">
        <v>348</v>
      </c>
      <c r="G3699" t="s">
        <v>402</v>
      </c>
      <c r="H3699">
        <v>40</v>
      </c>
      <c r="I3699" t="s">
        <v>247</v>
      </c>
      <c r="J3699" t="s">
        <v>246</v>
      </c>
      <c r="K3699">
        <v>3441911</v>
      </c>
      <c r="L3699">
        <v>2584401</v>
      </c>
      <c r="M3699">
        <v>276315</v>
      </c>
      <c r="N3699">
        <v>313263</v>
      </c>
      <c r="O3699">
        <v>68928</v>
      </c>
      <c r="P3699">
        <v>4362</v>
      </c>
      <c r="Q3699">
        <v>194642</v>
      </c>
    </row>
    <row r="3700" spans="1:17" hidden="1" x14ac:dyDescent="0.2">
      <c r="A3700" t="s">
        <v>358</v>
      </c>
      <c r="B3700" s="2">
        <v>40725</v>
      </c>
      <c r="C3700" t="s">
        <v>353</v>
      </c>
      <c r="D3700" t="s">
        <v>354</v>
      </c>
      <c r="E3700" t="s">
        <v>349</v>
      </c>
      <c r="F3700" t="s">
        <v>350</v>
      </c>
      <c r="G3700" t="s">
        <v>402</v>
      </c>
      <c r="H3700">
        <v>40</v>
      </c>
      <c r="I3700" t="s">
        <v>247</v>
      </c>
      <c r="J3700" t="s">
        <v>246</v>
      </c>
      <c r="K3700">
        <v>3787821</v>
      </c>
      <c r="L3700">
        <v>2867379</v>
      </c>
      <c r="M3700">
        <v>287962</v>
      </c>
      <c r="N3700">
        <v>342242</v>
      </c>
      <c r="O3700">
        <v>71380</v>
      </c>
      <c r="P3700">
        <v>5676</v>
      </c>
      <c r="Q3700">
        <v>213182</v>
      </c>
    </row>
    <row r="3701" spans="1:17" hidden="1" x14ac:dyDescent="0.2">
      <c r="A3701" t="s">
        <v>359</v>
      </c>
      <c r="B3701" s="2">
        <v>41091</v>
      </c>
      <c r="C3701" t="s">
        <v>341</v>
      </c>
      <c r="D3701" t="s">
        <v>342</v>
      </c>
      <c r="E3701" t="s">
        <v>343</v>
      </c>
      <c r="F3701" t="s">
        <v>344</v>
      </c>
      <c r="G3701" t="s">
        <v>402</v>
      </c>
      <c r="H3701">
        <v>40</v>
      </c>
      <c r="I3701" t="s">
        <v>247</v>
      </c>
      <c r="J3701" t="s">
        <v>246</v>
      </c>
      <c r="K3701">
        <v>169572</v>
      </c>
      <c r="L3701">
        <v>138042</v>
      </c>
      <c r="M3701">
        <v>5853</v>
      </c>
      <c r="N3701">
        <v>14372</v>
      </c>
      <c r="O3701">
        <v>1166</v>
      </c>
      <c r="P3701">
        <v>619</v>
      </c>
      <c r="Q3701">
        <v>9520</v>
      </c>
    </row>
    <row r="3702" spans="1:17" hidden="1" x14ac:dyDescent="0.2">
      <c r="A3702" t="s">
        <v>359</v>
      </c>
      <c r="B3702" s="2">
        <v>41091</v>
      </c>
      <c r="C3702" t="s">
        <v>341</v>
      </c>
      <c r="D3702" t="s">
        <v>342</v>
      </c>
      <c r="E3702" t="s">
        <v>347</v>
      </c>
      <c r="F3702" t="s">
        <v>348</v>
      </c>
      <c r="G3702" t="s">
        <v>402</v>
      </c>
      <c r="H3702">
        <v>40</v>
      </c>
      <c r="I3702" t="s">
        <v>247</v>
      </c>
      <c r="J3702" t="s">
        <v>246</v>
      </c>
      <c r="K3702">
        <v>1758140</v>
      </c>
      <c r="L3702">
        <v>1315984</v>
      </c>
      <c r="M3702">
        <v>140064</v>
      </c>
      <c r="N3702">
        <v>160327</v>
      </c>
      <c r="O3702">
        <v>37971</v>
      </c>
      <c r="P3702">
        <v>2339</v>
      </c>
      <c r="Q3702">
        <v>101455</v>
      </c>
    </row>
    <row r="3703" spans="1:17" hidden="1" x14ac:dyDescent="0.2">
      <c r="A3703" t="s">
        <v>359</v>
      </c>
      <c r="B3703" s="2">
        <v>41091</v>
      </c>
      <c r="C3703" t="s">
        <v>341</v>
      </c>
      <c r="D3703" t="s">
        <v>342</v>
      </c>
      <c r="E3703" t="s">
        <v>349</v>
      </c>
      <c r="F3703" t="s">
        <v>350</v>
      </c>
      <c r="G3703" t="s">
        <v>402</v>
      </c>
      <c r="H3703">
        <v>40</v>
      </c>
      <c r="I3703" t="s">
        <v>247</v>
      </c>
      <c r="J3703" t="s">
        <v>246</v>
      </c>
      <c r="K3703">
        <v>1927712</v>
      </c>
      <c r="L3703">
        <v>1454026</v>
      </c>
      <c r="M3703">
        <v>145917</v>
      </c>
      <c r="N3703">
        <v>174699</v>
      </c>
      <c r="O3703">
        <v>39137</v>
      </c>
      <c r="P3703">
        <v>2958</v>
      </c>
      <c r="Q3703">
        <v>110975</v>
      </c>
    </row>
    <row r="3704" spans="1:17" hidden="1" x14ac:dyDescent="0.2">
      <c r="A3704" t="s">
        <v>359</v>
      </c>
      <c r="B3704" s="2">
        <v>41091</v>
      </c>
      <c r="C3704" t="s">
        <v>351</v>
      </c>
      <c r="D3704" t="s">
        <v>352</v>
      </c>
      <c r="E3704" t="s">
        <v>343</v>
      </c>
      <c r="F3704" t="s">
        <v>344</v>
      </c>
      <c r="G3704" t="s">
        <v>402</v>
      </c>
      <c r="H3704">
        <v>40</v>
      </c>
      <c r="I3704" t="s">
        <v>247</v>
      </c>
      <c r="J3704" t="s">
        <v>246</v>
      </c>
      <c r="K3704">
        <v>188824</v>
      </c>
      <c r="L3704">
        <v>155075</v>
      </c>
      <c r="M3704">
        <v>6083</v>
      </c>
      <c r="N3704">
        <v>15996</v>
      </c>
      <c r="O3704">
        <v>1339</v>
      </c>
      <c r="P3704">
        <v>706</v>
      </c>
      <c r="Q3704">
        <v>9625</v>
      </c>
    </row>
    <row r="3705" spans="1:17" hidden="1" x14ac:dyDescent="0.2">
      <c r="A3705" t="s">
        <v>359</v>
      </c>
      <c r="B3705" s="2">
        <v>41091</v>
      </c>
      <c r="C3705" t="s">
        <v>351</v>
      </c>
      <c r="D3705" t="s">
        <v>352</v>
      </c>
      <c r="E3705" t="s">
        <v>347</v>
      </c>
      <c r="F3705" t="s">
        <v>348</v>
      </c>
      <c r="G3705" t="s">
        <v>402</v>
      </c>
      <c r="H3705">
        <v>40</v>
      </c>
      <c r="I3705" t="s">
        <v>247</v>
      </c>
      <c r="J3705" t="s">
        <v>246</v>
      </c>
      <c r="K3705">
        <v>1702064</v>
      </c>
      <c r="L3705">
        <v>1274246</v>
      </c>
      <c r="M3705">
        <v>139169</v>
      </c>
      <c r="N3705">
        <v>155534</v>
      </c>
      <c r="O3705">
        <v>34285</v>
      </c>
      <c r="P3705">
        <v>2456</v>
      </c>
      <c r="Q3705">
        <v>96374</v>
      </c>
    </row>
    <row r="3706" spans="1:17" hidden="1" x14ac:dyDescent="0.2">
      <c r="A3706" t="s">
        <v>359</v>
      </c>
      <c r="B3706" s="2">
        <v>41091</v>
      </c>
      <c r="C3706" t="s">
        <v>351</v>
      </c>
      <c r="D3706" t="s">
        <v>352</v>
      </c>
      <c r="E3706" t="s">
        <v>349</v>
      </c>
      <c r="F3706" t="s">
        <v>350</v>
      </c>
      <c r="G3706" t="s">
        <v>402</v>
      </c>
      <c r="H3706">
        <v>40</v>
      </c>
      <c r="I3706" t="s">
        <v>247</v>
      </c>
      <c r="J3706" t="s">
        <v>246</v>
      </c>
      <c r="K3706">
        <v>1890888</v>
      </c>
      <c r="L3706">
        <v>1429321</v>
      </c>
      <c r="M3706">
        <v>145252</v>
      </c>
      <c r="N3706">
        <v>171530</v>
      </c>
      <c r="O3706">
        <v>35624</v>
      </c>
      <c r="P3706">
        <v>3162</v>
      </c>
      <c r="Q3706">
        <v>105999</v>
      </c>
    </row>
    <row r="3707" spans="1:17" hidden="1" x14ac:dyDescent="0.2">
      <c r="A3707" t="s">
        <v>359</v>
      </c>
      <c r="B3707" s="2">
        <v>41091</v>
      </c>
      <c r="C3707" t="s">
        <v>353</v>
      </c>
      <c r="D3707" t="s">
        <v>354</v>
      </c>
      <c r="E3707" t="s">
        <v>343</v>
      </c>
      <c r="F3707" t="s">
        <v>344</v>
      </c>
      <c r="G3707" t="s">
        <v>402</v>
      </c>
      <c r="H3707">
        <v>40</v>
      </c>
      <c r="I3707" t="s">
        <v>247</v>
      </c>
      <c r="J3707" t="s">
        <v>246</v>
      </c>
      <c r="K3707">
        <v>358396</v>
      </c>
      <c r="L3707">
        <v>293117</v>
      </c>
      <c r="M3707">
        <v>11936</v>
      </c>
      <c r="N3707">
        <v>30368</v>
      </c>
      <c r="O3707">
        <v>2505</v>
      </c>
      <c r="P3707">
        <v>1325</v>
      </c>
      <c r="Q3707">
        <v>19145</v>
      </c>
    </row>
    <row r="3708" spans="1:17" hidden="1" x14ac:dyDescent="0.2">
      <c r="A3708" t="s">
        <v>359</v>
      </c>
      <c r="B3708" s="2">
        <v>41091</v>
      </c>
      <c r="C3708" t="s">
        <v>353</v>
      </c>
      <c r="D3708" t="s">
        <v>354</v>
      </c>
      <c r="E3708" t="s">
        <v>347</v>
      </c>
      <c r="F3708" t="s">
        <v>348</v>
      </c>
      <c r="G3708" t="s">
        <v>402</v>
      </c>
      <c r="H3708">
        <v>40</v>
      </c>
      <c r="I3708" t="s">
        <v>247</v>
      </c>
      <c r="J3708" t="s">
        <v>246</v>
      </c>
      <c r="K3708">
        <v>3460204</v>
      </c>
      <c r="L3708">
        <v>2590230</v>
      </c>
      <c r="M3708">
        <v>279233</v>
      </c>
      <c r="N3708">
        <v>315861</v>
      </c>
      <c r="O3708">
        <v>72256</v>
      </c>
      <c r="P3708">
        <v>4795</v>
      </c>
      <c r="Q3708">
        <v>197829</v>
      </c>
    </row>
    <row r="3709" spans="1:17" hidden="1" x14ac:dyDescent="0.2">
      <c r="A3709" t="s">
        <v>359</v>
      </c>
      <c r="B3709" s="2">
        <v>41091</v>
      </c>
      <c r="C3709" t="s">
        <v>353</v>
      </c>
      <c r="D3709" t="s">
        <v>354</v>
      </c>
      <c r="E3709" t="s">
        <v>349</v>
      </c>
      <c r="F3709" t="s">
        <v>350</v>
      </c>
      <c r="G3709" t="s">
        <v>402</v>
      </c>
      <c r="H3709">
        <v>40</v>
      </c>
      <c r="I3709" t="s">
        <v>247</v>
      </c>
      <c r="J3709" t="s">
        <v>246</v>
      </c>
      <c r="K3709">
        <v>3818600</v>
      </c>
      <c r="L3709">
        <v>2883347</v>
      </c>
      <c r="M3709">
        <v>291169</v>
      </c>
      <c r="N3709">
        <v>346229</v>
      </c>
      <c r="O3709">
        <v>74761</v>
      </c>
      <c r="P3709">
        <v>6120</v>
      </c>
      <c r="Q3709">
        <v>216974</v>
      </c>
    </row>
    <row r="3710" spans="1:17" hidden="1" x14ac:dyDescent="0.2">
      <c r="A3710" t="s">
        <v>360</v>
      </c>
      <c r="B3710" s="2">
        <v>41456</v>
      </c>
      <c r="C3710" t="s">
        <v>341</v>
      </c>
      <c r="D3710" t="s">
        <v>342</v>
      </c>
      <c r="E3710" t="s">
        <v>343</v>
      </c>
      <c r="F3710" t="s">
        <v>344</v>
      </c>
      <c r="G3710" t="s">
        <v>402</v>
      </c>
      <c r="H3710">
        <v>40</v>
      </c>
      <c r="I3710" t="s">
        <v>247</v>
      </c>
      <c r="J3710" t="s">
        <v>246</v>
      </c>
      <c r="K3710">
        <v>176109</v>
      </c>
      <c r="L3710">
        <v>143162</v>
      </c>
      <c r="M3710">
        <v>6043</v>
      </c>
      <c r="N3710">
        <v>15227</v>
      </c>
      <c r="O3710">
        <v>1196</v>
      </c>
      <c r="P3710">
        <v>641</v>
      </c>
      <c r="Q3710">
        <v>9840</v>
      </c>
    </row>
    <row r="3711" spans="1:17" hidden="1" x14ac:dyDescent="0.2">
      <c r="A3711" t="s">
        <v>360</v>
      </c>
      <c r="B3711" s="2">
        <v>41456</v>
      </c>
      <c r="C3711" t="s">
        <v>341</v>
      </c>
      <c r="D3711" t="s">
        <v>342</v>
      </c>
      <c r="E3711" t="s">
        <v>347</v>
      </c>
      <c r="F3711" t="s">
        <v>348</v>
      </c>
      <c r="G3711" t="s">
        <v>402</v>
      </c>
      <c r="H3711">
        <v>40</v>
      </c>
      <c r="I3711" t="s">
        <v>247</v>
      </c>
      <c r="J3711" t="s">
        <v>246</v>
      </c>
      <c r="K3711">
        <v>1768157</v>
      </c>
      <c r="L3711">
        <v>1318880</v>
      </c>
      <c r="M3711">
        <v>141783</v>
      </c>
      <c r="N3711">
        <v>161885</v>
      </c>
      <c r="O3711">
        <v>39960</v>
      </c>
      <c r="P3711">
        <v>2500</v>
      </c>
      <c r="Q3711">
        <v>103149</v>
      </c>
    </row>
    <row r="3712" spans="1:17" hidden="1" x14ac:dyDescent="0.2">
      <c r="A3712" t="s">
        <v>360</v>
      </c>
      <c r="B3712" s="2">
        <v>41456</v>
      </c>
      <c r="C3712" t="s">
        <v>341</v>
      </c>
      <c r="D3712" t="s">
        <v>342</v>
      </c>
      <c r="E3712" t="s">
        <v>349</v>
      </c>
      <c r="F3712" t="s">
        <v>350</v>
      </c>
      <c r="G3712" t="s">
        <v>402</v>
      </c>
      <c r="H3712">
        <v>40</v>
      </c>
      <c r="I3712" t="s">
        <v>247</v>
      </c>
      <c r="J3712" t="s">
        <v>246</v>
      </c>
      <c r="K3712">
        <v>1944266</v>
      </c>
      <c r="L3712">
        <v>1462042</v>
      </c>
      <c r="M3712">
        <v>147826</v>
      </c>
      <c r="N3712">
        <v>177112</v>
      </c>
      <c r="O3712">
        <v>41156</v>
      </c>
      <c r="P3712">
        <v>3141</v>
      </c>
      <c r="Q3712">
        <v>112989</v>
      </c>
    </row>
    <row r="3713" spans="1:17" hidden="1" x14ac:dyDescent="0.2">
      <c r="A3713" t="s">
        <v>360</v>
      </c>
      <c r="B3713" s="2">
        <v>41456</v>
      </c>
      <c r="C3713" t="s">
        <v>351</v>
      </c>
      <c r="D3713" t="s">
        <v>352</v>
      </c>
      <c r="E3713" t="s">
        <v>343</v>
      </c>
      <c r="F3713" t="s">
        <v>344</v>
      </c>
      <c r="G3713" t="s">
        <v>402</v>
      </c>
      <c r="H3713">
        <v>40</v>
      </c>
      <c r="I3713" t="s">
        <v>247</v>
      </c>
      <c r="J3713" t="s">
        <v>246</v>
      </c>
      <c r="K3713">
        <v>195053</v>
      </c>
      <c r="L3713">
        <v>159658</v>
      </c>
      <c r="M3713">
        <v>6309</v>
      </c>
      <c r="N3713">
        <v>16997</v>
      </c>
      <c r="O3713">
        <v>1388</v>
      </c>
      <c r="P3713">
        <v>726</v>
      </c>
      <c r="Q3713">
        <v>9975</v>
      </c>
    </row>
    <row r="3714" spans="1:17" hidden="1" x14ac:dyDescent="0.2">
      <c r="A3714" t="s">
        <v>360</v>
      </c>
      <c r="B3714" s="2">
        <v>41456</v>
      </c>
      <c r="C3714" t="s">
        <v>351</v>
      </c>
      <c r="D3714" t="s">
        <v>352</v>
      </c>
      <c r="E3714" t="s">
        <v>347</v>
      </c>
      <c r="F3714" t="s">
        <v>348</v>
      </c>
      <c r="G3714" t="s">
        <v>402</v>
      </c>
      <c r="H3714">
        <v>40</v>
      </c>
      <c r="I3714" t="s">
        <v>247</v>
      </c>
      <c r="J3714" t="s">
        <v>246</v>
      </c>
      <c r="K3714">
        <v>1713886</v>
      </c>
      <c r="L3714">
        <v>1278403</v>
      </c>
      <c r="M3714">
        <v>141563</v>
      </c>
      <c r="N3714">
        <v>157024</v>
      </c>
      <c r="O3714">
        <v>36149</v>
      </c>
      <c r="P3714">
        <v>2599</v>
      </c>
      <c r="Q3714">
        <v>98148</v>
      </c>
    </row>
    <row r="3715" spans="1:17" hidden="1" x14ac:dyDescent="0.2">
      <c r="A3715" t="s">
        <v>360</v>
      </c>
      <c r="B3715" s="2">
        <v>41456</v>
      </c>
      <c r="C3715" t="s">
        <v>351</v>
      </c>
      <c r="D3715" t="s">
        <v>352</v>
      </c>
      <c r="E3715" t="s">
        <v>349</v>
      </c>
      <c r="F3715" t="s">
        <v>350</v>
      </c>
      <c r="G3715" t="s">
        <v>402</v>
      </c>
      <c r="H3715">
        <v>40</v>
      </c>
      <c r="I3715" t="s">
        <v>247</v>
      </c>
      <c r="J3715" t="s">
        <v>246</v>
      </c>
      <c r="K3715">
        <v>1908939</v>
      </c>
      <c r="L3715">
        <v>1438061</v>
      </c>
      <c r="M3715">
        <v>147872</v>
      </c>
      <c r="N3715">
        <v>174021</v>
      </c>
      <c r="O3715">
        <v>37537</v>
      </c>
      <c r="P3715">
        <v>3325</v>
      </c>
      <c r="Q3715">
        <v>108123</v>
      </c>
    </row>
    <row r="3716" spans="1:17" hidden="1" x14ac:dyDescent="0.2">
      <c r="A3716" t="s">
        <v>360</v>
      </c>
      <c r="B3716" s="2">
        <v>41456</v>
      </c>
      <c r="C3716" t="s">
        <v>353</v>
      </c>
      <c r="D3716" t="s">
        <v>354</v>
      </c>
      <c r="E3716" t="s">
        <v>343</v>
      </c>
      <c r="F3716" t="s">
        <v>344</v>
      </c>
      <c r="G3716" t="s">
        <v>402</v>
      </c>
      <c r="H3716">
        <v>40</v>
      </c>
      <c r="I3716" t="s">
        <v>247</v>
      </c>
      <c r="J3716" t="s">
        <v>246</v>
      </c>
      <c r="K3716">
        <v>371162</v>
      </c>
      <c r="L3716">
        <v>302820</v>
      </c>
      <c r="M3716">
        <v>12352</v>
      </c>
      <c r="N3716">
        <v>32224</v>
      </c>
      <c r="O3716">
        <v>2584</v>
      </c>
      <c r="P3716">
        <v>1367</v>
      </c>
      <c r="Q3716">
        <v>19815</v>
      </c>
    </row>
    <row r="3717" spans="1:17" hidden="1" x14ac:dyDescent="0.2">
      <c r="A3717" t="s">
        <v>360</v>
      </c>
      <c r="B3717" s="2">
        <v>41456</v>
      </c>
      <c r="C3717" t="s">
        <v>353</v>
      </c>
      <c r="D3717" t="s">
        <v>354</v>
      </c>
      <c r="E3717" t="s">
        <v>347</v>
      </c>
      <c r="F3717" t="s">
        <v>348</v>
      </c>
      <c r="G3717" t="s">
        <v>402</v>
      </c>
      <c r="H3717">
        <v>40</v>
      </c>
      <c r="I3717" t="s">
        <v>247</v>
      </c>
      <c r="J3717" t="s">
        <v>246</v>
      </c>
      <c r="K3717">
        <v>3482043</v>
      </c>
      <c r="L3717">
        <v>2597283</v>
      </c>
      <c r="M3717">
        <v>283346</v>
      </c>
      <c r="N3717">
        <v>318909</v>
      </c>
      <c r="O3717">
        <v>76109</v>
      </c>
      <c r="P3717">
        <v>5099</v>
      </c>
      <c r="Q3717">
        <v>201297</v>
      </c>
    </row>
    <row r="3718" spans="1:17" hidden="1" x14ac:dyDescent="0.2">
      <c r="A3718" t="s">
        <v>360</v>
      </c>
      <c r="B3718" s="2">
        <v>41456</v>
      </c>
      <c r="C3718" t="s">
        <v>353</v>
      </c>
      <c r="D3718" t="s">
        <v>354</v>
      </c>
      <c r="E3718" t="s">
        <v>349</v>
      </c>
      <c r="F3718" t="s">
        <v>350</v>
      </c>
      <c r="G3718" t="s">
        <v>402</v>
      </c>
      <c r="H3718">
        <v>40</v>
      </c>
      <c r="I3718" t="s">
        <v>247</v>
      </c>
      <c r="J3718" t="s">
        <v>246</v>
      </c>
      <c r="K3718">
        <v>3853205</v>
      </c>
      <c r="L3718">
        <v>2900103</v>
      </c>
      <c r="M3718">
        <v>295698</v>
      </c>
      <c r="N3718">
        <v>351133</v>
      </c>
      <c r="O3718">
        <v>78693</v>
      </c>
      <c r="P3718">
        <v>6466</v>
      </c>
      <c r="Q3718">
        <v>221112</v>
      </c>
    </row>
    <row r="3719" spans="1:17" x14ac:dyDescent="0.2">
      <c r="A3719" t="s">
        <v>361</v>
      </c>
      <c r="B3719" s="2">
        <v>41821</v>
      </c>
      <c r="C3719" t="s">
        <v>341</v>
      </c>
      <c r="D3719" t="s">
        <v>342</v>
      </c>
      <c r="E3719" t="s">
        <v>343</v>
      </c>
      <c r="F3719" t="s">
        <v>344</v>
      </c>
      <c r="G3719" t="s">
        <v>402</v>
      </c>
      <c r="H3719">
        <v>40</v>
      </c>
      <c r="I3719" t="s">
        <v>247</v>
      </c>
      <c r="J3719" t="s">
        <v>246</v>
      </c>
      <c r="K3719">
        <v>182187</v>
      </c>
      <c r="L3719">
        <v>147849</v>
      </c>
      <c r="M3719">
        <v>6155</v>
      </c>
      <c r="N3719">
        <v>16204</v>
      </c>
      <c r="O3719">
        <v>1195</v>
      </c>
      <c r="P3719">
        <v>645</v>
      </c>
      <c r="Q3719">
        <v>10139</v>
      </c>
    </row>
    <row r="3720" spans="1:17" x14ac:dyDescent="0.2">
      <c r="A3720" t="s">
        <v>361</v>
      </c>
      <c r="B3720" s="2">
        <v>41821</v>
      </c>
      <c r="C3720" t="s">
        <v>341</v>
      </c>
      <c r="D3720" t="s">
        <v>342</v>
      </c>
      <c r="E3720" t="s">
        <v>347</v>
      </c>
      <c r="F3720" t="s">
        <v>348</v>
      </c>
      <c r="G3720" t="s">
        <v>402</v>
      </c>
      <c r="H3720">
        <v>40</v>
      </c>
      <c r="I3720" t="s">
        <v>247</v>
      </c>
      <c r="J3720" t="s">
        <v>246</v>
      </c>
      <c r="K3720">
        <v>1774421</v>
      </c>
      <c r="L3720">
        <v>1318757</v>
      </c>
      <c r="M3720">
        <v>142932</v>
      </c>
      <c r="N3720">
        <v>163211</v>
      </c>
      <c r="O3720">
        <v>41882</v>
      </c>
      <c r="P3720">
        <v>2647</v>
      </c>
      <c r="Q3720">
        <v>104992</v>
      </c>
    </row>
    <row r="3721" spans="1:17" x14ac:dyDescent="0.2">
      <c r="A3721" t="s">
        <v>361</v>
      </c>
      <c r="B3721" s="2">
        <v>41821</v>
      </c>
      <c r="C3721" t="s">
        <v>341</v>
      </c>
      <c r="D3721" t="s">
        <v>342</v>
      </c>
      <c r="E3721" t="s">
        <v>349</v>
      </c>
      <c r="F3721" t="s">
        <v>350</v>
      </c>
      <c r="G3721" t="s">
        <v>402</v>
      </c>
      <c r="H3721">
        <v>40</v>
      </c>
      <c r="I3721" t="s">
        <v>247</v>
      </c>
      <c r="J3721" t="s">
        <v>246</v>
      </c>
      <c r="K3721">
        <v>1956608</v>
      </c>
      <c r="L3721">
        <v>1466606</v>
      </c>
      <c r="M3721">
        <v>149087</v>
      </c>
      <c r="N3721">
        <v>179415</v>
      </c>
      <c r="O3721">
        <v>43077</v>
      </c>
      <c r="P3721">
        <v>3292</v>
      </c>
      <c r="Q3721">
        <v>115131</v>
      </c>
    </row>
    <row r="3722" spans="1:17" x14ac:dyDescent="0.2">
      <c r="A3722" t="s">
        <v>361</v>
      </c>
      <c r="B3722" s="2">
        <v>41821</v>
      </c>
      <c r="C3722" t="s">
        <v>351</v>
      </c>
      <c r="D3722" t="s">
        <v>352</v>
      </c>
      <c r="E3722" t="s">
        <v>343</v>
      </c>
      <c r="F3722" t="s">
        <v>344</v>
      </c>
      <c r="G3722" t="s">
        <v>402</v>
      </c>
      <c r="H3722">
        <v>40</v>
      </c>
      <c r="I3722" t="s">
        <v>247</v>
      </c>
      <c r="J3722" t="s">
        <v>246</v>
      </c>
      <c r="K3722">
        <v>201106</v>
      </c>
      <c r="L3722">
        <v>164309</v>
      </c>
      <c r="M3722">
        <v>6433</v>
      </c>
      <c r="N3722">
        <v>17846</v>
      </c>
      <c r="O3722">
        <v>1416</v>
      </c>
      <c r="P3722">
        <v>718</v>
      </c>
      <c r="Q3722">
        <v>10384</v>
      </c>
    </row>
    <row r="3723" spans="1:17" x14ac:dyDescent="0.2">
      <c r="A3723" t="s">
        <v>361</v>
      </c>
      <c r="B3723" s="2">
        <v>41821</v>
      </c>
      <c r="C3723" t="s">
        <v>351</v>
      </c>
      <c r="D3723" t="s">
        <v>352</v>
      </c>
      <c r="E3723" t="s">
        <v>347</v>
      </c>
      <c r="F3723" t="s">
        <v>348</v>
      </c>
      <c r="G3723" t="s">
        <v>402</v>
      </c>
      <c r="H3723">
        <v>40</v>
      </c>
      <c r="I3723" t="s">
        <v>247</v>
      </c>
      <c r="J3723" t="s">
        <v>246</v>
      </c>
      <c r="K3723">
        <v>1720653</v>
      </c>
      <c r="L3723">
        <v>1278743</v>
      </c>
      <c r="M3723">
        <v>143053</v>
      </c>
      <c r="N3723">
        <v>158187</v>
      </c>
      <c r="O3723">
        <v>37922</v>
      </c>
      <c r="P3723">
        <v>2770</v>
      </c>
      <c r="Q3723">
        <v>99978</v>
      </c>
    </row>
    <row r="3724" spans="1:17" x14ac:dyDescent="0.2">
      <c r="A3724" t="s">
        <v>361</v>
      </c>
      <c r="B3724" s="2">
        <v>41821</v>
      </c>
      <c r="C3724" t="s">
        <v>351</v>
      </c>
      <c r="D3724" t="s">
        <v>352</v>
      </c>
      <c r="E3724" t="s">
        <v>349</v>
      </c>
      <c r="F3724" t="s">
        <v>350</v>
      </c>
      <c r="G3724" t="s">
        <v>402</v>
      </c>
      <c r="H3724">
        <v>40</v>
      </c>
      <c r="I3724" t="s">
        <v>247</v>
      </c>
      <c r="J3724" t="s">
        <v>246</v>
      </c>
      <c r="K3724">
        <v>1921759</v>
      </c>
      <c r="L3724">
        <v>1443052</v>
      </c>
      <c r="M3724">
        <v>149486</v>
      </c>
      <c r="N3724">
        <v>176033</v>
      </c>
      <c r="O3724">
        <v>39338</v>
      </c>
      <c r="P3724">
        <v>3488</v>
      </c>
      <c r="Q3724">
        <v>110362</v>
      </c>
    </row>
    <row r="3725" spans="1:17" x14ac:dyDescent="0.2">
      <c r="A3725" t="s">
        <v>361</v>
      </c>
      <c r="B3725" s="2">
        <v>41821</v>
      </c>
      <c r="C3725" t="s">
        <v>353</v>
      </c>
      <c r="D3725" t="s">
        <v>354</v>
      </c>
      <c r="E3725" t="s">
        <v>343</v>
      </c>
      <c r="F3725" t="s">
        <v>344</v>
      </c>
      <c r="G3725" t="s">
        <v>402</v>
      </c>
      <c r="H3725">
        <v>40</v>
      </c>
      <c r="I3725" t="s">
        <v>247</v>
      </c>
      <c r="J3725" t="s">
        <v>246</v>
      </c>
      <c r="K3725">
        <v>383293</v>
      </c>
      <c r="L3725">
        <v>312158</v>
      </c>
      <c r="M3725">
        <v>12588</v>
      </c>
      <c r="N3725">
        <v>34050</v>
      </c>
      <c r="O3725">
        <v>2611</v>
      </c>
      <c r="P3725">
        <v>1363</v>
      </c>
      <c r="Q3725">
        <v>20523</v>
      </c>
    </row>
    <row r="3726" spans="1:17" x14ac:dyDescent="0.2">
      <c r="A3726" t="s">
        <v>361</v>
      </c>
      <c r="B3726" s="2">
        <v>41821</v>
      </c>
      <c r="C3726" t="s">
        <v>353</v>
      </c>
      <c r="D3726" t="s">
        <v>354</v>
      </c>
      <c r="E3726" t="s">
        <v>347</v>
      </c>
      <c r="F3726" t="s">
        <v>348</v>
      </c>
      <c r="G3726" t="s">
        <v>402</v>
      </c>
      <c r="H3726">
        <v>40</v>
      </c>
      <c r="I3726" t="s">
        <v>247</v>
      </c>
      <c r="J3726" t="s">
        <v>246</v>
      </c>
      <c r="K3726">
        <v>3495074</v>
      </c>
      <c r="L3726">
        <v>2597500</v>
      </c>
      <c r="M3726">
        <v>285985</v>
      </c>
      <c r="N3726">
        <v>321398</v>
      </c>
      <c r="O3726">
        <v>79804</v>
      </c>
      <c r="P3726">
        <v>5417</v>
      </c>
      <c r="Q3726">
        <v>204970</v>
      </c>
    </row>
    <row r="3727" spans="1:17" x14ac:dyDescent="0.2">
      <c r="A3727" t="s">
        <v>361</v>
      </c>
      <c r="B3727" s="2">
        <v>41821</v>
      </c>
      <c r="C3727" t="s">
        <v>353</v>
      </c>
      <c r="D3727" t="s">
        <v>354</v>
      </c>
      <c r="E3727" t="s">
        <v>349</v>
      </c>
      <c r="F3727" t="s">
        <v>350</v>
      </c>
      <c r="G3727" t="s">
        <v>402</v>
      </c>
      <c r="H3727">
        <v>40</v>
      </c>
      <c r="I3727" t="s">
        <v>247</v>
      </c>
      <c r="J3727" t="s">
        <v>246</v>
      </c>
      <c r="K3727">
        <v>3878367</v>
      </c>
      <c r="L3727">
        <v>2909658</v>
      </c>
      <c r="M3727">
        <v>298573</v>
      </c>
      <c r="N3727">
        <v>355448</v>
      </c>
      <c r="O3727">
        <v>82415</v>
      </c>
      <c r="P3727">
        <v>6780</v>
      </c>
      <c r="Q3727">
        <v>225493</v>
      </c>
    </row>
    <row r="3728" spans="1:17" hidden="1" x14ac:dyDescent="0.2">
      <c r="A3728" t="s">
        <v>362</v>
      </c>
      <c r="B3728" s="2">
        <v>42186</v>
      </c>
      <c r="C3728" t="s">
        <v>341</v>
      </c>
      <c r="D3728" t="s">
        <v>342</v>
      </c>
      <c r="E3728" t="s">
        <v>343</v>
      </c>
      <c r="F3728" t="s">
        <v>344</v>
      </c>
      <c r="G3728" t="s">
        <v>402</v>
      </c>
      <c r="H3728">
        <v>40</v>
      </c>
      <c r="I3728" t="s">
        <v>247</v>
      </c>
      <c r="J3728" t="s">
        <v>246</v>
      </c>
      <c r="K3728">
        <v>188835</v>
      </c>
      <c r="L3728">
        <v>152902</v>
      </c>
      <c r="M3728">
        <v>6312</v>
      </c>
      <c r="N3728">
        <v>17172</v>
      </c>
      <c r="O3728">
        <v>1231</v>
      </c>
      <c r="P3728">
        <v>668</v>
      </c>
      <c r="Q3728">
        <v>10550</v>
      </c>
    </row>
    <row r="3729" spans="1:17" hidden="1" x14ac:dyDescent="0.2">
      <c r="A3729" t="s">
        <v>362</v>
      </c>
      <c r="B3729" s="2">
        <v>42186</v>
      </c>
      <c r="C3729" t="s">
        <v>341</v>
      </c>
      <c r="D3729" t="s">
        <v>342</v>
      </c>
      <c r="E3729" t="s">
        <v>347</v>
      </c>
      <c r="F3729" t="s">
        <v>348</v>
      </c>
      <c r="G3729" t="s">
        <v>402</v>
      </c>
      <c r="H3729">
        <v>40</v>
      </c>
      <c r="I3729" t="s">
        <v>247</v>
      </c>
      <c r="J3729" t="s">
        <v>246</v>
      </c>
      <c r="K3729">
        <v>1783385</v>
      </c>
      <c r="L3729">
        <v>1319835</v>
      </c>
      <c r="M3729">
        <v>144605</v>
      </c>
      <c r="N3729">
        <v>164708</v>
      </c>
      <c r="O3729">
        <v>44524</v>
      </c>
      <c r="P3729">
        <v>2804</v>
      </c>
      <c r="Q3729">
        <v>106909</v>
      </c>
    </row>
    <row r="3730" spans="1:17" hidden="1" x14ac:dyDescent="0.2">
      <c r="A3730" t="s">
        <v>362</v>
      </c>
      <c r="B3730" s="2">
        <v>42186</v>
      </c>
      <c r="C3730" t="s">
        <v>341</v>
      </c>
      <c r="D3730" t="s">
        <v>342</v>
      </c>
      <c r="E3730" t="s">
        <v>349</v>
      </c>
      <c r="F3730" t="s">
        <v>350</v>
      </c>
      <c r="G3730" t="s">
        <v>402</v>
      </c>
      <c r="H3730">
        <v>40</v>
      </c>
      <c r="I3730" t="s">
        <v>247</v>
      </c>
      <c r="J3730" t="s">
        <v>246</v>
      </c>
      <c r="K3730">
        <v>1972220</v>
      </c>
      <c r="L3730">
        <v>1472737</v>
      </c>
      <c r="M3730">
        <v>150917</v>
      </c>
      <c r="N3730">
        <v>181880</v>
      </c>
      <c r="O3730">
        <v>45755</v>
      </c>
      <c r="P3730">
        <v>3472</v>
      </c>
      <c r="Q3730">
        <v>117459</v>
      </c>
    </row>
    <row r="3731" spans="1:17" hidden="1" x14ac:dyDescent="0.2">
      <c r="A3731" t="s">
        <v>362</v>
      </c>
      <c r="B3731" s="2">
        <v>42186</v>
      </c>
      <c r="C3731" t="s">
        <v>351</v>
      </c>
      <c r="D3731" t="s">
        <v>352</v>
      </c>
      <c r="E3731" t="s">
        <v>343</v>
      </c>
      <c r="F3731" t="s">
        <v>344</v>
      </c>
      <c r="G3731" t="s">
        <v>402</v>
      </c>
      <c r="H3731">
        <v>40</v>
      </c>
      <c r="I3731" t="s">
        <v>247</v>
      </c>
      <c r="J3731" t="s">
        <v>246</v>
      </c>
      <c r="K3731">
        <v>207577</v>
      </c>
      <c r="L3731">
        <v>169246</v>
      </c>
      <c r="M3731">
        <v>6662</v>
      </c>
      <c r="N3731">
        <v>18614</v>
      </c>
      <c r="O3731">
        <v>1425</v>
      </c>
      <c r="P3731">
        <v>754</v>
      </c>
      <c r="Q3731">
        <v>10876</v>
      </c>
    </row>
    <row r="3732" spans="1:17" hidden="1" x14ac:dyDescent="0.2">
      <c r="A3732" t="s">
        <v>362</v>
      </c>
      <c r="B3732" s="2">
        <v>42186</v>
      </c>
      <c r="C3732" t="s">
        <v>351</v>
      </c>
      <c r="D3732" t="s">
        <v>352</v>
      </c>
      <c r="E3732" t="s">
        <v>347</v>
      </c>
      <c r="F3732" t="s">
        <v>348</v>
      </c>
      <c r="G3732" t="s">
        <v>402</v>
      </c>
      <c r="H3732">
        <v>40</v>
      </c>
      <c r="I3732" t="s">
        <v>247</v>
      </c>
      <c r="J3732" t="s">
        <v>246</v>
      </c>
      <c r="K3732">
        <v>1730034</v>
      </c>
      <c r="L3732">
        <v>1280431</v>
      </c>
      <c r="M3732">
        <v>144992</v>
      </c>
      <c r="N3732">
        <v>159517</v>
      </c>
      <c r="O3732">
        <v>40136</v>
      </c>
      <c r="P3732">
        <v>2925</v>
      </c>
      <c r="Q3732">
        <v>102033</v>
      </c>
    </row>
    <row r="3733" spans="1:17" hidden="1" x14ac:dyDescent="0.2">
      <c r="A3733" t="s">
        <v>362</v>
      </c>
      <c r="B3733" s="2">
        <v>42186</v>
      </c>
      <c r="C3733" t="s">
        <v>351</v>
      </c>
      <c r="D3733" t="s">
        <v>352</v>
      </c>
      <c r="E3733" t="s">
        <v>349</v>
      </c>
      <c r="F3733" t="s">
        <v>350</v>
      </c>
      <c r="G3733" t="s">
        <v>402</v>
      </c>
      <c r="H3733">
        <v>40</v>
      </c>
      <c r="I3733" t="s">
        <v>247</v>
      </c>
      <c r="J3733" t="s">
        <v>246</v>
      </c>
      <c r="K3733">
        <v>1937611</v>
      </c>
      <c r="L3733">
        <v>1449677</v>
      </c>
      <c r="M3733">
        <v>151654</v>
      </c>
      <c r="N3733">
        <v>178131</v>
      </c>
      <c r="O3733">
        <v>41561</v>
      </c>
      <c r="P3733">
        <v>3679</v>
      </c>
      <c r="Q3733">
        <v>112909</v>
      </c>
    </row>
    <row r="3734" spans="1:17" hidden="1" x14ac:dyDescent="0.2">
      <c r="A3734" t="s">
        <v>362</v>
      </c>
      <c r="B3734" s="2">
        <v>42186</v>
      </c>
      <c r="C3734" t="s">
        <v>353</v>
      </c>
      <c r="D3734" t="s">
        <v>354</v>
      </c>
      <c r="E3734" t="s">
        <v>343</v>
      </c>
      <c r="F3734" t="s">
        <v>344</v>
      </c>
      <c r="G3734" t="s">
        <v>402</v>
      </c>
      <c r="H3734">
        <v>40</v>
      </c>
      <c r="I3734" t="s">
        <v>247</v>
      </c>
      <c r="J3734" t="s">
        <v>246</v>
      </c>
      <c r="K3734">
        <v>396412</v>
      </c>
      <c r="L3734">
        <v>322148</v>
      </c>
      <c r="M3734">
        <v>12974</v>
      </c>
      <c r="N3734">
        <v>35786</v>
      </c>
      <c r="O3734">
        <v>2656</v>
      </c>
      <c r="P3734">
        <v>1422</v>
      </c>
      <c r="Q3734">
        <v>21426</v>
      </c>
    </row>
    <row r="3735" spans="1:17" hidden="1" x14ac:dyDescent="0.2">
      <c r="A3735" t="s">
        <v>362</v>
      </c>
      <c r="B3735" s="2">
        <v>42186</v>
      </c>
      <c r="C3735" t="s">
        <v>353</v>
      </c>
      <c r="D3735" t="s">
        <v>354</v>
      </c>
      <c r="E3735" t="s">
        <v>347</v>
      </c>
      <c r="F3735" t="s">
        <v>348</v>
      </c>
      <c r="G3735" t="s">
        <v>402</v>
      </c>
      <c r="H3735">
        <v>40</v>
      </c>
      <c r="I3735" t="s">
        <v>247</v>
      </c>
      <c r="J3735" t="s">
        <v>246</v>
      </c>
      <c r="K3735">
        <v>3513419</v>
      </c>
      <c r="L3735">
        <v>2600266</v>
      </c>
      <c r="M3735">
        <v>289597</v>
      </c>
      <c r="N3735">
        <v>324225</v>
      </c>
      <c r="O3735">
        <v>84660</v>
      </c>
      <c r="P3735">
        <v>5729</v>
      </c>
      <c r="Q3735">
        <v>208942</v>
      </c>
    </row>
    <row r="3736" spans="1:17" hidden="1" x14ac:dyDescent="0.2">
      <c r="A3736" t="s">
        <v>362</v>
      </c>
      <c r="B3736" s="2">
        <v>42186</v>
      </c>
      <c r="C3736" t="s">
        <v>353</v>
      </c>
      <c r="D3736" t="s">
        <v>354</v>
      </c>
      <c r="E3736" t="s">
        <v>349</v>
      </c>
      <c r="F3736" t="s">
        <v>350</v>
      </c>
      <c r="G3736" t="s">
        <v>402</v>
      </c>
      <c r="H3736">
        <v>40</v>
      </c>
      <c r="I3736" t="s">
        <v>247</v>
      </c>
      <c r="J3736" t="s">
        <v>246</v>
      </c>
      <c r="K3736">
        <v>3909831</v>
      </c>
      <c r="L3736">
        <v>2922414</v>
      </c>
      <c r="M3736">
        <v>302571</v>
      </c>
      <c r="N3736">
        <v>360011</v>
      </c>
      <c r="O3736">
        <v>87316</v>
      </c>
      <c r="P3736">
        <v>7151</v>
      </c>
      <c r="Q3736">
        <v>230368</v>
      </c>
    </row>
    <row r="3737" spans="1:17" hidden="1" x14ac:dyDescent="0.2">
      <c r="A3737" t="s">
        <v>363</v>
      </c>
      <c r="B3737" s="2">
        <v>42552</v>
      </c>
      <c r="C3737" t="s">
        <v>341</v>
      </c>
      <c r="D3737" t="s">
        <v>342</v>
      </c>
      <c r="E3737" t="s">
        <v>343</v>
      </c>
      <c r="F3737" t="s">
        <v>344</v>
      </c>
      <c r="G3737" t="s">
        <v>402</v>
      </c>
      <c r="H3737">
        <v>40</v>
      </c>
      <c r="I3737" t="s">
        <v>247</v>
      </c>
      <c r="J3737" t="s">
        <v>246</v>
      </c>
      <c r="K3737">
        <v>195374</v>
      </c>
      <c r="L3737">
        <v>157983</v>
      </c>
      <c r="M3737">
        <v>6518</v>
      </c>
      <c r="N3737">
        <v>18035</v>
      </c>
      <c r="O3737">
        <v>1271</v>
      </c>
      <c r="P3737">
        <v>667</v>
      </c>
      <c r="Q3737">
        <v>10900</v>
      </c>
    </row>
    <row r="3738" spans="1:17" hidden="1" x14ac:dyDescent="0.2">
      <c r="A3738" t="s">
        <v>363</v>
      </c>
      <c r="B3738" s="2">
        <v>42552</v>
      </c>
      <c r="C3738" t="s">
        <v>341</v>
      </c>
      <c r="D3738" t="s">
        <v>342</v>
      </c>
      <c r="E3738" t="s">
        <v>347</v>
      </c>
      <c r="F3738" t="s">
        <v>348</v>
      </c>
      <c r="G3738" t="s">
        <v>402</v>
      </c>
      <c r="H3738">
        <v>40</v>
      </c>
      <c r="I3738" t="s">
        <v>247</v>
      </c>
      <c r="J3738" t="s">
        <v>246</v>
      </c>
      <c r="K3738">
        <v>1785813</v>
      </c>
      <c r="L3738">
        <v>1317395</v>
      </c>
      <c r="M3738">
        <v>145332</v>
      </c>
      <c r="N3738">
        <v>165915</v>
      </c>
      <c r="O3738">
        <v>45705</v>
      </c>
      <c r="P3738">
        <v>2800</v>
      </c>
      <c r="Q3738">
        <v>108666</v>
      </c>
    </row>
    <row r="3739" spans="1:17" hidden="1" x14ac:dyDescent="0.2">
      <c r="A3739" t="s">
        <v>363</v>
      </c>
      <c r="B3739" s="2">
        <v>42552</v>
      </c>
      <c r="C3739" t="s">
        <v>341</v>
      </c>
      <c r="D3739" t="s">
        <v>342</v>
      </c>
      <c r="E3739" t="s">
        <v>349</v>
      </c>
      <c r="F3739" t="s">
        <v>350</v>
      </c>
      <c r="G3739" t="s">
        <v>402</v>
      </c>
      <c r="H3739">
        <v>40</v>
      </c>
      <c r="I3739" t="s">
        <v>247</v>
      </c>
      <c r="J3739" t="s">
        <v>246</v>
      </c>
      <c r="K3739">
        <v>1981187</v>
      </c>
      <c r="L3739">
        <v>1475378</v>
      </c>
      <c r="M3739">
        <v>151850</v>
      </c>
      <c r="N3739">
        <v>183950</v>
      </c>
      <c r="O3739">
        <v>46976</v>
      </c>
      <c r="P3739">
        <v>3467</v>
      </c>
      <c r="Q3739">
        <v>119566</v>
      </c>
    </row>
    <row r="3740" spans="1:17" hidden="1" x14ac:dyDescent="0.2">
      <c r="A3740" t="s">
        <v>363</v>
      </c>
      <c r="B3740" s="2">
        <v>42552</v>
      </c>
      <c r="C3740" t="s">
        <v>351</v>
      </c>
      <c r="D3740" t="s">
        <v>352</v>
      </c>
      <c r="E3740" t="s">
        <v>343</v>
      </c>
      <c r="F3740" t="s">
        <v>344</v>
      </c>
      <c r="G3740" t="s">
        <v>402</v>
      </c>
      <c r="H3740">
        <v>40</v>
      </c>
      <c r="I3740" t="s">
        <v>247</v>
      </c>
      <c r="J3740" t="s">
        <v>246</v>
      </c>
      <c r="K3740">
        <v>214111</v>
      </c>
      <c r="L3740">
        <v>174363</v>
      </c>
      <c r="M3740">
        <v>6866</v>
      </c>
      <c r="N3740">
        <v>19420</v>
      </c>
      <c r="O3740">
        <v>1465</v>
      </c>
      <c r="P3740">
        <v>763</v>
      </c>
      <c r="Q3740">
        <v>11234</v>
      </c>
    </row>
    <row r="3741" spans="1:17" hidden="1" x14ac:dyDescent="0.2">
      <c r="A3741" t="s">
        <v>363</v>
      </c>
      <c r="B3741" s="2">
        <v>42552</v>
      </c>
      <c r="C3741" t="s">
        <v>351</v>
      </c>
      <c r="D3741" t="s">
        <v>352</v>
      </c>
      <c r="E3741" t="s">
        <v>347</v>
      </c>
      <c r="F3741" t="s">
        <v>348</v>
      </c>
      <c r="G3741" t="s">
        <v>402</v>
      </c>
      <c r="H3741">
        <v>40</v>
      </c>
      <c r="I3741" t="s">
        <v>247</v>
      </c>
      <c r="J3741" t="s">
        <v>246</v>
      </c>
      <c r="K3741">
        <v>1731471</v>
      </c>
      <c r="L3741">
        <v>1277381</v>
      </c>
      <c r="M3741">
        <v>145815</v>
      </c>
      <c r="N3741">
        <v>160648</v>
      </c>
      <c r="O3741">
        <v>41001</v>
      </c>
      <c r="P3741">
        <v>2982</v>
      </c>
      <c r="Q3741">
        <v>103644</v>
      </c>
    </row>
    <row r="3742" spans="1:17" hidden="1" x14ac:dyDescent="0.2">
      <c r="A3742" t="s">
        <v>363</v>
      </c>
      <c r="B3742" s="2">
        <v>42552</v>
      </c>
      <c r="C3742" t="s">
        <v>351</v>
      </c>
      <c r="D3742" t="s">
        <v>352</v>
      </c>
      <c r="E3742" t="s">
        <v>349</v>
      </c>
      <c r="F3742" t="s">
        <v>350</v>
      </c>
      <c r="G3742" t="s">
        <v>402</v>
      </c>
      <c r="H3742">
        <v>40</v>
      </c>
      <c r="I3742" t="s">
        <v>247</v>
      </c>
      <c r="J3742" t="s">
        <v>246</v>
      </c>
      <c r="K3742">
        <v>1945582</v>
      </c>
      <c r="L3742">
        <v>1451744</v>
      </c>
      <c r="M3742">
        <v>152681</v>
      </c>
      <c r="N3742">
        <v>180068</v>
      </c>
      <c r="O3742">
        <v>42466</v>
      </c>
      <c r="P3742">
        <v>3745</v>
      </c>
      <c r="Q3742">
        <v>114878</v>
      </c>
    </row>
    <row r="3743" spans="1:17" hidden="1" x14ac:dyDescent="0.2">
      <c r="A3743" t="s">
        <v>363</v>
      </c>
      <c r="B3743" s="2">
        <v>42552</v>
      </c>
      <c r="C3743" t="s">
        <v>353</v>
      </c>
      <c r="D3743" t="s">
        <v>354</v>
      </c>
      <c r="E3743" t="s">
        <v>343</v>
      </c>
      <c r="F3743" t="s">
        <v>344</v>
      </c>
      <c r="G3743" t="s">
        <v>402</v>
      </c>
      <c r="H3743">
        <v>40</v>
      </c>
      <c r="I3743" t="s">
        <v>247</v>
      </c>
      <c r="J3743" t="s">
        <v>246</v>
      </c>
      <c r="K3743">
        <v>409485</v>
      </c>
      <c r="L3743">
        <v>332346</v>
      </c>
      <c r="M3743">
        <v>13384</v>
      </c>
      <c r="N3743">
        <v>37455</v>
      </c>
      <c r="O3743">
        <v>2736</v>
      </c>
      <c r="P3743">
        <v>1430</v>
      </c>
      <c r="Q3743">
        <v>22134</v>
      </c>
    </row>
    <row r="3744" spans="1:17" hidden="1" x14ac:dyDescent="0.2">
      <c r="A3744" t="s">
        <v>363</v>
      </c>
      <c r="B3744" s="2">
        <v>42552</v>
      </c>
      <c r="C3744" t="s">
        <v>353</v>
      </c>
      <c r="D3744" t="s">
        <v>354</v>
      </c>
      <c r="E3744" t="s">
        <v>347</v>
      </c>
      <c r="F3744" t="s">
        <v>348</v>
      </c>
      <c r="G3744" t="s">
        <v>402</v>
      </c>
      <c r="H3744">
        <v>40</v>
      </c>
      <c r="I3744" t="s">
        <v>247</v>
      </c>
      <c r="J3744" t="s">
        <v>246</v>
      </c>
      <c r="K3744">
        <v>3517284</v>
      </c>
      <c r="L3744">
        <v>2594776</v>
      </c>
      <c r="M3744">
        <v>291147</v>
      </c>
      <c r="N3744">
        <v>326563</v>
      </c>
      <c r="O3744">
        <v>86706</v>
      </c>
      <c r="P3744">
        <v>5782</v>
      </c>
      <c r="Q3744">
        <v>212310</v>
      </c>
    </row>
    <row r="3745" spans="1:17" hidden="1" x14ac:dyDescent="0.2">
      <c r="A3745" t="s">
        <v>363</v>
      </c>
      <c r="B3745" s="2">
        <v>42552</v>
      </c>
      <c r="C3745" t="s">
        <v>353</v>
      </c>
      <c r="D3745" t="s">
        <v>354</v>
      </c>
      <c r="E3745" t="s">
        <v>349</v>
      </c>
      <c r="F3745" t="s">
        <v>350</v>
      </c>
      <c r="G3745" t="s">
        <v>402</v>
      </c>
      <c r="H3745">
        <v>40</v>
      </c>
      <c r="I3745" t="s">
        <v>247</v>
      </c>
      <c r="J3745" t="s">
        <v>246</v>
      </c>
      <c r="K3745">
        <v>3926769</v>
      </c>
      <c r="L3745">
        <v>2927122</v>
      </c>
      <c r="M3745">
        <v>304531</v>
      </c>
      <c r="N3745">
        <v>364018</v>
      </c>
      <c r="O3745">
        <v>89442</v>
      </c>
      <c r="P3745">
        <v>7212</v>
      </c>
      <c r="Q3745">
        <v>234444</v>
      </c>
    </row>
    <row r="3746" spans="1:17" hidden="1" x14ac:dyDescent="0.2">
      <c r="A3746" t="s">
        <v>364</v>
      </c>
      <c r="B3746" s="2">
        <v>42917</v>
      </c>
      <c r="C3746" t="s">
        <v>341</v>
      </c>
      <c r="D3746" t="s">
        <v>342</v>
      </c>
      <c r="E3746" t="s">
        <v>343</v>
      </c>
      <c r="F3746" t="s">
        <v>344</v>
      </c>
      <c r="G3746" t="s">
        <v>402</v>
      </c>
      <c r="H3746">
        <v>40</v>
      </c>
      <c r="I3746" t="s">
        <v>247</v>
      </c>
      <c r="J3746" t="s">
        <v>246</v>
      </c>
      <c r="K3746">
        <v>200410</v>
      </c>
      <c r="L3746">
        <v>162056</v>
      </c>
      <c r="M3746">
        <v>6687</v>
      </c>
      <c r="N3746">
        <v>18431</v>
      </c>
      <c r="O3746">
        <v>1316</v>
      </c>
      <c r="P3746">
        <v>667</v>
      </c>
      <c r="Q3746">
        <v>11253</v>
      </c>
    </row>
    <row r="3747" spans="1:17" hidden="1" x14ac:dyDescent="0.2">
      <c r="A3747" t="s">
        <v>364</v>
      </c>
      <c r="B3747" s="2">
        <v>42917</v>
      </c>
      <c r="C3747" t="s">
        <v>341</v>
      </c>
      <c r="D3747" t="s">
        <v>342</v>
      </c>
      <c r="E3747" t="s">
        <v>347</v>
      </c>
      <c r="F3747" t="s">
        <v>348</v>
      </c>
      <c r="G3747" t="s">
        <v>402</v>
      </c>
      <c r="H3747">
        <v>40</v>
      </c>
      <c r="I3747" t="s">
        <v>247</v>
      </c>
      <c r="J3747" t="s">
        <v>246</v>
      </c>
      <c r="K3747">
        <v>1784068</v>
      </c>
      <c r="L3747">
        <v>1312073</v>
      </c>
      <c r="M3747">
        <v>145624</v>
      </c>
      <c r="N3747">
        <v>166623</v>
      </c>
      <c r="O3747">
        <v>46440</v>
      </c>
      <c r="P3747">
        <v>2851</v>
      </c>
      <c r="Q3747">
        <v>110457</v>
      </c>
    </row>
    <row r="3748" spans="1:17" hidden="1" x14ac:dyDescent="0.2">
      <c r="A3748" t="s">
        <v>364</v>
      </c>
      <c r="B3748" s="2">
        <v>42917</v>
      </c>
      <c r="C3748" t="s">
        <v>341</v>
      </c>
      <c r="D3748" t="s">
        <v>342</v>
      </c>
      <c r="E3748" t="s">
        <v>349</v>
      </c>
      <c r="F3748" t="s">
        <v>350</v>
      </c>
      <c r="G3748" t="s">
        <v>402</v>
      </c>
      <c r="H3748">
        <v>40</v>
      </c>
      <c r="I3748" t="s">
        <v>247</v>
      </c>
      <c r="J3748" t="s">
        <v>246</v>
      </c>
      <c r="K3748">
        <v>1984478</v>
      </c>
      <c r="L3748">
        <v>1474129</v>
      </c>
      <c r="M3748">
        <v>152311</v>
      </c>
      <c r="N3748">
        <v>185054</v>
      </c>
      <c r="O3748">
        <v>47756</v>
      </c>
      <c r="P3748">
        <v>3518</v>
      </c>
      <c r="Q3748">
        <v>121710</v>
      </c>
    </row>
    <row r="3749" spans="1:17" hidden="1" x14ac:dyDescent="0.2">
      <c r="A3749" t="s">
        <v>364</v>
      </c>
      <c r="B3749" s="2">
        <v>42917</v>
      </c>
      <c r="C3749" t="s">
        <v>351</v>
      </c>
      <c r="D3749" t="s">
        <v>352</v>
      </c>
      <c r="E3749" t="s">
        <v>343</v>
      </c>
      <c r="F3749" t="s">
        <v>344</v>
      </c>
      <c r="G3749" t="s">
        <v>402</v>
      </c>
      <c r="H3749">
        <v>40</v>
      </c>
      <c r="I3749" t="s">
        <v>247</v>
      </c>
      <c r="J3749" t="s">
        <v>246</v>
      </c>
      <c r="K3749">
        <v>218860</v>
      </c>
      <c r="L3749">
        <v>178126</v>
      </c>
      <c r="M3749">
        <v>7058</v>
      </c>
      <c r="N3749">
        <v>19792</v>
      </c>
      <c r="O3749">
        <v>1462</v>
      </c>
      <c r="P3749">
        <v>770</v>
      </c>
      <c r="Q3749">
        <v>11652</v>
      </c>
    </row>
    <row r="3750" spans="1:17" hidden="1" x14ac:dyDescent="0.2">
      <c r="A3750" t="s">
        <v>364</v>
      </c>
      <c r="B3750" s="2">
        <v>42917</v>
      </c>
      <c r="C3750" t="s">
        <v>351</v>
      </c>
      <c r="D3750" t="s">
        <v>352</v>
      </c>
      <c r="E3750" t="s">
        <v>347</v>
      </c>
      <c r="F3750" t="s">
        <v>348</v>
      </c>
      <c r="G3750" t="s">
        <v>402</v>
      </c>
      <c r="H3750">
        <v>40</v>
      </c>
      <c r="I3750" t="s">
        <v>247</v>
      </c>
      <c r="J3750" t="s">
        <v>246</v>
      </c>
      <c r="K3750">
        <v>1729302</v>
      </c>
      <c r="L3750">
        <v>1271844</v>
      </c>
      <c r="M3750">
        <v>146309</v>
      </c>
      <c r="N3750">
        <v>161111</v>
      </c>
      <c r="O3750">
        <v>41539</v>
      </c>
      <c r="P3750">
        <v>3016</v>
      </c>
      <c r="Q3750">
        <v>105483</v>
      </c>
    </row>
    <row r="3751" spans="1:17" hidden="1" x14ac:dyDescent="0.2">
      <c r="A3751" t="s">
        <v>364</v>
      </c>
      <c r="B3751" s="2">
        <v>42917</v>
      </c>
      <c r="C3751" t="s">
        <v>351</v>
      </c>
      <c r="D3751" t="s">
        <v>352</v>
      </c>
      <c r="E3751" t="s">
        <v>349</v>
      </c>
      <c r="F3751" t="s">
        <v>350</v>
      </c>
      <c r="G3751" t="s">
        <v>402</v>
      </c>
      <c r="H3751">
        <v>40</v>
      </c>
      <c r="I3751" t="s">
        <v>247</v>
      </c>
      <c r="J3751" t="s">
        <v>246</v>
      </c>
      <c r="K3751">
        <v>1948162</v>
      </c>
      <c r="L3751">
        <v>1449970</v>
      </c>
      <c r="M3751">
        <v>153367</v>
      </c>
      <c r="N3751">
        <v>180903</v>
      </c>
      <c r="O3751">
        <v>43001</v>
      </c>
      <c r="P3751">
        <v>3786</v>
      </c>
      <c r="Q3751">
        <v>117135</v>
      </c>
    </row>
    <row r="3752" spans="1:17" hidden="1" x14ac:dyDescent="0.2">
      <c r="A3752" t="s">
        <v>364</v>
      </c>
      <c r="B3752" s="2">
        <v>42917</v>
      </c>
      <c r="C3752" t="s">
        <v>353</v>
      </c>
      <c r="D3752" t="s">
        <v>354</v>
      </c>
      <c r="E3752" t="s">
        <v>343</v>
      </c>
      <c r="F3752" t="s">
        <v>344</v>
      </c>
      <c r="G3752" t="s">
        <v>402</v>
      </c>
      <c r="H3752">
        <v>40</v>
      </c>
      <c r="I3752" t="s">
        <v>247</v>
      </c>
      <c r="J3752" t="s">
        <v>246</v>
      </c>
      <c r="K3752">
        <v>419270</v>
      </c>
      <c r="L3752">
        <v>340182</v>
      </c>
      <c r="M3752">
        <v>13745</v>
      </c>
      <c r="N3752">
        <v>38223</v>
      </c>
      <c r="O3752">
        <v>2778</v>
      </c>
      <c r="P3752">
        <v>1437</v>
      </c>
      <c r="Q3752">
        <v>22905</v>
      </c>
    </row>
    <row r="3753" spans="1:17" hidden="1" x14ac:dyDescent="0.2">
      <c r="A3753" t="s">
        <v>364</v>
      </c>
      <c r="B3753" s="2">
        <v>42917</v>
      </c>
      <c r="C3753" t="s">
        <v>353</v>
      </c>
      <c r="D3753" t="s">
        <v>354</v>
      </c>
      <c r="E3753" t="s">
        <v>347</v>
      </c>
      <c r="F3753" t="s">
        <v>348</v>
      </c>
      <c r="G3753" t="s">
        <v>402</v>
      </c>
      <c r="H3753">
        <v>40</v>
      </c>
      <c r="I3753" t="s">
        <v>247</v>
      </c>
      <c r="J3753" t="s">
        <v>246</v>
      </c>
      <c r="K3753">
        <v>3513370</v>
      </c>
      <c r="L3753">
        <v>2583917</v>
      </c>
      <c r="M3753">
        <v>291933</v>
      </c>
      <c r="N3753">
        <v>327734</v>
      </c>
      <c r="O3753">
        <v>87979</v>
      </c>
      <c r="P3753">
        <v>5867</v>
      </c>
      <c r="Q3753">
        <v>215940</v>
      </c>
    </row>
    <row r="3754" spans="1:17" hidden="1" x14ac:dyDescent="0.2">
      <c r="A3754" t="s">
        <v>364</v>
      </c>
      <c r="B3754" s="2">
        <v>42917</v>
      </c>
      <c r="C3754" t="s">
        <v>353</v>
      </c>
      <c r="D3754" t="s">
        <v>354</v>
      </c>
      <c r="E3754" t="s">
        <v>349</v>
      </c>
      <c r="F3754" t="s">
        <v>350</v>
      </c>
      <c r="G3754" t="s">
        <v>402</v>
      </c>
      <c r="H3754">
        <v>40</v>
      </c>
      <c r="I3754" t="s">
        <v>247</v>
      </c>
      <c r="J3754" t="s">
        <v>246</v>
      </c>
      <c r="K3754">
        <v>3932640</v>
      </c>
      <c r="L3754">
        <v>2924099</v>
      </c>
      <c r="M3754">
        <v>305678</v>
      </c>
      <c r="N3754">
        <v>365957</v>
      </c>
      <c r="O3754">
        <v>90757</v>
      </c>
      <c r="P3754">
        <v>7304</v>
      </c>
      <c r="Q3754">
        <v>238845</v>
      </c>
    </row>
    <row r="3755" spans="1:17" hidden="1" x14ac:dyDescent="0.2">
      <c r="A3755" t="s">
        <v>365</v>
      </c>
      <c r="B3755" s="2">
        <v>43282</v>
      </c>
      <c r="C3755" t="s">
        <v>341</v>
      </c>
      <c r="D3755" t="s">
        <v>342</v>
      </c>
      <c r="E3755" t="s">
        <v>343</v>
      </c>
      <c r="F3755" t="s">
        <v>344</v>
      </c>
      <c r="G3755" t="s">
        <v>402</v>
      </c>
      <c r="H3755">
        <v>40</v>
      </c>
      <c r="I3755" t="s">
        <v>247</v>
      </c>
      <c r="J3755" t="s">
        <v>246</v>
      </c>
      <c r="K3755">
        <v>205332</v>
      </c>
      <c r="L3755">
        <v>166079</v>
      </c>
      <c r="M3755">
        <v>6841</v>
      </c>
      <c r="N3755">
        <v>18690</v>
      </c>
      <c r="O3755">
        <v>1379</v>
      </c>
      <c r="P3755">
        <v>703</v>
      </c>
      <c r="Q3755">
        <v>11640</v>
      </c>
    </row>
    <row r="3756" spans="1:17" hidden="1" x14ac:dyDescent="0.2">
      <c r="A3756" t="s">
        <v>365</v>
      </c>
      <c r="B3756" s="2">
        <v>43282</v>
      </c>
      <c r="C3756" t="s">
        <v>341</v>
      </c>
      <c r="D3756" t="s">
        <v>342</v>
      </c>
      <c r="E3756" t="s">
        <v>347</v>
      </c>
      <c r="F3756" t="s">
        <v>348</v>
      </c>
      <c r="G3756" t="s">
        <v>402</v>
      </c>
      <c r="H3756">
        <v>40</v>
      </c>
      <c r="I3756" t="s">
        <v>247</v>
      </c>
      <c r="J3756" t="s">
        <v>246</v>
      </c>
      <c r="K3756">
        <v>1784701</v>
      </c>
      <c r="L3756">
        <v>1308499</v>
      </c>
      <c r="M3756">
        <v>146014</v>
      </c>
      <c r="N3756">
        <v>167052</v>
      </c>
      <c r="O3756">
        <v>47074</v>
      </c>
      <c r="P3756">
        <v>2962</v>
      </c>
      <c r="Q3756">
        <v>113100</v>
      </c>
    </row>
    <row r="3757" spans="1:17" hidden="1" x14ac:dyDescent="0.2">
      <c r="A3757" t="s">
        <v>365</v>
      </c>
      <c r="B3757" s="2">
        <v>43282</v>
      </c>
      <c r="C3757" t="s">
        <v>341</v>
      </c>
      <c r="D3757" t="s">
        <v>342</v>
      </c>
      <c r="E3757" t="s">
        <v>349</v>
      </c>
      <c r="F3757" t="s">
        <v>350</v>
      </c>
      <c r="G3757" t="s">
        <v>402</v>
      </c>
      <c r="H3757">
        <v>40</v>
      </c>
      <c r="I3757" t="s">
        <v>247</v>
      </c>
      <c r="J3757" t="s">
        <v>246</v>
      </c>
      <c r="K3757">
        <v>1990033</v>
      </c>
      <c r="L3757">
        <v>1474578</v>
      </c>
      <c r="M3757">
        <v>152855</v>
      </c>
      <c r="N3757">
        <v>185742</v>
      </c>
      <c r="O3757">
        <v>48453</v>
      </c>
      <c r="P3757">
        <v>3665</v>
      </c>
      <c r="Q3757">
        <v>124740</v>
      </c>
    </row>
    <row r="3758" spans="1:17" hidden="1" x14ac:dyDescent="0.2">
      <c r="A3758" t="s">
        <v>365</v>
      </c>
      <c r="B3758" s="2">
        <v>43282</v>
      </c>
      <c r="C3758" t="s">
        <v>351</v>
      </c>
      <c r="D3758" t="s">
        <v>352</v>
      </c>
      <c r="E3758" t="s">
        <v>343</v>
      </c>
      <c r="F3758" t="s">
        <v>344</v>
      </c>
      <c r="G3758" t="s">
        <v>402</v>
      </c>
      <c r="H3758">
        <v>40</v>
      </c>
      <c r="I3758" t="s">
        <v>247</v>
      </c>
      <c r="J3758" t="s">
        <v>246</v>
      </c>
      <c r="K3758">
        <v>223746</v>
      </c>
      <c r="L3758">
        <v>182109</v>
      </c>
      <c r="M3758">
        <v>7207</v>
      </c>
      <c r="N3758">
        <v>20043</v>
      </c>
      <c r="O3758">
        <v>1511</v>
      </c>
      <c r="P3758">
        <v>769</v>
      </c>
      <c r="Q3758">
        <v>12107</v>
      </c>
    </row>
    <row r="3759" spans="1:17" hidden="1" x14ac:dyDescent="0.2">
      <c r="A3759" t="s">
        <v>365</v>
      </c>
      <c r="B3759" s="2">
        <v>43282</v>
      </c>
      <c r="C3759" t="s">
        <v>351</v>
      </c>
      <c r="D3759" t="s">
        <v>352</v>
      </c>
      <c r="E3759" t="s">
        <v>347</v>
      </c>
      <c r="F3759" t="s">
        <v>348</v>
      </c>
      <c r="G3759" t="s">
        <v>402</v>
      </c>
      <c r="H3759">
        <v>40</v>
      </c>
      <c r="I3759" t="s">
        <v>247</v>
      </c>
      <c r="J3759" t="s">
        <v>246</v>
      </c>
      <c r="K3759">
        <v>1729300</v>
      </c>
      <c r="L3759">
        <v>1267678</v>
      </c>
      <c r="M3759">
        <v>146828</v>
      </c>
      <c r="N3759">
        <v>161258</v>
      </c>
      <c r="O3759">
        <v>42215</v>
      </c>
      <c r="P3759">
        <v>3134</v>
      </c>
      <c r="Q3759">
        <v>108187</v>
      </c>
    </row>
    <row r="3760" spans="1:17" hidden="1" x14ac:dyDescent="0.2">
      <c r="A3760" t="s">
        <v>365</v>
      </c>
      <c r="B3760" s="2">
        <v>43282</v>
      </c>
      <c r="C3760" t="s">
        <v>351</v>
      </c>
      <c r="D3760" t="s">
        <v>352</v>
      </c>
      <c r="E3760" t="s">
        <v>349</v>
      </c>
      <c r="F3760" t="s">
        <v>350</v>
      </c>
      <c r="G3760" t="s">
        <v>402</v>
      </c>
      <c r="H3760">
        <v>40</v>
      </c>
      <c r="I3760" t="s">
        <v>247</v>
      </c>
      <c r="J3760" t="s">
        <v>246</v>
      </c>
      <c r="K3760">
        <v>1953046</v>
      </c>
      <c r="L3760">
        <v>1449787</v>
      </c>
      <c r="M3760">
        <v>154035</v>
      </c>
      <c r="N3760">
        <v>181301</v>
      </c>
      <c r="O3760">
        <v>43726</v>
      </c>
      <c r="P3760">
        <v>3903</v>
      </c>
      <c r="Q3760">
        <v>120294</v>
      </c>
    </row>
    <row r="3761" spans="1:17" hidden="1" x14ac:dyDescent="0.2">
      <c r="A3761" t="s">
        <v>365</v>
      </c>
      <c r="B3761" s="2">
        <v>43282</v>
      </c>
      <c r="C3761" t="s">
        <v>353</v>
      </c>
      <c r="D3761" t="s">
        <v>354</v>
      </c>
      <c r="E3761" t="s">
        <v>343</v>
      </c>
      <c r="F3761" t="s">
        <v>344</v>
      </c>
      <c r="G3761" t="s">
        <v>402</v>
      </c>
      <c r="H3761">
        <v>40</v>
      </c>
      <c r="I3761" t="s">
        <v>247</v>
      </c>
      <c r="J3761" t="s">
        <v>246</v>
      </c>
      <c r="K3761">
        <v>429078</v>
      </c>
      <c r="L3761">
        <v>348188</v>
      </c>
      <c r="M3761">
        <v>14048</v>
      </c>
      <c r="N3761">
        <v>38733</v>
      </c>
      <c r="O3761">
        <v>2890</v>
      </c>
      <c r="P3761">
        <v>1472</v>
      </c>
      <c r="Q3761">
        <v>23747</v>
      </c>
    </row>
    <row r="3762" spans="1:17" hidden="1" x14ac:dyDescent="0.2">
      <c r="A3762" t="s">
        <v>365</v>
      </c>
      <c r="B3762" s="2">
        <v>43282</v>
      </c>
      <c r="C3762" t="s">
        <v>353</v>
      </c>
      <c r="D3762" t="s">
        <v>354</v>
      </c>
      <c r="E3762" t="s">
        <v>347</v>
      </c>
      <c r="F3762" t="s">
        <v>348</v>
      </c>
      <c r="G3762" t="s">
        <v>402</v>
      </c>
      <c r="H3762">
        <v>40</v>
      </c>
      <c r="I3762" t="s">
        <v>247</v>
      </c>
      <c r="J3762" t="s">
        <v>246</v>
      </c>
      <c r="K3762">
        <v>3514001</v>
      </c>
      <c r="L3762">
        <v>2576177</v>
      </c>
      <c r="M3762">
        <v>292842</v>
      </c>
      <c r="N3762">
        <v>328310</v>
      </c>
      <c r="O3762">
        <v>89289</v>
      </c>
      <c r="P3762">
        <v>6096</v>
      </c>
      <c r="Q3762">
        <v>221287</v>
      </c>
    </row>
    <row r="3763" spans="1:17" hidden="1" x14ac:dyDescent="0.2">
      <c r="A3763" t="s">
        <v>365</v>
      </c>
      <c r="B3763" s="2">
        <v>43282</v>
      </c>
      <c r="C3763" t="s">
        <v>353</v>
      </c>
      <c r="D3763" t="s">
        <v>354</v>
      </c>
      <c r="E3763" t="s">
        <v>349</v>
      </c>
      <c r="F3763" t="s">
        <v>350</v>
      </c>
      <c r="G3763" t="s">
        <v>402</v>
      </c>
      <c r="H3763">
        <v>40</v>
      </c>
      <c r="I3763" t="s">
        <v>247</v>
      </c>
      <c r="J3763" t="s">
        <v>246</v>
      </c>
      <c r="K3763">
        <v>3943079</v>
      </c>
      <c r="L3763">
        <v>2924365</v>
      </c>
      <c r="M3763">
        <v>306890</v>
      </c>
      <c r="N3763">
        <v>367043</v>
      </c>
      <c r="O3763">
        <v>92179</v>
      </c>
      <c r="P3763">
        <v>7568</v>
      </c>
      <c r="Q3763">
        <v>245034</v>
      </c>
    </row>
    <row r="3764" spans="1:17" hidden="1" x14ac:dyDescent="0.2">
      <c r="A3764" t="s">
        <v>339</v>
      </c>
      <c r="B3764" t="s">
        <v>340</v>
      </c>
      <c r="C3764" t="s">
        <v>341</v>
      </c>
      <c r="D3764" t="s">
        <v>342</v>
      </c>
      <c r="E3764" t="s">
        <v>343</v>
      </c>
      <c r="F3764" t="s">
        <v>344</v>
      </c>
      <c r="G3764" t="s">
        <v>403</v>
      </c>
      <c r="H3764">
        <v>41</v>
      </c>
      <c r="I3764" t="s">
        <v>249</v>
      </c>
      <c r="J3764" t="s">
        <v>248</v>
      </c>
      <c r="K3764">
        <v>214092</v>
      </c>
      <c r="L3764">
        <v>186136</v>
      </c>
      <c r="M3764">
        <v>4152</v>
      </c>
      <c r="N3764">
        <v>10959</v>
      </c>
      <c r="O3764">
        <v>2171</v>
      </c>
      <c r="P3764">
        <v>729</v>
      </c>
      <c r="Q3764">
        <v>9945</v>
      </c>
    </row>
    <row r="3765" spans="1:17" hidden="1" x14ac:dyDescent="0.2">
      <c r="A3765" t="s">
        <v>339</v>
      </c>
      <c r="B3765" t="s">
        <v>340</v>
      </c>
      <c r="C3765" t="s">
        <v>341</v>
      </c>
      <c r="D3765" t="s">
        <v>342</v>
      </c>
      <c r="E3765" t="s">
        <v>347</v>
      </c>
      <c r="F3765" t="s">
        <v>348</v>
      </c>
      <c r="G3765" t="s">
        <v>403</v>
      </c>
      <c r="H3765">
        <v>41</v>
      </c>
      <c r="I3765" t="s">
        <v>249</v>
      </c>
      <c r="J3765" t="s">
        <v>248</v>
      </c>
      <c r="K3765">
        <v>1720980</v>
      </c>
      <c r="L3765">
        <v>1532413</v>
      </c>
      <c r="M3765">
        <v>30062</v>
      </c>
      <c r="N3765">
        <v>21527</v>
      </c>
      <c r="O3765">
        <v>76244</v>
      </c>
      <c r="P3765">
        <v>6386</v>
      </c>
      <c r="Q3765">
        <v>54348</v>
      </c>
    </row>
    <row r="3766" spans="1:17" hidden="1" x14ac:dyDescent="0.2">
      <c r="A3766" t="s">
        <v>339</v>
      </c>
      <c r="B3766" t="s">
        <v>340</v>
      </c>
      <c r="C3766" t="s">
        <v>341</v>
      </c>
      <c r="D3766" t="s">
        <v>342</v>
      </c>
      <c r="E3766" t="s">
        <v>349</v>
      </c>
      <c r="F3766" t="s">
        <v>350</v>
      </c>
      <c r="G3766" t="s">
        <v>403</v>
      </c>
      <c r="H3766">
        <v>41</v>
      </c>
      <c r="I3766" t="s">
        <v>249</v>
      </c>
      <c r="J3766" t="s">
        <v>248</v>
      </c>
      <c r="K3766">
        <v>1935072</v>
      </c>
      <c r="L3766">
        <v>1718549</v>
      </c>
      <c r="M3766">
        <v>34214</v>
      </c>
      <c r="N3766">
        <v>32486</v>
      </c>
      <c r="O3766">
        <v>78415</v>
      </c>
      <c r="P3766">
        <v>7115</v>
      </c>
      <c r="Q3766">
        <v>64293</v>
      </c>
    </row>
    <row r="3767" spans="1:17" hidden="1" x14ac:dyDescent="0.2">
      <c r="A3767" t="s">
        <v>339</v>
      </c>
      <c r="B3767" t="s">
        <v>340</v>
      </c>
      <c r="C3767" t="s">
        <v>351</v>
      </c>
      <c r="D3767" t="s">
        <v>352</v>
      </c>
      <c r="E3767" t="s">
        <v>343</v>
      </c>
      <c r="F3767" t="s">
        <v>344</v>
      </c>
      <c r="G3767" t="s">
        <v>403</v>
      </c>
      <c r="H3767">
        <v>41</v>
      </c>
      <c r="I3767" t="s">
        <v>249</v>
      </c>
      <c r="J3767" t="s">
        <v>248</v>
      </c>
      <c r="K3767">
        <v>235970</v>
      </c>
      <c r="L3767">
        <v>204769</v>
      </c>
      <c r="M3767">
        <v>4818</v>
      </c>
      <c r="N3767">
        <v>12926</v>
      </c>
      <c r="O3767">
        <v>2245</v>
      </c>
      <c r="P3767">
        <v>929</v>
      </c>
      <c r="Q3767">
        <v>10283</v>
      </c>
    </row>
    <row r="3768" spans="1:17" hidden="1" x14ac:dyDescent="0.2">
      <c r="A3768" t="s">
        <v>339</v>
      </c>
      <c r="B3768" t="s">
        <v>340</v>
      </c>
      <c r="C3768" t="s">
        <v>351</v>
      </c>
      <c r="D3768" t="s">
        <v>352</v>
      </c>
      <c r="E3768" t="s">
        <v>347</v>
      </c>
      <c r="F3768" t="s">
        <v>348</v>
      </c>
      <c r="G3768" t="s">
        <v>403</v>
      </c>
      <c r="H3768">
        <v>41</v>
      </c>
      <c r="I3768" t="s">
        <v>249</v>
      </c>
      <c r="J3768" t="s">
        <v>248</v>
      </c>
      <c r="K3768">
        <v>1660032</v>
      </c>
      <c r="L3768">
        <v>1479934</v>
      </c>
      <c r="M3768">
        <v>35382</v>
      </c>
      <c r="N3768">
        <v>21372</v>
      </c>
      <c r="O3768">
        <v>64349</v>
      </c>
      <c r="P3768">
        <v>6605</v>
      </c>
      <c r="Q3768">
        <v>52390</v>
      </c>
    </row>
    <row r="3769" spans="1:17" hidden="1" x14ac:dyDescent="0.2">
      <c r="A3769" t="s">
        <v>339</v>
      </c>
      <c r="B3769" t="s">
        <v>340</v>
      </c>
      <c r="C3769" t="s">
        <v>351</v>
      </c>
      <c r="D3769" t="s">
        <v>352</v>
      </c>
      <c r="E3769" t="s">
        <v>349</v>
      </c>
      <c r="F3769" t="s">
        <v>350</v>
      </c>
      <c r="G3769" t="s">
        <v>403</v>
      </c>
      <c r="H3769">
        <v>41</v>
      </c>
      <c r="I3769" t="s">
        <v>249</v>
      </c>
      <c r="J3769" t="s">
        <v>248</v>
      </c>
      <c r="K3769">
        <v>1896002</v>
      </c>
      <c r="L3769">
        <v>1684703</v>
      </c>
      <c r="M3769">
        <v>40200</v>
      </c>
      <c r="N3769">
        <v>34298</v>
      </c>
      <c r="O3769">
        <v>66594</v>
      </c>
      <c r="P3769">
        <v>7534</v>
      </c>
      <c r="Q3769">
        <v>62673</v>
      </c>
    </row>
    <row r="3770" spans="1:17" hidden="1" x14ac:dyDescent="0.2">
      <c r="A3770" t="s">
        <v>339</v>
      </c>
      <c r="B3770" t="s">
        <v>340</v>
      </c>
      <c r="C3770" t="s">
        <v>353</v>
      </c>
      <c r="D3770" t="s">
        <v>354</v>
      </c>
      <c r="E3770" t="s">
        <v>343</v>
      </c>
      <c r="F3770" t="s">
        <v>344</v>
      </c>
      <c r="G3770" t="s">
        <v>403</v>
      </c>
      <c r="H3770">
        <v>41</v>
      </c>
      <c r="I3770" t="s">
        <v>249</v>
      </c>
      <c r="J3770" t="s">
        <v>248</v>
      </c>
      <c r="K3770">
        <v>450062</v>
      </c>
      <c r="L3770">
        <v>390905</v>
      </c>
      <c r="M3770">
        <v>8970</v>
      </c>
      <c r="N3770">
        <v>23885</v>
      </c>
      <c r="O3770">
        <v>4416</v>
      </c>
      <c r="P3770">
        <v>1658</v>
      </c>
      <c r="Q3770">
        <v>20228</v>
      </c>
    </row>
    <row r="3771" spans="1:17" hidden="1" x14ac:dyDescent="0.2">
      <c r="A3771" t="s">
        <v>339</v>
      </c>
      <c r="B3771" t="s">
        <v>340</v>
      </c>
      <c r="C3771" t="s">
        <v>353</v>
      </c>
      <c r="D3771" t="s">
        <v>354</v>
      </c>
      <c r="E3771" t="s">
        <v>347</v>
      </c>
      <c r="F3771" t="s">
        <v>348</v>
      </c>
      <c r="G3771" t="s">
        <v>403</v>
      </c>
      <c r="H3771">
        <v>41</v>
      </c>
      <c r="I3771" t="s">
        <v>249</v>
      </c>
      <c r="J3771" t="s">
        <v>248</v>
      </c>
      <c r="K3771">
        <v>3381012</v>
      </c>
      <c r="L3771">
        <v>3012347</v>
      </c>
      <c r="M3771">
        <v>65444</v>
      </c>
      <c r="N3771">
        <v>42899</v>
      </c>
      <c r="O3771">
        <v>140593</v>
      </c>
      <c r="P3771">
        <v>12991</v>
      </c>
      <c r="Q3771">
        <v>106738</v>
      </c>
    </row>
    <row r="3772" spans="1:17" hidden="1" x14ac:dyDescent="0.2">
      <c r="A3772" t="s">
        <v>339</v>
      </c>
      <c r="B3772" t="s">
        <v>340</v>
      </c>
      <c r="C3772" t="s">
        <v>353</v>
      </c>
      <c r="D3772" t="s">
        <v>354</v>
      </c>
      <c r="E3772" t="s">
        <v>349</v>
      </c>
      <c r="F3772" t="s">
        <v>350</v>
      </c>
      <c r="G3772" t="s">
        <v>403</v>
      </c>
      <c r="H3772">
        <v>41</v>
      </c>
      <c r="I3772" t="s">
        <v>249</v>
      </c>
      <c r="J3772" t="s">
        <v>248</v>
      </c>
      <c r="K3772">
        <v>3831074</v>
      </c>
      <c r="L3772">
        <v>3403252</v>
      </c>
      <c r="M3772">
        <v>74414</v>
      </c>
      <c r="N3772">
        <v>66784</v>
      </c>
      <c r="O3772">
        <v>145009</v>
      </c>
      <c r="P3772">
        <v>14649</v>
      </c>
      <c r="Q3772">
        <v>126966</v>
      </c>
    </row>
    <row r="3773" spans="1:17" hidden="1" x14ac:dyDescent="0.2">
      <c r="A3773" t="s">
        <v>355</v>
      </c>
      <c r="B3773" t="s">
        <v>356</v>
      </c>
      <c r="C3773" t="s">
        <v>341</v>
      </c>
      <c r="D3773" t="s">
        <v>342</v>
      </c>
      <c r="E3773" t="s">
        <v>343</v>
      </c>
      <c r="F3773" t="s">
        <v>344</v>
      </c>
      <c r="G3773" t="s">
        <v>403</v>
      </c>
      <c r="H3773">
        <v>41</v>
      </c>
      <c r="I3773" t="s">
        <v>249</v>
      </c>
      <c r="J3773" t="s">
        <v>248</v>
      </c>
      <c r="K3773">
        <v>214090</v>
      </c>
      <c r="L3773">
        <v>186134</v>
      </c>
      <c r="M3773">
        <v>4152</v>
      </c>
      <c r="N3773">
        <v>10959</v>
      </c>
      <c r="O3773">
        <v>2171</v>
      </c>
      <c r="P3773">
        <v>729</v>
      </c>
      <c r="Q3773">
        <v>9945</v>
      </c>
    </row>
    <row r="3774" spans="1:17" hidden="1" x14ac:dyDescent="0.2">
      <c r="A3774" t="s">
        <v>355</v>
      </c>
      <c r="B3774" t="s">
        <v>356</v>
      </c>
      <c r="C3774" t="s">
        <v>341</v>
      </c>
      <c r="D3774" t="s">
        <v>342</v>
      </c>
      <c r="E3774" t="s">
        <v>347</v>
      </c>
      <c r="F3774" t="s">
        <v>348</v>
      </c>
      <c r="G3774" t="s">
        <v>403</v>
      </c>
      <c r="H3774">
        <v>41</v>
      </c>
      <c r="I3774" t="s">
        <v>249</v>
      </c>
      <c r="J3774" t="s">
        <v>248</v>
      </c>
      <c r="K3774">
        <v>1720981</v>
      </c>
      <c r="L3774">
        <v>1532414</v>
      </c>
      <c r="M3774">
        <v>30062</v>
      </c>
      <c r="N3774">
        <v>21527</v>
      </c>
      <c r="O3774">
        <v>76244</v>
      </c>
      <c r="P3774">
        <v>6386</v>
      </c>
      <c r="Q3774">
        <v>54348</v>
      </c>
    </row>
    <row r="3775" spans="1:17" hidden="1" x14ac:dyDescent="0.2">
      <c r="A3775" t="s">
        <v>355</v>
      </c>
      <c r="B3775" t="s">
        <v>356</v>
      </c>
      <c r="C3775" t="s">
        <v>341</v>
      </c>
      <c r="D3775" t="s">
        <v>342</v>
      </c>
      <c r="E3775" t="s">
        <v>349</v>
      </c>
      <c r="F3775" t="s">
        <v>350</v>
      </c>
      <c r="G3775" t="s">
        <v>403</v>
      </c>
      <c r="H3775">
        <v>41</v>
      </c>
      <c r="I3775" t="s">
        <v>249</v>
      </c>
      <c r="J3775" t="s">
        <v>248</v>
      </c>
      <c r="K3775">
        <v>1935071</v>
      </c>
      <c r="L3775">
        <v>1718548</v>
      </c>
      <c r="M3775">
        <v>34214</v>
      </c>
      <c r="N3775">
        <v>32486</v>
      </c>
      <c r="O3775">
        <v>78415</v>
      </c>
      <c r="P3775">
        <v>7115</v>
      </c>
      <c r="Q3775">
        <v>64293</v>
      </c>
    </row>
    <row r="3776" spans="1:17" hidden="1" x14ac:dyDescent="0.2">
      <c r="A3776" t="s">
        <v>355</v>
      </c>
      <c r="B3776" t="s">
        <v>356</v>
      </c>
      <c r="C3776" t="s">
        <v>351</v>
      </c>
      <c r="D3776" t="s">
        <v>352</v>
      </c>
      <c r="E3776" t="s">
        <v>343</v>
      </c>
      <c r="F3776" t="s">
        <v>344</v>
      </c>
      <c r="G3776" t="s">
        <v>403</v>
      </c>
      <c r="H3776">
        <v>41</v>
      </c>
      <c r="I3776" t="s">
        <v>249</v>
      </c>
      <c r="J3776" t="s">
        <v>248</v>
      </c>
      <c r="K3776">
        <v>235968</v>
      </c>
      <c r="L3776">
        <v>204767</v>
      </c>
      <c r="M3776">
        <v>4818</v>
      </c>
      <c r="N3776">
        <v>12926</v>
      </c>
      <c r="O3776">
        <v>2245</v>
      </c>
      <c r="P3776">
        <v>929</v>
      </c>
      <c r="Q3776">
        <v>10283</v>
      </c>
    </row>
    <row r="3777" spans="1:17" hidden="1" x14ac:dyDescent="0.2">
      <c r="A3777" t="s">
        <v>355</v>
      </c>
      <c r="B3777" t="s">
        <v>356</v>
      </c>
      <c r="C3777" t="s">
        <v>351</v>
      </c>
      <c r="D3777" t="s">
        <v>352</v>
      </c>
      <c r="E3777" t="s">
        <v>347</v>
      </c>
      <c r="F3777" t="s">
        <v>348</v>
      </c>
      <c r="G3777" t="s">
        <v>403</v>
      </c>
      <c r="H3777">
        <v>41</v>
      </c>
      <c r="I3777" t="s">
        <v>249</v>
      </c>
      <c r="J3777" t="s">
        <v>248</v>
      </c>
      <c r="K3777">
        <v>1660036</v>
      </c>
      <c r="L3777">
        <v>1479940</v>
      </c>
      <c r="M3777">
        <v>35382</v>
      </c>
      <c r="N3777">
        <v>21372</v>
      </c>
      <c r="O3777">
        <v>64349</v>
      </c>
      <c r="P3777">
        <v>6605</v>
      </c>
      <c r="Q3777">
        <v>52388</v>
      </c>
    </row>
    <row r="3778" spans="1:17" hidden="1" x14ac:dyDescent="0.2">
      <c r="A3778" t="s">
        <v>355</v>
      </c>
      <c r="B3778" t="s">
        <v>356</v>
      </c>
      <c r="C3778" t="s">
        <v>351</v>
      </c>
      <c r="D3778" t="s">
        <v>352</v>
      </c>
      <c r="E3778" t="s">
        <v>349</v>
      </c>
      <c r="F3778" t="s">
        <v>350</v>
      </c>
      <c r="G3778" t="s">
        <v>403</v>
      </c>
      <c r="H3778">
        <v>41</v>
      </c>
      <c r="I3778" t="s">
        <v>249</v>
      </c>
      <c r="J3778" t="s">
        <v>248</v>
      </c>
      <c r="K3778">
        <v>1896004</v>
      </c>
      <c r="L3778">
        <v>1684707</v>
      </c>
      <c r="M3778">
        <v>40200</v>
      </c>
      <c r="N3778">
        <v>34298</v>
      </c>
      <c r="O3778">
        <v>66594</v>
      </c>
      <c r="P3778">
        <v>7534</v>
      </c>
      <c r="Q3778">
        <v>62671</v>
      </c>
    </row>
    <row r="3779" spans="1:17" hidden="1" x14ac:dyDescent="0.2">
      <c r="A3779" t="s">
        <v>355</v>
      </c>
      <c r="B3779" t="s">
        <v>356</v>
      </c>
      <c r="C3779" t="s">
        <v>353</v>
      </c>
      <c r="D3779" t="s">
        <v>354</v>
      </c>
      <c r="E3779" t="s">
        <v>343</v>
      </c>
      <c r="F3779" t="s">
        <v>344</v>
      </c>
      <c r="G3779" t="s">
        <v>403</v>
      </c>
      <c r="H3779">
        <v>41</v>
      </c>
      <c r="I3779" t="s">
        <v>249</v>
      </c>
      <c r="J3779" t="s">
        <v>248</v>
      </c>
      <c r="K3779">
        <v>450058</v>
      </c>
      <c r="L3779">
        <v>390901</v>
      </c>
      <c r="M3779">
        <v>8970</v>
      </c>
      <c r="N3779">
        <v>23885</v>
      </c>
      <c r="O3779">
        <v>4416</v>
      </c>
      <c r="P3779">
        <v>1658</v>
      </c>
      <c r="Q3779">
        <v>20228</v>
      </c>
    </row>
    <row r="3780" spans="1:17" hidden="1" x14ac:dyDescent="0.2">
      <c r="A3780" t="s">
        <v>355</v>
      </c>
      <c r="B3780" t="s">
        <v>356</v>
      </c>
      <c r="C3780" t="s">
        <v>353</v>
      </c>
      <c r="D3780" t="s">
        <v>354</v>
      </c>
      <c r="E3780" t="s">
        <v>347</v>
      </c>
      <c r="F3780" t="s">
        <v>348</v>
      </c>
      <c r="G3780" t="s">
        <v>403</v>
      </c>
      <c r="H3780">
        <v>41</v>
      </c>
      <c r="I3780" t="s">
        <v>249</v>
      </c>
      <c r="J3780" t="s">
        <v>248</v>
      </c>
      <c r="K3780">
        <v>3381017</v>
      </c>
      <c r="L3780">
        <v>3012354</v>
      </c>
      <c r="M3780">
        <v>65444</v>
      </c>
      <c r="N3780">
        <v>42899</v>
      </c>
      <c r="O3780">
        <v>140593</v>
      </c>
      <c r="P3780">
        <v>12991</v>
      </c>
      <c r="Q3780">
        <v>106736</v>
      </c>
    </row>
    <row r="3781" spans="1:17" hidden="1" x14ac:dyDescent="0.2">
      <c r="A3781" t="s">
        <v>355</v>
      </c>
      <c r="B3781" t="s">
        <v>356</v>
      </c>
      <c r="C3781" t="s">
        <v>353</v>
      </c>
      <c r="D3781" t="s">
        <v>354</v>
      </c>
      <c r="E3781" t="s">
        <v>349</v>
      </c>
      <c r="F3781" t="s">
        <v>350</v>
      </c>
      <c r="G3781" t="s">
        <v>403</v>
      </c>
      <c r="H3781">
        <v>41</v>
      </c>
      <c r="I3781" t="s">
        <v>249</v>
      </c>
      <c r="J3781" t="s">
        <v>248</v>
      </c>
      <c r="K3781">
        <v>3831075</v>
      </c>
      <c r="L3781">
        <v>3403255</v>
      </c>
      <c r="M3781">
        <v>74414</v>
      </c>
      <c r="N3781">
        <v>66784</v>
      </c>
      <c r="O3781">
        <v>145009</v>
      </c>
      <c r="P3781">
        <v>14649</v>
      </c>
      <c r="Q3781">
        <v>126964</v>
      </c>
    </row>
    <row r="3782" spans="1:17" hidden="1" x14ac:dyDescent="0.2">
      <c r="A3782" t="s">
        <v>357</v>
      </c>
      <c r="B3782" s="2">
        <v>40360</v>
      </c>
      <c r="C3782" t="s">
        <v>341</v>
      </c>
      <c r="D3782" t="s">
        <v>342</v>
      </c>
      <c r="E3782" t="s">
        <v>343</v>
      </c>
      <c r="F3782" t="s">
        <v>344</v>
      </c>
      <c r="G3782" t="s">
        <v>403</v>
      </c>
      <c r="H3782">
        <v>41</v>
      </c>
      <c r="I3782" t="s">
        <v>249</v>
      </c>
      <c r="J3782" t="s">
        <v>248</v>
      </c>
      <c r="K3782">
        <v>215480</v>
      </c>
      <c r="L3782">
        <v>187318</v>
      </c>
      <c r="M3782">
        <v>4174</v>
      </c>
      <c r="N3782">
        <v>11040</v>
      </c>
      <c r="O3782">
        <v>2177</v>
      </c>
      <c r="P3782">
        <v>737</v>
      </c>
      <c r="Q3782">
        <v>10034</v>
      </c>
    </row>
    <row r="3783" spans="1:17" hidden="1" x14ac:dyDescent="0.2">
      <c r="A3783" t="s">
        <v>357</v>
      </c>
      <c r="B3783" s="2">
        <v>40360</v>
      </c>
      <c r="C3783" t="s">
        <v>341</v>
      </c>
      <c r="D3783" t="s">
        <v>342</v>
      </c>
      <c r="E3783" t="s">
        <v>347</v>
      </c>
      <c r="F3783" t="s">
        <v>348</v>
      </c>
      <c r="G3783" t="s">
        <v>403</v>
      </c>
      <c r="H3783">
        <v>41</v>
      </c>
      <c r="I3783" t="s">
        <v>249</v>
      </c>
      <c r="J3783" t="s">
        <v>248</v>
      </c>
      <c r="K3783">
        <v>1722975</v>
      </c>
      <c r="L3783">
        <v>1533175</v>
      </c>
      <c r="M3783">
        <v>30106</v>
      </c>
      <c r="N3783">
        <v>21573</v>
      </c>
      <c r="O3783">
        <v>76984</v>
      </c>
      <c r="P3783">
        <v>6438</v>
      </c>
      <c r="Q3783">
        <v>54699</v>
      </c>
    </row>
    <row r="3784" spans="1:17" hidden="1" x14ac:dyDescent="0.2">
      <c r="A3784" t="s">
        <v>357</v>
      </c>
      <c r="B3784" s="2">
        <v>40360</v>
      </c>
      <c r="C3784" t="s">
        <v>341</v>
      </c>
      <c r="D3784" t="s">
        <v>342</v>
      </c>
      <c r="E3784" t="s">
        <v>349</v>
      </c>
      <c r="F3784" t="s">
        <v>350</v>
      </c>
      <c r="G3784" t="s">
        <v>403</v>
      </c>
      <c r="H3784">
        <v>41</v>
      </c>
      <c r="I3784" t="s">
        <v>249</v>
      </c>
      <c r="J3784" t="s">
        <v>248</v>
      </c>
      <c r="K3784">
        <v>1938455</v>
      </c>
      <c r="L3784">
        <v>1720493</v>
      </c>
      <c r="M3784">
        <v>34280</v>
      </c>
      <c r="N3784">
        <v>32613</v>
      </c>
      <c r="O3784">
        <v>79161</v>
      </c>
      <c r="P3784">
        <v>7175</v>
      </c>
      <c r="Q3784">
        <v>64733</v>
      </c>
    </row>
    <row r="3785" spans="1:17" hidden="1" x14ac:dyDescent="0.2">
      <c r="A3785" t="s">
        <v>357</v>
      </c>
      <c r="B3785" s="2">
        <v>40360</v>
      </c>
      <c r="C3785" t="s">
        <v>351</v>
      </c>
      <c r="D3785" t="s">
        <v>352</v>
      </c>
      <c r="E3785" t="s">
        <v>343</v>
      </c>
      <c r="F3785" t="s">
        <v>344</v>
      </c>
      <c r="G3785" t="s">
        <v>403</v>
      </c>
      <c r="H3785">
        <v>41</v>
      </c>
      <c r="I3785" t="s">
        <v>249</v>
      </c>
      <c r="J3785" t="s">
        <v>248</v>
      </c>
      <c r="K3785">
        <v>237019</v>
      </c>
      <c r="L3785">
        <v>205615</v>
      </c>
      <c r="M3785">
        <v>4834</v>
      </c>
      <c r="N3785">
        <v>13009</v>
      </c>
      <c r="O3785">
        <v>2263</v>
      </c>
      <c r="P3785">
        <v>929</v>
      </c>
      <c r="Q3785">
        <v>10369</v>
      </c>
    </row>
    <row r="3786" spans="1:17" hidden="1" x14ac:dyDescent="0.2">
      <c r="A3786" t="s">
        <v>357</v>
      </c>
      <c r="B3786" s="2">
        <v>40360</v>
      </c>
      <c r="C3786" t="s">
        <v>351</v>
      </c>
      <c r="D3786" t="s">
        <v>352</v>
      </c>
      <c r="E3786" t="s">
        <v>347</v>
      </c>
      <c r="F3786" t="s">
        <v>348</v>
      </c>
      <c r="G3786" t="s">
        <v>403</v>
      </c>
      <c r="H3786">
        <v>41</v>
      </c>
      <c r="I3786" t="s">
        <v>249</v>
      </c>
      <c r="J3786" t="s">
        <v>248</v>
      </c>
      <c r="K3786">
        <v>1662058</v>
      </c>
      <c r="L3786">
        <v>1480840</v>
      </c>
      <c r="M3786">
        <v>35461</v>
      </c>
      <c r="N3786">
        <v>21430</v>
      </c>
      <c r="O3786">
        <v>64926</v>
      </c>
      <c r="P3786">
        <v>6662</v>
      </c>
      <c r="Q3786">
        <v>52739</v>
      </c>
    </row>
    <row r="3787" spans="1:17" hidden="1" x14ac:dyDescent="0.2">
      <c r="A3787" t="s">
        <v>357</v>
      </c>
      <c r="B3787" s="2">
        <v>40360</v>
      </c>
      <c r="C3787" t="s">
        <v>351</v>
      </c>
      <c r="D3787" t="s">
        <v>352</v>
      </c>
      <c r="E3787" t="s">
        <v>349</v>
      </c>
      <c r="F3787" t="s">
        <v>350</v>
      </c>
      <c r="G3787" t="s">
        <v>403</v>
      </c>
      <c r="H3787">
        <v>41</v>
      </c>
      <c r="I3787" t="s">
        <v>249</v>
      </c>
      <c r="J3787" t="s">
        <v>248</v>
      </c>
      <c r="K3787">
        <v>1899077</v>
      </c>
      <c r="L3787">
        <v>1686455</v>
      </c>
      <c r="M3787">
        <v>40295</v>
      </c>
      <c r="N3787">
        <v>34439</v>
      </c>
      <c r="O3787">
        <v>67189</v>
      </c>
      <c r="P3787">
        <v>7591</v>
      </c>
      <c r="Q3787">
        <v>63108</v>
      </c>
    </row>
    <row r="3788" spans="1:17" hidden="1" x14ac:dyDescent="0.2">
      <c r="A3788" t="s">
        <v>357</v>
      </c>
      <c r="B3788" s="2">
        <v>40360</v>
      </c>
      <c r="C3788" t="s">
        <v>353</v>
      </c>
      <c r="D3788" t="s">
        <v>354</v>
      </c>
      <c r="E3788" t="s">
        <v>343</v>
      </c>
      <c r="F3788" t="s">
        <v>344</v>
      </c>
      <c r="G3788" t="s">
        <v>403</v>
      </c>
      <c r="H3788">
        <v>41</v>
      </c>
      <c r="I3788" t="s">
        <v>249</v>
      </c>
      <c r="J3788" t="s">
        <v>248</v>
      </c>
      <c r="K3788">
        <v>452499</v>
      </c>
      <c r="L3788">
        <v>392933</v>
      </c>
      <c r="M3788">
        <v>9008</v>
      </c>
      <c r="N3788">
        <v>24049</v>
      </c>
      <c r="O3788">
        <v>4440</v>
      </c>
      <c r="P3788">
        <v>1666</v>
      </c>
      <c r="Q3788">
        <v>20403</v>
      </c>
    </row>
    <row r="3789" spans="1:17" hidden="1" x14ac:dyDescent="0.2">
      <c r="A3789" t="s">
        <v>357</v>
      </c>
      <c r="B3789" s="2">
        <v>40360</v>
      </c>
      <c r="C3789" t="s">
        <v>353</v>
      </c>
      <c r="D3789" t="s">
        <v>354</v>
      </c>
      <c r="E3789" t="s">
        <v>347</v>
      </c>
      <c r="F3789" t="s">
        <v>348</v>
      </c>
      <c r="G3789" t="s">
        <v>403</v>
      </c>
      <c r="H3789">
        <v>41</v>
      </c>
      <c r="I3789" t="s">
        <v>249</v>
      </c>
      <c r="J3789" t="s">
        <v>248</v>
      </c>
      <c r="K3789">
        <v>3385033</v>
      </c>
      <c r="L3789">
        <v>3014015</v>
      </c>
      <c r="M3789">
        <v>65567</v>
      </c>
      <c r="N3789">
        <v>43003</v>
      </c>
      <c r="O3789">
        <v>141910</v>
      </c>
      <c r="P3789">
        <v>13100</v>
      </c>
      <c r="Q3789">
        <v>107438</v>
      </c>
    </row>
    <row r="3790" spans="1:17" hidden="1" x14ac:dyDescent="0.2">
      <c r="A3790" t="s">
        <v>357</v>
      </c>
      <c r="B3790" s="2">
        <v>40360</v>
      </c>
      <c r="C3790" t="s">
        <v>353</v>
      </c>
      <c r="D3790" t="s">
        <v>354</v>
      </c>
      <c r="E3790" t="s">
        <v>349</v>
      </c>
      <c r="F3790" t="s">
        <v>350</v>
      </c>
      <c r="G3790" t="s">
        <v>403</v>
      </c>
      <c r="H3790">
        <v>41</v>
      </c>
      <c r="I3790" t="s">
        <v>249</v>
      </c>
      <c r="J3790" t="s">
        <v>248</v>
      </c>
      <c r="K3790">
        <v>3837532</v>
      </c>
      <c r="L3790">
        <v>3406948</v>
      </c>
      <c r="M3790">
        <v>74575</v>
      </c>
      <c r="N3790">
        <v>67052</v>
      </c>
      <c r="O3790">
        <v>146350</v>
      </c>
      <c r="P3790">
        <v>14766</v>
      </c>
      <c r="Q3790">
        <v>127841</v>
      </c>
    </row>
    <row r="3791" spans="1:17" hidden="1" x14ac:dyDescent="0.2">
      <c r="A3791" t="s">
        <v>358</v>
      </c>
      <c r="B3791" s="2">
        <v>40725</v>
      </c>
      <c r="C3791" t="s">
        <v>341</v>
      </c>
      <c r="D3791" t="s">
        <v>342</v>
      </c>
      <c r="E3791" t="s">
        <v>343</v>
      </c>
      <c r="F3791" t="s">
        <v>344</v>
      </c>
      <c r="G3791" t="s">
        <v>403</v>
      </c>
      <c r="H3791">
        <v>41</v>
      </c>
      <c r="I3791" t="s">
        <v>249</v>
      </c>
      <c r="J3791" t="s">
        <v>248</v>
      </c>
      <c r="K3791">
        <v>221403</v>
      </c>
      <c r="L3791">
        <v>192349</v>
      </c>
      <c r="M3791">
        <v>4324</v>
      </c>
      <c r="N3791">
        <v>11457</v>
      </c>
      <c r="O3791">
        <v>2226</v>
      </c>
      <c r="P3791">
        <v>744</v>
      </c>
      <c r="Q3791">
        <v>10303</v>
      </c>
    </row>
    <row r="3792" spans="1:17" hidden="1" x14ac:dyDescent="0.2">
      <c r="A3792" t="s">
        <v>358</v>
      </c>
      <c r="B3792" s="2">
        <v>40725</v>
      </c>
      <c r="C3792" t="s">
        <v>341</v>
      </c>
      <c r="D3792" t="s">
        <v>342</v>
      </c>
      <c r="E3792" t="s">
        <v>347</v>
      </c>
      <c r="F3792" t="s">
        <v>348</v>
      </c>
      <c r="G3792" t="s">
        <v>403</v>
      </c>
      <c r="H3792">
        <v>41</v>
      </c>
      <c r="I3792" t="s">
        <v>249</v>
      </c>
      <c r="J3792" t="s">
        <v>248</v>
      </c>
      <c r="K3792">
        <v>1734783</v>
      </c>
      <c r="L3792">
        <v>1538518</v>
      </c>
      <c r="M3792">
        <v>30737</v>
      </c>
      <c r="N3792">
        <v>21803</v>
      </c>
      <c r="O3792">
        <v>80898</v>
      </c>
      <c r="P3792">
        <v>6762</v>
      </c>
      <c r="Q3792">
        <v>56065</v>
      </c>
    </row>
    <row r="3793" spans="1:17" hidden="1" x14ac:dyDescent="0.2">
      <c r="A3793" t="s">
        <v>358</v>
      </c>
      <c r="B3793" s="2">
        <v>40725</v>
      </c>
      <c r="C3793" t="s">
        <v>341</v>
      </c>
      <c r="D3793" t="s">
        <v>342</v>
      </c>
      <c r="E3793" t="s">
        <v>349</v>
      </c>
      <c r="F3793" t="s">
        <v>350</v>
      </c>
      <c r="G3793" t="s">
        <v>403</v>
      </c>
      <c r="H3793">
        <v>41</v>
      </c>
      <c r="I3793" t="s">
        <v>249</v>
      </c>
      <c r="J3793" t="s">
        <v>248</v>
      </c>
      <c r="K3793">
        <v>1956186</v>
      </c>
      <c r="L3793">
        <v>1730867</v>
      </c>
      <c r="M3793">
        <v>35061</v>
      </c>
      <c r="N3793">
        <v>33260</v>
      </c>
      <c r="O3793">
        <v>83124</v>
      </c>
      <c r="P3793">
        <v>7506</v>
      </c>
      <c r="Q3793">
        <v>66368</v>
      </c>
    </row>
    <row r="3794" spans="1:17" hidden="1" x14ac:dyDescent="0.2">
      <c r="A3794" t="s">
        <v>358</v>
      </c>
      <c r="B3794" s="2">
        <v>40725</v>
      </c>
      <c r="C3794" t="s">
        <v>351</v>
      </c>
      <c r="D3794" t="s">
        <v>352</v>
      </c>
      <c r="E3794" t="s">
        <v>343</v>
      </c>
      <c r="F3794" t="s">
        <v>344</v>
      </c>
      <c r="G3794" t="s">
        <v>403</v>
      </c>
      <c r="H3794">
        <v>41</v>
      </c>
      <c r="I3794" t="s">
        <v>249</v>
      </c>
      <c r="J3794" t="s">
        <v>248</v>
      </c>
      <c r="K3794">
        <v>241764</v>
      </c>
      <c r="L3794">
        <v>209825</v>
      </c>
      <c r="M3794">
        <v>4846</v>
      </c>
      <c r="N3794">
        <v>13181</v>
      </c>
      <c r="O3794">
        <v>2317</v>
      </c>
      <c r="P3794">
        <v>956</v>
      </c>
      <c r="Q3794">
        <v>10639</v>
      </c>
    </row>
    <row r="3795" spans="1:17" hidden="1" x14ac:dyDescent="0.2">
      <c r="A3795" t="s">
        <v>358</v>
      </c>
      <c r="B3795" s="2">
        <v>40725</v>
      </c>
      <c r="C3795" t="s">
        <v>351</v>
      </c>
      <c r="D3795" t="s">
        <v>352</v>
      </c>
      <c r="E3795" t="s">
        <v>347</v>
      </c>
      <c r="F3795" t="s">
        <v>348</v>
      </c>
      <c r="G3795" t="s">
        <v>403</v>
      </c>
      <c r="H3795">
        <v>41</v>
      </c>
      <c r="I3795" t="s">
        <v>249</v>
      </c>
      <c r="J3795" t="s">
        <v>248</v>
      </c>
      <c r="K3795">
        <v>1673778</v>
      </c>
      <c r="L3795">
        <v>1486546</v>
      </c>
      <c r="M3795">
        <v>36248</v>
      </c>
      <c r="N3795">
        <v>21570</v>
      </c>
      <c r="O3795">
        <v>68370</v>
      </c>
      <c r="P3795">
        <v>6919</v>
      </c>
      <c r="Q3795">
        <v>54125</v>
      </c>
    </row>
    <row r="3796" spans="1:17" hidden="1" x14ac:dyDescent="0.2">
      <c r="A3796" t="s">
        <v>358</v>
      </c>
      <c r="B3796" s="2">
        <v>40725</v>
      </c>
      <c r="C3796" t="s">
        <v>351</v>
      </c>
      <c r="D3796" t="s">
        <v>352</v>
      </c>
      <c r="E3796" t="s">
        <v>349</v>
      </c>
      <c r="F3796" t="s">
        <v>350</v>
      </c>
      <c r="G3796" t="s">
        <v>403</v>
      </c>
      <c r="H3796">
        <v>41</v>
      </c>
      <c r="I3796" t="s">
        <v>249</v>
      </c>
      <c r="J3796" t="s">
        <v>248</v>
      </c>
      <c r="K3796">
        <v>1915542</v>
      </c>
      <c r="L3796">
        <v>1696371</v>
      </c>
      <c r="M3796">
        <v>41094</v>
      </c>
      <c r="N3796">
        <v>34751</v>
      </c>
      <c r="O3796">
        <v>70687</v>
      </c>
      <c r="P3796">
        <v>7875</v>
      </c>
      <c r="Q3796">
        <v>64764</v>
      </c>
    </row>
    <row r="3797" spans="1:17" hidden="1" x14ac:dyDescent="0.2">
      <c r="A3797" t="s">
        <v>358</v>
      </c>
      <c r="B3797" s="2">
        <v>40725</v>
      </c>
      <c r="C3797" t="s">
        <v>353</v>
      </c>
      <c r="D3797" t="s">
        <v>354</v>
      </c>
      <c r="E3797" t="s">
        <v>343</v>
      </c>
      <c r="F3797" t="s">
        <v>344</v>
      </c>
      <c r="G3797" t="s">
        <v>403</v>
      </c>
      <c r="H3797">
        <v>41</v>
      </c>
      <c r="I3797" t="s">
        <v>249</v>
      </c>
      <c r="J3797" t="s">
        <v>248</v>
      </c>
      <c r="K3797">
        <v>463167</v>
      </c>
      <c r="L3797">
        <v>402174</v>
      </c>
      <c r="M3797">
        <v>9170</v>
      </c>
      <c r="N3797">
        <v>24638</v>
      </c>
      <c r="O3797">
        <v>4543</v>
      </c>
      <c r="P3797">
        <v>1700</v>
      </c>
      <c r="Q3797">
        <v>20942</v>
      </c>
    </row>
    <row r="3798" spans="1:17" hidden="1" x14ac:dyDescent="0.2">
      <c r="A3798" t="s">
        <v>358</v>
      </c>
      <c r="B3798" s="2">
        <v>40725</v>
      </c>
      <c r="C3798" t="s">
        <v>353</v>
      </c>
      <c r="D3798" t="s">
        <v>354</v>
      </c>
      <c r="E3798" t="s">
        <v>347</v>
      </c>
      <c r="F3798" t="s">
        <v>348</v>
      </c>
      <c r="G3798" t="s">
        <v>403</v>
      </c>
      <c r="H3798">
        <v>41</v>
      </c>
      <c r="I3798" t="s">
        <v>249</v>
      </c>
      <c r="J3798" t="s">
        <v>248</v>
      </c>
      <c r="K3798">
        <v>3408561</v>
      </c>
      <c r="L3798">
        <v>3025064</v>
      </c>
      <c r="M3798">
        <v>66985</v>
      </c>
      <c r="N3798">
        <v>43373</v>
      </c>
      <c r="O3798">
        <v>149268</v>
      </c>
      <c r="P3798">
        <v>13681</v>
      </c>
      <c r="Q3798">
        <v>110190</v>
      </c>
    </row>
    <row r="3799" spans="1:17" hidden="1" x14ac:dyDescent="0.2">
      <c r="A3799" t="s">
        <v>358</v>
      </c>
      <c r="B3799" s="2">
        <v>40725</v>
      </c>
      <c r="C3799" t="s">
        <v>353</v>
      </c>
      <c r="D3799" t="s">
        <v>354</v>
      </c>
      <c r="E3799" t="s">
        <v>349</v>
      </c>
      <c r="F3799" t="s">
        <v>350</v>
      </c>
      <c r="G3799" t="s">
        <v>403</v>
      </c>
      <c r="H3799">
        <v>41</v>
      </c>
      <c r="I3799" t="s">
        <v>249</v>
      </c>
      <c r="J3799" t="s">
        <v>248</v>
      </c>
      <c r="K3799">
        <v>3871728</v>
      </c>
      <c r="L3799">
        <v>3427238</v>
      </c>
      <c r="M3799">
        <v>76155</v>
      </c>
      <c r="N3799">
        <v>68011</v>
      </c>
      <c r="O3799">
        <v>153811</v>
      </c>
      <c r="P3799">
        <v>15381</v>
      </c>
      <c r="Q3799">
        <v>131132</v>
      </c>
    </row>
    <row r="3800" spans="1:17" hidden="1" x14ac:dyDescent="0.2">
      <c r="A3800" t="s">
        <v>359</v>
      </c>
      <c r="B3800" s="2">
        <v>41091</v>
      </c>
      <c r="C3800" t="s">
        <v>341</v>
      </c>
      <c r="D3800" t="s">
        <v>342</v>
      </c>
      <c r="E3800" t="s">
        <v>343</v>
      </c>
      <c r="F3800" t="s">
        <v>344</v>
      </c>
      <c r="G3800" t="s">
        <v>403</v>
      </c>
      <c r="H3800">
        <v>41</v>
      </c>
      <c r="I3800" t="s">
        <v>249</v>
      </c>
      <c r="J3800" t="s">
        <v>248</v>
      </c>
      <c r="K3800">
        <v>226104</v>
      </c>
      <c r="L3800">
        <v>196273</v>
      </c>
      <c r="M3800">
        <v>4398</v>
      </c>
      <c r="N3800">
        <v>11791</v>
      </c>
      <c r="O3800">
        <v>2317</v>
      </c>
      <c r="P3800">
        <v>768</v>
      </c>
      <c r="Q3800">
        <v>10557</v>
      </c>
    </row>
    <row r="3801" spans="1:17" hidden="1" x14ac:dyDescent="0.2">
      <c r="A3801" t="s">
        <v>359</v>
      </c>
      <c r="B3801" s="2">
        <v>41091</v>
      </c>
      <c r="C3801" t="s">
        <v>341</v>
      </c>
      <c r="D3801" t="s">
        <v>342</v>
      </c>
      <c r="E3801" t="s">
        <v>347</v>
      </c>
      <c r="F3801" t="s">
        <v>348</v>
      </c>
      <c r="G3801" t="s">
        <v>403</v>
      </c>
      <c r="H3801">
        <v>41</v>
      </c>
      <c r="I3801" t="s">
        <v>249</v>
      </c>
      <c r="J3801" t="s">
        <v>248</v>
      </c>
      <c r="K3801">
        <v>1743354</v>
      </c>
      <c r="L3801">
        <v>1541957</v>
      </c>
      <c r="M3801">
        <v>31431</v>
      </c>
      <c r="N3801">
        <v>22059</v>
      </c>
      <c r="O3801">
        <v>83429</v>
      </c>
      <c r="P3801">
        <v>7020</v>
      </c>
      <c r="Q3801">
        <v>57458</v>
      </c>
    </row>
    <row r="3802" spans="1:17" hidden="1" x14ac:dyDescent="0.2">
      <c r="A3802" t="s">
        <v>359</v>
      </c>
      <c r="B3802" s="2">
        <v>41091</v>
      </c>
      <c r="C3802" t="s">
        <v>341</v>
      </c>
      <c r="D3802" t="s">
        <v>342</v>
      </c>
      <c r="E3802" t="s">
        <v>349</v>
      </c>
      <c r="F3802" t="s">
        <v>350</v>
      </c>
      <c r="G3802" t="s">
        <v>403</v>
      </c>
      <c r="H3802">
        <v>41</v>
      </c>
      <c r="I3802" t="s">
        <v>249</v>
      </c>
      <c r="J3802" t="s">
        <v>248</v>
      </c>
      <c r="K3802">
        <v>1969458</v>
      </c>
      <c r="L3802">
        <v>1738230</v>
      </c>
      <c r="M3802">
        <v>35829</v>
      </c>
      <c r="N3802">
        <v>33850</v>
      </c>
      <c r="O3802">
        <v>85746</v>
      </c>
      <c r="P3802">
        <v>7788</v>
      </c>
      <c r="Q3802">
        <v>68015</v>
      </c>
    </row>
    <row r="3803" spans="1:17" hidden="1" x14ac:dyDescent="0.2">
      <c r="A3803" t="s">
        <v>359</v>
      </c>
      <c r="B3803" s="2">
        <v>41091</v>
      </c>
      <c r="C3803" t="s">
        <v>351</v>
      </c>
      <c r="D3803" t="s">
        <v>352</v>
      </c>
      <c r="E3803" t="s">
        <v>343</v>
      </c>
      <c r="F3803" t="s">
        <v>344</v>
      </c>
      <c r="G3803" t="s">
        <v>403</v>
      </c>
      <c r="H3803">
        <v>41</v>
      </c>
      <c r="I3803" t="s">
        <v>249</v>
      </c>
      <c r="J3803" t="s">
        <v>248</v>
      </c>
      <c r="K3803">
        <v>245620</v>
      </c>
      <c r="L3803">
        <v>213076</v>
      </c>
      <c r="M3803">
        <v>4852</v>
      </c>
      <c r="N3803">
        <v>13468</v>
      </c>
      <c r="O3803">
        <v>2368</v>
      </c>
      <c r="P3803">
        <v>962</v>
      </c>
      <c r="Q3803">
        <v>10894</v>
      </c>
    </row>
    <row r="3804" spans="1:17" hidden="1" x14ac:dyDescent="0.2">
      <c r="A3804" t="s">
        <v>359</v>
      </c>
      <c r="B3804" s="2">
        <v>41091</v>
      </c>
      <c r="C3804" t="s">
        <v>351</v>
      </c>
      <c r="D3804" t="s">
        <v>352</v>
      </c>
      <c r="E3804" t="s">
        <v>347</v>
      </c>
      <c r="F3804" t="s">
        <v>348</v>
      </c>
      <c r="G3804" t="s">
        <v>403</v>
      </c>
      <c r="H3804">
        <v>41</v>
      </c>
      <c r="I3804" t="s">
        <v>249</v>
      </c>
      <c r="J3804" t="s">
        <v>248</v>
      </c>
      <c r="K3804">
        <v>1684040</v>
      </c>
      <c r="L3804">
        <v>1491949</v>
      </c>
      <c r="M3804">
        <v>36876</v>
      </c>
      <c r="N3804">
        <v>21735</v>
      </c>
      <c r="O3804">
        <v>70828</v>
      </c>
      <c r="P3804">
        <v>7120</v>
      </c>
      <c r="Q3804">
        <v>55532</v>
      </c>
    </row>
    <row r="3805" spans="1:17" hidden="1" x14ac:dyDescent="0.2">
      <c r="A3805" t="s">
        <v>359</v>
      </c>
      <c r="B3805" s="2">
        <v>41091</v>
      </c>
      <c r="C3805" t="s">
        <v>351</v>
      </c>
      <c r="D3805" t="s">
        <v>352</v>
      </c>
      <c r="E3805" t="s">
        <v>349</v>
      </c>
      <c r="F3805" t="s">
        <v>350</v>
      </c>
      <c r="G3805" t="s">
        <v>403</v>
      </c>
      <c r="H3805">
        <v>41</v>
      </c>
      <c r="I3805" t="s">
        <v>249</v>
      </c>
      <c r="J3805" t="s">
        <v>248</v>
      </c>
      <c r="K3805">
        <v>1929660</v>
      </c>
      <c r="L3805">
        <v>1705025</v>
      </c>
      <c r="M3805">
        <v>41728</v>
      </c>
      <c r="N3805">
        <v>35203</v>
      </c>
      <c r="O3805">
        <v>73196</v>
      </c>
      <c r="P3805">
        <v>8082</v>
      </c>
      <c r="Q3805">
        <v>66426</v>
      </c>
    </row>
    <row r="3806" spans="1:17" hidden="1" x14ac:dyDescent="0.2">
      <c r="A3806" t="s">
        <v>359</v>
      </c>
      <c r="B3806" s="2">
        <v>41091</v>
      </c>
      <c r="C3806" t="s">
        <v>353</v>
      </c>
      <c r="D3806" t="s">
        <v>354</v>
      </c>
      <c r="E3806" t="s">
        <v>343</v>
      </c>
      <c r="F3806" t="s">
        <v>344</v>
      </c>
      <c r="G3806" t="s">
        <v>403</v>
      </c>
      <c r="H3806">
        <v>41</v>
      </c>
      <c r="I3806" t="s">
        <v>249</v>
      </c>
      <c r="J3806" t="s">
        <v>248</v>
      </c>
      <c r="K3806">
        <v>471724</v>
      </c>
      <c r="L3806">
        <v>409349</v>
      </c>
      <c r="M3806">
        <v>9250</v>
      </c>
      <c r="N3806">
        <v>25259</v>
      </c>
      <c r="O3806">
        <v>4685</v>
      </c>
      <c r="P3806">
        <v>1730</v>
      </c>
      <c r="Q3806">
        <v>21451</v>
      </c>
    </row>
    <row r="3807" spans="1:17" hidden="1" x14ac:dyDescent="0.2">
      <c r="A3807" t="s">
        <v>359</v>
      </c>
      <c r="B3807" s="2">
        <v>41091</v>
      </c>
      <c r="C3807" t="s">
        <v>353</v>
      </c>
      <c r="D3807" t="s">
        <v>354</v>
      </c>
      <c r="E3807" t="s">
        <v>347</v>
      </c>
      <c r="F3807" t="s">
        <v>348</v>
      </c>
      <c r="G3807" t="s">
        <v>403</v>
      </c>
      <c r="H3807">
        <v>41</v>
      </c>
      <c r="I3807" t="s">
        <v>249</v>
      </c>
      <c r="J3807" t="s">
        <v>248</v>
      </c>
      <c r="K3807">
        <v>3427394</v>
      </c>
      <c r="L3807">
        <v>3033906</v>
      </c>
      <c r="M3807">
        <v>68307</v>
      </c>
      <c r="N3807">
        <v>43794</v>
      </c>
      <c r="O3807">
        <v>154257</v>
      </c>
      <c r="P3807">
        <v>14140</v>
      </c>
      <c r="Q3807">
        <v>112990</v>
      </c>
    </row>
    <row r="3808" spans="1:17" hidden="1" x14ac:dyDescent="0.2">
      <c r="A3808" t="s">
        <v>359</v>
      </c>
      <c r="B3808" s="2">
        <v>41091</v>
      </c>
      <c r="C3808" t="s">
        <v>353</v>
      </c>
      <c r="D3808" t="s">
        <v>354</v>
      </c>
      <c r="E3808" t="s">
        <v>349</v>
      </c>
      <c r="F3808" t="s">
        <v>350</v>
      </c>
      <c r="G3808" t="s">
        <v>403</v>
      </c>
      <c r="H3808">
        <v>41</v>
      </c>
      <c r="I3808" t="s">
        <v>249</v>
      </c>
      <c r="J3808" t="s">
        <v>248</v>
      </c>
      <c r="K3808">
        <v>3899118</v>
      </c>
      <c r="L3808">
        <v>3443255</v>
      </c>
      <c r="M3808">
        <v>77557</v>
      </c>
      <c r="N3808">
        <v>69053</v>
      </c>
      <c r="O3808">
        <v>158942</v>
      </c>
      <c r="P3808">
        <v>15870</v>
      </c>
      <c r="Q3808">
        <v>134441</v>
      </c>
    </row>
    <row r="3809" spans="1:17" hidden="1" x14ac:dyDescent="0.2">
      <c r="A3809" t="s">
        <v>360</v>
      </c>
      <c r="B3809" s="2">
        <v>41456</v>
      </c>
      <c r="C3809" t="s">
        <v>341</v>
      </c>
      <c r="D3809" t="s">
        <v>342</v>
      </c>
      <c r="E3809" t="s">
        <v>343</v>
      </c>
      <c r="F3809" t="s">
        <v>344</v>
      </c>
      <c r="G3809" t="s">
        <v>403</v>
      </c>
      <c r="H3809">
        <v>41</v>
      </c>
      <c r="I3809" t="s">
        <v>249</v>
      </c>
      <c r="J3809" t="s">
        <v>248</v>
      </c>
      <c r="K3809">
        <v>231228</v>
      </c>
      <c r="L3809">
        <v>200593</v>
      </c>
      <c r="M3809">
        <v>4520</v>
      </c>
      <c r="N3809">
        <v>11994</v>
      </c>
      <c r="O3809">
        <v>2386</v>
      </c>
      <c r="P3809">
        <v>805</v>
      </c>
      <c r="Q3809">
        <v>10930</v>
      </c>
    </row>
    <row r="3810" spans="1:17" hidden="1" x14ac:dyDescent="0.2">
      <c r="A3810" t="s">
        <v>360</v>
      </c>
      <c r="B3810" s="2">
        <v>41456</v>
      </c>
      <c r="C3810" t="s">
        <v>341</v>
      </c>
      <c r="D3810" t="s">
        <v>342</v>
      </c>
      <c r="E3810" t="s">
        <v>347</v>
      </c>
      <c r="F3810" t="s">
        <v>348</v>
      </c>
      <c r="G3810" t="s">
        <v>403</v>
      </c>
      <c r="H3810">
        <v>41</v>
      </c>
      <c r="I3810" t="s">
        <v>249</v>
      </c>
      <c r="J3810" t="s">
        <v>248</v>
      </c>
      <c r="K3810">
        <v>1750193</v>
      </c>
      <c r="L3810">
        <v>1544763</v>
      </c>
      <c r="M3810">
        <v>32032</v>
      </c>
      <c r="N3810">
        <v>22105</v>
      </c>
      <c r="O3810">
        <v>85457</v>
      </c>
      <c r="P3810">
        <v>7067</v>
      </c>
      <c r="Q3810">
        <v>58769</v>
      </c>
    </row>
    <row r="3811" spans="1:17" hidden="1" x14ac:dyDescent="0.2">
      <c r="A3811" t="s">
        <v>360</v>
      </c>
      <c r="B3811" s="2">
        <v>41456</v>
      </c>
      <c r="C3811" t="s">
        <v>341</v>
      </c>
      <c r="D3811" t="s">
        <v>342</v>
      </c>
      <c r="E3811" t="s">
        <v>349</v>
      </c>
      <c r="F3811" t="s">
        <v>350</v>
      </c>
      <c r="G3811" t="s">
        <v>403</v>
      </c>
      <c r="H3811">
        <v>41</v>
      </c>
      <c r="I3811" t="s">
        <v>249</v>
      </c>
      <c r="J3811" t="s">
        <v>248</v>
      </c>
      <c r="K3811">
        <v>1981421</v>
      </c>
      <c r="L3811">
        <v>1745356</v>
      </c>
      <c r="M3811">
        <v>36552</v>
      </c>
      <c r="N3811">
        <v>34099</v>
      </c>
      <c r="O3811">
        <v>87843</v>
      </c>
      <c r="P3811">
        <v>7872</v>
      </c>
      <c r="Q3811">
        <v>69699</v>
      </c>
    </row>
    <row r="3812" spans="1:17" hidden="1" x14ac:dyDescent="0.2">
      <c r="A3812" t="s">
        <v>360</v>
      </c>
      <c r="B3812" s="2">
        <v>41456</v>
      </c>
      <c r="C3812" t="s">
        <v>351</v>
      </c>
      <c r="D3812" t="s">
        <v>352</v>
      </c>
      <c r="E3812" t="s">
        <v>343</v>
      </c>
      <c r="F3812" t="s">
        <v>344</v>
      </c>
      <c r="G3812" t="s">
        <v>403</v>
      </c>
      <c r="H3812">
        <v>41</v>
      </c>
      <c r="I3812" t="s">
        <v>249</v>
      </c>
      <c r="J3812" t="s">
        <v>248</v>
      </c>
      <c r="K3812">
        <v>250084</v>
      </c>
      <c r="L3812">
        <v>216796</v>
      </c>
      <c r="M3812">
        <v>4904</v>
      </c>
      <c r="N3812">
        <v>13697</v>
      </c>
      <c r="O3812">
        <v>2438</v>
      </c>
      <c r="P3812">
        <v>983</v>
      </c>
      <c r="Q3812">
        <v>11266</v>
      </c>
    </row>
    <row r="3813" spans="1:17" hidden="1" x14ac:dyDescent="0.2">
      <c r="A3813" t="s">
        <v>360</v>
      </c>
      <c r="B3813" s="2">
        <v>41456</v>
      </c>
      <c r="C3813" t="s">
        <v>351</v>
      </c>
      <c r="D3813" t="s">
        <v>352</v>
      </c>
      <c r="E3813" t="s">
        <v>347</v>
      </c>
      <c r="F3813" t="s">
        <v>348</v>
      </c>
      <c r="G3813" t="s">
        <v>403</v>
      </c>
      <c r="H3813">
        <v>41</v>
      </c>
      <c r="I3813" t="s">
        <v>249</v>
      </c>
      <c r="J3813" t="s">
        <v>248</v>
      </c>
      <c r="K3813">
        <v>1691403</v>
      </c>
      <c r="L3813">
        <v>1495298</v>
      </c>
      <c r="M3813">
        <v>37507</v>
      </c>
      <c r="N3813">
        <v>21923</v>
      </c>
      <c r="O3813">
        <v>72610</v>
      </c>
      <c r="P3813">
        <v>7221</v>
      </c>
      <c r="Q3813">
        <v>56844</v>
      </c>
    </row>
    <row r="3814" spans="1:17" hidden="1" x14ac:dyDescent="0.2">
      <c r="A3814" t="s">
        <v>360</v>
      </c>
      <c r="B3814" s="2">
        <v>41456</v>
      </c>
      <c r="C3814" t="s">
        <v>351</v>
      </c>
      <c r="D3814" t="s">
        <v>352</v>
      </c>
      <c r="E3814" t="s">
        <v>349</v>
      </c>
      <c r="F3814" t="s">
        <v>350</v>
      </c>
      <c r="G3814" t="s">
        <v>403</v>
      </c>
      <c r="H3814">
        <v>41</v>
      </c>
      <c r="I3814" t="s">
        <v>249</v>
      </c>
      <c r="J3814" t="s">
        <v>248</v>
      </c>
      <c r="K3814">
        <v>1941487</v>
      </c>
      <c r="L3814">
        <v>1712094</v>
      </c>
      <c r="M3814">
        <v>42411</v>
      </c>
      <c r="N3814">
        <v>35620</v>
      </c>
      <c r="O3814">
        <v>75048</v>
      </c>
      <c r="P3814">
        <v>8204</v>
      </c>
      <c r="Q3814">
        <v>68110</v>
      </c>
    </row>
    <row r="3815" spans="1:17" hidden="1" x14ac:dyDescent="0.2">
      <c r="A3815" t="s">
        <v>360</v>
      </c>
      <c r="B3815" s="2">
        <v>41456</v>
      </c>
      <c r="C3815" t="s">
        <v>353</v>
      </c>
      <c r="D3815" t="s">
        <v>354</v>
      </c>
      <c r="E3815" t="s">
        <v>343</v>
      </c>
      <c r="F3815" t="s">
        <v>344</v>
      </c>
      <c r="G3815" t="s">
        <v>403</v>
      </c>
      <c r="H3815">
        <v>41</v>
      </c>
      <c r="I3815" t="s">
        <v>249</v>
      </c>
      <c r="J3815" t="s">
        <v>248</v>
      </c>
      <c r="K3815">
        <v>481312</v>
      </c>
      <c r="L3815">
        <v>417389</v>
      </c>
      <c r="M3815">
        <v>9424</v>
      </c>
      <c r="N3815">
        <v>25691</v>
      </c>
      <c r="O3815">
        <v>4824</v>
      </c>
      <c r="P3815">
        <v>1788</v>
      </c>
      <c r="Q3815">
        <v>22196</v>
      </c>
    </row>
    <row r="3816" spans="1:17" hidden="1" x14ac:dyDescent="0.2">
      <c r="A3816" t="s">
        <v>360</v>
      </c>
      <c r="B3816" s="2">
        <v>41456</v>
      </c>
      <c r="C3816" t="s">
        <v>353</v>
      </c>
      <c r="D3816" t="s">
        <v>354</v>
      </c>
      <c r="E3816" t="s">
        <v>347</v>
      </c>
      <c r="F3816" t="s">
        <v>348</v>
      </c>
      <c r="G3816" t="s">
        <v>403</v>
      </c>
      <c r="H3816">
        <v>41</v>
      </c>
      <c r="I3816" t="s">
        <v>249</v>
      </c>
      <c r="J3816" t="s">
        <v>248</v>
      </c>
      <c r="K3816">
        <v>3441596</v>
      </c>
      <c r="L3816">
        <v>3040061</v>
      </c>
      <c r="M3816">
        <v>69539</v>
      </c>
      <c r="N3816">
        <v>44028</v>
      </c>
      <c r="O3816">
        <v>158067</v>
      </c>
      <c r="P3816">
        <v>14288</v>
      </c>
      <c r="Q3816">
        <v>115613</v>
      </c>
    </row>
    <row r="3817" spans="1:17" hidden="1" x14ac:dyDescent="0.2">
      <c r="A3817" t="s">
        <v>360</v>
      </c>
      <c r="B3817" s="2">
        <v>41456</v>
      </c>
      <c r="C3817" t="s">
        <v>353</v>
      </c>
      <c r="D3817" t="s">
        <v>354</v>
      </c>
      <c r="E3817" t="s">
        <v>349</v>
      </c>
      <c r="F3817" t="s">
        <v>350</v>
      </c>
      <c r="G3817" t="s">
        <v>403</v>
      </c>
      <c r="H3817">
        <v>41</v>
      </c>
      <c r="I3817" t="s">
        <v>249</v>
      </c>
      <c r="J3817" t="s">
        <v>248</v>
      </c>
      <c r="K3817">
        <v>3922908</v>
      </c>
      <c r="L3817">
        <v>3457450</v>
      </c>
      <c r="M3817">
        <v>78963</v>
      </c>
      <c r="N3817">
        <v>69719</v>
      </c>
      <c r="O3817">
        <v>162891</v>
      </c>
      <c r="P3817">
        <v>16076</v>
      </c>
      <c r="Q3817">
        <v>137809</v>
      </c>
    </row>
    <row r="3818" spans="1:17" x14ac:dyDescent="0.2">
      <c r="A3818" t="s">
        <v>361</v>
      </c>
      <c r="B3818" s="2">
        <v>41821</v>
      </c>
      <c r="C3818" t="s">
        <v>341</v>
      </c>
      <c r="D3818" t="s">
        <v>342</v>
      </c>
      <c r="E3818" t="s">
        <v>343</v>
      </c>
      <c r="F3818" t="s">
        <v>344</v>
      </c>
      <c r="G3818" t="s">
        <v>403</v>
      </c>
      <c r="H3818">
        <v>41</v>
      </c>
      <c r="I3818" t="s">
        <v>249</v>
      </c>
      <c r="J3818" t="s">
        <v>248</v>
      </c>
      <c r="K3818">
        <v>237400</v>
      </c>
      <c r="L3818">
        <v>205849</v>
      </c>
      <c r="M3818">
        <v>4676</v>
      </c>
      <c r="N3818">
        <v>12322</v>
      </c>
      <c r="O3818">
        <v>2448</v>
      </c>
      <c r="P3818">
        <v>848</v>
      </c>
      <c r="Q3818">
        <v>11257</v>
      </c>
    </row>
    <row r="3819" spans="1:17" x14ac:dyDescent="0.2">
      <c r="A3819" t="s">
        <v>361</v>
      </c>
      <c r="B3819" s="2">
        <v>41821</v>
      </c>
      <c r="C3819" t="s">
        <v>341</v>
      </c>
      <c r="D3819" t="s">
        <v>342</v>
      </c>
      <c r="E3819" t="s">
        <v>347</v>
      </c>
      <c r="F3819" t="s">
        <v>348</v>
      </c>
      <c r="G3819" t="s">
        <v>403</v>
      </c>
      <c r="H3819">
        <v>41</v>
      </c>
      <c r="I3819" t="s">
        <v>249</v>
      </c>
      <c r="J3819" t="s">
        <v>248</v>
      </c>
      <c r="K3819">
        <v>1764306</v>
      </c>
      <c r="L3819">
        <v>1551937</v>
      </c>
      <c r="M3819">
        <v>33100</v>
      </c>
      <c r="N3819">
        <v>22296</v>
      </c>
      <c r="O3819">
        <v>89219</v>
      </c>
      <c r="P3819">
        <v>7270</v>
      </c>
      <c r="Q3819">
        <v>60484</v>
      </c>
    </row>
    <row r="3820" spans="1:17" x14ac:dyDescent="0.2">
      <c r="A3820" t="s">
        <v>361</v>
      </c>
      <c r="B3820" s="2">
        <v>41821</v>
      </c>
      <c r="C3820" t="s">
        <v>341</v>
      </c>
      <c r="D3820" t="s">
        <v>342</v>
      </c>
      <c r="E3820" t="s">
        <v>349</v>
      </c>
      <c r="F3820" t="s">
        <v>350</v>
      </c>
      <c r="G3820" t="s">
        <v>403</v>
      </c>
      <c r="H3820">
        <v>41</v>
      </c>
      <c r="I3820" t="s">
        <v>249</v>
      </c>
      <c r="J3820" t="s">
        <v>248</v>
      </c>
      <c r="K3820">
        <v>2001706</v>
      </c>
      <c r="L3820">
        <v>1757786</v>
      </c>
      <c r="M3820">
        <v>37776</v>
      </c>
      <c r="N3820">
        <v>34618</v>
      </c>
      <c r="O3820">
        <v>91667</v>
      </c>
      <c r="P3820">
        <v>8118</v>
      </c>
      <c r="Q3820">
        <v>71741</v>
      </c>
    </row>
    <row r="3821" spans="1:17" x14ac:dyDescent="0.2">
      <c r="A3821" t="s">
        <v>361</v>
      </c>
      <c r="B3821" s="2">
        <v>41821</v>
      </c>
      <c r="C3821" t="s">
        <v>351</v>
      </c>
      <c r="D3821" t="s">
        <v>352</v>
      </c>
      <c r="E3821" t="s">
        <v>343</v>
      </c>
      <c r="F3821" t="s">
        <v>344</v>
      </c>
      <c r="G3821" t="s">
        <v>403</v>
      </c>
      <c r="H3821">
        <v>41</v>
      </c>
      <c r="I3821" t="s">
        <v>249</v>
      </c>
      <c r="J3821" t="s">
        <v>248</v>
      </c>
      <c r="K3821">
        <v>255887</v>
      </c>
      <c r="L3821">
        <v>221702</v>
      </c>
      <c r="M3821">
        <v>5011</v>
      </c>
      <c r="N3821">
        <v>14007</v>
      </c>
      <c r="O3821">
        <v>2485</v>
      </c>
      <c r="P3821">
        <v>1004</v>
      </c>
      <c r="Q3821">
        <v>11678</v>
      </c>
    </row>
    <row r="3822" spans="1:17" x14ac:dyDescent="0.2">
      <c r="A3822" t="s">
        <v>361</v>
      </c>
      <c r="B3822" s="2">
        <v>41821</v>
      </c>
      <c r="C3822" t="s">
        <v>351</v>
      </c>
      <c r="D3822" t="s">
        <v>352</v>
      </c>
      <c r="E3822" t="s">
        <v>347</v>
      </c>
      <c r="F3822" t="s">
        <v>348</v>
      </c>
      <c r="G3822" t="s">
        <v>403</v>
      </c>
      <c r="H3822">
        <v>41</v>
      </c>
      <c r="I3822" t="s">
        <v>249</v>
      </c>
      <c r="J3822" t="s">
        <v>248</v>
      </c>
      <c r="K3822">
        <v>1706513</v>
      </c>
      <c r="L3822">
        <v>1503716</v>
      </c>
      <c r="M3822">
        <v>38750</v>
      </c>
      <c r="N3822">
        <v>22170</v>
      </c>
      <c r="O3822">
        <v>75991</v>
      </c>
      <c r="P3822">
        <v>7477</v>
      </c>
      <c r="Q3822">
        <v>58409</v>
      </c>
    </row>
    <row r="3823" spans="1:17" x14ac:dyDescent="0.2">
      <c r="A3823" t="s">
        <v>361</v>
      </c>
      <c r="B3823" s="2">
        <v>41821</v>
      </c>
      <c r="C3823" t="s">
        <v>351</v>
      </c>
      <c r="D3823" t="s">
        <v>352</v>
      </c>
      <c r="E3823" t="s">
        <v>349</v>
      </c>
      <c r="F3823" t="s">
        <v>350</v>
      </c>
      <c r="G3823" t="s">
        <v>403</v>
      </c>
      <c r="H3823">
        <v>41</v>
      </c>
      <c r="I3823" t="s">
        <v>249</v>
      </c>
      <c r="J3823" t="s">
        <v>248</v>
      </c>
      <c r="K3823">
        <v>1962400</v>
      </c>
      <c r="L3823">
        <v>1725418</v>
      </c>
      <c r="M3823">
        <v>43761</v>
      </c>
      <c r="N3823">
        <v>36177</v>
      </c>
      <c r="O3823">
        <v>78476</v>
      </c>
      <c r="P3823">
        <v>8481</v>
      </c>
      <c r="Q3823">
        <v>70087</v>
      </c>
    </row>
    <row r="3824" spans="1:17" x14ac:dyDescent="0.2">
      <c r="A3824" t="s">
        <v>361</v>
      </c>
      <c r="B3824" s="2">
        <v>41821</v>
      </c>
      <c r="C3824" t="s">
        <v>353</v>
      </c>
      <c r="D3824" t="s">
        <v>354</v>
      </c>
      <c r="E3824" t="s">
        <v>343</v>
      </c>
      <c r="F3824" t="s">
        <v>344</v>
      </c>
      <c r="G3824" t="s">
        <v>403</v>
      </c>
      <c r="H3824">
        <v>41</v>
      </c>
      <c r="I3824" t="s">
        <v>249</v>
      </c>
      <c r="J3824" t="s">
        <v>248</v>
      </c>
      <c r="K3824">
        <v>493287</v>
      </c>
      <c r="L3824">
        <v>427551</v>
      </c>
      <c r="M3824">
        <v>9687</v>
      </c>
      <c r="N3824">
        <v>26329</v>
      </c>
      <c r="O3824">
        <v>4933</v>
      </c>
      <c r="P3824">
        <v>1852</v>
      </c>
      <c r="Q3824">
        <v>22935</v>
      </c>
    </row>
    <row r="3825" spans="1:17" x14ac:dyDescent="0.2">
      <c r="A3825" t="s">
        <v>361</v>
      </c>
      <c r="B3825" s="2">
        <v>41821</v>
      </c>
      <c r="C3825" t="s">
        <v>353</v>
      </c>
      <c r="D3825" t="s">
        <v>354</v>
      </c>
      <c r="E3825" t="s">
        <v>347</v>
      </c>
      <c r="F3825" t="s">
        <v>348</v>
      </c>
      <c r="G3825" t="s">
        <v>403</v>
      </c>
      <c r="H3825">
        <v>41</v>
      </c>
      <c r="I3825" t="s">
        <v>249</v>
      </c>
      <c r="J3825" t="s">
        <v>248</v>
      </c>
      <c r="K3825">
        <v>3470819</v>
      </c>
      <c r="L3825">
        <v>3055653</v>
      </c>
      <c r="M3825">
        <v>71850</v>
      </c>
      <c r="N3825">
        <v>44466</v>
      </c>
      <c r="O3825">
        <v>165210</v>
      </c>
      <c r="P3825">
        <v>14747</v>
      </c>
      <c r="Q3825">
        <v>118893</v>
      </c>
    </row>
    <row r="3826" spans="1:17" x14ac:dyDescent="0.2">
      <c r="A3826" t="s">
        <v>361</v>
      </c>
      <c r="B3826" s="2">
        <v>41821</v>
      </c>
      <c r="C3826" t="s">
        <v>353</v>
      </c>
      <c r="D3826" t="s">
        <v>354</v>
      </c>
      <c r="E3826" t="s">
        <v>349</v>
      </c>
      <c r="F3826" t="s">
        <v>350</v>
      </c>
      <c r="G3826" t="s">
        <v>403</v>
      </c>
      <c r="H3826">
        <v>41</v>
      </c>
      <c r="I3826" t="s">
        <v>249</v>
      </c>
      <c r="J3826" t="s">
        <v>248</v>
      </c>
      <c r="K3826">
        <v>3964106</v>
      </c>
      <c r="L3826">
        <v>3483204</v>
      </c>
      <c r="M3826">
        <v>81537</v>
      </c>
      <c r="N3826">
        <v>70795</v>
      </c>
      <c r="O3826">
        <v>170143</v>
      </c>
      <c r="P3826">
        <v>16599</v>
      </c>
      <c r="Q3826">
        <v>141828</v>
      </c>
    </row>
    <row r="3827" spans="1:17" hidden="1" x14ac:dyDescent="0.2">
      <c r="A3827" t="s">
        <v>362</v>
      </c>
      <c r="B3827" s="2">
        <v>42186</v>
      </c>
      <c r="C3827" t="s">
        <v>341</v>
      </c>
      <c r="D3827" t="s">
        <v>342</v>
      </c>
      <c r="E3827" t="s">
        <v>343</v>
      </c>
      <c r="F3827" t="s">
        <v>344</v>
      </c>
      <c r="G3827" t="s">
        <v>403</v>
      </c>
      <c r="H3827">
        <v>41</v>
      </c>
      <c r="I3827" t="s">
        <v>249</v>
      </c>
      <c r="J3827" t="s">
        <v>248</v>
      </c>
      <c r="K3827">
        <v>244063</v>
      </c>
      <c r="L3827">
        <v>211600</v>
      </c>
      <c r="M3827">
        <v>4729</v>
      </c>
      <c r="N3827">
        <v>12631</v>
      </c>
      <c r="O3827">
        <v>2515</v>
      </c>
      <c r="P3827">
        <v>885</v>
      </c>
      <c r="Q3827">
        <v>11703</v>
      </c>
    </row>
    <row r="3828" spans="1:17" hidden="1" x14ac:dyDescent="0.2">
      <c r="A3828" t="s">
        <v>362</v>
      </c>
      <c r="B3828" s="2">
        <v>42186</v>
      </c>
      <c r="C3828" t="s">
        <v>341</v>
      </c>
      <c r="D3828" t="s">
        <v>342</v>
      </c>
      <c r="E3828" t="s">
        <v>347</v>
      </c>
      <c r="F3828" t="s">
        <v>348</v>
      </c>
      <c r="G3828" t="s">
        <v>403</v>
      </c>
      <c r="H3828">
        <v>41</v>
      </c>
      <c r="I3828" t="s">
        <v>249</v>
      </c>
      <c r="J3828" t="s">
        <v>248</v>
      </c>
      <c r="K3828">
        <v>1783348</v>
      </c>
      <c r="L3828">
        <v>1564197</v>
      </c>
      <c r="M3828">
        <v>34155</v>
      </c>
      <c r="N3828">
        <v>22511</v>
      </c>
      <c r="O3828">
        <v>92561</v>
      </c>
      <c r="P3828">
        <v>7540</v>
      </c>
      <c r="Q3828">
        <v>62384</v>
      </c>
    </row>
    <row r="3829" spans="1:17" hidden="1" x14ac:dyDescent="0.2">
      <c r="A3829" t="s">
        <v>362</v>
      </c>
      <c r="B3829" s="2">
        <v>42186</v>
      </c>
      <c r="C3829" t="s">
        <v>341</v>
      </c>
      <c r="D3829" t="s">
        <v>342</v>
      </c>
      <c r="E3829" t="s">
        <v>349</v>
      </c>
      <c r="F3829" t="s">
        <v>350</v>
      </c>
      <c r="G3829" t="s">
        <v>403</v>
      </c>
      <c r="H3829">
        <v>41</v>
      </c>
      <c r="I3829" t="s">
        <v>249</v>
      </c>
      <c r="J3829" t="s">
        <v>248</v>
      </c>
      <c r="K3829">
        <v>2027411</v>
      </c>
      <c r="L3829">
        <v>1775797</v>
      </c>
      <c r="M3829">
        <v>38884</v>
      </c>
      <c r="N3829">
        <v>35142</v>
      </c>
      <c r="O3829">
        <v>95076</v>
      </c>
      <c r="P3829">
        <v>8425</v>
      </c>
      <c r="Q3829">
        <v>74087</v>
      </c>
    </row>
    <row r="3830" spans="1:17" hidden="1" x14ac:dyDescent="0.2">
      <c r="A3830" t="s">
        <v>362</v>
      </c>
      <c r="B3830" s="2">
        <v>42186</v>
      </c>
      <c r="C3830" t="s">
        <v>351</v>
      </c>
      <c r="D3830" t="s">
        <v>352</v>
      </c>
      <c r="E3830" t="s">
        <v>343</v>
      </c>
      <c r="F3830" t="s">
        <v>344</v>
      </c>
      <c r="G3830" t="s">
        <v>403</v>
      </c>
      <c r="H3830">
        <v>41</v>
      </c>
      <c r="I3830" t="s">
        <v>249</v>
      </c>
      <c r="J3830" t="s">
        <v>248</v>
      </c>
      <c r="K3830">
        <v>262605</v>
      </c>
      <c r="L3830">
        <v>227229</v>
      </c>
      <c r="M3830">
        <v>5205</v>
      </c>
      <c r="N3830">
        <v>14464</v>
      </c>
      <c r="O3830">
        <v>2580</v>
      </c>
      <c r="P3830">
        <v>1024</v>
      </c>
      <c r="Q3830">
        <v>12103</v>
      </c>
    </row>
    <row r="3831" spans="1:17" hidden="1" x14ac:dyDescent="0.2">
      <c r="A3831" t="s">
        <v>362</v>
      </c>
      <c r="B3831" s="2">
        <v>42186</v>
      </c>
      <c r="C3831" t="s">
        <v>351</v>
      </c>
      <c r="D3831" t="s">
        <v>352</v>
      </c>
      <c r="E3831" t="s">
        <v>347</v>
      </c>
      <c r="F3831" t="s">
        <v>348</v>
      </c>
      <c r="G3831" t="s">
        <v>403</v>
      </c>
      <c r="H3831">
        <v>41</v>
      </c>
      <c r="I3831" t="s">
        <v>249</v>
      </c>
      <c r="J3831" t="s">
        <v>248</v>
      </c>
      <c r="K3831">
        <v>1726902</v>
      </c>
      <c r="L3831">
        <v>1517131</v>
      </c>
      <c r="M3831">
        <v>39914</v>
      </c>
      <c r="N3831">
        <v>22450</v>
      </c>
      <c r="O3831">
        <v>79008</v>
      </c>
      <c r="P3831">
        <v>7779</v>
      </c>
      <c r="Q3831">
        <v>60620</v>
      </c>
    </row>
    <row r="3832" spans="1:17" hidden="1" x14ac:dyDescent="0.2">
      <c r="A3832" t="s">
        <v>362</v>
      </c>
      <c r="B3832" s="2">
        <v>42186</v>
      </c>
      <c r="C3832" t="s">
        <v>351</v>
      </c>
      <c r="D3832" t="s">
        <v>352</v>
      </c>
      <c r="E3832" t="s">
        <v>349</v>
      </c>
      <c r="F3832" t="s">
        <v>350</v>
      </c>
      <c r="G3832" t="s">
        <v>403</v>
      </c>
      <c r="H3832">
        <v>41</v>
      </c>
      <c r="I3832" t="s">
        <v>249</v>
      </c>
      <c r="J3832" t="s">
        <v>248</v>
      </c>
      <c r="K3832">
        <v>1989507</v>
      </c>
      <c r="L3832">
        <v>1744360</v>
      </c>
      <c r="M3832">
        <v>45119</v>
      </c>
      <c r="N3832">
        <v>36914</v>
      </c>
      <c r="O3832">
        <v>81588</v>
      </c>
      <c r="P3832">
        <v>8803</v>
      </c>
      <c r="Q3832">
        <v>72723</v>
      </c>
    </row>
    <row r="3833" spans="1:17" hidden="1" x14ac:dyDescent="0.2">
      <c r="A3833" t="s">
        <v>362</v>
      </c>
      <c r="B3833" s="2">
        <v>42186</v>
      </c>
      <c r="C3833" t="s">
        <v>353</v>
      </c>
      <c r="D3833" t="s">
        <v>354</v>
      </c>
      <c r="E3833" t="s">
        <v>343</v>
      </c>
      <c r="F3833" t="s">
        <v>344</v>
      </c>
      <c r="G3833" t="s">
        <v>403</v>
      </c>
      <c r="H3833">
        <v>41</v>
      </c>
      <c r="I3833" t="s">
        <v>249</v>
      </c>
      <c r="J3833" t="s">
        <v>248</v>
      </c>
      <c r="K3833">
        <v>506668</v>
      </c>
      <c r="L3833">
        <v>438829</v>
      </c>
      <c r="M3833">
        <v>9934</v>
      </c>
      <c r="N3833">
        <v>27095</v>
      </c>
      <c r="O3833">
        <v>5095</v>
      </c>
      <c r="P3833">
        <v>1909</v>
      </c>
      <c r="Q3833">
        <v>23806</v>
      </c>
    </row>
    <row r="3834" spans="1:17" hidden="1" x14ac:dyDescent="0.2">
      <c r="A3834" t="s">
        <v>362</v>
      </c>
      <c r="B3834" s="2">
        <v>42186</v>
      </c>
      <c r="C3834" t="s">
        <v>353</v>
      </c>
      <c r="D3834" t="s">
        <v>354</v>
      </c>
      <c r="E3834" t="s">
        <v>347</v>
      </c>
      <c r="F3834" t="s">
        <v>348</v>
      </c>
      <c r="G3834" t="s">
        <v>403</v>
      </c>
      <c r="H3834">
        <v>41</v>
      </c>
      <c r="I3834" t="s">
        <v>249</v>
      </c>
      <c r="J3834" t="s">
        <v>248</v>
      </c>
      <c r="K3834">
        <v>3510250</v>
      </c>
      <c r="L3834">
        <v>3081328</v>
      </c>
      <c r="M3834">
        <v>74069</v>
      </c>
      <c r="N3834">
        <v>44961</v>
      </c>
      <c r="O3834">
        <v>171569</v>
      </c>
      <c r="P3834">
        <v>15319</v>
      </c>
      <c r="Q3834">
        <v>123004</v>
      </c>
    </row>
    <row r="3835" spans="1:17" hidden="1" x14ac:dyDescent="0.2">
      <c r="A3835" t="s">
        <v>362</v>
      </c>
      <c r="B3835" s="2">
        <v>42186</v>
      </c>
      <c r="C3835" t="s">
        <v>353</v>
      </c>
      <c r="D3835" t="s">
        <v>354</v>
      </c>
      <c r="E3835" t="s">
        <v>349</v>
      </c>
      <c r="F3835" t="s">
        <v>350</v>
      </c>
      <c r="G3835" t="s">
        <v>403</v>
      </c>
      <c r="H3835">
        <v>41</v>
      </c>
      <c r="I3835" t="s">
        <v>249</v>
      </c>
      <c r="J3835" t="s">
        <v>248</v>
      </c>
      <c r="K3835">
        <v>4016918</v>
      </c>
      <c r="L3835">
        <v>3520157</v>
      </c>
      <c r="M3835">
        <v>84003</v>
      </c>
      <c r="N3835">
        <v>72056</v>
      </c>
      <c r="O3835">
        <v>176664</v>
      </c>
      <c r="P3835">
        <v>17228</v>
      </c>
      <c r="Q3835">
        <v>146810</v>
      </c>
    </row>
    <row r="3836" spans="1:17" hidden="1" x14ac:dyDescent="0.2">
      <c r="A3836" t="s">
        <v>363</v>
      </c>
      <c r="B3836" s="2">
        <v>42552</v>
      </c>
      <c r="C3836" t="s">
        <v>341</v>
      </c>
      <c r="D3836" t="s">
        <v>342</v>
      </c>
      <c r="E3836" t="s">
        <v>343</v>
      </c>
      <c r="F3836" t="s">
        <v>344</v>
      </c>
      <c r="G3836" t="s">
        <v>403</v>
      </c>
      <c r="H3836">
        <v>41</v>
      </c>
      <c r="I3836" t="s">
        <v>249</v>
      </c>
      <c r="J3836" t="s">
        <v>248</v>
      </c>
      <c r="K3836">
        <v>252176</v>
      </c>
      <c r="L3836">
        <v>218519</v>
      </c>
      <c r="M3836">
        <v>4894</v>
      </c>
      <c r="N3836">
        <v>12971</v>
      </c>
      <c r="O3836">
        <v>2662</v>
      </c>
      <c r="P3836">
        <v>919</v>
      </c>
      <c r="Q3836">
        <v>12211</v>
      </c>
    </row>
    <row r="3837" spans="1:17" hidden="1" x14ac:dyDescent="0.2">
      <c r="A3837" t="s">
        <v>363</v>
      </c>
      <c r="B3837" s="2">
        <v>42552</v>
      </c>
      <c r="C3837" t="s">
        <v>341</v>
      </c>
      <c r="D3837" t="s">
        <v>342</v>
      </c>
      <c r="E3837" t="s">
        <v>347</v>
      </c>
      <c r="F3837" t="s">
        <v>348</v>
      </c>
      <c r="G3837" t="s">
        <v>403</v>
      </c>
      <c r="H3837">
        <v>41</v>
      </c>
      <c r="I3837" t="s">
        <v>249</v>
      </c>
      <c r="J3837" t="s">
        <v>248</v>
      </c>
      <c r="K3837">
        <v>1811890</v>
      </c>
      <c r="L3837">
        <v>1582303</v>
      </c>
      <c r="M3837">
        <v>35630</v>
      </c>
      <c r="N3837">
        <v>22900</v>
      </c>
      <c r="O3837">
        <v>98425</v>
      </c>
      <c r="P3837">
        <v>7841</v>
      </c>
      <c r="Q3837">
        <v>64791</v>
      </c>
    </row>
    <row r="3838" spans="1:17" hidden="1" x14ac:dyDescent="0.2">
      <c r="A3838" t="s">
        <v>363</v>
      </c>
      <c r="B3838" s="2">
        <v>42552</v>
      </c>
      <c r="C3838" t="s">
        <v>341</v>
      </c>
      <c r="D3838" t="s">
        <v>342</v>
      </c>
      <c r="E3838" t="s">
        <v>349</v>
      </c>
      <c r="F3838" t="s">
        <v>350</v>
      </c>
      <c r="G3838" t="s">
        <v>403</v>
      </c>
      <c r="H3838">
        <v>41</v>
      </c>
      <c r="I3838" t="s">
        <v>249</v>
      </c>
      <c r="J3838" t="s">
        <v>248</v>
      </c>
      <c r="K3838">
        <v>2064066</v>
      </c>
      <c r="L3838">
        <v>1800822</v>
      </c>
      <c r="M3838">
        <v>40524</v>
      </c>
      <c r="N3838">
        <v>35871</v>
      </c>
      <c r="O3838">
        <v>101087</v>
      </c>
      <c r="P3838">
        <v>8760</v>
      </c>
      <c r="Q3838">
        <v>77002</v>
      </c>
    </row>
    <row r="3839" spans="1:17" hidden="1" x14ac:dyDescent="0.2">
      <c r="A3839" t="s">
        <v>363</v>
      </c>
      <c r="B3839" s="2">
        <v>42552</v>
      </c>
      <c r="C3839" t="s">
        <v>351</v>
      </c>
      <c r="D3839" t="s">
        <v>352</v>
      </c>
      <c r="E3839" t="s">
        <v>343</v>
      </c>
      <c r="F3839" t="s">
        <v>344</v>
      </c>
      <c r="G3839" t="s">
        <v>403</v>
      </c>
      <c r="H3839">
        <v>41</v>
      </c>
      <c r="I3839" t="s">
        <v>249</v>
      </c>
      <c r="J3839" t="s">
        <v>248</v>
      </c>
      <c r="K3839">
        <v>270968</v>
      </c>
      <c r="L3839">
        <v>234115</v>
      </c>
      <c r="M3839">
        <v>5355</v>
      </c>
      <c r="N3839">
        <v>14912</v>
      </c>
      <c r="O3839">
        <v>2737</v>
      </c>
      <c r="P3839">
        <v>1097</v>
      </c>
      <c r="Q3839">
        <v>12752</v>
      </c>
    </row>
    <row r="3840" spans="1:17" hidden="1" x14ac:dyDescent="0.2">
      <c r="A3840" t="s">
        <v>363</v>
      </c>
      <c r="B3840" s="2">
        <v>42552</v>
      </c>
      <c r="C3840" t="s">
        <v>351</v>
      </c>
      <c r="D3840" t="s">
        <v>352</v>
      </c>
      <c r="E3840" t="s">
        <v>347</v>
      </c>
      <c r="F3840" t="s">
        <v>348</v>
      </c>
      <c r="G3840" t="s">
        <v>403</v>
      </c>
      <c r="H3840">
        <v>41</v>
      </c>
      <c r="I3840" t="s">
        <v>249</v>
      </c>
      <c r="J3840" t="s">
        <v>248</v>
      </c>
      <c r="K3840">
        <v>1756370</v>
      </c>
      <c r="L3840">
        <v>1536460</v>
      </c>
      <c r="M3840">
        <v>41760</v>
      </c>
      <c r="N3840">
        <v>22784</v>
      </c>
      <c r="O3840">
        <v>84261</v>
      </c>
      <c r="P3840">
        <v>8096</v>
      </c>
      <c r="Q3840">
        <v>63009</v>
      </c>
    </row>
    <row r="3841" spans="1:17" hidden="1" x14ac:dyDescent="0.2">
      <c r="A3841" t="s">
        <v>363</v>
      </c>
      <c r="B3841" s="2">
        <v>42552</v>
      </c>
      <c r="C3841" t="s">
        <v>351</v>
      </c>
      <c r="D3841" t="s">
        <v>352</v>
      </c>
      <c r="E3841" t="s">
        <v>349</v>
      </c>
      <c r="F3841" t="s">
        <v>350</v>
      </c>
      <c r="G3841" t="s">
        <v>403</v>
      </c>
      <c r="H3841">
        <v>41</v>
      </c>
      <c r="I3841" t="s">
        <v>249</v>
      </c>
      <c r="J3841" t="s">
        <v>248</v>
      </c>
      <c r="K3841">
        <v>2027338</v>
      </c>
      <c r="L3841">
        <v>1770575</v>
      </c>
      <c r="M3841">
        <v>47115</v>
      </c>
      <c r="N3841">
        <v>37696</v>
      </c>
      <c r="O3841">
        <v>86998</v>
      </c>
      <c r="P3841">
        <v>9193</v>
      </c>
      <c r="Q3841">
        <v>75761</v>
      </c>
    </row>
    <row r="3842" spans="1:17" hidden="1" x14ac:dyDescent="0.2">
      <c r="A3842" t="s">
        <v>363</v>
      </c>
      <c r="B3842" s="2">
        <v>42552</v>
      </c>
      <c r="C3842" t="s">
        <v>353</v>
      </c>
      <c r="D3842" t="s">
        <v>354</v>
      </c>
      <c r="E3842" t="s">
        <v>343</v>
      </c>
      <c r="F3842" t="s">
        <v>344</v>
      </c>
      <c r="G3842" t="s">
        <v>403</v>
      </c>
      <c r="H3842">
        <v>41</v>
      </c>
      <c r="I3842" t="s">
        <v>249</v>
      </c>
      <c r="J3842" t="s">
        <v>248</v>
      </c>
      <c r="K3842">
        <v>523144</v>
      </c>
      <c r="L3842">
        <v>452634</v>
      </c>
      <c r="M3842">
        <v>10249</v>
      </c>
      <c r="N3842">
        <v>27883</v>
      </c>
      <c r="O3842">
        <v>5399</v>
      </c>
      <c r="P3842">
        <v>2016</v>
      </c>
      <c r="Q3842">
        <v>24963</v>
      </c>
    </row>
    <row r="3843" spans="1:17" hidden="1" x14ac:dyDescent="0.2">
      <c r="A3843" t="s">
        <v>363</v>
      </c>
      <c r="B3843" s="2">
        <v>42552</v>
      </c>
      <c r="C3843" t="s">
        <v>353</v>
      </c>
      <c r="D3843" t="s">
        <v>354</v>
      </c>
      <c r="E3843" t="s">
        <v>347</v>
      </c>
      <c r="F3843" t="s">
        <v>348</v>
      </c>
      <c r="G3843" t="s">
        <v>403</v>
      </c>
      <c r="H3843">
        <v>41</v>
      </c>
      <c r="I3843" t="s">
        <v>249</v>
      </c>
      <c r="J3843" t="s">
        <v>248</v>
      </c>
      <c r="K3843">
        <v>3568260</v>
      </c>
      <c r="L3843">
        <v>3118763</v>
      </c>
      <c r="M3843">
        <v>77390</v>
      </c>
      <c r="N3843">
        <v>45684</v>
      </c>
      <c r="O3843">
        <v>182686</v>
      </c>
      <c r="P3843">
        <v>15937</v>
      </c>
      <c r="Q3843">
        <v>127800</v>
      </c>
    </row>
    <row r="3844" spans="1:17" hidden="1" x14ac:dyDescent="0.2">
      <c r="A3844" t="s">
        <v>363</v>
      </c>
      <c r="B3844" s="2">
        <v>42552</v>
      </c>
      <c r="C3844" t="s">
        <v>353</v>
      </c>
      <c r="D3844" t="s">
        <v>354</v>
      </c>
      <c r="E3844" t="s">
        <v>349</v>
      </c>
      <c r="F3844" t="s">
        <v>350</v>
      </c>
      <c r="G3844" t="s">
        <v>403</v>
      </c>
      <c r="H3844">
        <v>41</v>
      </c>
      <c r="I3844" t="s">
        <v>249</v>
      </c>
      <c r="J3844" t="s">
        <v>248</v>
      </c>
      <c r="K3844">
        <v>4091404</v>
      </c>
      <c r="L3844">
        <v>3571397</v>
      </c>
      <c r="M3844">
        <v>87639</v>
      </c>
      <c r="N3844">
        <v>73567</v>
      </c>
      <c r="O3844">
        <v>188085</v>
      </c>
      <c r="P3844">
        <v>17953</v>
      </c>
      <c r="Q3844">
        <v>152763</v>
      </c>
    </row>
    <row r="3845" spans="1:17" hidden="1" x14ac:dyDescent="0.2">
      <c r="A3845" t="s">
        <v>364</v>
      </c>
      <c r="B3845" s="2">
        <v>42917</v>
      </c>
      <c r="C3845" t="s">
        <v>341</v>
      </c>
      <c r="D3845" t="s">
        <v>342</v>
      </c>
      <c r="E3845" t="s">
        <v>343</v>
      </c>
      <c r="F3845" t="s">
        <v>344</v>
      </c>
      <c r="G3845" t="s">
        <v>403</v>
      </c>
      <c r="H3845">
        <v>41</v>
      </c>
      <c r="I3845" t="s">
        <v>249</v>
      </c>
      <c r="J3845" t="s">
        <v>248</v>
      </c>
      <c r="K3845">
        <v>260763</v>
      </c>
      <c r="L3845">
        <v>225896</v>
      </c>
      <c r="M3845">
        <v>5008</v>
      </c>
      <c r="N3845">
        <v>13337</v>
      </c>
      <c r="O3845">
        <v>2827</v>
      </c>
      <c r="P3845">
        <v>950</v>
      </c>
      <c r="Q3845">
        <v>12745</v>
      </c>
    </row>
    <row r="3846" spans="1:17" hidden="1" x14ac:dyDescent="0.2">
      <c r="A3846" t="s">
        <v>364</v>
      </c>
      <c r="B3846" s="2">
        <v>42917</v>
      </c>
      <c r="C3846" t="s">
        <v>341</v>
      </c>
      <c r="D3846" t="s">
        <v>342</v>
      </c>
      <c r="E3846" t="s">
        <v>347</v>
      </c>
      <c r="F3846" t="s">
        <v>348</v>
      </c>
      <c r="G3846" t="s">
        <v>403</v>
      </c>
      <c r="H3846">
        <v>41</v>
      </c>
      <c r="I3846" t="s">
        <v>249</v>
      </c>
      <c r="J3846" t="s">
        <v>248</v>
      </c>
      <c r="K3846">
        <v>1830593</v>
      </c>
      <c r="L3846">
        <v>1593497</v>
      </c>
      <c r="M3846">
        <v>36722</v>
      </c>
      <c r="N3846">
        <v>23181</v>
      </c>
      <c r="O3846">
        <v>102142</v>
      </c>
      <c r="P3846">
        <v>8037</v>
      </c>
      <c r="Q3846">
        <v>67014</v>
      </c>
    </row>
    <row r="3847" spans="1:17" hidden="1" x14ac:dyDescent="0.2">
      <c r="A3847" t="s">
        <v>364</v>
      </c>
      <c r="B3847" s="2">
        <v>42917</v>
      </c>
      <c r="C3847" t="s">
        <v>341</v>
      </c>
      <c r="D3847" t="s">
        <v>342</v>
      </c>
      <c r="E3847" t="s">
        <v>349</v>
      </c>
      <c r="F3847" t="s">
        <v>350</v>
      </c>
      <c r="G3847" t="s">
        <v>403</v>
      </c>
      <c r="H3847">
        <v>41</v>
      </c>
      <c r="I3847" t="s">
        <v>249</v>
      </c>
      <c r="J3847" t="s">
        <v>248</v>
      </c>
      <c r="K3847">
        <v>2091356</v>
      </c>
      <c r="L3847">
        <v>1819393</v>
      </c>
      <c r="M3847">
        <v>41730</v>
      </c>
      <c r="N3847">
        <v>36518</v>
      </c>
      <c r="O3847">
        <v>104969</v>
      </c>
      <c r="P3847">
        <v>8987</v>
      </c>
      <c r="Q3847">
        <v>79759</v>
      </c>
    </row>
    <row r="3848" spans="1:17" hidden="1" x14ac:dyDescent="0.2">
      <c r="A3848" t="s">
        <v>364</v>
      </c>
      <c r="B3848" s="2">
        <v>42917</v>
      </c>
      <c r="C3848" t="s">
        <v>351</v>
      </c>
      <c r="D3848" t="s">
        <v>352</v>
      </c>
      <c r="E3848" t="s">
        <v>343</v>
      </c>
      <c r="F3848" t="s">
        <v>344</v>
      </c>
      <c r="G3848" t="s">
        <v>403</v>
      </c>
      <c r="H3848">
        <v>41</v>
      </c>
      <c r="I3848" t="s">
        <v>249</v>
      </c>
      <c r="J3848" t="s">
        <v>248</v>
      </c>
      <c r="K3848">
        <v>279550</v>
      </c>
      <c r="L3848">
        <v>241464</v>
      </c>
      <c r="M3848">
        <v>5487</v>
      </c>
      <c r="N3848">
        <v>15276</v>
      </c>
      <c r="O3848">
        <v>2829</v>
      </c>
      <c r="P3848">
        <v>1110</v>
      </c>
      <c r="Q3848">
        <v>13384</v>
      </c>
    </row>
    <row r="3849" spans="1:17" hidden="1" x14ac:dyDescent="0.2">
      <c r="A3849" t="s">
        <v>364</v>
      </c>
      <c r="B3849" s="2">
        <v>42917</v>
      </c>
      <c r="C3849" t="s">
        <v>351</v>
      </c>
      <c r="D3849" t="s">
        <v>352</v>
      </c>
      <c r="E3849" t="s">
        <v>347</v>
      </c>
      <c r="F3849" t="s">
        <v>348</v>
      </c>
      <c r="G3849" t="s">
        <v>403</v>
      </c>
      <c r="H3849">
        <v>41</v>
      </c>
      <c r="I3849" t="s">
        <v>249</v>
      </c>
      <c r="J3849" t="s">
        <v>248</v>
      </c>
      <c r="K3849">
        <v>1775686</v>
      </c>
      <c r="L3849">
        <v>1548465</v>
      </c>
      <c r="M3849">
        <v>42992</v>
      </c>
      <c r="N3849">
        <v>23018</v>
      </c>
      <c r="O3849">
        <v>87567</v>
      </c>
      <c r="P3849">
        <v>8346</v>
      </c>
      <c r="Q3849">
        <v>65298</v>
      </c>
    </row>
    <row r="3850" spans="1:17" hidden="1" x14ac:dyDescent="0.2">
      <c r="A3850" t="s">
        <v>364</v>
      </c>
      <c r="B3850" s="2">
        <v>42917</v>
      </c>
      <c r="C3850" t="s">
        <v>351</v>
      </c>
      <c r="D3850" t="s">
        <v>352</v>
      </c>
      <c r="E3850" t="s">
        <v>349</v>
      </c>
      <c r="F3850" t="s">
        <v>350</v>
      </c>
      <c r="G3850" t="s">
        <v>403</v>
      </c>
      <c r="H3850">
        <v>41</v>
      </c>
      <c r="I3850" t="s">
        <v>249</v>
      </c>
      <c r="J3850" t="s">
        <v>248</v>
      </c>
      <c r="K3850">
        <v>2055236</v>
      </c>
      <c r="L3850">
        <v>1789929</v>
      </c>
      <c r="M3850">
        <v>48479</v>
      </c>
      <c r="N3850">
        <v>38294</v>
      </c>
      <c r="O3850">
        <v>90396</v>
      </c>
      <c r="P3850">
        <v>9456</v>
      </c>
      <c r="Q3850">
        <v>78682</v>
      </c>
    </row>
    <row r="3851" spans="1:17" hidden="1" x14ac:dyDescent="0.2">
      <c r="A3851" t="s">
        <v>364</v>
      </c>
      <c r="B3851" s="2">
        <v>42917</v>
      </c>
      <c r="C3851" t="s">
        <v>353</v>
      </c>
      <c r="D3851" t="s">
        <v>354</v>
      </c>
      <c r="E3851" t="s">
        <v>343</v>
      </c>
      <c r="F3851" t="s">
        <v>344</v>
      </c>
      <c r="G3851" t="s">
        <v>403</v>
      </c>
      <c r="H3851">
        <v>41</v>
      </c>
      <c r="I3851" t="s">
        <v>249</v>
      </c>
      <c r="J3851" t="s">
        <v>248</v>
      </c>
      <c r="K3851">
        <v>540313</v>
      </c>
      <c r="L3851">
        <v>467360</v>
      </c>
      <c r="M3851">
        <v>10495</v>
      </c>
      <c r="N3851">
        <v>28613</v>
      </c>
      <c r="O3851">
        <v>5656</v>
      </c>
      <c r="P3851">
        <v>2060</v>
      </c>
      <c r="Q3851">
        <v>26129</v>
      </c>
    </row>
    <row r="3852" spans="1:17" hidden="1" x14ac:dyDescent="0.2">
      <c r="A3852" t="s">
        <v>364</v>
      </c>
      <c r="B3852" s="2">
        <v>42917</v>
      </c>
      <c r="C3852" t="s">
        <v>353</v>
      </c>
      <c r="D3852" t="s">
        <v>354</v>
      </c>
      <c r="E3852" t="s">
        <v>347</v>
      </c>
      <c r="F3852" t="s">
        <v>348</v>
      </c>
      <c r="G3852" t="s">
        <v>403</v>
      </c>
      <c r="H3852">
        <v>41</v>
      </c>
      <c r="I3852" t="s">
        <v>249</v>
      </c>
      <c r="J3852" t="s">
        <v>248</v>
      </c>
      <c r="K3852">
        <v>3606279</v>
      </c>
      <c r="L3852">
        <v>3141962</v>
      </c>
      <c r="M3852">
        <v>79714</v>
      </c>
      <c r="N3852">
        <v>46199</v>
      </c>
      <c r="O3852">
        <v>189709</v>
      </c>
      <c r="P3852">
        <v>16383</v>
      </c>
      <c r="Q3852">
        <v>132312</v>
      </c>
    </row>
    <row r="3853" spans="1:17" hidden="1" x14ac:dyDescent="0.2">
      <c r="A3853" t="s">
        <v>364</v>
      </c>
      <c r="B3853" s="2">
        <v>42917</v>
      </c>
      <c r="C3853" t="s">
        <v>353</v>
      </c>
      <c r="D3853" t="s">
        <v>354</v>
      </c>
      <c r="E3853" t="s">
        <v>349</v>
      </c>
      <c r="F3853" t="s">
        <v>350</v>
      </c>
      <c r="G3853" t="s">
        <v>403</v>
      </c>
      <c r="H3853">
        <v>41</v>
      </c>
      <c r="I3853" t="s">
        <v>249</v>
      </c>
      <c r="J3853" t="s">
        <v>248</v>
      </c>
      <c r="K3853">
        <v>4146592</v>
      </c>
      <c r="L3853">
        <v>3609322</v>
      </c>
      <c r="M3853">
        <v>90209</v>
      </c>
      <c r="N3853">
        <v>74812</v>
      </c>
      <c r="O3853">
        <v>195365</v>
      </c>
      <c r="P3853">
        <v>18443</v>
      </c>
      <c r="Q3853">
        <v>158441</v>
      </c>
    </row>
    <row r="3854" spans="1:17" hidden="1" x14ac:dyDescent="0.2">
      <c r="A3854" t="s">
        <v>365</v>
      </c>
      <c r="B3854" s="2">
        <v>43282</v>
      </c>
      <c r="C3854" t="s">
        <v>341</v>
      </c>
      <c r="D3854" t="s">
        <v>342</v>
      </c>
      <c r="E3854" t="s">
        <v>343</v>
      </c>
      <c r="F3854" t="s">
        <v>344</v>
      </c>
      <c r="G3854" t="s">
        <v>403</v>
      </c>
      <c r="H3854">
        <v>41</v>
      </c>
      <c r="I3854" t="s">
        <v>249</v>
      </c>
      <c r="J3854" t="s">
        <v>248</v>
      </c>
      <c r="K3854">
        <v>268720</v>
      </c>
      <c r="L3854">
        <v>232495</v>
      </c>
      <c r="M3854">
        <v>5193</v>
      </c>
      <c r="N3854">
        <v>13682</v>
      </c>
      <c r="O3854">
        <v>2987</v>
      </c>
      <c r="P3854">
        <v>985</v>
      </c>
      <c r="Q3854">
        <v>13378</v>
      </c>
    </row>
    <row r="3855" spans="1:17" hidden="1" x14ac:dyDescent="0.2">
      <c r="A3855" t="s">
        <v>365</v>
      </c>
      <c r="B3855" s="2">
        <v>43282</v>
      </c>
      <c r="C3855" t="s">
        <v>341</v>
      </c>
      <c r="D3855" t="s">
        <v>342</v>
      </c>
      <c r="E3855" t="s">
        <v>347</v>
      </c>
      <c r="F3855" t="s">
        <v>348</v>
      </c>
      <c r="G3855" t="s">
        <v>403</v>
      </c>
      <c r="H3855">
        <v>41</v>
      </c>
      <c r="I3855" t="s">
        <v>249</v>
      </c>
      <c r="J3855" t="s">
        <v>248</v>
      </c>
      <c r="K3855">
        <v>1844499</v>
      </c>
      <c r="L3855">
        <v>1600295</v>
      </c>
      <c r="M3855">
        <v>37741</v>
      </c>
      <c r="N3855">
        <v>23400</v>
      </c>
      <c r="O3855">
        <v>105615</v>
      </c>
      <c r="P3855">
        <v>8268</v>
      </c>
      <c r="Q3855">
        <v>69180</v>
      </c>
    </row>
    <row r="3856" spans="1:17" hidden="1" x14ac:dyDescent="0.2">
      <c r="A3856" t="s">
        <v>365</v>
      </c>
      <c r="B3856" s="2">
        <v>43282</v>
      </c>
      <c r="C3856" t="s">
        <v>341</v>
      </c>
      <c r="D3856" t="s">
        <v>342</v>
      </c>
      <c r="E3856" t="s">
        <v>349</v>
      </c>
      <c r="F3856" t="s">
        <v>350</v>
      </c>
      <c r="G3856" t="s">
        <v>403</v>
      </c>
      <c r="H3856">
        <v>41</v>
      </c>
      <c r="I3856" t="s">
        <v>249</v>
      </c>
      <c r="J3856" t="s">
        <v>248</v>
      </c>
      <c r="K3856">
        <v>2113219</v>
      </c>
      <c r="L3856">
        <v>1832790</v>
      </c>
      <c r="M3856">
        <v>42934</v>
      </c>
      <c r="N3856">
        <v>37082</v>
      </c>
      <c r="O3856">
        <v>108602</v>
      </c>
      <c r="P3856">
        <v>9253</v>
      </c>
      <c r="Q3856">
        <v>82558</v>
      </c>
    </row>
    <row r="3857" spans="1:17" hidden="1" x14ac:dyDescent="0.2">
      <c r="A3857" t="s">
        <v>365</v>
      </c>
      <c r="B3857" s="2">
        <v>43282</v>
      </c>
      <c r="C3857" t="s">
        <v>351</v>
      </c>
      <c r="D3857" t="s">
        <v>352</v>
      </c>
      <c r="E3857" t="s">
        <v>343</v>
      </c>
      <c r="F3857" t="s">
        <v>344</v>
      </c>
      <c r="G3857" t="s">
        <v>403</v>
      </c>
      <c r="H3857">
        <v>41</v>
      </c>
      <c r="I3857" t="s">
        <v>249</v>
      </c>
      <c r="J3857" t="s">
        <v>248</v>
      </c>
      <c r="K3857">
        <v>287676</v>
      </c>
      <c r="L3857">
        <v>248155</v>
      </c>
      <c r="M3857">
        <v>5658</v>
      </c>
      <c r="N3857">
        <v>15637</v>
      </c>
      <c r="O3857">
        <v>2981</v>
      </c>
      <c r="P3857">
        <v>1160</v>
      </c>
      <c r="Q3857">
        <v>14085</v>
      </c>
    </row>
    <row r="3858" spans="1:17" hidden="1" x14ac:dyDescent="0.2">
      <c r="A3858" t="s">
        <v>365</v>
      </c>
      <c r="B3858" s="2">
        <v>43282</v>
      </c>
      <c r="C3858" t="s">
        <v>351</v>
      </c>
      <c r="D3858" t="s">
        <v>352</v>
      </c>
      <c r="E3858" t="s">
        <v>347</v>
      </c>
      <c r="F3858" t="s">
        <v>348</v>
      </c>
      <c r="G3858" t="s">
        <v>403</v>
      </c>
      <c r="H3858">
        <v>41</v>
      </c>
      <c r="I3858" t="s">
        <v>249</v>
      </c>
      <c r="J3858" t="s">
        <v>248</v>
      </c>
      <c r="K3858">
        <v>1789818</v>
      </c>
      <c r="L3858">
        <v>1554981</v>
      </c>
      <c r="M3858">
        <v>44366</v>
      </c>
      <c r="N3858">
        <v>23304</v>
      </c>
      <c r="O3858">
        <v>90811</v>
      </c>
      <c r="P3858">
        <v>8586</v>
      </c>
      <c r="Q3858">
        <v>67770</v>
      </c>
    </row>
    <row r="3859" spans="1:17" hidden="1" x14ac:dyDescent="0.2">
      <c r="A3859" t="s">
        <v>365</v>
      </c>
      <c r="B3859" s="2">
        <v>43282</v>
      </c>
      <c r="C3859" t="s">
        <v>351</v>
      </c>
      <c r="D3859" t="s">
        <v>352</v>
      </c>
      <c r="E3859" t="s">
        <v>349</v>
      </c>
      <c r="F3859" t="s">
        <v>350</v>
      </c>
      <c r="G3859" t="s">
        <v>403</v>
      </c>
      <c r="H3859">
        <v>41</v>
      </c>
      <c r="I3859" t="s">
        <v>249</v>
      </c>
      <c r="J3859" t="s">
        <v>248</v>
      </c>
      <c r="K3859">
        <v>2077494</v>
      </c>
      <c r="L3859">
        <v>1803136</v>
      </c>
      <c r="M3859">
        <v>50024</v>
      </c>
      <c r="N3859">
        <v>38941</v>
      </c>
      <c r="O3859">
        <v>93792</v>
      </c>
      <c r="P3859">
        <v>9746</v>
      </c>
      <c r="Q3859">
        <v>81855</v>
      </c>
    </row>
    <row r="3860" spans="1:17" hidden="1" x14ac:dyDescent="0.2">
      <c r="A3860" t="s">
        <v>365</v>
      </c>
      <c r="B3860" s="2">
        <v>43282</v>
      </c>
      <c r="C3860" t="s">
        <v>353</v>
      </c>
      <c r="D3860" t="s">
        <v>354</v>
      </c>
      <c r="E3860" t="s">
        <v>343</v>
      </c>
      <c r="F3860" t="s">
        <v>344</v>
      </c>
      <c r="G3860" t="s">
        <v>403</v>
      </c>
      <c r="H3860">
        <v>41</v>
      </c>
      <c r="I3860" t="s">
        <v>249</v>
      </c>
      <c r="J3860" t="s">
        <v>248</v>
      </c>
      <c r="K3860">
        <v>556396</v>
      </c>
      <c r="L3860">
        <v>480650</v>
      </c>
      <c r="M3860">
        <v>10851</v>
      </c>
      <c r="N3860">
        <v>29319</v>
      </c>
      <c r="O3860">
        <v>5968</v>
      </c>
      <c r="P3860">
        <v>2145</v>
      </c>
      <c r="Q3860">
        <v>27463</v>
      </c>
    </row>
    <row r="3861" spans="1:17" hidden="1" x14ac:dyDescent="0.2">
      <c r="A3861" t="s">
        <v>365</v>
      </c>
      <c r="B3861" s="2">
        <v>43282</v>
      </c>
      <c r="C3861" t="s">
        <v>353</v>
      </c>
      <c r="D3861" t="s">
        <v>354</v>
      </c>
      <c r="E3861" t="s">
        <v>347</v>
      </c>
      <c r="F3861" t="s">
        <v>348</v>
      </c>
      <c r="G3861" t="s">
        <v>403</v>
      </c>
      <c r="H3861">
        <v>41</v>
      </c>
      <c r="I3861" t="s">
        <v>249</v>
      </c>
      <c r="J3861" t="s">
        <v>248</v>
      </c>
      <c r="K3861">
        <v>3634317</v>
      </c>
      <c r="L3861">
        <v>3155276</v>
      </c>
      <c r="M3861">
        <v>82107</v>
      </c>
      <c r="N3861">
        <v>46704</v>
      </c>
      <c r="O3861">
        <v>196426</v>
      </c>
      <c r="P3861">
        <v>16854</v>
      </c>
      <c r="Q3861">
        <v>136950</v>
      </c>
    </row>
    <row r="3862" spans="1:17" hidden="1" x14ac:dyDescent="0.2">
      <c r="A3862" t="s">
        <v>365</v>
      </c>
      <c r="B3862" s="2">
        <v>43282</v>
      </c>
      <c r="C3862" t="s">
        <v>353</v>
      </c>
      <c r="D3862" t="s">
        <v>354</v>
      </c>
      <c r="E3862" t="s">
        <v>349</v>
      </c>
      <c r="F3862" t="s">
        <v>350</v>
      </c>
      <c r="G3862" t="s">
        <v>403</v>
      </c>
      <c r="H3862">
        <v>41</v>
      </c>
      <c r="I3862" t="s">
        <v>249</v>
      </c>
      <c r="J3862" t="s">
        <v>248</v>
      </c>
      <c r="K3862">
        <v>4190713</v>
      </c>
      <c r="L3862">
        <v>3635926</v>
      </c>
      <c r="M3862">
        <v>92958</v>
      </c>
      <c r="N3862">
        <v>76023</v>
      </c>
      <c r="O3862">
        <v>202394</v>
      </c>
      <c r="P3862">
        <v>18999</v>
      </c>
      <c r="Q3862">
        <v>164413</v>
      </c>
    </row>
    <row r="3863" spans="1:17" hidden="1" x14ac:dyDescent="0.2">
      <c r="A3863" t="s">
        <v>339</v>
      </c>
      <c r="B3863" t="s">
        <v>340</v>
      </c>
      <c r="C3863" t="s">
        <v>341</v>
      </c>
      <c r="D3863" t="s">
        <v>342</v>
      </c>
      <c r="E3863" t="s">
        <v>343</v>
      </c>
      <c r="F3863" t="s">
        <v>344</v>
      </c>
      <c r="G3863" t="s">
        <v>404</v>
      </c>
      <c r="H3863">
        <v>42</v>
      </c>
      <c r="I3863" t="s">
        <v>251</v>
      </c>
      <c r="J3863" t="s">
        <v>250</v>
      </c>
      <c r="K3863">
        <v>351842</v>
      </c>
      <c r="L3863">
        <v>269168</v>
      </c>
      <c r="M3863">
        <v>49791</v>
      </c>
      <c r="N3863">
        <v>10871</v>
      </c>
      <c r="O3863">
        <v>3278</v>
      </c>
      <c r="P3863">
        <v>2108</v>
      </c>
      <c r="Q3863">
        <v>16626</v>
      </c>
    </row>
    <row r="3864" spans="1:17" hidden="1" x14ac:dyDescent="0.2">
      <c r="A3864" t="s">
        <v>339</v>
      </c>
      <c r="B3864" t="s">
        <v>340</v>
      </c>
      <c r="C3864" t="s">
        <v>341</v>
      </c>
      <c r="D3864" t="s">
        <v>342</v>
      </c>
      <c r="E3864" t="s">
        <v>347</v>
      </c>
      <c r="F3864" t="s">
        <v>348</v>
      </c>
      <c r="G3864" t="s">
        <v>404</v>
      </c>
      <c r="H3864">
        <v>42</v>
      </c>
      <c r="I3864" t="s">
        <v>251</v>
      </c>
      <c r="J3864" t="s">
        <v>250</v>
      </c>
      <c r="K3864">
        <v>6160174</v>
      </c>
      <c r="L3864">
        <v>5183304</v>
      </c>
      <c r="M3864">
        <v>697358</v>
      </c>
      <c r="N3864">
        <v>8718</v>
      </c>
      <c r="O3864">
        <v>182164</v>
      </c>
      <c r="P3864">
        <v>1480</v>
      </c>
      <c r="Q3864">
        <v>87150</v>
      </c>
    </row>
    <row r="3865" spans="1:17" hidden="1" x14ac:dyDescent="0.2">
      <c r="A3865" t="s">
        <v>339</v>
      </c>
      <c r="B3865" t="s">
        <v>340</v>
      </c>
      <c r="C3865" t="s">
        <v>341</v>
      </c>
      <c r="D3865" t="s">
        <v>342</v>
      </c>
      <c r="E3865" t="s">
        <v>349</v>
      </c>
      <c r="F3865" t="s">
        <v>350</v>
      </c>
      <c r="G3865" t="s">
        <v>404</v>
      </c>
      <c r="H3865">
        <v>42</v>
      </c>
      <c r="I3865" t="s">
        <v>251</v>
      </c>
      <c r="J3865" t="s">
        <v>250</v>
      </c>
      <c r="K3865">
        <v>6512016</v>
      </c>
      <c r="L3865">
        <v>5452472</v>
      </c>
      <c r="M3865">
        <v>747149</v>
      </c>
      <c r="N3865">
        <v>19589</v>
      </c>
      <c r="O3865">
        <v>185442</v>
      </c>
      <c r="P3865">
        <v>3588</v>
      </c>
      <c r="Q3865">
        <v>103776</v>
      </c>
    </row>
    <row r="3866" spans="1:17" hidden="1" x14ac:dyDescent="0.2">
      <c r="A3866" t="s">
        <v>339</v>
      </c>
      <c r="B3866" t="s">
        <v>340</v>
      </c>
      <c r="C3866" t="s">
        <v>351</v>
      </c>
      <c r="D3866" t="s">
        <v>352</v>
      </c>
      <c r="E3866" t="s">
        <v>343</v>
      </c>
      <c r="F3866" t="s">
        <v>344</v>
      </c>
      <c r="G3866" t="s">
        <v>404</v>
      </c>
      <c r="H3866">
        <v>42</v>
      </c>
      <c r="I3866" t="s">
        <v>251</v>
      </c>
      <c r="J3866" t="s">
        <v>250</v>
      </c>
      <c r="K3866">
        <v>367818</v>
      </c>
      <c r="L3866">
        <v>285674</v>
      </c>
      <c r="M3866">
        <v>48603</v>
      </c>
      <c r="N3866">
        <v>11696</v>
      </c>
      <c r="O3866">
        <v>3456</v>
      </c>
      <c r="P3866">
        <v>2095</v>
      </c>
      <c r="Q3866">
        <v>16294</v>
      </c>
    </row>
    <row r="3867" spans="1:17" hidden="1" x14ac:dyDescent="0.2">
      <c r="A3867" t="s">
        <v>339</v>
      </c>
      <c r="B3867" t="s">
        <v>340</v>
      </c>
      <c r="C3867" t="s">
        <v>351</v>
      </c>
      <c r="D3867" t="s">
        <v>352</v>
      </c>
      <c r="E3867" t="s">
        <v>347</v>
      </c>
      <c r="F3867" t="s">
        <v>348</v>
      </c>
      <c r="G3867" t="s">
        <v>404</v>
      </c>
      <c r="H3867">
        <v>42</v>
      </c>
      <c r="I3867" t="s">
        <v>251</v>
      </c>
      <c r="J3867" t="s">
        <v>250</v>
      </c>
      <c r="K3867">
        <v>5822545</v>
      </c>
      <c r="L3867">
        <v>4925628</v>
      </c>
      <c r="M3867">
        <v>636074</v>
      </c>
      <c r="N3867">
        <v>8450</v>
      </c>
      <c r="O3867">
        <v>169297</v>
      </c>
      <c r="P3867">
        <v>1432</v>
      </c>
      <c r="Q3867">
        <v>81664</v>
      </c>
    </row>
    <row r="3868" spans="1:17" hidden="1" x14ac:dyDescent="0.2">
      <c r="A3868" t="s">
        <v>339</v>
      </c>
      <c r="B3868" t="s">
        <v>340</v>
      </c>
      <c r="C3868" t="s">
        <v>351</v>
      </c>
      <c r="D3868" t="s">
        <v>352</v>
      </c>
      <c r="E3868" t="s">
        <v>349</v>
      </c>
      <c r="F3868" t="s">
        <v>350</v>
      </c>
      <c r="G3868" t="s">
        <v>404</v>
      </c>
      <c r="H3868">
        <v>42</v>
      </c>
      <c r="I3868" t="s">
        <v>251</v>
      </c>
      <c r="J3868" t="s">
        <v>250</v>
      </c>
      <c r="K3868">
        <v>6190363</v>
      </c>
      <c r="L3868">
        <v>5211302</v>
      </c>
      <c r="M3868">
        <v>684677</v>
      </c>
      <c r="N3868">
        <v>20146</v>
      </c>
      <c r="O3868">
        <v>172753</v>
      </c>
      <c r="P3868">
        <v>3527</v>
      </c>
      <c r="Q3868">
        <v>97958</v>
      </c>
    </row>
    <row r="3869" spans="1:17" hidden="1" x14ac:dyDescent="0.2">
      <c r="A3869" t="s">
        <v>339</v>
      </c>
      <c r="B3869" t="s">
        <v>340</v>
      </c>
      <c r="C3869" t="s">
        <v>353</v>
      </c>
      <c r="D3869" t="s">
        <v>354</v>
      </c>
      <c r="E3869" t="s">
        <v>343</v>
      </c>
      <c r="F3869" t="s">
        <v>344</v>
      </c>
      <c r="G3869" t="s">
        <v>404</v>
      </c>
      <c r="H3869">
        <v>42</v>
      </c>
      <c r="I3869" t="s">
        <v>251</v>
      </c>
      <c r="J3869" t="s">
        <v>250</v>
      </c>
      <c r="K3869">
        <v>719660</v>
      </c>
      <c r="L3869">
        <v>554842</v>
      </c>
      <c r="M3869">
        <v>98394</v>
      </c>
      <c r="N3869">
        <v>22567</v>
      </c>
      <c r="O3869">
        <v>6734</v>
      </c>
      <c r="P3869">
        <v>4203</v>
      </c>
      <c r="Q3869">
        <v>32920</v>
      </c>
    </row>
    <row r="3870" spans="1:17" hidden="1" x14ac:dyDescent="0.2">
      <c r="A3870" t="s">
        <v>339</v>
      </c>
      <c r="B3870" t="s">
        <v>340</v>
      </c>
      <c r="C3870" t="s">
        <v>353</v>
      </c>
      <c r="D3870" t="s">
        <v>354</v>
      </c>
      <c r="E3870" t="s">
        <v>347</v>
      </c>
      <c r="F3870" t="s">
        <v>348</v>
      </c>
      <c r="G3870" t="s">
        <v>404</v>
      </c>
      <c r="H3870">
        <v>42</v>
      </c>
      <c r="I3870" t="s">
        <v>251</v>
      </c>
      <c r="J3870" t="s">
        <v>250</v>
      </c>
      <c r="K3870">
        <v>11982719</v>
      </c>
      <c r="L3870">
        <v>10108932</v>
      </c>
      <c r="M3870">
        <v>1333432</v>
      </c>
      <c r="N3870">
        <v>17168</v>
      </c>
      <c r="O3870">
        <v>351461</v>
      </c>
      <c r="P3870">
        <v>2912</v>
      </c>
      <c r="Q3870">
        <v>168814</v>
      </c>
    </row>
    <row r="3871" spans="1:17" hidden="1" x14ac:dyDescent="0.2">
      <c r="A3871" t="s">
        <v>339</v>
      </c>
      <c r="B3871" t="s">
        <v>340</v>
      </c>
      <c r="C3871" t="s">
        <v>353</v>
      </c>
      <c r="D3871" t="s">
        <v>354</v>
      </c>
      <c r="E3871" t="s">
        <v>349</v>
      </c>
      <c r="F3871" t="s">
        <v>350</v>
      </c>
      <c r="G3871" t="s">
        <v>404</v>
      </c>
      <c r="H3871">
        <v>42</v>
      </c>
      <c r="I3871" t="s">
        <v>251</v>
      </c>
      <c r="J3871" t="s">
        <v>250</v>
      </c>
      <c r="K3871">
        <v>12702379</v>
      </c>
      <c r="L3871">
        <v>10663774</v>
      </c>
      <c r="M3871">
        <v>1431826</v>
      </c>
      <c r="N3871">
        <v>39735</v>
      </c>
      <c r="O3871">
        <v>358195</v>
      </c>
      <c r="P3871">
        <v>7115</v>
      </c>
      <c r="Q3871">
        <v>201734</v>
      </c>
    </row>
    <row r="3872" spans="1:17" hidden="1" x14ac:dyDescent="0.2">
      <c r="A3872" t="s">
        <v>355</v>
      </c>
      <c r="B3872" t="s">
        <v>356</v>
      </c>
      <c r="C3872" t="s">
        <v>341</v>
      </c>
      <c r="D3872" t="s">
        <v>342</v>
      </c>
      <c r="E3872" t="s">
        <v>343</v>
      </c>
      <c r="F3872" t="s">
        <v>344</v>
      </c>
      <c r="G3872" t="s">
        <v>404</v>
      </c>
      <c r="H3872">
        <v>42</v>
      </c>
      <c r="I3872" t="s">
        <v>251</v>
      </c>
      <c r="J3872" t="s">
        <v>250</v>
      </c>
      <c r="K3872">
        <v>351845</v>
      </c>
      <c r="L3872">
        <v>269169</v>
      </c>
      <c r="M3872">
        <v>49793</v>
      </c>
      <c r="N3872">
        <v>10871</v>
      </c>
      <c r="O3872">
        <v>3278</v>
      </c>
      <c r="P3872">
        <v>2108</v>
      </c>
      <c r="Q3872">
        <v>16626</v>
      </c>
    </row>
    <row r="3873" spans="1:17" hidden="1" x14ac:dyDescent="0.2">
      <c r="A3873" t="s">
        <v>355</v>
      </c>
      <c r="B3873" t="s">
        <v>356</v>
      </c>
      <c r="C3873" t="s">
        <v>341</v>
      </c>
      <c r="D3873" t="s">
        <v>342</v>
      </c>
      <c r="E3873" t="s">
        <v>347</v>
      </c>
      <c r="F3873" t="s">
        <v>348</v>
      </c>
      <c r="G3873" t="s">
        <v>404</v>
      </c>
      <c r="H3873">
        <v>42</v>
      </c>
      <c r="I3873" t="s">
        <v>251</v>
      </c>
      <c r="J3873" t="s">
        <v>250</v>
      </c>
      <c r="K3873">
        <v>6160360</v>
      </c>
      <c r="L3873">
        <v>5183437</v>
      </c>
      <c r="M3873">
        <v>697407</v>
      </c>
      <c r="N3873">
        <v>8718</v>
      </c>
      <c r="O3873">
        <v>182166</v>
      </c>
      <c r="P3873">
        <v>1482</v>
      </c>
      <c r="Q3873">
        <v>87150</v>
      </c>
    </row>
    <row r="3874" spans="1:17" hidden="1" x14ac:dyDescent="0.2">
      <c r="A3874" t="s">
        <v>355</v>
      </c>
      <c r="B3874" t="s">
        <v>356</v>
      </c>
      <c r="C3874" t="s">
        <v>341</v>
      </c>
      <c r="D3874" t="s">
        <v>342</v>
      </c>
      <c r="E3874" t="s">
        <v>349</v>
      </c>
      <c r="F3874" t="s">
        <v>350</v>
      </c>
      <c r="G3874" t="s">
        <v>404</v>
      </c>
      <c r="H3874">
        <v>42</v>
      </c>
      <c r="I3874" t="s">
        <v>251</v>
      </c>
      <c r="J3874" t="s">
        <v>250</v>
      </c>
      <c r="K3874">
        <v>6512205</v>
      </c>
      <c r="L3874">
        <v>5452606</v>
      </c>
      <c r="M3874">
        <v>747200</v>
      </c>
      <c r="N3874">
        <v>19589</v>
      </c>
      <c r="O3874">
        <v>185444</v>
      </c>
      <c r="P3874">
        <v>3590</v>
      </c>
      <c r="Q3874">
        <v>103776</v>
      </c>
    </row>
    <row r="3875" spans="1:17" hidden="1" x14ac:dyDescent="0.2">
      <c r="A3875" t="s">
        <v>355</v>
      </c>
      <c r="B3875" t="s">
        <v>356</v>
      </c>
      <c r="C3875" t="s">
        <v>351</v>
      </c>
      <c r="D3875" t="s">
        <v>352</v>
      </c>
      <c r="E3875" t="s">
        <v>343</v>
      </c>
      <c r="F3875" t="s">
        <v>344</v>
      </c>
      <c r="G3875" t="s">
        <v>404</v>
      </c>
      <c r="H3875">
        <v>42</v>
      </c>
      <c r="I3875" t="s">
        <v>251</v>
      </c>
      <c r="J3875" t="s">
        <v>250</v>
      </c>
      <c r="K3875">
        <v>367851</v>
      </c>
      <c r="L3875">
        <v>285703</v>
      </c>
      <c r="M3875">
        <v>48606</v>
      </c>
      <c r="N3875">
        <v>11697</v>
      </c>
      <c r="O3875">
        <v>3456</v>
      </c>
      <c r="P3875">
        <v>2095</v>
      </c>
      <c r="Q3875">
        <v>16294</v>
      </c>
    </row>
    <row r="3876" spans="1:17" hidden="1" x14ac:dyDescent="0.2">
      <c r="A3876" t="s">
        <v>355</v>
      </c>
      <c r="B3876" t="s">
        <v>356</v>
      </c>
      <c r="C3876" t="s">
        <v>351</v>
      </c>
      <c r="D3876" t="s">
        <v>352</v>
      </c>
      <c r="E3876" t="s">
        <v>347</v>
      </c>
      <c r="F3876" t="s">
        <v>348</v>
      </c>
      <c r="G3876" t="s">
        <v>404</v>
      </c>
      <c r="H3876">
        <v>42</v>
      </c>
      <c r="I3876" t="s">
        <v>251</v>
      </c>
      <c r="J3876" t="s">
        <v>250</v>
      </c>
      <c r="K3876">
        <v>5822817</v>
      </c>
      <c r="L3876">
        <v>4925795</v>
      </c>
      <c r="M3876">
        <v>636173</v>
      </c>
      <c r="N3876">
        <v>8451</v>
      </c>
      <c r="O3876">
        <v>169299</v>
      </c>
      <c r="P3876">
        <v>1432</v>
      </c>
      <c r="Q3876">
        <v>81667</v>
      </c>
    </row>
    <row r="3877" spans="1:17" hidden="1" x14ac:dyDescent="0.2">
      <c r="A3877" t="s">
        <v>355</v>
      </c>
      <c r="B3877" t="s">
        <v>356</v>
      </c>
      <c r="C3877" t="s">
        <v>351</v>
      </c>
      <c r="D3877" t="s">
        <v>352</v>
      </c>
      <c r="E3877" t="s">
        <v>349</v>
      </c>
      <c r="F3877" t="s">
        <v>350</v>
      </c>
      <c r="G3877" t="s">
        <v>404</v>
      </c>
      <c r="H3877">
        <v>42</v>
      </c>
      <c r="I3877" t="s">
        <v>251</v>
      </c>
      <c r="J3877" t="s">
        <v>250</v>
      </c>
      <c r="K3877">
        <v>6190668</v>
      </c>
      <c r="L3877">
        <v>5211498</v>
      </c>
      <c r="M3877">
        <v>684779</v>
      </c>
      <c r="N3877">
        <v>20148</v>
      </c>
      <c r="O3877">
        <v>172755</v>
      </c>
      <c r="P3877">
        <v>3527</v>
      </c>
      <c r="Q3877">
        <v>97961</v>
      </c>
    </row>
    <row r="3878" spans="1:17" hidden="1" x14ac:dyDescent="0.2">
      <c r="A3878" t="s">
        <v>355</v>
      </c>
      <c r="B3878" t="s">
        <v>356</v>
      </c>
      <c r="C3878" t="s">
        <v>353</v>
      </c>
      <c r="D3878" t="s">
        <v>354</v>
      </c>
      <c r="E3878" t="s">
        <v>343</v>
      </c>
      <c r="F3878" t="s">
        <v>344</v>
      </c>
      <c r="G3878" t="s">
        <v>404</v>
      </c>
      <c r="H3878">
        <v>42</v>
      </c>
      <c r="I3878" t="s">
        <v>251</v>
      </c>
      <c r="J3878" t="s">
        <v>250</v>
      </c>
      <c r="K3878">
        <v>719696</v>
      </c>
      <c r="L3878">
        <v>554872</v>
      </c>
      <c r="M3878">
        <v>98399</v>
      </c>
      <c r="N3878">
        <v>22568</v>
      </c>
      <c r="O3878">
        <v>6734</v>
      </c>
      <c r="P3878">
        <v>4203</v>
      </c>
      <c r="Q3878">
        <v>32920</v>
      </c>
    </row>
    <row r="3879" spans="1:17" hidden="1" x14ac:dyDescent="0.2">
      <c r="A3879" t="s">
        <v>355</v>
      </c>
      <c r="B3879" t="s">
        <v>356</v>
      </c>
      <c r="C3879" t="s">
        <v>353</v>
      </c>
      <c r="D3879" t="s">
        <v>354</v>
      </c>
      <c r="E3879" t="s">
        <v>347</v>
      </c>
      <c r="F3879" t="s">
        <v>348</v>
      </c>
      <c r="G3879" t="s">
        <v>404</v>
      </c>
      <c r="H3879">
        <v>42</v>
      </c>
      <c r="I3879" t="s">
        <v>251</v>
      </c>
      <c r="J3879" t="s">
        <v>250</v>
      </c>
      <c r="K3879">
        <v>11983177</v>
      </c>
      <c r="L3879">
        <v>10109232</v>
      </c>
      <c r="M3879">
        <v>1333580</v>
      </c>
      <c r="N3879">
        <v>17169</v>
      </c>
      <c r="O3879">
        <v>351465</v>
      </c>
      <c r="P3879">
        <v>2914</v>
      </c>
      <c r="Q3879">
        <v>168817</v>
      </c>
    </row>
    <row r="3880" spans="1:17" hidden="1" x14ac:dyDescent="0.2">
      <c r="A3880" t="s">
        <v>355</v>
      </c>
      <c r="B3880" t="s">
        <v>356</v>
      </c>
      <c r="C3880" t="s">
        <v>353</v>
      </c>
      <c r="D3880" t="s">
        <v>354</v>
      </c>
      <c r="E3880" t="s">
        <v>349</v>
      </c>
      <c r="F3880" t="s">
        <v>350</v>
      </c>
      <c r="G3880" t="s">
        <v>404</v>
      </c>
      <c r="H3880">
        <v>42</v>
      </c>
      <c r="I3880" t="s">
        <v>251</v>
      </c>
      <c r="J3880" t="s">
        <v>250</v>
      </c>
      <c r="K3880">
        <v>12702873</v>
      </c>
      <c r="L3880">
        <v>10664104</v>
      </c>
      <c r="M3880">
        <v>1431979</v>
      </c>
      <c r="N3880">
        <v>39737</v>
      </c>
      <c r="O3880">
        <v>358199</v>
      </c>
      <c r="P3880">
        <v>7117</v>
      </c>
      <c r="Q3880">
        <v>201737</v>
      </c>
    </row>
    <row r="3881" spans="1:17" hidden="1" x14ac:dyDescent="0.2">
      <c r="A3881" t="s">
        <v>357</v>
      </c>
      <c r="B3881" s="2">
        <v>40360</v>
      </c>
      <c r="C3881" t="s">
        <v>341</v>
      </c>
      <c r="D3881" t="s">
        <v>342</v>
      </c>
      <c r="E3881" t="s">
        <v>343</v>
      </c>
      <c r="F3881" t="s">
        <v>344</v>
      </c>
      <c r="G3881" t="s">
        <v>404</v>
      </c>
      <c r="H3881">
        <v>42</v>
      </c>
      <c r="I3881" t="s">
        <v>251</v>
      </c>
      <c r="J3881" t="s">
        <v>250</v>
      </c>
      <c r="K3881">
        <v>355093</v>
      </c>
      <c r="L3881">
        <v>271313</v>
      </c>
      <c r="M3881">
        <v>50429</v>
      </c>
      <c r="N3881">
        <v>11019</v>
      </c>
      <c r="O3881">
        <v>3344</v>
      </c>
      <c r="P3881">
        <v>2139</v>
      </c>
      <c r="Q3881">
        <v>16849</v>
      </c>
    </row>
    <row r="3882" spans="1:17" hidden="1" x14ac:dyDescent="0.2">
      <c r="A3882" t="s">
        <v>357</v>
      </c>
      <c r="B3882" s="2">
        <v>40360</v>
      </c>
      <c r="C3882" t="s">
        <v>341</v>
      </c>
      <c r="D3882" t="s">
        <v>342</v>
      </c>
      <c r="E3882" t="s">
        <v>347</v>
      </c>
      <c r="F3882" t="s">
        <v>348</v>
      </c>
      <c r="G3882" t="s">
        <v>404</v>
      </c>
      <c r="H3882">
        <v>42</v>
      </c>
      <c r="I3882" t="s">
        <v>251</v>
      </c>
      <c r="J3882" t="s">
        <v>250</v>
      </c>
      <c r="K3882">
        <v>6160084</v>
      </c>
      <c r="L3882">
        <v>5180210</v>
      </c>
      <c r="M3882">
        <v>698145</v>
      </c>
      <c r="N3882">
        <v>8745</v>
      </c>
      <c r="O3882">
        <v>183619</v>
      </c>
      <c r="P3882">
        <v>1490</v>
      </c>
      <c r="Q3882">
        <v>87875</v>
      </c>
    </row>
    <row r="3883" spans="1:17" hidden="1" x14ac:dyDescent="0.2">
      <c r="A3883" t="s">
        <v>357</v>
      </c>
      <c r="B3883" s="2">
        <v>40360</v>
      </c>
      <c r="C3883" t="s">
        <v>341</v>
      </c>
      <c r="D3883" t="s">
        <v>342</v>
      </c>
      <c r="E3883" t="s">
        <v>349</v>
      </c>
      <c r="F3883" t="s">
        <v>350</v>
      </c>
      <c r="G3883" t="s">
        <v>404</v>
      </c>
      <c r="H3883">
        <v>42</v>
      </c>
      <c r="I3883" t="s">
        <v>251</v>
      </c>
      <c r="J3883" t="s">
        <v>250</v>
      </c>
      <c r="K3883">
        <v>6515177</v>
      </c>
      <c r="L3883">
        <v>5451523</v>
      </c>
      <c r="M3883">
        <v>748574</v>
      </c>
      <c r="N3883">
        <v>19764</v>
      </c>
      <c r="O3883">
        <v>186963</v>
      </c>
      <c r="P3883">
        <v>3629</v>
      </c>
      <c r="Q3883">
        <v>104724</v>
      </c>
    </row>
    <row r="3884" spans="1:17" hidden="1" x14ac:dyDescent="0.2">
      <c r="A3884" t="s">
        <v>357</v>
      </c>
      <c r="B3884" s="2">
        <v>40360</v>
      </c>
      <c r="C3884" t="s">
        <v>351</v>
      </c>
      <c r="D3884" t="s">
        <v>352</v>
      </c>
      <c r="E3884" t="s">
        <v>343</v>
      </c>
      <c r="F3884" t="s">
        <v>344</v>
      </c>
      <c r="G3884" t="s">
        <v>404</v>
      </c>
      <c r="H3884">
        <v>42</v>
      </c>
      <c r="I3884" t="s">
        <v>251</v>
      </c>
      <c r="J3884" t="s">
        <v>250</v>
      </c>
      <c r="K3884">
        <v>371269</v>
      </c>
      <c r="L3884">
        <v>287970</v>
      </c>
      <c r="M3884">
        <v>49292</v>
      </c>
      <c r="N3884">
        <v>11838</v>
      </c>
      <c r="O3884">
        <v>3538</v>
      </c>
      <c r="P3884">
        <v>2125</v>
      </c>
      <c r="Q3884">
        <v>16506</v>
      </c>
    </row>
    <row r="3885" spans="1:17" hidden="1" x14ac:dyDescent="0.2">
      <c r="A3885" t="s">
        <v>357</v>
      </c>
      <c r="B3885" s="2">
        <v>40360</v>
      </c>
      <c r="C3885" t="s">
        <v>351</v>
      </c>
      <c r="D3885" t="s">
        <v>352</v>
      </c>
      <c r="E3885" t="s">
        <v>347</v>
      </c>
      <c r="F3885" t="s">
        <v>348</v>
      </c>
      <c r="G3885" t="s">
        <v>404</v>
      </c>
      <c r="H3885">
        <v>42</v>
      </c>
      <c r="I3885" t="s">
        <v>251</v>
      </c>
      <c r="J3885" t="s">
        <v>250</v>
      </c>
      <c r="K3885">
        <v>5824712</v>
      </c>
      <c r="L3885">
        <v>4924421</v>
      </c>
      <c r="M3885">
        <v>637254</v>
      </c>
      <c r="N3885">
        <v>8481</v>
      </c>
      <c r="O3885">
        <v>170675</v>
      </c>
      <c r="P3885">
        <v>1432</v>
      </c>
      <c r="Q3885">
        <v>82449</v>
      </c>
    </row>
    <row r="3886" spans="1:17" hidden="1" x14ac:dyDescent="0.2">
      <c r="A3886" t="s">
        <v>357</v>
      </c>
      <c r="B3886" s="2">
        <v>40360</v>
      </c>
      <c r="C3886" t="s">
        <v>351</v>
      </c>
      <c r="D3886" t="s">
        <v>352</v>
      </c>
      <c r="E3886" t="s">
        <v>349</v>
      </c>
      <c r="F3886" t="s">
        <v>350</v>
      </c>
      <c r="G3886" t="s">
        <v>404</v>
      </c>
      <c r="H3886">
        <v>42</v>
      </c>
      <c r="I3886" t="s">
        <v>251</v>
      </c>
      <c r="J3886" t="s">
        <v>250</v>
      </c>
      <c r="K3886">
        <v>6195981</v>
      </c>
      <c r="L3886">
        <v>5212391</v>
      </c>
      <c r="M3886">
        <v>686546</v>
      </c>
      <c r="N3886">
        <v>20319</v>
      </c>
      <c r="O3886">
        <v>174213</v>
      </c>
      <c r="P3886">
        <v>3557</v>
      </c>
      <c r="Q3886">
        <v>98955</v>
      </c>
    </row>
    <row r="3887" spans="1:17" hidden="1" x14ac:dyDescent="0.2">
      <c r="A3887" t="s">
        <v>357</v>
      </c>
      <c r="B3887" s="2">
        <v>40360</v>
      </c>
      <c r="C3887" t="s">
        <v>353</v>
      </c>
      <c r="D3887" t="s">
        <v>354</v>
      </c>
      <c r="E3887" t="s">
        <v>343</v>
      </c>
      <c r="F3887" t="s">
        <v>344</v>
      </c>
      <c r="G3887" t="s">
        <v>404</v>
      </c>
      <c r="H3887">
        <v>42</v>
      </c>
      <c r="I3887" t="s">
        <v>251</v>
      </c>
      <c r="J3887" t="s">
        <v>250</v>
      </c>
      <c r="K3887">
        <v>726362</v>
      </c>
      <c r="L3887">
        <v>559283</v>
      </c>
      <c r="M3887">
        <v>99721</v>
      </c>
      <c r="N3887">
        <v>22857</v>
      </c>
      <c r="O3887">
        <v>6882</v>
      </c>
      <c r="P3887">
        <v>4264</v>
      </c>
      <c r="Q3887">
        <v>33355</v>
      </c>
    </row>
    <row r="3888" spans="1:17" hidden="1" x14ac:dyDescent="0.2">
      <c r="A3888" t="s">
        <v>357</v>
      </c>
      <c r="B3888" s="2">
        <v>40360</v>
      </c>
      <c r="C3888" t="s">
        <v>353</v>
      </c>
      <c r="D3888" t="s">
        <v>354</v>
      </c>
      <c r="E3888" t="s">
        <v>347</v>
      </c>
      <c r="F3888" t="s">
        <v>348</v>
      </c>
      <c r="G3888" t="s">
        <v>404</v>
      </c>
      <c r="H3888">
        <v>42</v>
      </c>
      <c r="I3888" t="s">
        <v>251</v>
      </c>
      <c r="J3888" t="s">
        <v>250</v>
      </c>
      <c r="K3888">
        <v>11984796</v>
      </c>
      <c r="L3888">
        <v>10104631</v>
      </c>
      <c r="M3888">
        <v>1335399</v>
      </c>
      <c r="N3888">
        <v>17226</v>
      </c>
      <c r="O3888">
        <v>354294</v>
      </c>
      <c r="P3888">
        <v>2922</v>
      </c>
      <c r="Q3888">
        <v>170324</v>
      </c>
    </row>
    <row r="3889" spans="1:17" hidden="1" x14ac:dyDescent="0.2">
      <c r="A3889" t="s">
        <v>357</v>
      </c>
      <c r="B3889" s="2">
        <v>40360</v>
      </c>
      <c r="C3889" t="s">
        <v>353</v>
      </c>
      <c r="D3889" t="s">
        <v>354</v>
      </c>
      <c r="E3889" t="s">
        <v>349</v>
      </c>
      <c r="F3889" t="s">
        <v>350</v>
      </c>
      <c r="G3889" t="s">
        <v>404</v>
      </c>
      <c r="H3889">
        <v>42</v>
      </c>
      <c r="I3889" t="s">
        <v>251</v>
      </c>
      <c r="J3889" t="s">
        <v>250</v>
      </c>
      <c r="K3889">
        <v>12711158</v>
      </c>
      <c r="L3889">
        <v>10663914</v>
      </c>
      <c r="M3889">
        <v>1435120</v>
      </c>
      <c r="N3889">
        <v>40083</v>
      </c>
      <c r="O3889">
        <v>361176</v>
      </c>
      <c r="P3889">
        <v>7186</v>
      </c>
      <c r="Q3889">
        <v>203679</v>
      </c>
    </row>
    <row r="3890" spans="1:17" hidden="1" x14ac:dyDescent="0.2">
      <c r="A3890" t="s">
        <v>358</v>
      </c>
      <c r="B3890" s="2">
        <v>40725</v>
      </c>
      <c r="C3890" t="s">
        <v>341</v>
      </c>
      <c r="D3890" t="s">
        <v>342</v>
      </c>
      <c r="E3890" t="s">
        <v>343</v>
      </c>
      <c r="F3890" t="s">
        <v>344</v>
      </c>
      <c r="G3890" t="s">
        <v>404</v>
      </c>
      <c r="H3890">
        <v>42</v>
      </c>
      <c r="I3890" t="s">
        <v>251</v>
      </c>
      <c r="J3890" t="s">
        <v>250</v>
      </c>
      <c r="K3890">
        <v>370113</v>
      </c>
      <c r="L3890">
        <v>281902</v>
      </c>
      <c r="M3890">
        <v>53137</v>
      </c>
      <c r="N3890">
        <v>11428</v>
      </c>
      <c r="O3890">
        <v>3603</v>
      </c>
      <c r="P3890">
        <v>2238</v>
      </c>
      <c r="Q3890">
        <v>17805</v>
      </c>
    </row>
    <row r="3891" spans="1:17" hidden="1" x14ac:dyDescent="0.2">
      <c r="A3891" t="s">
        <v>358</v>
      </c>
      <c r="B3891" s="2">
        <v>40725</v>
      </c>
      <c r="C3891" t="s">
        <v>341</v>
      </c>
      <c r="D3891" t="s">
        <v>342</v>
      </c>
      <c r="E3891" t="s">
        <v>347</v>
      </c>
      <c r="F3891" t="s">
        <v>348</v>
      </c>
      <c r="G3891" t="s">
        <v>404</v>
      </c>
      <c r="H3891">
        <v>42</v>
      </c>
      <c r="I3891" t="s">
        <v>251</v>
      </c>
      <c r="J3891" t="s">
        <v>250</v>
      </c>
      <c r="K3891">
        <v>6157283</v>
      </c>
      <c r="L3891">
        <v>5161778</v>
      </c>
      <c r="M3891">
        <v>702893</v>
      </c>
      <c r="N3891">
        <v>8873</v>
      </c>
      <c r="O3891">
        <v>191155</v>
      </c>
      <c r="P3891">
        <v>1597</v>
      </c>
      <c r="Q3891">
        <v>90987</v>
      </c>
    </row>
    <row r="3892" spans="1:17" hidden="1" x14ac:dyDescent="0.2">
      <c r="A3892" t="s">
        <v>358</v>
      </c>
      <c r="B3892" s="2">
        <v>40725</v>
      </c>
      <c r="C3892" t="s">
        <v>341</v>
      </c>
      <c r="D3892" t="s">
        <v>342</v>
      </c>
      <c r="E3892" t="s">
        <v>349</v>
      </c>
      <c r="F3892" t="s">
        <v>350</v>
      </c>
      <c r="G3892" t="s">
        <v>404</v>
      </c>
      <c r="H3892">
        <v>42</v>
      </c>
      <c r="I3892" t="s">
        <v>251</v>
      </c>
      <c r="J3892" t="s">
        <v>250</v>
      </c>
      <c r="K3892">
        <v>6527396</v>
      </c>
      <c r="L3892">
        <v>5443680</v>
      </c>
      <c r="M3892">
        <v>756030</v>
      </c>
      <c r="N3892">
        <v>20301</v>
      </c>
      <c r="O3892">
        <v>194758</v>
      </c>
      <c r="P3892">
        <v>3835</v>
      </c>
      <c r="Q3892">
        <v>108792</v>
      </c>
    </row>
    <row r="3893" spans="1:17" hidden="1" x14ac:dyDescent="0.2">
      <c r="A3893" t="s">
        <v>358</v>
      </c>
      <c r="B3893" s="2">
        <v>40725</v>
      </c>
      <c r="C3893" t="s">
        <v>351</v>
      </c>
      <c r="D3893" t="s">
        <v>352</v>
      </c>
      <c r="E3893" t="s">
        <v>343</v>
      </c>
      <c r="F3893" t="s">
        <v>344</v>
      </c>
      <c r="G3893" t="s">
        <v>404</v>
      </c>
      <c r="H3893">
        <v>42</v>
      </c>
      <c r="I3893" t="s">
        <v>251</v>
      </c>
      <c r="J3893" t="s">
        <v>250</v>
      </c>
      <c r="K3893">
        <v>386654</v>
      </c>
      <c r="L3893">
        <v>298651</v>
      </c>
      <c r="M3893">
        <v>52268</v>
      </c>
      <c r="N3893">
        <v>12380</v>
      </c>
      <c r="O3893">
        <v>3746</v>
      </c>
      <c r="P3893">
        <v>2227</v>
      </c>
      <c r="Q3893">
        <v>17382</v>
      </c>
    </row>
    <row r="3894" spans="1:17" hidden="1" x14ac:dyDescent="0.2">
      <c r="A3894" t="s">
        <v>358</v>
      </c>
      <c r="B3894" s="2">
        <v>40725</v>
      </c>
      <c r="C3894" t="s">
        <v>351</v>
      </c>
      <c r="D3894" t="s">
        <v>352</v>
      </c>
      <c r="E3894" t="s">
        <v>347</v>
      </c>
      <c r="F3894" t="s">
        <v>348</v>
      </c>
      <c r="G3894" t="s">
        <v>404</v>
      </c>
      <c r="H3894">
        <v>42</v>
      </c>
      <c r="I3894" t="s">
        <v>251</v>
      </c>
      <c r="J3894" t="s">
        <v>250</v>
      </c>
      <c r="K3894">
        <v>5830533</v>
      </c>
      <c r="L3894">
        <v>4915058</v>
      </c>
      <c r="M3894">
        <v>642527</v>
      </c>
      <c r="N3894">
        <v>8613</v>
      </c>
      <c r="O3894">
        <v>177177</v>
      </c>
      <c r="P3894">
        <v>1498</v>
      </c>
      <c r="Q3894">
        <v>85660</v>
      </c>
    </row>
    <row r="3895" spans="1:17" hidden="1" x14ac:dyDescent="0.2">
      <c r="A3895" t="s">
        <v>358</v>
      </c>
      <c r="B3895" s="2">
        <v>40725</v>
      </c>
      <c r="C3895" t="s">
        <v>351</v>
      </c>
      <c r="D3895" t="s">
        <v>352</v>
      </c>
      <c r="E3895" t="s">
        <v>349</v>
      </c>
      <c r="F3895" t="s">
        <v>350</v>
      </c>
      <c r="G3895" t="s">
        <v>404</v>
      </c>
      <c r="H3895">
        <v>42</v>
      </c>
      <c r="I3895" t="s">
        <v>251</v>
      </c>
      <c r="J3895" t="s">
        <v>250</v>
      </c>
      <c r="K3895">
        <v>6217187</v>
      </c>
      <c r="L3895">
        <v>5213709</v>
      </c>
      <c r="M3895">
        <v>694795</v>
      </c>
      <c r="N3895">
        <v>20993</v>
      </c>
      <c r="O3895">
        <v>180923</v>
      </c>
      <c r="P3895">
        <v>3725</v>
      </c>
      <c r="Q3895">
        <v>103042</v>
      </c>
    </row>
    <row r="3896" spans="1:17" hidden="1" x14ac:dyDescent="0.2">
      <c r="A3896" t="s">
        <v>358</v>
      </c>
      <c r="B3896" s="2">
        <v>40725</v>
      </c>
      <c r="C3896" t="s">
        <v>353</v>
      </c>
      <c r="D3896" t="s">
        <v>354</v>
      </c>
      <c r="E3896" t="s">
        <v>343</v>
      </c>
      <c r="F3896" t="s">
        <v>344</v>
      </c>
      <c r="G3896" t="s">
        <v>404</v>
      </c>
      <c r="H3896">
        <v>42</v>
      </c>
      <c r="I3896" t="s">
        <v>251</v>
      </c>
      <c r="J3896" t="s">
        <v>250</v>
      </c>
      <c r="K3896">
        <v>756767</v>
      </c>
      <c r="L3896">
        <v>580553</v>
      </c>
      <c r="M3896">
        <v>105405</v>
      </c>
      <c r="N3896">
        <v>23808</v>
      </c>
      <c r="O3896">
        <v>7349</v>
      </c>
      <c r="P3896">
        <v>4465</v>
      </c>
      <c r="Q3896">
        <v>35187</v>
      </c>
    </row>
    <row r="3897" spans="1:17" hidden="1" x14ac:dyDescent="0.2">
      <c r="A3897" t="s">
        <v>358</v>
      </c>
      <c r="B3897" s="2">
        <v>40725</v>
      </c>
      <c r="C3897" t="s">
        <v>353</v>
      </c>
      <c r="D3897" t="s">
        <v>354</v>
      </c>
      <c r="E3897" t="s">
        <v>347</v>
      </c>
      <c r="F3897" t="s">
        <v>348</v>
      </c>
      <c r="G3897" t="s">
        <v>404</v>
      </c>
      <c r="H3897">
        <v>42</v>
      </c>
      <c r="I3897" t="s">
        <v>251</v>
      </c>
      <c r="J3897" t="s">
        <v>250</v>
      </c>
      <c r="K3897">
        <v>11987816</v>
      </c>
      <c r="L3897">
        <v>10076836</v>
      </c>
      <c r="M3897">
        <v>1345420</v>
      </c>
      <c r="N3897">
        <v>17486</v>
      </c>
      <c r="O3897">
        <v>368332</v>
      </c>
      <c r="P3897">
        <v>3095</v>
      </c>
      <c r="Q3897">
        <v>176647</v>
      </c>
    </row>
    <row r="3898" spans="1:17" hidden="1" x14ac:dyDescent="0.2">
      <c r="A3898" t="s">
        <v>358</v>
      </c>
      <c r="B3898" s="2">
        <v>40725</v>
      </c>
      <c r="C3898" t="s">
        <v>353</v>
      </c>
      <c r="D3898" t="s">
        <v>354</v>
      </c>
      <c r="E3898" t="s">
        <v>349</v>
      </c>
      <c r="F3898" t="s">
        <v>350</v>
      </c>
      <c r="G3898" t="s">
        <v>404</v>
      </c>
      <c r="H3898">
        <v>42</v>
      </c>
      <c r="I3898" t="s">
        <v>251</v>
      </c>
      <c r="J3898" t="s">
        <v>250</v>
      </c>
      <c r="K3898">
        <v>12744583</v>
      </c>
      <c r="L3898">
        <v>10657389</v>
      </c>
      <c r="M3898">
        <v>1450825</v>
      </c>
      <c r="N3898">
        <v>41294</v>
      </c>
      <c r="O3898">
        <v>375681</v>
      </c>
      <c r="P3898">
        <v>7560</v>
      </c>
      <c r="Q3898">
        <v>211834</v>
      </c>
    </row>
    <row r="3899" spans="1:17" hidden="1" x14ac:dyDescent="0.2">
      <c r="A3899" t="s">
        <v>359</v>
      </c>
      <c r="B3899" s="2">
        <v>41091</v>
      </c>
      <c r="C3899" t="s">
        <v>341</v>
      </c>
      <c r="D3899" t="s">
        <v>342</v>
      </c>
      <c r="E3899" t="s">
        <v>343</v>
      </c>
      <c r="F3899" t="s">
        <v>344</v>
      </c>
      <c r="G3899" t="s">
        <v>404</v>
      </c>
      <c r="H3899">
        <v>42</v>
      </c>
      <c r="I3899" t="s">
        <v>251</v>
      </c>
      <c r="J3899" t="s">
        <v>250</v>
      </c>
      <c r="K3899">
        <v>384782</v>
      </c>
      <c r="L3899">
        <v>292239</v>
      </c>
      <c r="M3899">
        <v>55871</v>
      </c>
      <c r="N3899">
        <v>11875</v>
      </c>
      <c r="O3899">
        <v>3833</v>
      </c>
      <c r="P3899">
        <v>2335</v>
      </c>
      <c r="Q3899">
        <v>18629</v>
      </c>
    </row>
    <row r="3900" spans="1:17" hidden="1" x14ac:dyDescent="0.2">
      <c r="A3900" t="s">
        <v>359</v>
      </c>
      <c r="B3900" s="2">
        <v>41091</v>
      </c>
      <c r="C3900" t="s">
        <v>341</v>
      </c>
      <c r="D3900" t="s">
        <v>342</v>
      </c>
      <c r="E3900" t="s">
        <v>347</v>
      </c>
      <c r="F3900" t="s">
        <v>348</v>
      </c>
      <c r="G3900" t="s">
        <v>404</v>
      </c>
      <c r="H3900">
        <v>42</v>
      </c>
      <c r="I3900" t="s">
        <v>251</v>
      </c>
      <c r="J3900" t="s">
        <v>250</v>
      </c>
      <c r="K3900">
        <v>6147402</v>
      </c>
      <c r="L3900">
        <v>5138789</v>
      </c>
      <c r="M3900">
        <v>706230</v>
      </c>
      <c r="N3900">
        <v>8918</v>
      </c>
      <c r="O3900">
        <v>197918</v>
      </c>
      <c r="P3900">
        <v>1653</v>
      </c>
      <c r="Q3900">
        <v>93894</v>
      </c>
    </row>
    <row r="3901" spans="1:17" hidden="1" x14ac:dyDescent="0.2">
      <c r="A3901" t="s">
        <v>359</v>
      </c>
      <c r="B3901" s="2">
        <v>41091</v>
      </c>
      <c r="C3901" t="s">
        <v>341</v>
      </c>
      <c r="D3901" t="s">
        <v>342</v>
      </c>
      <c r="E3901" t="s">
        <v>349</v>
      </c>
      <c r="F3901" t="s">
        <v>350</v>
      </c>
      <c r="G3901" t="s">
        <v>404</v>
      </c>
      <c r="H3901">
        <v>42</v>
      </c>
      <c r="I3901" t="s">
        <v>251</v>
      </c>
      <c r="J3901" t="s">
        <v>250</v>
      </c>
      <c r="K3901">
        <v>6532184</v>
      </c>
      <c r="L3901">
        <v>5431028</v>
      </c>
      <c r="M3901">
        <v>762101</v>
      </c>
      <c r="N3901">
        <v>20793</v>
      </c>
      <c r="O3901">
        <v>201751</v>
      </c>
      <c r="P3901">
        <v>3988</v>
      </c>
      <c r="Q3901">
        <v>112523</v>
      </c>
    </row>
    <row r="3902" spans="1:17" hidden="1" x14ac:dyDescent="0.2">
      <c r="A3902" t="s">
        <v>359</v>
      </c>
      <c r="B3902" s="2">
        <v>41091</v>
      </c>
      <c r="C3902" t="s">
        <v>351</v>
      </c>
      <c r="D3902" t="s">
        <v>352</v>
      </c>
      <c r="E3902" t="s">
        <v>343</v>
      </c>
      <c r="F3902" t="s">
        <v>344</v>
      </c>
      <c r="G3902" t="s">
        <v>404</v>
      </c>
      <c r="H3902">
        <v>42</v>
      </c>
      <c r="I3902" t="s">
        <v>251</v>
      </c>
      <c r="J3902" t="s">
        <v>250</v>
      </c>
      <c r="K3902">
        <v>401982</v>
      </c>
      <c r="L3902">
        <v>309398</v>
      </c>
      <c r="M3902">
        <v>55210</v>
      </c>
      <c r="N3902">
        <v>12904</v>
      </c>
      <c r="O3902">
        <v>3939</v>
      </c>
      <c r="P3902">
        <v>2306</v>
      </c>
      <c r="Q3902">
        <v>18225</v>
      </c>
    </row>
    <row r="3903" spans="1:17" hidden="1" x14ac:dyDescent="0.2">
      <c r="A3903" t="s">
        <v>359</v>
      </c>
      <c r="B3903" s="2">
        <v>41091</v>
      </c>
      <c r="C3903" t="s">
        <v>351</v>
      </c>
      <c r="D3903" t="s">
        <v>352</v>
      </c>
      <c r="E3903" t="s">
        <v>347</v>
      </c>
      <c r="F3903" t="s">
        <v>348</v>
      </c>
      <c r="G3903" t="s">
        <v>404</v>
      </c>
      <c r="H3903">
        <v>42</v>
      </c>
      <c r="I3903" t="s">
        <v>251</v>
      </c>
      <c r="J3903" t="s">
        <v>250</v>
      </c>
      <c r="K3903">
        <v>5832661</v>
      </c>
      <c r="L3903">
        <v>4901906</v>
      </c>
      <c r="M3903">
        <v>648346</v>
      </c>
      <c r="N3903">
        <v>8729</v>
      </c>
      <c r="O3903">
        <v>183466</v>
      </c>
      <c r="P3903">
        <v>1562</v>
      </c>
      <c r="Q3903">
        <v>88652</v>
      </c>
    </row>
    <row r="3904" spans="1:17" hidden="1" x14ac:dyDescent="0.2">
      <c r="A3904" t="s">
        <v>359</v>
      </c>
      <c r="B3904" s="2">
        <v>41091</v>
      </c>
      <c r="C3904" t="s">
        <v>351</v>
      </c>
      <c r="D3904" t="s">
        <v>352</v>
      </c>
      <c r="E3904" t="s">
        <v>349</v>
      </c>
      <c r="F3904" t="s">
        <v>350</v>
      </c>
      <c r="G3904" t="s">
        <v>404</v>
      </c>
      <c r="H3904">
        <v>42</v>
      </c>
      <c r="I3904" t="s">
        <v>251</v>
      </c>
      <c r="J3904" t="s">
        <v>250</v>
      </c>
      <c r="K3904">
        <v>6234643</v>
      </c>
      <c r="L3904">
        <v>5211304</v>
      </c>
      <c r="M3904">
        <v>703556</v>
      </c>
      <c r="N3904">
        <v>21633</v>
      </c>
      <c r="O3904">
        <v>187405</v>
      </c>
      <c r="P3904">
        <v>3868</v>
      </c>
      <c r="Q3904">
        <v>106877</v>
      </c>
    </row>
    <row r="3905" spans="1:17" hidden="1" x14ac:dyDescent="0.2">
      <c r="A3905" t="s">
        <v>359</v>
      </c>
      <c r="B3905" s="2">
        <v>41091</v>
      </c>
      <c r="C3905" t="s">
        <v>353</v>
      </c>
      <c r="D3905" t="s">
        <v>354</v>
      </c>
      <c r="E3905" t="s">
        <v>343</v>
      </c>
      <c r="F3905" t="s">
        <v>344</v>
      </c>
      <c r="G3905" t="s">
        <v>404</v>
      </c>
      <c r="H3905">
        <v>42</v>
      </c>
      <c r="I3905" t="s">
        <v>251</v>
      </c>
      <c r="J3905" t="s">
        <v>250</v>
      </c>
      <c r="K3905">
        <v>786764</v>
      </c>
      <c r="L3905">
        <v>601637</v>
      </c>
      <c r="M3905">
        <v>111081</v>
      </c>
      <c r="N3905">
        <v>24779</v>
      </c>
      <c r="O3905">
        <v>7772</v>
      </c>
      <c r="P3905">
        <v>4641</v>
      </c>
      <c r="Q3905">
        <v>36854</v>
      </c>
    </row>
    <row r="3906" spans="1:17" hidden="1" x14ac:dyDescent="0.2">
      <c r="A3906" t="s">
        <v>359</v>
      </c>
      <c r="B3906" s="2">
        <v>41091</v>
      </c>
      <c r="C3906" t="s">
        <v>353</v>
      </c>
      <c r="D3906" t="s">
        <v>354</v>
      </c>
      <c r="E3906" t="s">
        <v>347</v>
      </c>
      <c r="F3906" t="s">
        <v>348</v>
      </c>
      <c r="G3906" t="s">
        <v>404</v>
      </c>
      <c r="H3906">
        <v>42</v>
      </c>
      <c r="I3906" t="s">
        <v>251</v>
      </c>
      <c r="J3906" t="s">
        <v>250</v>
      </c>
      <c r="K3906">
        <v>11980063</v>
      </c>
      <c r="L3906">
        <v>10040695</v>
      </c>
      <c r="M3906">
        <v>1354576</v>
      </c>
      <c r="N3906">
        <v>17647</v>
      </c>
      <c r="O3906">
        <v>381384</v>
      </c>
      <c r="P3906">
        <v>3215</v>
      </c>
      <c r="Q3906">
        <v>182546</v>
      </c>
    </row>
    <row r="3907" spans="1:17" hidden="1" x14ac:dyDescent="0.2">
      <c r="A3907" t="s">
        <v>359</v>
      </c>
      <c r="B3907" s="2">
        <v>41091</v>
      </c>
      <c r="C3907" t="s">
        <v>353</v>
      </c>
      <c r="D3907" t="s">
        <v>354</v>
      </c>
      <c r="E3907" t="s">
        <v>349</v>
      </c>
      <c r="F3907" t="s">
        <v>350</v>
      </c>
      <c r="G3907" t="s">
        <v>404</v>
      </c>
      <c r="H3907">
        <v>42</v>
      </c>
      <c r="I3907" t="s">
        <v>251</v>
      </c>
      <c r="J3907" t="s">
        <v>250</v>
      </c>
      <c r="K3907">
        <v>12766827</v>
      </c>
      <c r="L3907">
        <v>10642332</v>
      </c>
      <c r="M3907">
        <v>1465657</v>
      </c>
      <c r="N3907">
        <v>42426</v>
      </c>
      <c r="O3907">
        <v>389156</v>
      </c>
      <c r="P3907">
        <v>7856</v>
      </c>
      <c r="Q3907">
        <v>219400</v>
      </c>
    </row>
    <row r="3908" spans="1:17" hidden="1" x14ac:dyDescent="0.2">
      <c r="A3908" t="s">
        <v>360</v>
      </c>
      <c r="B3908" s="2">
        <v>41456</v>
      </c>
      <c r="C3908" t="s">
        <v>341</v>
      </c>
      <c r="D3908" t="s">
        <v>342</v>
      </c>
      <c r="E3908" t="s">
        <v>343</v>
      </c>
      <c r="F3908" t="s">
        <v>344</v>
      </c>
      <c r="G3908" t="s">
        <v>404</v>
      </c>
      <c r="H3908">
        <v>42</v>
      </c>
      <c r="I3908" t="s">
        <v>251</v>
      </c>
      <c r="J3908" t="s">
        <v>250</v>
      </c>
      <c r="K3908">
        <v>397513</v>
      </c>
      <c r="L3908">
        <v>300564</v>
      </c>
      <c r="M3908">
        <v>58463</v>
      </c>
      <c r="N3908">
        <v>12412</v>
      </c>
      <c r="O3908">
        <v>4051</v>
      </c>
      <c r="P3908">
        <v>2436</v>
      </c>
      <c r="Q3908">
        <v>19587</v>
      </c>
    </row>
    <row r="3909" spans="1:17" hidden="1" x14ac:dyDescent="0.2">
      <c r="A3909" t="s">
        <v>360</v>
      </c>
      <c r="B3909" s="2">
        <v>41456</v>
      </c>
      <c r="C3909" t="s">
        <v>341</v>
      </c>
      <c r="D3909" t="s">
        <v>342</v>
      </c>
      <c r="E3909" t="s">
        <v>347</v>
      </c>
      <c r="F3909" t="s">
        <v>348</v>
      </c>
      <c r="G3909" t="s">
        <v>404</v>
      </c>
      <c r="H3909">
        <v>42</v>
      </c>
      <c r="I3909" t="s">
        <v>251</v>
      </c>
      <c r="J3909" t="s">
        <v>250</v>
      </c>
      <c r="K3909">
        <v>6133747</v>
      </c>
      <c r="L3909">
        <v>5111673</v>
      </c>
      <c r="M3909">
        <v>709223</v>
      </c>
      <c r="N3909">
        <v>9038</v>
      </c>
      <c r="O3909">
        <v>205190</v>
      </c>
      <c r="P3909">
        <v>1760</v>
      </c>
      <c r="Q3909">
        <v>96863</v>
      </c>
    </row>
    <row r="3910" spans="1:17" hidden="1" x14ac:dyDescent="0.2">
      <c r="A3910" t="s">
        <v>360</v>
      </c>
      <c r="B3910" s="2">
        <v>41456</v>
      </c>
      <c r="C3910" t="s">
        <v>341</v>
      </c>
      <c r="D3910" t="s">
        <v>342</v>
      </c>
      <c r="E3910" t="s">
        <v>349</v>
      </c>
      <c r="F3910" t="s">
        <v>350</v>
      </c>
      <c r="G3910" t="s">
        <v>404</v>
      </c>
      <c r="H3910">
        <v>42</v>
      </c>
      <c r="I3910" t="s">
        <v>251</v>
      </c>
      <c r="J3910" t="s">
        <v>250</v>
      </c>
      <c r="K3910">
        <v>6531260</v>
      </c>
      <c r="L3910">
        <v>5412237</v>
      </c>
      <c r="M3910">
        <v>767686</v>
      </c>
      <c r="N3910">
        <v>21450</v>
      </c>
      <c r="O3910">
        <v>209241</v>
      </c>
      <c r="P3910">
        <v>4196</v>
      </c>
      <c r="Q3910">
        <v>116450</v>
      </c>
    </row>
    <row r="3911" spans="1:17" hidden="1" x14ac:dyDescent="0.2">
      <c r="A3911" t="s">
        <v>360</v>
      </c>
      <c r="B3911" s="2">
        <v>41456</v>
      </c>
      <c r="C3911" t="s">
        <v>351</v>
      </c>
      <c r="D3911" t="s">
        <v>352</v>
      </c>
      <c r="E3911" t="s">
        <v>343</v>
      </c>
      <c r="F3911" t="s">
        <v>344</v>
      </c>
      <c r="G3911" t="s">
        <v>404</v>
      </c>
      <c r="H3911">
        <v>42</v>
      </c>
      <c r="I3911" t="s">
        <v>251</v>
      </c>
      <c r="J3911" t="s">
        <v>250</v>
      </c>
      <c r="K3911">
        <v>414787</v>
      </c>
      <c r="L3911">
        <v>317974</v>
      </c>
      <c r="M3911">
        <v>57778</v>
      </c>
      <c r="N3911">
        <v>13389</v>
      </c>
      <c r="O3911">
        <v>4129</v>
      </c>
      <c r="P3911">
        <v>2406</v>
      </c>
      <c r="Q3911">
        <v>19111</v>
      </c>
    </row>
    <row r="3912" spans="1:17" hidden="1" x14ac:dyDescent="0.2">
      <c r="A3912" t="s">
        <v>360</v>
      </c>
      <c r="B3912" s="2">
        <v>41456</v>
      </c>
      <c r="C3912" t="s">
        <v>351</v>
      </c>
      <c r="D3912" t="s">
        <v>352</v>
      </c>
      <c r="E3912" t="s">
        <v>347</v>
      </c>
      <c r="F3912" t="s">
        <v>348</v>
      </c>
      <c r="G3912" t="s">
        <v>404</v>
      </c>
      <c r="H3912">
        <v>42</v>
      </c>
      <c r="I3912" t="s">
        <v>251</v>
      </c>
      <c r="J3912" t="s">
        <v>250</v>
      </c>
      <c r="K3912">
        <v>5830574</v>
      </c>
      <c r="L3912">
        <v>4884978</v>
      </c>
      <c r="M3912">
        <v>653297</v>
      </c>
      <c r="N3912">
        <v>8795</v>
      </c>
      <c r="O3912">
        <v>189981</v>
      </c>
      <c r="P3912">
        <v>1648</v>
      </c>
      <c r="Q3912">
        <v>91875</v>
      </c>
    </row>
    <row r="3913" spans="1:17" hidden="1" x14ac:dyDescent="0.2">
      <c r="A3913" t="s">
        <v>360</v>
      </c>
      <c r="B3913" s="2">
        <v>41456</v>
      </c>
      <c r="C3913" t="s">
        <v>351</v>
      </c>
      <c r="D3913" t="s">
        <v>352</v>
      </c>
      <c r="E3913" t="s">
        <v>349</v>
      </c>
      <c r="F3913" t="s">
        <v>350</v>
      </c>
      <c r="G3913" t="s">
        <v>404</v>
      </c>
      <c r="H3913">
        <v>42</v>
      </c>
      <c r="I3913" t="s">
        <v>251</v>
      </c>
      <c r="J3913" t="s">
        <v>250</v>
      </c>
      <c r="K3913">
        <v>6245361</v>
      </c>
      <c r="L3913">
        <v>5202952</v>
      </c>
      <c r="M3913">
        <v>711075</v>
      </c>
      <c r="N3913">
        <v>22184</v>
      </c>
      <c r="O3913">
        <v>194110</v>
      </c>
      <c r="P3913">
        <v>4054</v>
      </c>
      <c r="Q3913">
        <v>110986</v>
      </c>
    </row>
    <row r="3914" spans="1:17" hidden="1" x14ac:dyDescent="0.2">
      <c r="A3914" t="s">
        <v>360</v>
      </c>
      <c r="B3914" s="2">
        <v>41456</v>
      </c>
      <c r="C3914" t="s">
        <v>353</v>
      </c>
      <c r="D3914" t="s">
        <v>354</v>
      </c>
      <c r="E3914" t="s">
        <v>343</v>
      </c>
      <c r="F3914" t="s">
        <v>344</v>
      </c>
      <c r="G3914" t="s">
        <v>404</v>
      </c>
      <c r="H3914">
        <v>42</v>
      </c>
      <c r="I3914" t="s">
        <v>251</v>
      </c>
      <c r="J3914" t="s">
        <v>250</v>
      </c>
      <c r="K3914">
        <v>812300</v>
      </c>
      <c r="L3914">
        <v>618538</v>
      </c>
      <c r="M3914">
        <v>116241</v>
      </c>
      <c r="N3914">
        <v>25801</v>
      </c>
      <c r="O3914">
        <v>8180</v>
      </c>
      <c r="P3914">
        <v>4842</v>
      </c>
      <c r="Q3914">
        <v>38698</v>
      </c>
    </row>
    <row r="3915" spans="1:17" hidden="1" x14ac:dyDescent="0.2">
      <c r="A3915" t="s">
        <v>360</v>
      </c>
      <c r="B3915" s="2">
        <v>41456</v>
      </c>
      <c r="C3915" t="s">
        <v>353</v>
      </c>
      <c r="D3915" t="s">
        <v>354</v>
      </c>
      <c r="E3915" t="s">
        <v>347</v>
      </c>
      <c r="F3915" t="s">
        <v>348</v>
      </c>
      <c r="G3915" t="s">
        <v>404</v>
      </c>
      <c r="H3915">
        <v>42</v>
      </c>
      <c r="I3915" t="s">
        <v>251</v>
      </c>
      <c r="J3915" t="s">
        <v>250</v>
      </c>
      <c r="K3915">
        <v>11964321</v>
      </c>
      <c r="L3915">
        <v>9996651</v>
      </c>
      <c r="M3915">
        <v>1362520</v>
      </c>
      <c r="N3915">
        <v>17833</v>
      </c>
      <c r="O3915">
        <v>395171</v>
      </c>
      <c r="P3915">
        <v>3408</v>
      </c>
      <c r="Q3915">
        <v>188738</v>
      </c>
    </row>
    <row r="3916" spans="1:17" hidden="1" x14ac:dyDescent="0.2">
      <c r="A3916" t="s">
        <v>360</v>
      </c>
      <c r="B3916" s="2">
        <v>41456</v>
      </c>
      <c r="C3916" t="s">
        <v>353</v>
      </c>
      <c r="D3916" t="s">
        <v>354</v>
      </c>
      <c r="E3916" t="s">
        <v>349</v>
      </c>
      <c r="F3916" t="s">
        <v>350</v>
      </c>
      <c r="G3916" t="s">
        <v>404</v>
      </c>
      <c r="H3916">
        <v>42</v>
      </c>
      <c r="I3916" t="s">
        <v>251</v>
      </c>
      <c r="J3916" t="s">
        <v>250</v>
      </c>
      <c r="K3916">
        <v>12776621</v>
      </c>
      <c r="L3916">
        <v>10615189</v>
      </c>
      <c r="M3916">
        <v>1478761</v>
      </c>
      <c r="N3916">
        <v>43634</v>
      </c>
      <c r="O3916">
        <v>403351</v>
      </c>
      <c r="P3916">
        <v>8250</v>
      </c>
      <c r="Q3916">
        <v>227436</v>
      </c>
    </row>
    <row r="3917" spans="1:17" x14ac:dyDescent="0.2">
      <c r="A3917" t="s">
        <v>361</v>
      </c>
      <c r="B3917" s="2">
        <v>41821</v>
      </c>
      <c r="C3917" t="s">
        <v>341</v>
      </c>
      <c r="D3917" t="s">
        <v>342</v>
      </c>
      <c r="E3917" t="s">
        <v>343</v>
      </c>
      <c r="F3917" t="s">
        <v>344</v>
      </c>
      <c r="G3917" t="s">
        <v>404</v>
      </c>
      <c r="H3917">
        <v>42</v>
      </c>
      <c r="I3917" t="s">
        <v>251</v>
      </c>
      <c r="J3917" t="s">
        <v>250</v>
      </c>
      <c r="K3917">
        <v>412293</v>
      </c>
      <c r="L3917">
        <v>310958</v>
      </c>
      <c r="M3917">
        <v>61019</v>
      </c>
      <c r="N3917">
        <v>12824</v>
      </c>
      <c r="O3917">
        <v>4354</v>
      </c>
      <c r="P3917">
        <v>2542</v>
      </c>
      <c r="Q3917">
        <v>20596</v>
      </c>
    </row>
    <row r="3918" spans="1:17" x14ac:dyDescent="0.2">
      <c r="A3918" t="s">
        <v>361</v>
      </c>
      <c r="B3918" s="2">
        <v>41821</v>
      </c>
      <c r="C3918" t="s">
        <v>341</v>
      </c>
      <c r="D3918" t="s">
        <v>342</v>
      </c>
      <c r="E3918" t="s">
        <v>347</v>
      </c>
      <c r="F3918" t="s">
        <v>348</v>
      </c>
      <c r="G3918" t="s">
        <v>404</v>
      </c>
      <c r="H3918">
        <v>42</v>
      </c>
      <c r="I3918" t="s">
        <v>251</v>
      </c>
      <c r="J3918" t="s">
        <v>250</v>
      </c>
      <c r="K3918">
        <v>6122694</v>
      </c>
      <c r="L3918">
        <v>5087125</v>
      </c>
      <c r="M3918">
        <v>712083</v>
      </c>
      <c r="N3918">
        <v>9079</v>
      </c>
      <c r="O3918">
        <v>212999</v>
      </c>
      <c r="P3918">
        <v>1858</v>
      </c>
      <c r="Q3918">
        <v>99550</v>
      </c>
    </row>
    <row r="3919" spans="1:17" x14ac:dyDescent="0.2">
      <c r="A3919" t="s">
        <v>361</v>
      </c>
      <c r="B3919" s="2">
        <v>41821</v>
      </c>
      <c r="C3919" t="s">
        <v>341</v>
      </c>
      <c r="D3919" t="s">
        <v>342</v>
      </c>
      <c r="E3919" t="s">
        <v>349</v>
      </c>
      <c r="F3919" t="s">
        <v>350</v>
      </c>
      <c r="G3919" t="s">
        <v>404</v>
      </c>
      <c r="H3919">
        <v>42</v>
      </c>
      <c r="I3919" t="s">
        <v>251</v>
      </c>
      <c r="J3919" t="s">
        <v>250</v>
      </c>
      <c r="K3919">
        <v>6534987</v>
      </c>
      <c r="L3919">
        <v>5398083</v>
      </c>
      <c r="M3919">
        <v>773102</v>
      </c>
      <c r="N3919">
        <v>21903</v>
      </c>
      <c r="O3919">
        <v>217353</v>
      </c>
      <c r="P3919">
        <v>4400</v>
      </c>
      <c r="Q3919">
        <v>120146</v>
      </c>
    </row>
    <row r="3920" spans="1:17" x14ac:dyDescent="0.2">
      <c r="A3920" t="s">
        <v>361</v>
      </c>
      <c r="B3920" s="2">
        <v>41821</v>
      </c>
      <c r="C3920" t="s">
        <v>351</v>
      </c>
      <c r="D3920" t="s">
        <v>352</v>
      </c>
      <c r="E3920" t="s">
        <v>343</v>
      </c>
      <c r="F3920" t="s">
        <v>344</v>
      </c>
      <c r="G3920" t="s">
        <v>404</v>
      </c>
      <c r="H3920">
        <v>42</v>
      </c>
      <c r="I3920" t="s">
        <v>251</v>
      </c>
      <c r="J3920" t="s">
        <v>250</v>
      </c>
      <c r="K3920">
        <v>429396</v>
      </c>
      <c r="L3920">
        <v>328090</v>
      </c>
      <c r="M3920">
        <v>60359</v>
      </c>
      <c r="N3920">
        <v>13898</v>
      </c>
      <c r="O3920">
        <v>4400</v>
      </c>
      <c r="P3920">
        <v>2501</v>
      </c>
      <c r="Q3920">
        <v>20148</v>
      </c>
    </row>
    <row r="3921" spans="1:17" x14ac:dyDescent="0.2">
      <c r="A3921" t="s">
        <v>361</v>
      </c>
      <c r="B3921" s="2">
        <v>41821</v>
      </c>
      <c r="C3921" t="s">
        <v>351</v>
      </c>
      <c r="D3921" t="s">
        <v>352</v>
      </c>
      <c r="E3921" t="s">
        <v>347</v>
      </c>
      <c r="F3921" t="s">
        <v>348</v>
      </c>
      <c r="G3921" t="s">
        <v>404</v>
      </c>
      <c r="H3921">
        <v>42</v>
      </c>
      <c r="I3921" t="s">
        <v>251</v>
      </c>
      <c r="J3921" t="s">
        <v>250</v>
      </c>
      <c r="K3921">
        <v>5824718</v>
      </c>
      <c r="L3921">
        <v>4865883</v>
      </c>
      <c r="M3921">
        <v>656699</v>
      </c>
      <c r="N3921">
        <v>8867</v>
      </c>
      <c r="O3921">
        <v>196893</v>
      </c>
      <c r="P3921">
        <v>1726</v>
      </c>
      <c r="Q3921">
        <v>94650</v>
      </c>
    </row>
    <row r="3922" spans="1:17" x14ac:dyDescent="0.2">
      <c r="A3922" t="s">
        <v>361</v>
      </c>
      <c r="B3922" s="2">
        <v>41821</v>
      </c>
      <c r="C3922" t="s">
        <v>351</v>
      </c>
      <c r="D3922" t="s">
        <v>352</v>
      </c>
      <c r="E3922" t="s">
        <v>349</v>
      </c>
      <c r="F3922" t="s">
        <v>350</v>
      </c>
      <c r="G3922" t="s">
        <v>404</v>
      </c>
      <c r="H3922">
        <v>42</v>
      </c>
      <c r="I3922" t="s">
        <v>251</v>
      </c>
      <c r="J3922" t="s">
        <v>250</v>
      </c>
      <c r="K3922">
        <v>6254114</v>
      </c>
      <c r="L3922">
        <v>5193973</v>
      </c>
      <c r="M3922">
        <v>717058</v>
      </c>
      <c r="N3922">
        <v>22765</v>
      </c>
      <c r="O3922">
        <v>201293</v>
      </c>
      <c r="P3922">
        <v>4227</v>
      </c>
      <c r="Q3922">
        <v>114798</v>
      </c>
    </row>
    <row r="3923" spans="1:17" x14ac:dyDescent="0.2">
      <c r="A3923" t="s">
        <v>361</v>
      </c>
      <c r="B3923" s="2">
        <v>41821</v>
      </c>
      <c r="C3923" t="s">
        <v>353</v>
      </c>
      <c r="D3923" t="s">
        <v>354</v>
      </c>
      <c r="E3923" t="s">
        <v>343</v>
      </c>
      <c r="F3923" t="s">
        <v>344</v>
      </c>
      <c r="G3923" t="s">
        <v>404</v>
      </c>
      <c r="H3923">
        <v>42</v>
      </c>
      <c r="I3923" t="s">
        <v>251</v>
      </c>
      <c r="J3923" t="s">
        <v>250</v>
      </c>
      <c r="K3923">
        <v>841689</v>
      </c>
      <c r="L3923">
        <v>639048</v>
      </c>
      <c r="M3923">
        <v>121378</v>
      </c>
      <c r="N3923">
        <v>26722</v>
      </c>
      <c r="O3923">
        <v>8754</v>
      </c>
      <c r="P3923">
        <v>5043</v>
      </c>
      <c r="Q3923">
        <v>40744</v>
      </c>
    </row>
    <row r="3924" spans="1:17" x14ac:dyDescent="0.2">
      <c r="A3924" t="s">
        <v>361</v>
      </c>
      <c r="B3924" s="2">
        <v>41821</v>
      </c>
      <c r="C3924" t="s">
        <v>353</v>
      </c>
      <c r="D3924" t="s">
        <v>354</v>
      </c>
      <c r="E3924" t="s">
        <v>347</v>
      </c>
      <c r="F3924" t="s">
        <v>348</v>
      </c>
      <c r="G3924" t="s">
        <v>404</v>
      </c>
      <c r="H3924">
        <v>42</v>
      </c>
      <c r="I3924" t="s">
        <v>251</v>
      </c>
      <c r="J3924" t="s">
        <v>250</v>
      </c>
      <c r="K3924">
        <v>11947412</v>
      </c>
      <c r="L3924">
        <v>9953008</v>
      </c>
      <c r="M3924">
        <v>1368782</v>
      </c>
      <c r="N3924">
        <v>17946</v>
      </c>
      <c r="O3924">
        <v>409892</v>
      </c>
      <c r="P3924">
        <v>3584</v>
      </c>
      <c r="Q3924">
        <v>194200</v>
      </c>
    </row>
    <row r="3925" spans="1:17" x14ac:dyDescent="0.2">
      <c r="A3925" t="s">
        <v>361</v>
      </c>
      <c r="B3925" s="2">
        <v>41821</v>
      </c>
      <c r="C3925" t="s">
        <v>353</v>
      </c>
      <c r="D3925" t="s">
        <v>354</v>
      </c>
      <c r="E3925" t="s">
        <v>349</v>
      </c>
      <c r="F3925" t="s">
        <v>350</v>
      </c>
      <c r="G3925" t="s">
        <v>404</v>
      </c>
      <c r="H3925">
        <v>42</v>
      </c>
      <c r="I3925" t="s">
        <v>251</v>
      </c>
      <c r="J3925" t="s">
        <v>250</v>
      </c>
      <c r="K3925">
        <v>12789101</v>
      </c>
      <c r="L3925">
        <v>10592056</v>
      </c>
      <c r="M3925">
        <v>1490160</v>
      </c>
      <c r="N3925">
        <v>44668</v>
      </c>
      <c r="O3925">
        <v>418646</v>
      </c>
      <c r="P3925">
        <v>8627</v>
      </c>
      <c r="Q3925">
        <v>234944</v>
      </c>
    </row>
    <row r="3926" spans="1:17" hidden="1" x14ac:dyDescent="0.2">
      <c r="A3926" t="s">
        <v>362</v>
      </c>
      <c r="B3926" s="2">
        <v>42186</v>
      </c>
      <c r="C3926" t="s">
        <v>341</v>
      </c>
      <c r="D3926" t="s">
        <v>342</v>
      </c>
      <c r="E3926" t="s">
        <v>343</v>
      </c>
      <c r="F3926" t="s">
        <v>344</v>
      </c>
      <c r="G3926" t="s">
        <v>404</v>
      </c>
      <c r="H3926">
        <v>42</v>
      </c>
      <c r="I3926" t="s">
        <v>251</v>
      </c>
      <c r="J3926" t="s">
        <v>250</v>
      </c>
      <c r="K3926">
        <v>426676</v>
      </c>
      <c r="L3926">
        <v>320955</v>
      </c>
      <c r="M3926">
        <v>63423</v>
      </c>
      <c r="N3926">
        <v>13356</v>
      </c>
      <c r="O3926">
        <v>4599</v>
      </c>
      <c r="P3926">
        <v>2652</v>
      </c>
      <c r="Q3926">
        <v>21691</v>
      </c>
    </row>
    <row r="3927" spans="1:17" hidden="1" x14ac:dyDescent="0.2">
      <c r="A3927" t="s">
        <v>362</v>
      </c>
      <c r="B3927" s="2">
        <v>42186</v>
      </c>
      <c r="C3927" t="s">
        <v>341</v>
      </c>
      <c r="D3927" t="s">
        <v>342</v>
      </c>
      <c r="E3927" t="s">
        <v>347</v>
      </c>
      <c r="F3927" t="s">
        <v>348</v>
      </c>
      <c r="G3927" t="s">
        <v>404</v>
      </c>
      <c r="H3927">
        <v>42</v>
      </c>
      <c r="I3927" t="s">
        <v>251</v>
      </c>
      <c r="J3927" t="s">
        <v>250</v>
      </c>
      <c r="K3927">
        <v>6102176</v>
      </c>
      <c r="L3927">
        <v>5056343</v>
      </c>
      <c r="M3927">
        <v>713485</v>
      </c>
      <c r="N3927">
        <v>9178</v>
      </c>
      <c r="O3927">
        <v>219114</v>
      </c>
      <c r="P3927">
        <v>1906</v>
      </c>
      <c r="Q3927">
        <v>102150</v>
      </c>
    </row>
    <row r="3928" spans="1:17" hidden="1" x14ac:dyDescent="0.2">
      <c r="A3928" t="s">
        <v>362</v>
      </c>
      <c r="B3928" s="2">
        <v>42186</v>
      </c>
      <c r="C3928" t="s">
        <v>341</v>
      </c>
      <c r="D3928" t="s">
        <v>342</v>
      </c>
      <c r="E3928" t="s">
        <v>349</v>
      </c>
      <c r="F3928" t="s">
        <v>350</v>
      </c>
      <c r="G3928" t="s">
        <v>404</v>
      </c>
      <c r="H3928">
        <v>42</v>
      </c>
      <c r="I3928" t="s">
        <v>251</v>
      </c>
      <c r="J3928" t="s">
        <v>250</v>
      </c>
      <c r="K3928">
        <v>6528852</v>
      </c>
      <c r="L3928">
        <v>5377298</v>
      </c>
      <c r="M3928">
        <v>776908</v>
      </c>
      <c r="N3928">
        <v>22534</v>
      </c>
      <c r="O3928">
        <v>223713</v>
      </c>
      <c r="P3928">
        <v>4558</v>
      </c>
      <c r="Q3928">
        <v>123841</v>
      </c>
    </row>
    <row r="3929" spans="1:17" hidden="1" x14ac:dyDescent="0.2">
      <c r="A3929" t="s">
        <v>362</v>
      </c>
      <c r="B3929" s="2">
        <v>42186</v>
      </c>
      <c r="C3929" t="s">
        <v>351</v>
      </c>
      <c r="D3929" t="s">
        <v>352</v>
      </c>
      <c r="E3929" t="s">
        <v>343</v>
      </c>
      <c r="F3929" t="s">
        <v>344</v>
      </c>
      <c r="G3929" t="s">
        <v>404</v>
      </c>
      <c r="H3929">
        <v>42</v>
      </c>
      <c r="I3929" t="s">
        <v>251</v>
      </c>
      <c r="J3929" t="s">
        <v>250</v>
      </c>
      <c r="K3929">
        <v>443928</v>
      </c>
      <c r="L3929">
        <v>338259</v>
      </c>
      <c r="M3929">
        <v>62748</v>
      </c>
      <c r="N3929">
        <v>14352</v>
      </c>
      <c r="O3929">
        <v>4581</v>
      </c>
      <c r="P3929">
        <v>2678</v>
      </c>
      <c r="Q3929">
        <v>21310</v>
      </c>
    </row>
    <row r="3930" spans="1:17" hidden="1" x14ac:dyDescent="0.2">
      <c r="A3930" t="s">
        <v>362</v>
      </c>
      <c r="B3930" s="2">
        <v>42186</v>
      </c>
      <c r="C3930" t="s">
        <v>351</v>
      </c>
      <c r="D3930" t="s">
        <v>352</v>
      </c>
      <c r="E3930" t="s">
        <v>347</v>
      </c>
      <c r="F3930" t="s">
        <v>348</v>
      </c>
      <c r="G3930" t="s">
        <v>404</v>
      </c>
      <c r="H3930">
        <v>42</v>
      </c>
      <c r="I3930" t="s">
        <v>251</v>
      </c>
      <c r="J3930" t="s">
        <v>250</v>
      </c>
      <c r="K3930">
        <v>5812979</v>
      </c>
      <c r="L3930">
        <v>4842311</v>
      </c>
      <c r="M3930">
        <v>659807</v>
      </c>
      <c r="N3930">
        <v>8993</v>
      </c>
      <c r="O3930">
        <v>202652</v>
      </c>
      <c r="P3930">
        <v>1792</v>
      </c>
      <c r="Q3930">
        <v>97424</v>
      </c>
    </row>
    <row r="3931" spans="1:17" hidden="1" x14ac:dyDescent="0.2">
      <c r="A3931" t="s">
        <v>362</v>
      </c>
      <c r="B3931" s="2">
        <v>42186</v>
      </c>
      <c r="C3931" t="s">
        <v>351</v>
      </c>
      <c r="D3931" t="s">
        <v>352</v>
      </c>
      <c r="E3931" t="s">
        <v>349</v>
      </c>
      <c r="F3931" t="s">
        <v>350</v>
      </c>
      <c r="G3931" t="s">
        <v>404</v>
      </c>
      <c r="H3931">
        <v>42</v>
      </c>
      <c r="I3931" t="s">
        <v>251</v>
      </c>
      <c r="J3931" t="s">
        <v>250</v>
      </c>
      <c r="K3931">
        <v>6256907</v>
      </c>
      <c r="L3931">
        <v>5180570</v>
      </c>
      <c r="M3931">
        <v>722555</v>
      </c>
      <c r="N3931">
        <v>23345</v>
      </c>
      <c r="O3931">
        <v>207233</v>
      </c>
      <c r="P3931">
        <v>4470</v>
      </c>
      <c r="Q3931">
        <v>118734</v>
      </c>
    </row>
    <row r="3932" spans="1:17" hidden="1" x14ac:dyDescent="0.2">
      <c r="A3932" t="s">
        <v>362</v>
      </c>
      <c r="B3932" s="2">
        <v>42186</v>
      </c>
      <c r="C3932" t="s">
        <v>353</v>
      </c>
      <c r="D3932" t="s">
        <v>354</v>
      </c>
      <c r="E3932" t="s">
        <v>343</v>
      </c>
      <c r="F3932" t="s">
        <v>344</v>
      </c>
      <c r="G3932" t="s">
        <v>404</v>
      </c>
      <c r="H3932">
        <v>42</v>
      </c>
      <c r="I3932" t="s">
        <v>251</v>
      </c>
      <c r="J3932" t="s">
        <v>250</v>
      </c>
      <c r="K3932">
        <v>870604</v>
      </c>
      <c r="L3932">
        <v>659214</v>
      </c>
      <c r="M3932">
        <v>126171</v>
      </c>
      <c r="N3932">
        <v>27708</v>
      </c>
      <c r="O3932">
        <v>9180</v>
      </c>
      <c r="P3932">
        <v>5330</v>
      </c>
      <c r="Q3932">
        <v>43001</v>
      </c>
    </row>
    <row r="3933" spans="1:17" hidden="1" x14ac:dyDescent="0.2">
      <c r="A3933" t="s">
        <v>362</v>
      </c>
      <c r="B3933" s="2">
        <v>42186</v>
      </c>
      <c r="C3933" t="s">
        <v>353</v>
      </c>
      <c r="D3933" t="s">
        <v>354</v>
      </c>
      <c r="E3933" t="s">
        <v>347</v>
      </c>
      <c r="F3933" t="s">
        <v>348</v>
      </c>
      <c r="G3933" t="s">
        <v>404</v>
      </c>
      <c r="H3933">
        <v>42</v>
      </c>
      <c r="I3933" t="s">
        <v>251</v>
      </c>
      <c r="J3933" t="s">
        <v>250</v>
      </c>
      <c r="K3933">
        <v>11915155</v>
      </c>
      <c r="L3933">
        <v>9898654</v>
      </c>
      <c r="M3933">
        <v>1373292</v>
      </c>
      <c r="N3933">
        <v>18171</v>
      </c>
      <c r="O3933">
        <v>421766</v>
      </c>
      <c r="P3933">
        <v>3698</v>
      </c>
      <c r="Q3933">
        <v>199574</v>
      </c>
    </row>
    <row r="3934" spans="1:17" hidden="1" x14ac:dyDescent="0.2">
      <c r="A3934" t="s">
        <v>362</v>
      </c>
      <c r="B3934" s="2">
        <v>42186</v>
      </c>
      <c r="C3934" t="s">
        <v>353</v>
      </c>
      <c r="D3934" t="s">
        <v>354</v>
      </c>
      <c r="E3934" t="s">
        <v>349</v>
      </c>
      <c r="F3934" t="s">
        <v>350</v>
      </c>
      <c r="G3934" t="s">
        <v>404</v>
      </c>
      <c r="H3934">
        <v>42</v>
      </c>
      <c r="I3934" t="s">
        <v>251</v>
      </c>
      <c r="J3934" t="s">
        <v>250</v>
      </c>
      <c r="K3934">
        <v>12785759</v>
      </c>
      <c r="L3934">
        <v>10557868</v>
      </c>
      <c r="M3934">
        <v>1499463</v>
      </c>
      <c r="N3934">
        <v>45879</v>
      </c>
      <c r="O3934">
        <v>430946</v>
      </c>
      <c r="P3934">
        <v>9028</v>
      </c>
      <c r="Q3934">
        <v>242575</v>
      </c>
    </row>
    <row r="3935" spans="1:17" hidden="1" x14ac:dyDescent="0.2">
      <c r="A3935" t="s">
        <v>363</v>
      </c>
      <c r="B3935" s="2">
        <v>42552</v>
      </c>
      <c r="C3935" t="s">
        <v>341</v>
      </c>
      <c r="D3935" t="s">
        <v>342</v>
      </c>
      <c r="E3935" t="s">
        <v>343</v>
      </c>
      <c r="F3935" t="s">
        <v>344</v>
      </c>
      <c r="G3935" t="s">
        <v>404</v>
      </c>
      <c r="H3935">
        <v>42</v>
      </c>
      <c r="I3935" t="s">
        <v>251</v>
      </c>
      <c r="J3935" t="s">
        <v>250</v>
      </c>
      <c r="K3935">
        <v>442122</v>
      </c>
      <c r="L3935">
        <v>331556</v>
      </c>
      <c r="M3935">
        <v>65978</v>
      </c>
      <c r="N3935">
        <v>13939</v>
      </c>
      <c r="O3935">
        <v>4886</v>
      </c>
      <c r="P3935">
        <v>2767</v>
      </c>
      <c r="Q3935">
        <v>22996</v>
      </c>
    </row>
    <row r="3936" spans="1:17" hidden="1" x14ac:dyDescent="0.2">
      <c r="A3936" t="s">
        <v>363</v>
      </c>
      <c r="B3936" s="2">
        <v>42552</v>
      </c>
      <c r="C3936" t="s">
        <v>341</v>
      </c>
      <c r="D3936" t="s">
        <v>342</v>
      </c>
      <c r="E3936" t="s">
        <v>347</v>
      </c>
      <c r="F3936" t="s">
        <v>348</v>
      </c>
      <c r="G3936" t="s">
        <v>404</v>
      </c>
      <c r="H3936">
        <v>42</v>
      </c>
      <c r="I3936" t="s">
        <v>251</v>
      </c>
      <c r="J3936" t="s">
        <v>250</v>
      </c>
      <c r="K3936">
        <v>6082267</v>
      </c>
      <c r="L3936">
        <v>5024779</v>
      </c>
      <c r="M3936">
        <v>715558</v>
      </c>
      <c r="N3936">
        <v>9279</v>
      </c>
      <c r="O3936">
        <v>226063</v>
      </c>
      <c r="P3936">
        <v>1949</v>
      </c>
      <c r="Q3936">
        <v>104639</v>
      </c>
    </row>
    <row r="3937" spans="1:17" hidden="1" x14ac:dyDescent="0.2">
      <c r="A3937" t="s">
        <v>363</v>
      </c>
      <c r="B3937" s="2">
        <v>42552</v>
      </c>
      <c r="C3937" t="s">
        <v>341</v>
      </c>
      <c r="D3937" t="s">
        <v>342</v>
      </c>
      <c r="E3937" t="s">
        <v>349</v>
      </c>
      <c r="F3937" t="s">
        <v>350</v>
      </c>
      <c r="G3937" t="s">
        <v>404</v>
      </c>
      <c r="H3937">
        <v>42</v>
      </c>
      <c r="I3937" t="s">
        <v>251</v>
      </c>
      <c r="J3937" t="s">
        <v>250</v>
      </c>
      <c r="K3937">
        <v>6524389</v>
      </c>
      <c r="L3937">
        <v>5356335</v>
      </c>
      <c r="M3937">
        <v>781536</v>
      </c>
      <c r="N3937">
        <v>23218</v>
      </c>
      <c r="O3937">
        <v>230949</v>
      </c>
      <c r="P3937">
        <v>4716</v>
      </c>
      <c r="Q3937">
        <v>127635</v>
      </c>
    </row>
    <row r="3938" spans="1:17" hidden="1" x14ac:dyDescent="0.2">
      <c r="A3938" t="s">
        <v>363</v>
      </c>
      <c r="B3938" s="2">
        <v>42552</v>
      </c>
      <c r="C3938" t="s">
        <v>351</v>
      </c>
      <c r="D3938" t="s">
        <v>352</v>
      </c>
      <c r="E3938" t="s">
        <v>343</v>
      </c>
      <c r="F3938" t="s">
        <v>344</v>
      </c>
      <c r="G3938" t="s">
        <v>404</v>
      </c>
      <c r="H3938">
        <v>42</v>
      </c>
      <c r="I3938" t="s">
        <v>251</v>
      </c>
      <c r="J3938" t="s">
        <v>250</v>
      </c>
      <c r="K3938">
        <v>460409</v>
      </c>
      <c r="L3938">
        <v>349662</v>
      </c>
      <c r="M3938">
        <v>65443</v>
      </c>
      <c r="N3938">
        <v>14980</v>
      </c>
      <c r="O3938">
        <v>4829</v>
      </c>
      <c r="P3938">
        <v>2809</v>
      </c>
      <c r="Q3938">
        <v>22686</v>
      </c>
    </row>
    <row r="3939" spans="1:17" hidden="1" x14ac:dyDescent="0.2">
      <c r="A3939" t="s">
        <v>363</v>
      </c>
      <c r="B3939" s="2">
        <v>42552</v>
      </c>
      <c r="C3939" t="s">
        <v>351</v>
      </c>
      <c r="D3939" t="s">
        <v>352</v>
      </c>
      <c r="E3939" t="s">
        <v>347</v>
      </c>
      <c r="F3939" t="s">
        <v>348</v>
      </c>
      <c r="G3939" t="s">
        <v>404</v>
      </c>
      <c r="H3939">
        <v>42</v>
      </c>
      <c r="I3939" t="s">
        <v>251</v>
      </c>
      <c r="J3939" t="s">
        <v>250</v>
      </c>
      <c r="K3939">
        <v>5798740</v>
      </c>
      <c r="L3939">
        <v>4815382</v>
      </c>
      <c r="M3939">
        <v>663193</v>
      </c>
      <c r="N3939">
        <v>9090</v>
      </c>
      <c r="O3939">
        <v>209354</v>
      </c>
      <c r="P3939">
        <v>1827</v>
      </c>
      <c r="Q3939">
        <v>99894</v>
      </c>
    </row>
    <row r="3940" spans="1:17" hidden="1" x14ac:dyDescent="0.2">
      <c r="A3940" t="s">
        <v>363</v>
      </c>
      <c r="B3940" s="2">
        <v>42552</v>
      </c>
      <c r="C3940" t="s">
        <v>351</v>
      </c>
      <c r="D3940" t="s">
        <v>352</v>
      </c>
      <c r="E3940" t="s">
        <v>349</v>
      </c>
      <c r="F3940" t="s">
        <v>350</v>
      </c>
      <c r="G3940" t="s">
        <v>404</v>
      </c>
      <c r="H3940">
        <v>42</v>
      </c>
      <c r="I3940" t="s">
        <v>251</v>
      </c>
      <c r="J3940" t="s">
        <v>250</v>
      </c>
      <c r="K3940">
        <v>6259149</v>
      </c>
      <c r="L3940">
        <v>5165044</v>
      </c>
      <c r="M3940">
        <v>728636</v>
      </c>
      <c r="N3940">
        <v>24070</v>
      </c>
      <c r="O3940">
        <v>214183</v>
      </c>
      <c r="P3940">
        <v>4636</v>
      </c>
      <c r="Q3940">
        <v>122580</v>
      </c>
    </row>
    <row r="3941" spans="1:17" hidden="1" x14ac:dyDescent="0.2">
      <c r="A3941" t="s">
        <v>363</v>
      </c>
      <c r="B3941" s="2">
        <v>42552</v>
      </c>
      <c r="C3941" t="s">
        <v>353</v>
      </c>
      <c r="D3941" t="s">
        <v>354</v>
      </c>
      <c r="E3941" t="s">
        <v>343</v>
      </c>
      <c r="F3941" t="s">
        <v>344</v>
      </c>
      <c r="G3941" t="s">
        <v>404</v>
      </c>
      <c r="H3941">
        <v>42</v>
      </c>
      <c r="I3941" t="s">
        <v>251</v>
      </c>
      <c r="J3941" t="s">
        <v>250</v>
      </c>
      <c r="K3941">
        <v>902531</v>
      </c>
      <c r="L3941">
        <v>681218</v>
      </c>
      <c r="M3941">
        <v>131421</v>
      </c>
      <c r="N3941">
        <v>28919</v>
      </c>
      <c r="O3941">
        <v>9715</v>
      </c>
      <c r="P3941">
        <v>5576</v>
      </c>
      <c r="Q3941">
        <v>45682</v>
      </c>
    </row>
    <row r="3942" spans="1:17" hidden="1" x14ac:dyDescent="0.2">
      <c r="A3942" t="s">
        <v>363</v>
      </c>
      <c r="B3942" s="2">
        <v>42552</v>
      </c>
      <c r="C3942" t="s">
        <v>353</v>
      </c>
      <c r="D3942" t="s">
        <v>354</v>
      </c>
      <c r="E3942" t="s">
        <v>347</v>
      </c>
      <c r="F3942" t="s">
        <v>348</v>
      </c>
      <c r="G3942" t="s">
        <v>404</v>
      </c>
      <c r="H3942">
        <v>42</v>
      </c>
      <c r="I3942" t="s">
        <v>251</v>
      </c>
      <c r="J3942" t="s">
        <v>250</v>
      </c>
      <c r="K3942">
        <v>11881007</v>
      </c>
      <c r="L3942">
        <v>9840161</v>
      </c>
      <c r="M3942">
        <v>1378751</v>
      </c>
      <c r="N3942">
        <v>18369</v>
      </c>
      <c r="O3942">
        <v>435417</v>
      </c>
      <c r="P3942">
        <v>3776</v>
      </c>
      <c r="Q3942">
        <v>204533</v>
      </c>
    </row>
    <row r="3943" spans="1:17" hidden="1" x14ac:dyDescent="0.2">
      <c r="A3943" t="s">
        <v>363</v>
      </c>
      <c r="B3943" s="2">
        <v>42552</v>
      </c>
      <c r="C3943" t="s">
        <v>353</v>
      </c>
      <c r="D3943" t="s">
        <v>354</v>
      </c>
      <c r="E3943" t="s">
        <v>349</v>
      </c>
      <c r="F3943" t="s">
        <v>350</v>
      </c>
      <c r="G3943" t="s">
        <v>404</v>
      </c>
      <c r="H3943">
        <v>42</v>
      </c>
      <c r="I3943" t="s">
        <v>251</v>
      </c>
      <c r="J3943" t="s">
        <v>250</v>
      </c>
      <c r="K3943">
        <v>12783538</v>
      </c>
      <c r="L3943">
        <v>10521379</v>
      </c>
      <c r="M3943">
        <v>1510172</v>
      </c>
      <c r="N3943">
        <v>47288</v>
      </c>
      <c r="O3943">
        <v>445132</v>
      </c>
      <c r="P3943">
        <v>9352</v>
      </c>
      <c r="Q3943">
        <v>250215</v>
      </c>
    </row>
    <row r="3944" spans="1:17" hidden="1" x14ac:dyDescent="0.2">
      <c r="A3944" t="s">
        <v>364</v>
      </c>
      <c r="B3944" s="2">
        <v>42917</v>
      </c>
      <c r="C3944" t="s">
        <v>341</v>
      </c>
      <c r="D3944" t="s">
        <v>342</v>
      </c>
      <c r="E3944" t="s">
        <v>343</v>
      </c>
      <c r="F3944" t="s">
        <v>344</v>
      </c>
      <c r="G3944" t="s">
        <v>404</v>
      </c>
      <c r="H3944">
        <v>42</v>
      </c>
      <c r="I3944" t="s">
        <v>251</v>
      </c>
      <c r="J3944" t="s">
        <v>250</v>
      </c>
      <c r="K3944">
        <v>459678</v>
      </c>
      <c r="L3944">
        <v>344073</v>
      </c>
      <c r="M3944">
        <v>68811</v>
      </c>
      <c r="N3944">
        <v>14432</v>
      </c>
      <c r="O3944">
        <v>5082</v>
      </c>
      <c r="P3944">
        <v>2858</v>
      </c>
      <c r="Q3944">
        <v>24422</v>
      </c>
    </row>
    <row r="3945" spans="1:17" hidden="1" x14ac:dyDescent="0.2">
      <c r="A3945" t="s">
        <v>364</v>
      </c>
      <c r="B3945" s="2">
        <v>42917</v>
      </c>
      <c r="C3945" t="s">
        <v>341</v>
      </c>
      <c r="D3945" t="s">
        <v>342</v>
      </c>
      <c r="E3945" t="s">
        <v>347</v>
      </c>
      <c r="F3945" t="s">
        <v>348</v>
      </c>
      <c r="G3945" t="s">
        <v>404</v>
      </c>
      <c r="H3945">
        <v>42</v>
      </c>
      <c r="I3945" t="s">
        <v>251</v>
      </c>
      <c r="J3945" t="s">
        <v>250</v>
      </c>
      <c r="K3945">
        <v>6067233</v>
      </c>
      <c r="L3945">
        <v>4997520</v>
      </c>
      <c r="M3945">
        <v>717982</v>
      </c>
      <c r="N3945">
        <v>9342</v>
      </c>
      <c r="O3945">
        <v>233091</v>
      </c>
      <c r="P3945">
        <v>2013</v>
      </c>
      <c r="Q3945">
        <v>107285</v>
      </c>
    </row>
    <row r="3946" spans="1:17" hidden="1" x14ac:dyDescent="0.2">
      <c r="A3946" t="s">
        <v>364</v>
      </c>
      <c r="B3946" s="2">
        <v>42917</v>
      </c>
      <c r="C3946" t="s">
        <v>341</v>
      </c>
      <c r="D3946" t="s">
        <v>342</v>
      </c>
      <c r="E3946" t="s">
        <v>349</v>
      </c>
      <c r="F3946" t="s">
        <v>350</v>
      </c>
      <c r="G3946" t="s">
        <v>404</v>
      </c>
      <c r="H3946">
        <v>42</v>
      </c>
      <c r="I3946" t="s">
        <v>251</v>
      </c>
      <c r="J3946" t="s">
        <v>250</v>
      </c>
      <c r="K3946">
        <v>6526911</v>
      </c>
      <c r="L3946">
        <v>5341593</v>
      </c>
      <c r="M3946">
        <v>786793</v>
      </c>
      <c r="N3946">
        <v>23774</v>
      </c>
      <c r="O3946">
        <v>238173</v>
      </c>
      <c r="P3946">
        <v>4871</v>
      </c>
      <c r="Q3946">
        <v>131707</v>
      </c>
    </row>
    <row r="3947" spans="1:17" hidden="1" x14ac:dyDescent="0.2">
      <c r="A3947" t="s">
        <v>364</v>
      </c>
      <c r="B3947" s="2">
        <v>42917</v>
      </c>
      <c r="C3947" t="s">
        <v>351</v>
      </c>
      <c r="D3947" t="s">
        <v>352</v>
      </c>
      <c r="E3947" t="s">
        <v>343</v>
      </c>
      <c r="F3947" t="s">
        <v>344</v>
      </c>
      <c r="G3947" t="s">
        <v>404</v>
      </c>
      <c r="H3947">
        <v>42</v>
      </c>
      <c r="I3947" t="s">
        <v>251</v>
      </c>
      <c r="J3947" t="s">
        <v>250</v>
      </c>
      <c r="K3947">
        <v>477133</v>
      </c>
      <c r="L3947">
        <v>361630</v>
      </c>
      <c r="M3947">
        <v>68107</v>
      </c>
      <c r="N3947">
        <v>15475</v>
      </c>
      <c r="O3947">
        <v>4982</v>
      </c>
      <c r="P3947">
        <v>2893</v>
      </c>
      <c r="Q3947">
        <v>24046</v>
      </c>
    </row>
    <row r="3948" spans="1:17" hidden="1" x14ac:dyDescent="0.2">
      <c r="A3948" t="s">
        <v>364</v>
      </c>
      <c r="B3948" s="2">
        <v>42917</v>
      </c>
      <c r="C3948" t="s">
        <v>351</v>
      </c>
      <c r="D3948" t="s">
        <v>352</v>
      </c>
      <c r="E3948" t="s">
        <v>347</v>
      </c>
      <c r="F3948" t="s">
        <v>348</v>
      </c>
      <c r="G3948" t="s">
        <v>404</v>
      </c>
      <c r="H3948">
        <v>42</v>
      </c>
      <c r="I3948" t="s">
        <v>251</v>
      </c>
      <c r="J3948" t="s">
        <v>250</v>
      </c>
      <c r="K3948">
        <v>5786403</v>
      </c>
      <c r="L3948">
        <v>4791788</v>
      </c>
      <c r="M3948">
        <v>665329</v>
      </c>
      <c r="N3948">
        <v>9119</v>
      </c>
      <c r="O3948">
        <v>216064</v>
      </c>
      <c r="P3948">
        <v>1905</v>
      </c>
      <c r="Q3948">
        <v>102198</v>
      </c>
    </row>
    <row r="3949" spans="1:17" hidden="1" x14ac:dyDescent="0.2">
      <c r="A3949" t="s">
        <v>364</v>
      </c>
      <c r="B3949" s="2">
        <v>42917</v>
      </c>
      <c r="C3949" t="s">
        <v>351</v>
      </c>
      <c r="D3949" t="s">
        <v>352</v>
      </c>
      <c r="E3949" t="s">
        <v>349</v>
      </c>
      <c r="F3949" t="s">
        <v>350</v>
      </c>
      <c r="G3949" t="s">
        <v>404</v>
      </c>
      <c r="H3949">
        <v>42</v>
      </c>
      <c r="I3949" t="s">
        <v>251</v>
      </c>
      <c r="J3949" t="s">
        <v>250</v>
      </c>
      <c r="K3949">
        <v>6263536</v>
      </c>
      <c r="L3949">
        <v>5153418</v>
      </c>
      <c r="M3949">
        <v>733436</v>
      </c>
      <c r="N3949">
        <v>24594</v>
      </c>
      <c r="O3949">
        <v>221046</v>
      </c>
      <c r="P3949">
        <v>4798</v>
      </c>
      <c r="Q3949">
        <v>126244</v>
      </c>
    </row>
    <row r="3950" spans="1:17" hidden="1" x14ac:dyDescent="0.2">
      <c r="A3950" t="s">
        <v>364</v>
      </c>
      <c r="B3950" s="2">
        <v>42917</v>
      </c>
      <c r="C3950" t="s">
        <v>353</v>
      </c>
      <c r="D3950" t="s">
        <v>354</v>
      </c>
      <c r="E3950" t="s">
        <v>343</v>
      </c>
      <c r="F3950" t="s">
        <v>344</v>
      </c>
      <c r="G3950" t="s">
        <v>404</v>
      </c>
      <c r="H3950">
        <v>42</v>
      </c>
      <c r="I3950" t="s">
        <v>251</v>
      </c>
      <c r="J3950" t="s">
        <v>250</v>
      </c>
      <c r="K3950">
        <v>936811</v>
      </c>
      <c r="L3950">
        <v>705703</v>
      </c>
      <c r="M3950">
        <v>136918</v>
      </c>
      <c r="N3950">
        <v>29907</v>
      </c>
      <c r="O3950">
        <v>10064</v>
      </c>
      <c r="P3950">
        <v>5751</v>
      </c>
      <c r="Q3950">
        <v>48468</v>
      </c>
    </row>
    <row r="3951" spans="1:17" hidden="1" x14ac:dyDescent="0.2">
      <c r="A3951" t="s">
        <v>364</v>
      </c>
      <c r="B3951" s="2">
        <v>42917</v>
      </c>
      <c r="C3951" t="s">
        <v>353</v>
      </c>
      <c r="D3951" t="s">
        <v>354</v>
      </c>
      <c r="E3951" t="s">
        <v>347</v>
      </c>
      <c r="F3951" t="s">
        <v>348</v>
      </c>
      <c r="G3951" t="s">
        <v>404</v>
      </c>
      <c r="H3951">
        <v>42</v>
      </c>
      <c r="I3951" t="s">
        <v>251</v>
      </c>
      <c r="J3951" t="s">
        <v>250</v>
      </c>
      <c r="K3951">
        <v>11853636</v>
      </c>
      <c r="L3951">
        <v>9789308</v>
      </c>
      <c r="M3951">
        <v>1383311</v>
      </c>
      <c r="N3951">
        <v>18461</v>
      </c>
      <c r="O3951">
        <v>449155</v>
      </c>
      <c r="P3951">
        <v>3918</v>
      </c>
      <c r="Q3951">
        <v>209483</v>
      </c>
    </row>
    <row r="3952" spans="1:17" hidden="1" x14ac:dyDescent="0.2">
      <c r="A3952" t="s">
        <v>364</v>
      </c>
      <c r="B3952" s="2">
        <v>42917</v>
      </c>
      <c r="C3952" t="s">
        <v>353</v>
      </c>
      <c r="D3952" t="s">
        <v>354</v>
      </c>
      <c r="E3952" t="s">
        <v>349</v>
      </c>
      <c r="F3952" t="s">
        <v>350</v>
      </c>
      <c r="G3952" t="s">
        <v>404</v>
      </c>
      <c r="H3952">
        <v>42</v>
      </c>
      <c r="I3952" t="s">
        <v>251</v>
      </c>
      <c r="J3952" t="s">
        <v>250</v>
      </c>
      <c r="K3952">
        <v>12790447</v>
      </c>
      <c r="L3952">
        <v>10495011</v>
      </c>
      <c r="M3952">
        <v>1520229</v>
      </c>
      <c r="N3952">
        <v>48368</v>
      </c>
      <c r="O3952">
        <v>459219</v>
      </c>
      <c r="P3952">
        <v>9669</v>
      </c>
      <c r="Q3952">
        <v>257951</v>
      </c>
    </row>
    <row r="3953" spans="1:17" hidden="1" x14ac:dyDescent="0.2">
      <c r="A3953" t="s">
        <v>365</v>
      </c>
      <c r="B3953" s="2">
        <v>43282</v>
      </c>
      <c r="C3953" t="s">
        <v>341</v>
      </c>
      <c r="D3953" t="s">
        <v>342</v>
      </c>
      <c r="E3953" t="s">
        <v>343</v>
      </c>
      <c r="F3953" t="s">
        <v>344</v>
      </c>
      <c r="G3953" t="s">
        <v>404</v>
      </c>
      <c r="H3953">
        <v>42</v>
      </c>
      <c r="I3953" t="s">
        <v>251</v>
      </c>
      <c r="J3953" t="s">
        <v>250</v>
      </c>
      <c r="K3953">
        <v>479352</v>
      </c>
      <c r="L3953">
        <v>358422</v>
      </c>
      <c r="M3953">
        <v>71854</v>
      </c>
      <c r="N3953">
        <v>14989</v>
      </c>
      <c r="O3953">
        <v>5219</v>
      </c>
      <c r="P3953">
        <v>2971</v>
      </c>
      <c r="Q3953">
        <v>25897</v>
      </c>
    </row>
    <row r="3954" spans="1:17" hidden="1" x14ac:dyDescent="0.2">
      <c r="A3954" t="s">
        <v>365</v>
      </c>
      <c r="B3954" s="2">
        <v>43282</v>
      </c>
      <c r="C3954" t="s">
        <v>341</v>
      </c>
      <c r="D3954" t="s">
        <v>342</v>
      </c>
      <c r="E3954" t="s">
        <v>347</v>
      </c>
      <c r="F3954" t="s">
        <v>348</v>
      </c>
      <c r="G3954" t="s">
        <v>404</v>
      </c>
      <c r="H3954">
        <v>42</v>
      </c>
      <c r="I3954" t="s">
        <v>251</v>
      </c>
      <c r="J3954" t="s">
        <v>250</v>
      </c>
      <c r="K3954">
        <v>6053048</v>
      </c>
      <c r="L3954">
        <v>4971395</v>
      </c>
      <c r="M3954">
        <v>720177</v>
      </c>
      <c r="N3954">
        <v>9366</v>
      </c>
      <c r="O3954">
        <v>240410</v>
      </c>
      <c r="P3954">
        <v>2099</v>
      </c>
      <c r="Q3954">
        <v>109601</v>
      </c>
    </row>
    <row r="3955" spans="1:17" hidden="1" x14ac:dyDescent="0.2">
      <c r="A3955" t="s">
        <v>365</v>
      </c>
      <c r="B3955" s="2">
        <v>43282</v>
      </c>
      <c r="C3955" t="s">
        <v>341</v>
      </c>
      <c r="D3955" t="s">
        <v>342</v>
      </c>
      <c r="E3955" t="s">
        <v>349</v>
      </c>
      <c r="F3955" t="s">
        <v>350</v>
      </c>
      <c r="G3955" t="s">
        <v>404</v>
      </c>
      <c r="H3955">
        <v>42</v>
      </c>
      <c r="I3955" t="s">
        <v>251</v>
      </c>
      <c r="J3955" t="s">
        <v>250</v>
      </c>
      <c r="K3955">
        <v>6532400</v>
      </c>
      <c r="L3955">
        <v>5329817</v>
      </c>
      <c r="M3955">
        <v>792031</v>
      </c>
      <c r="N3955">
        <v>24355</v>
      </c>
      <c r="O3955">
        <v>245629</v>
      </c>
      <c r="P3955">
        <v>5070</v>
      </c>
      <c r="Q3955">
        <v>135498</v>
      </c>
    </row>
    <row r="3956" spans="1:17" hidden="1" x14ac:dyDescent="0.2">
      <c r="A3956" t="s">
        <v>365</v>
      </c>
      <c r="B3956" s="2">
        <v>43282</v>
      </c>
      <c r="C3956" t="s">
        <v>351</v>
      </c>
      <c r="D3956" t="s">
        <v>352</v>
      </c>
      <c r="E3956" t="s">
        <v>343</v>
      </c>
      <c r="F3956" t="s">
        <v>344</v>
      </c>
      <c r="G3956" t="s">
        <v>404</v>
      </c>
      <c r="H3956">
        <v>42</v>
      </c>
      <c r="I3956" t="s">
        <v>251</v>
      </c>
      <c r="J3956" t="s">
        <v>250</v>
      </c>
      <c r="K3956">
        <v>496791</v>
      </c>
      <c r="L3956">
        <v>376032</v>
      </c>
      <c r="M3956">
        <v>71059</v>
      </c>
      <c r="N3956">
        <v>16018</v>
      </c>
      <c r="O3956">
        <v>5067</v>
      </c>
      <c r="P3956">
        <v>2999</v>
      </c>
      <c r="Q3956">
        <v>25616</v>
      </c>
    </row>
    <row r="3957" spans="1:17" hidden="1" x14ac:dyDescent="0.2">
      <c r="A3957" t="s">
        <v>365</v>
      </c>
      <c r="B3957" s="2">
        <v>43282</v>
      </c>
      <c r="C3957" t="s">
        <v>351</v>
      </c>
      <c r="D3957" t="s">
        <v>352</v>
      </c>
      <c r="E3957" t="s">
        <v>347</v>
      </c>
      <c r="F3957" t="s">
        <v>348</v>
      </c>
      <c r="G3957" t="s">
        <v>404</v>
      </c>
      <c r="H3957">
        <v>42</v>
      </c>
      <c r="I3957" t="s">
        <v>251</v>
      </c>
      <c r="J3957" t="s">
        <v>250</v>
      </c>
      <c r="K3957">
        <v>5777869</v>
      </c>
      <c r="L3957">
        <v>4770236</v>
      </c>
      <c r="M3957">
        <v>668367</v>
      </c>
      <c r="N3957">
        <v>9190</v>
      </c>
      <c r="O3957">
        <v>223375</v>
      </c>
      <c r="P3957">
        <v>1987</v>
      </c>
      <c r="Q3957">
        <v>104714</v>
      </c>
    </row>
    <row r="3958" spans="1:17" hidden="1" x14ac:dyDescent="0.2">
      <c r="A3958" t="s">
        <v>365</v>
      </c>
      <c r="B3958" s="2">
        <v>43282</v>
      </c>
      <c r="C3958" t="s">
        <v>351</v>
      </c>
      <c r="D3958" t="s">
        <v>352</v>
      </c>
      <c r="E3958" t="s">
        <v>349</v>
      </c>
      <c r="F3958" t="s">
        <v>350</v>
      </c>
      <c r="G3958" t="s">
        <v>404</v>
      </c>
      <c r="H3958">
        <v>42</v>
      </c>
      <c r="I3958" t="s">
        <v>251</v>
      </c>
      <c r="J3958" t="s">
        <v>250</v>
      </c>
      <c r="K3958">
        <v>6274660</v>
      </c>
      <c r="L3958">
        <v>5146268</v>
      </c>
      <c r="M3958">
        <v>739426</v>
      </c>
      <c r="N3958">
        <v>25208</v>
      </c>
      <c r="O3958">
        <v>228442</v>
      </c>
      <c r="P3958">
        <v>4986</v>
      </c>
      <c r="Q3958">
        <v>130330</v>
      </c>
    </row>
    <row r="3959" spans="1:17" hidden="1" x14ac:dyDescent="0.2">
      <c r="A3959" t="s">
        <v>365</v>
      </c>
      <c r="B3959" s="2">
        <v>43282</v>
      </c>
      <c r="C3959" t="s">
        <v>353</v>
      </c>
      <c r="D3959" t="s">
        <v>354</v>
      </c>
      <c r="E3959" t="s">
        <v>343</v>
      </c>
      <c r="F3959" t="s">
        <v>344</v>
      </c>
      <c r="G3959" t="s">
        <v>404</v>
      </c>
      <c r="H3959">
        <v>42</v>
      </c>
      <c r="I3959" t="s">
        <v>251</v>
      </c>
      <c r="J3959" t="s">
        <v>250</v>
      </c>
      <c r="K3959">
        <v>976143</v>
      </c>
      <c r="L3959">
        <v>734454</v>
      </c>
      <c r="M3959">
        <v>142913</v>
      </c>
      <c r="N3959">
        <v>31007</v>
      </c>
      <c r="O3959">
        <v>10286</v>
      </c>
      <c r="P3959">
        <v>5970</v>
      </c>
      <c r="Q3959">
        <v>51513</v>
      </c>
    </row>
    <row r="3960" spans="1:17" hidden="1" x14ac:dyDescent="0.2">
      <c r="A3960" t="s">
        <v>365</v>
      </c>
      <c r="B3960" s="2">
        <v>43282</v>
      </c>
      <c r="C3960" t="s">
        <v>353</v>
      </c>
      <c r="D3960" t="s">
        <v>354</v>
      </c>
      <c r="E3960" t="s">
        <v>347</v>
      </c>
      <c r="F3960" t="s">
        <v>348</v>
      </c>
      <c r="G3960" t="s">
        <v>404</v>
      </c>
      <c r="H3960">
        <v>42</v>
      </c>
      <c r="I3960" t="s">
        <v>251</v>
      </c>
      <c r="J3960" t="s">
        <v>250</v>
      </c>
      <c r="K3960">
        <v>11830917</v>
      </c>
      <c r="L3960">
        <v>9741631</v>
      </c>
      <c r="M3960">
        <v>1388544</v>
      </c>
      <c r="N3960">
        <v>18556</v>
      </c>
      <c r="O3960">
        <v>463785</v>
      </c>
      <c r="P3960">
        <v>4086</v>
      </c>
      <c r="Q3960">
        <v>214315</v>
      </c>
    </row>
    <row r="3961" spans="1:17" hidden="1" x14ac:dyDescent="0.2">
      <c r="A3961" t="s">
        <v>365</v>
      </c>
      <c r="B3961" s="2">
        <v>43282</v>
      </c>
      <c r="C3961" t="s">
        <v>353</v>
      </c>
      <c r="D3961" t="s">
        <v>354</v>
      </c>
      <c r="E3961" t="s">
        <v>349</v>
      </c>
      <c r="F3961" t="s">
        <v>350</v>
      </c>
      <c r="G3961" t="s">
        <v>404</v>
      </c>
      <c r="H3961">
        <v>42</v>
      </c>
      <c r="I3961" t="s">
        <v>251</v>
      </c>
      <c r="J3961" t="s">
        <v>250</v>
      </c>
      <c r="K3961">
        <v>12807060</v>
      </c>
      <c r="L3961">
        <v>10476085</v>
      </c>
      <c r="M3961">
        <v>1531457</v>
      </c>
      <c r="N3961">
        <v>49563</v>
      </c>
      <c r="O3961">
        <v>474071</v>
      </c>
      <c r="P3961">
        <v>10056</v>
      </c>
      <c r="Q3961">
        <v>265828</v>
      </c>
    </row>
    <row r="3962" spans="1:17" hidden="1" x14ac:dyDescent="0.2">
      <c r="A3962" t="s">
        <v>339</v>
      </c>
      <c r="B3962" t="s">
        <v>340</v>
      </c>
      <c r="C3962" t="s">
        <v>341</v>
      </c>
      <c r="D3962" t="s">
        <v>342</v>
      </c>
      <c r="E3962" t="s">
        <v>343</v>
      </c>
      <c r="F3962" t="s">
        <v>344</v>
      </c>
      <c r="G3962" t="s">
        <v>405</v>
      </c>
      <c r="H3962">
        <v>44</v>
      </c>
      <c r="I3962" t="s">
        <v>253</v>
      </c>
      <c r="J3962" t="s">
        <v>252</v>
      </c>
      <c r="K3962">
        <v>66137</v>
      </c>
      <c r="L3962">
        <v>50187</v>
      </c>
      <c r="M3962">
        <v>9471</v>
      </c>
      <c r="N3962">
        <v>2381</v>
      </c>
      <c r="O3962">
        <v>595</v>
      </c>
      <c r="P3962">
        <v>503</v>
      </c>
      <c r="Q3962">
        <v>3000</v>
      </c>
    </row>
    <row r="3963" spans="1:17" hidden="1" x14ac:dyDescent="0.2">
      <c r="A3963" t="s">
        <v>339</v>
      </c>
      <c r="B3963" t="s">
        <v>340</v>
      </c>
      <c r="C3963" t="s">
        <v>341</v>
      </c>
      <c r="D3963" t="s">
        <v>342</v>
      </c>
      <c r="E3963" t="s">
        <v>347</v>
      </c>
      <c r="F3963" t="s">
        <v>348</v>
      </c>
      <c r="G3963" t="s">
        <v>405</v>
      </c>
      <c r="H3963">
        <v>44</v>
      </c>
      <c r="I3963" t="s">
        <v>253</v>
      </c>
      <c r="J3963" t="s">
        <v>252</v>
      </c>
      <c r="K3963">
        <v>478030</v>
      </c>
      <c r="L3963">
        <v>421115</v>
      </c>
      <c r="M3963">
        <v>28416</v>
      </c>
      <c r="N3963">
        <v>2284</v>
      </c>
      <c r="O3963">
        <v>16227</v>
      </c>
      <c r="P3963">
        <v>306</v>
      </c>
      <c r="Q3963">
        <v>9682</v>
      </c>
    </row>
    <row r="3964" spans="1:17" hidden="1" x14ac:dyDescent="0.2">
      <c r="A3964" t="s">
        <v>339</v>
      </c>
      <c r="B3964" t="s">
        <v>340</v>
      </c>
      <c r="C3964" t="s">
        <v>341</v>
      </c>
      <c r="D3964" t="s">
        <v>342</v>
      </c>
      <c r="E3964" t="s">
        <v>349</v>
      </c>
      <c r="F3964" t="s">
        <v>350</v>
      </c>
      <c r="G3964" t="s">
        <v>405</v>
      </c>
      <c r="H3964">
        <v>44</v>
      </c>
      <c r="I3964" t="s">
        <v>253</v>
      </c>
      <c r="J3964" t="s">
        <v>252</v>
      </c>
      <c r="K3964">
        <v>544167</v>
      </c>
      <c r="L3964">
        <v>471302</v>
      </c>
      <c r="M3964">
        <v>37887</v>
      </c>
      <c r="N3964">
        <v>4665</v>
      </c>
      <c r="O3964">
        <v>16822</v>
      </c>
      <c r="P3964">
        <v>809</v>
      </c>
      <c r="Q3964">
        <v>12682</v>
      </c>
    </row>
    <row r="3965" spans="1:17" hidden="1" x14ac:dyDescent="0.2">
      <c r="A3965" t="s">
        <v>339</v>
      </c>
      <c r="B3965" t="s">
        <v>340</v>
      </c>
      <c r="C3965" t="s">
        <v>351</v>
      </c>
      <c r="D3965" t="s">
        <v>352</v>
      </c>
      <c r="E3965" t="s">
        <v>343</v>
      </c>
      <c r="F3965" t="s">
        <v>344</v>
      </c>
      <c r="G3965" t="s">
        <v>405</v>
      </c>
      <c r="H3965">
        <v>44</v>
      </c>
      <c r="I3965" t="s">
        <v>253</v>
      </c>
      <c r="J3965" t="s">
        <v>252</v>
      </c>
      <c r="K3965">
        <v>64518</v>
      </c>
      <c r="L3965">
        <v>49435</v>
      </c>
      <c r="M3965">
        <v>8805</v>
      </c>
      <c r="N3965">
        <v>2371</v>
      </c>
      <c r="O3965">
        <v>585</v>
      </c>
      <c r="P3965">
        <v>482</v>
      </c>
      <c r="Q3965">
        <v>2840</v>
      </c>
    </row>
    <row r="3966" spans="1:17" hidden="1" x14ac:dyDescent="0.2">
      <c r="A3966" t="s">
        <v>339</v>
      </c>
      <c r="B3966" t="s">
        <v>340</v>
      </c>
      <c r="C3966" t="s">
        <v>351</v>
      </c>
      <c r="D3966" t="s">
        <v>352</v>
      </c>
      <c r="E3966" t="s">
        <v>347</v>
      </c>
      <c r="F3966" t="s">
        <v>348</v>
      </c>
      <c r="G3966" t="s">
        <v>405</v>
      </c>
      <c r="H3966">
        <v>44</v>
      </c>
      <c r="I3966" t="s">
        <v>253</v>
      </c>
      <c r="J3966" t="s">
        <v>252</v>
      </c>
      <c r="K3966">
        <v>443882</v>
      </c>
      <c r="L3966">
        <v>389516</v>
      </c>
      <c r="M3966">
        <v>28381</v>
      </c>
      <c r="N3966">
        <v>2137</v>
      </c>
      <c r="O3966">
        <v>14361</v>
      </c>
      <c r="P3966">
        <v>311</v>
      </c>
      <c r="Q3966">
        <v>9176</v>
      </c>
    </row>
    <row r="3967" spans="1:17" hidden="1" x14ac:dyDescent="0.2">
      <c r="A3967" t="s">
        <v>339</v>
      </c>
      <c r="B3967" t="s">
        <v>340</v>
      </c>
      <c r="C3967" t="s">
        <v>351</v>
      </c>
      <c r="D3967" t="s">
        <v>352</v>
      </c>
      <c r="E3967" t="s">
        <v>349</v>
      </c>
      <c r="F3967" t="s">
        <v>350</v>
      </c>
      <c r="G3967" t="s">
        <v>405</v>
      </c>
      <c r="H3967">
        <v>44</v>
      </c>
      <c r="I3967" t="s">
        <v>253</v>
      </c>
      <c r="J3967" t="s">
        <v>252</v>
      </c>
      <c r="K3967">
        <v>508400</v>
      </c>
      <c r="L3967">
        <v>438951</v>
      </c>
      <c r="M3967">
        <v>37186</v>
      </c>
      <c r="N3967">
        <v>4508</v>
      </c>
      <c r="O3967">
        <v>14946</v>
      </c>
      <c r="P3967">
        <v>793</v>
      </c>
      <c r="Q3967">
        <v>12016</v>
      </c>
    </row>
    <row r="3968" spans="1:17" hidden="1" x14ac:dyDescent="0.2">
      <c r="A3968" t="s">
        <v>339</v>
      </c>
      <c r="B3968" t="s">
        <v>340</v>
      </c>
      <c r="C3968" t="s">
        <v>353</v>
      </c>
      <c r="D3968" t="s">
        <v>354</v>
      </c>
      <c r="E3968" t="s">
        <v>343</v>
      </c>
      <c r="F3968" t="s">
        <v>344</v>
      </c>
      <c r="G3968" t="s">
        <v>405</v>
      </c>
      <c r="H3968">
        <v>44</v>
      </c>
      <c r="I3968" t="s">
        <v>253</v>
      </c>
      <c r="J3968" t="s">
        <v>252</v>
      </c>
      <c r="K3968">
        <v>130655</v>
      </c>
      <c r="L3968">
        <v>99622</v>
      </c>
      <c r="M3968">
        <v>18276</v>
      </c>
      <c r="N3968">
        <v>4752</v>
      </c>
      <c r="O3968">
        <v>1180</v>
      </c>
      <c r="P3968">
        <v>985</v>
      </c>
      <c r="Q3968">
        <v>5840</v>
      </c>
    </row>
    <row r="3969" spans="1:17" hidden="1" x14ac:dyDescent="0.2">
      <c r="A3969" t="s">
        <v>339</v>
      </c>
      <c r="B3969" t="s">
        <v>340</v>
      </c>
      <c r="C3969" t="s">
        <v>353</v>
      </c>
      <c r="D3969" t="s">
        <v>354</v>
      </c>
      <c r="E3969" t="s">
        <v>347</v>
      </c>
      <c r="F3969" t="s">
        <v>348</v>
      </c>
      <c r="G3969" t="s">
        <v>405</v>
      </c>
      <c r="H3969">
        <v>44</v>
      </c>
      <c r="I3969" t="s">
        <v>253</v>
      </c>
      <c r="J3969" t="s">
        <v>252</v>
      </c>
      <c r="K3969">
        <v>921912</v>
      </c>
      <c r="L3969">
        <v>810631</v>
      </c>
      <c r="M3969">
        <v>56797</v>
      </c>
      <c r="N3969">
        <v>4421</v>
      </c>
      <c r="O3969">
        <v>30588</v>
      </c>
      <c r="P3969">
        <v>617</v>
      </c>
      <c r="Q3969">
        <v>18858</v>
      </c>
    </row>
    <row r="3970" spans="1:17" hidden="1" x14ac:dyDescent="0.2">
      <c r="A3970" t="s">
        <v>339</v>
      </c>
      <c r="B3970" t="s">
        <v>340</v>
      </c>
      <c r="C3970" t="s">
        <v>353</v>
      </c>
      <c r="D3970" t="s">
        <v>354</v>
      </c>
      <c r="E3970" t="s">
        <v>349</v>
      </c>
      <c r="F3970" t="s">
        <v>350</v>
      </c>
      <c r="G3970" t="s">
        <v>405</v>
      </c>
      <c r="H3970">
        <v>44</v>
      </c>
      <c r="I3970" t="s">
        <v>253</v>
      </c>
      <c r="J3970" t="s">
        <v>252</v>
      </c>
      <c r="K3970">
        <v>1052567</v>
      </c>
      <c r="L3970">
        <v>910253</v>
      </c>
      <c r="M3970">
        <v>75073</v>
      </c>
      <c r="N3970">
        <v>9173</v>
      </c>
      <c r="O3970">
        <v>31768</v>
      </c>
      <c r="P3970">
        <v>1602</v>
      </c>
      <c r="Q3970">
        <v>24698</v>
      </c>
    </row>
    <row r="3971" spans="1:17" hidden="1" x14ac:dyDescent="0.2">
      <c r="A3971" t="s">
        <v>355</v>
      </c>
      <c r="B3971" t="s">
        <v>356</v>
      </c>
      <c r="C3971" t="s">
        <v>341</v>
      </c>
      <c r="D3971" t="s">
        <v>342</v>
      </c>
      <c r="E3971" t="s">
        <v>343</v>
      </c>
      <c r="F3971" t="s">
        <v>344</v>
      </c>
      <c r="G3971" t="s">
        <v>405</v>
      </c>
      <c r="H3971">
        <v>44</v>
      </c>
      <c r="I3971" t="s">
        <v>253</v>
      </c>
      <c r="J3971" t="s">
        <v>252</v>
      </c>
      <c r="K3971">
        <v>66147</v>
      </c>
      <c r="L3971">
        <v>50193</v>
      </c>
      <c r="M3971">
        <v>9472</v>
      </c>
      <c r="N3971">
        <v>2381</v>
      </c>
      <c r="O3971">
        <v>595</v>
      </c>
      <c r="P3971">
        <v>503</v>
      </c>
      <c r="Q3971">
        <v>3003</v>
      </c>
    </row>
    <row r="3972" spans="1:17" hidden="1" x14ac:dyDescent="0.2">
      <c r="A3972" t="s">
        <v>355</v>
      </c>
      <c r="B3972" t="s">
        <v>356</v>
      </c>
      <c r="C3972" t="s">
        <v>341</v>
      </c>
      <c r="D3972" t="s">
        <v>342</v>
      </c>
      <c r="E3972" t="s">
        <v>347</v>
      </c>
      <c r="F3972" t="s">
        <v>348</v>
      </c>
      <c r="G3972" t="s">
        <v>405</v>
      </c>
      <c r="H3972">
        <v>44</v>
      </c>
      <c r="I3972" t="s">
        <v>253</v>
      </c>
      <c r="J3972" t="s">
        <v>252</v>
      </c>
      <c r="K3972">
        <v>478158</v>
      </c>
      <c r="L3972">
        <v>421227</v>
      </c>
      <c r="M3972">
        <v>28427</v>
      </c>
      <c r="N3972">
        <v>2284</v>
      </c>
      <c r="O3972">
        <v>16228</v>
      </c>
      <c r="P3972">
        <v>306</v>
      </c>
      <c r="Q3972">
        <v>9686</v>
      </c>
    </row>
    <row r="3973" spans="1:17" hidden="1" x14ac:dyDescent="0.2">
      <c r="A3973" t="s">
        <v>355</v>
      </c>
      <c r="B3973" t="s">
        <v>356</v>
      </c>
      <c r="C3973" t="s">
        <v>341</v>
      </c>
      <c r="D3973" t="s">
        <v>342</v>
      </c>
      <c r="E3973" t="s">
        <v>349</v>
      </c>
      <c r="F3973" t="s">
        <v>350</v>
      </c>
      <c r="G3973" t="s">
        <v>405</v>
      </c>
      <c r="H3973">
        <v>44</v>
      </c>
      <c r="I3973" t="s">
        <v>253</v>
      </c>
      <c r="J3973" t="s">
        <v>252</v>
      </c>
      <c r="K3973">
        <v>544305</v>
      </c>
      <c r="L3973">
        <v>471420</v>
      </c>
      <c r="M3973">
        <v>37899</v>
      </c>
      <c r="N3973">
        <v>4665</v>
      </c>
      <c r="O3973">
        <v>16823</v>
      </c>
      <c r="P3973">
        <v>809</v>
      </c>
      <c r="Q3973">
        <v>12689</v>
      </c>
    </row>
    <row r="3974" spans="1:17" hidden="1" x14ac:dyDescent="0.2">
      <c r="A3974" t="s">
        <v>355</v>
      </c>
      <c r="B3974" t="s">
        <v>356</v>
      </c>
      <c r="C3974" t="s">
        <v>351</v>
      </c>
      <c r="D3974" t="s">
        <v>352</v>
      </c>
      <c r="E3974" t="s">
        <v>343</v>
      </c>
      <c r="F3974" t="s">
        <v>344</v>
      </c>
      <c r="G3974" t="s">
        <v>405</v>
      </c>
      <c r="H3974">
        <v>44</v>
      </c>
      <c r="I3974" t="s">
        <v>253</v>
      </c>
      <c r="J3974" t="s">
        <v>252</v>
      </c>
      <c r="K3974">
        <v>64524</v>
      </c>
      <c r="L3974">
        <v>49440</v>
      </c>
      <c r="M3974">
        <v>8805</v>
      </c>
      <c r="N3974">
        <v>2371</v>
      </c>
      <c r="O3974">
        <v>585</v>
      </c>
      <c r="P3974">
        <v>482</v>
      </c>
      <c r="Q3974">
        <v>2841</v>
      </c>
    </row>
    <row r="3975" spans="1:17" hidden="1" x14ac:dyDescent="0.2">
      <c r="A3975" t="s">
        <v>355</v>
      </c>
      <c r="B3975" t="s">
        <v>356</v>
      </c>
      <c r="C3975" t="s">
        <v>351</v>
      </c>
      <c r="D3975" t="s">
        <v>352</v>
      </c>
      <c r="E3975" t="s">
        <v>347</v>
      </c>
      <c r="F3975" t="s">
        <v>348</v>
      </c>
      <c r="G3975" t="s">
        <v>405</v>
      </c>
      <c r="H3975">
        <v>44</v>
      </c>
      <c r="I3975" t="s">
        <v>253</v>
      </c>
      <c r="J3975" t="s">
        <v>252</v>
      </c>
      <c r="K3975">
        <v>444128</v>
      </c>
      <c r="L3975">
        <v>389721</v>
      </c>
      <c r="M3975">
        <v>28402</v>
      </c>
      <c r="N3975">
        <v>2139</v>
      </c>
      <c r="O3975">
        <v>14371</v>
      </c>
      <c r="P3975">
        <v>311</v>
      </c>
      <c r="Q3975">
        <v>9184</v>
      </c>
    </row>
    <row r="3976" spans="1:17" hidden="1" x14ac:dyDescent="0.2">
      <c r="A3976" t="s">
        <v>355</v>
      </c>
      <c r="B3976" t="s">
        <v>356</v>
      </c>
      <c r="C3976" t="s">
        <v>351</v>
      </c>
      <c r="D3976" t="s">
        <v>352</v>
      </c>
      <c r="E3976" t="s">
        <v>349</v>
      </c>
      <c r="F3976" t="s">
        <v>350</v>
      </c>
      <c r="G3976" t="s">
        <v>405</v>
      </c>
      <c r="H3976">
        <v>44</v>
      </c>
      <c r="I3976" t="s">
        <v>253</v>
      </c>
      <c r="J3976" t="s">
        <v>252</v>
      </c>
      <c r="K3976">
        <v>508652</v>
      </c>
      <c r="L3976">
        <v>439161</v>
      </c>
      <c r="M3976">
        <v>37207</v>
      </c>
      <c r="N3976">
        <v>4510</v>
      </c>
      <c r="O3976">
        <v>14956</v>
      </c>
      <c r="P3976">
        <v>793</v>
      </c>
      <c r="Q3976">
        <v>12025</v>
      </c>
    </row>
    <row r="3977" spans="1:17" hidden="1" x14ac:dyDescent="0.2">
      <c r="A3977" t="s">
        <v>355</v>
      </c>
      <c r="B3977" t="s">
        <v>356</v>
      </c>
      <c r="C3977" t="s">
        <v>353</v>
      </c>
      <c r="D3977" t="s">
        <v>354</v>
      </c>
      <c r="E3977" t="s">
        <v>343</v>
      </c>
      <c r="F3977" t="s">
        <v>344</v>
      </c>
      <c r="G3977" t="s">
        <v>405</v>
      </c>
      <c r="H3977">
        <v>44</v>
      </c>
      <c r="I3977" t="s">
        <v>253</v>
      </c>
      <c r="J3977" t="s">
        <v>252</v>
      </c>
      <c r="K3977">
        <v>130671</v>
      </c>
      <c r="L3977">
        <v>99633</v>
      </c>
      <c r="M3977">
        <v>18277</v>
      </c>
      <c r="N3977">
        <v>4752</v>
      </c>
      <c r="O3977">
        <v>1180</v>
      </c>
      <c r="P3977">
        <v>985</v>
      </c>
      <c r="Q3977">
        <v>5844</v>
      </c>
    </row>
    <row r="3978" spans="1:17" hidden="1" x14ac:dyDescent="0.2">
      <c r="A3978" t="s">
        <v>355</v>
      </c>
      <c r="B3978" t="s">
        <v>356</v>
      </c>
      <c r="C3978" t="s">
        <v>353</v>
      </c>
      <c r="D3978" t="s">
        <v>354</v>
      </c>
      <c r="E3978" t="s">
        <v>347</v>
      </c>
      <c r="F3978" t="s">
        <v>348</v>
      </c>
      <c r="G3978" t="s">
        <v>405</v>
      </c>
      <c r="H3978">
        <v>44</v>
      </c>
      <c r="I3978" t="s">
        <v>253</v>
      </c>
      <c r="J3978" t="s">
        <v>252</v>
      </c>
      <c r="K3978">
        <v>922286</v>
      </c>
      <c r="L3978">
        <v>810948</v>
      </c>
      <c r="M3978">
        <v>56829</v>
      </c>
      <c r="N3978">
        <v>4423</v>
      </c>
      <c r="O3978">
        <v>30599</v>
      </c>
      <c r="P3978">
        <v>617</v>
      </c>
      <c r="Q3978">
        <v>18870</v>
      </c>
    </row>
    <row r="3979" spans="1:17" hidden="1" x14ac:dyDescent="0.2">
      <c r="A3979" t="s">
        <v>355</v>
      </c>
      <c r="B3979" t="s">
        <v>356</v>
      </c>
      <c r="C3979" t="s">
        <v>353</v>
      </c>
      <c r="D3979" t="s">
        <v>354</v>
      </c>
      <c r="E3979" t="s">
        <v>349</v>
      </c>
      <c r="F3979" t="s">
        <v>350</v>
      </c>
      <c r="G3979" t="s">
        <v>405</v>
      </c>
      <c r="H3979">
        <v>44</v>
      </c>
      <c r="I3979" t="s">
        <v>253</v>
      </c>
      <c r="J3979" t="s">
        <v>252</v>
      </c>
      <c r="K3979">
        <v>1052957</v>
      </c>
      <c r="L3979">
        <v>910581</v>
      </c>
      <c r="M3979">
        <v>75106</v>
      </c>
      <c r="N3979">
        <v>9175</v>
      </c>
      <c r="O3979">
        <v>31779</v>
      </c>
      <c r="P3979">
        <v>1602</v>
      </c>
      <c r="Q3979">
        <v>24714</v>
      </c>
    </row>
    <row r="3980" spans="1:17" hidden="1" x14ac:dyDescent="0.2">
      <c r="A3980" t="s">
        <v>357</v>
      </c>
      <c r="B3980" s="2">
        <v>40360</v>
      </c>
      <c r="C3980" t="s">
        <v>341</v>
      </c>
      <c r="D3980" t="s">
        <v>342</v>
      </c>
      <c r="E3980" t="s">
        <v>343</v>
      </c>
      <c r="F3980" t="s">
        <v>344</v>
      </c>
      <c r="G3980" t="s">
        <v>405</v>
      </c>
      <c r="H3980">
        <v>44</v>
      </c>
      <c r="I3980" t="s">
        <v>253</v>
      </c>
      <c r="J3980" t="s">
        <v>252</v>
      </c>
      <c r="K3980">
        <v>66765</v>
      </c>
      <c r="L3980">
        <v>50603</v>
      </c>
      <c r="M3980">
        <v>9592</v>
      </c>
      <c r="N3980">
        <v>2421</v>
      </c>
      <c r="O3980">
        <v>603</v>
      </c>
      <c r="P3980">
        <v>510</v>
      </c>
      <c r="Q3980">
        <v>3036</v>
      </c>
    </row>
    <row r="3981" spans="1:17" hidden="1" x14ac:dyDescent="0.2">
      <c r="A3981" t="s">
        <v>357</v>
      </c>
      <c r="B3981" s="2">
        <v>40360</v>
      </c>
      <c r="C3981" t="s">
        <v>341</v>
      </c>
      <c r="D3981" t="s">
        <v>342</v>
      </c>
      <c r="E3981" t="s">
        <v>347</v>
      </c>
      <c r="F3981" t="s">
        <v>348</v>
      </c>
      <c r="G3981" t="s">
        <v>405</v>
      </c>
      <c r="H3981">
        <v>44</v>
      </c>
      <c r="I3981" t="s">
        <v>253</v>
      </c>
      <c r="J3981" t="s">
        <v>252</v>
      </c>
      <c r="K3981">
        <v>477907</v>
      </c>
      <c r="L3981">
        <v>420569</v>
      </c>
      <c r="M3981">
        <v>28545</v>
      </c>
      <c r="N3981">
        <v>2293</v>
      </c>
      <c r="O3981">
        <v>16452</v>
      </c>
      <c r="P3981">
        <v>303</v>
      </c>
      <c r="Q3981">
        <v>9745</v>
      </c>
    </row>
    <row r="3982" spans="1:17" hidden="1" x14ac:dyDescent="0.2">
      <c r="A3982" t="s">
        <v>357</v>
      </c>
      <c r="B3982" s="2">
        <v>40360</v>
      </c>
      <c r="C3982" t="s">
        <v>341</v>
      </c>
      <c r="D3982" t="s">
        <v>342</v>
      </c>
      <c r="E3982" t="s">
        <v>349</v>
      </c>
      <c r="F3982" t="s">
        <v>350</v>
      </c>
      <c r="G3982" t="s">
        <v>405</v>
      </c>
      <c r="H3982">
        <v>44</v>
      </c>
      <c r="I3982" t="s">
        <v>253</v>
      </c>
      <c r="J3982" t="s">
        <v>252</v>
      </c>
      <c r="K3982">
        <v>544672</v>
      </c>
      <c r="L3982">
        <v>471172</v>
      </c>
      <c r="M3982">
        <v>38137</v>
      </c>
      <c r="N3982">
        <v>4714</v>
      </c>
      <c r="O3982">
        <v>17055</v>
      </c>
      <c r="P3982">
        <v>813</v>
      </c>
      <c r="Q3982">
        <v>12781</v>
      </c>
    </row>
    <row r="3983" spans="1:17" hidden="1" x14ac:dyDescent="0.2">
      <c r="A3983" t="s">
        <v>357</v>
      </c>
      <c r="B3983" s="2">
        <v>40360</v>
      </c>
      <c r="C3983" t="s">
        <v>351</v>
      </c>
      <c r="D3983" t="s">
        <v>352</v>
      </c>
      <c r="E3983" t="s">
        <v>343</v>
      </c>
      <c r="F3983" t="s">
        <v>344</v>
      </c>
      <c r="G3983" t="s">
        <v>405</v>
      </c>
      <c r="H3983">
        <v>44</v>
      </c>
      <c r="I3983" t="s">
        <v>253</v>
      </c>
      <c r="J3983" t="s">
        <v>252</v>
      </c>
      <c r="K3983">
        <v>65313</v>
      </c>
      <c r="L3983">
        <v>50016</v>
      </c>
      <c r="M3983">
        <v>8928</v>
      </c>
      <c r="N3983">
        <v>2416</v>
      </c>
      <c r="O3983">
        <v>590</v>
      </c>
      <c r="P3983">
        <v>487</v>
      </c>
      <c r="Q3983">
        <v>2876</v>
      </c>
    </row>
    <row r="3984" spans="1:17" hidden="1" x14ac:dyDescent="0.2">
      <c r="A3984" t="s">
        <v>357</v>
      </c>
      <c r="B3984" s="2">
        <v>40360</v>
      </c>
      <c r="C3984" t="s">
        <v>351</v>
      </c>
      <c r="D3984" t="s">
        <v>352</v>
      </c>
      <c r="E3984" t="s">
        <v>347</v>
      </c>
      <c r="F3984" t="s">
        <v>348</v>
      </c>
      <c r="G3984" t="s">
        <v>405</v>
      </c>
      <c r="H3984">
        <v>44</v>
      </c>
      <c r="I3984" t="s">
        <v>253</v>
      </c>
      <c r="J3984" t="s">
        <v>252</v>
      </c>
      <c r="K3984">
        <v>443953</v>
      </c>
      <c r="L3984">
        <v>389131</v>
      </c>
      <c r="M3984">
        <v>28538</v>
      </c>
      <c r="N3984">
        <v>2143</v>
      </c>
      <c r="O3984">
        <v>14590</v>
      </c>
      <c r="P3984">
        <v>311</v>
      </c>
      <c r="Q3984">
        <v>9240</v>
      </c>
    </row>
    <row r="3985" spans="1:17" hidden="1" x14ac:dyDescent="0.2">
      <c r="A3985" t="s">
        <v>357</v>
      </c>
      <c r="B3985" s="2">
        <v>40360</v>
      </c>
      <c r="C3985" t="s">
        <v>351</v>
      </c>
      <c r="D3985" t="s">
        <v>352</v>
      </c>
      <c r="E3985" t="s">
        <v>349</v>
      </c>
      <c r="F3985" t="s">
        <v>350</v>
      </c>
      <c r="G3985" t="s">
        <v>405</v>
      </c>
      <c r="H3985">
        <v>44</v>
      </c>
      <c r="I3985" t="s">
        <v>253</v>
      </c>
      <c r="J3985" t="s">
        <v>252</v>
      </c>
      <c r="K3985">
        <v>509266</v>
      </c>
      <c r="L3985">
        <v>439147</v>
      </c>
      <c r="M3985">
        <v>37466</v>
      </c>
      <c r="N3985">
        <v>4559</v>
      </c>
      <c r="O3985">
        <v>15180</v>
      </c>
      <c r="P3985">
        <v>798</v>
      </c>
      <c r="Q3985">
        <v>12116</v>
      </c>
    </row>
    <row r="3986" spans="1:17" hidden="1" x14ac:dyDescent="0.2">
      <c r="A3986" t="s">
        <v>357</v>
      </c>
      <c r="B3986" s="2">
        <v>40360</v>
      </c>
      <c r="C3986" t="s">
        <v>353</v>
      </c>
      <c r="D3986" t="s">
        <v>354</v>
      </c>
      <c r="E3986" t="s">
        <v>343</v>
      </c>
      <c r="F3986" t="s">
        <v>344</v>
      </c>
      <c r="G3986" t="s">
        <v>405</v>
      </c>
      <c r="H3986">
        <v>44</v>
      </c>
      <c r="I3986" t="s">
        <v>253</v>
      </c>
      <c r="J3986" t="s">
        <v>252</v>
      </c>
      <c r="K3986">
        <v>132078</v>
      </c>
      <c r="L3986">
        <v>100619</v>
      </c>
      <c r="M3986">
        <v>18520</v>
      </c>
      <c r="N3986">
        <v>4837</v>
      </c>
      <c r="O3986">
        <v>1193</v>
      </c>
      <c r="P3986">
        <v>997</v>
      </c>
      <c r="Q3986">
        <v>5912</v>
      </c>
    </row>
    <row r="3987" spans="1:17" hidden="1" x14ac:dyDescent="0.2">
      <c r="A3987" t="s">
        <v>357</v>
      </c>
      <c r="B3987" s="2">
        <v>40360</v>
      </c>
      <c r="C3987" t="s">
        <v>353</v>
      </c>
      <c r="D3987" t="s">
        <v>354</v>
      </c>
      <c r="E3987" t="s">
        <v>347</v>
      </c>
      <c r="F3987" t="s">
        <v>348</v>
      </c>
      <c r="G3987" t="s">
        <v>405</v>
      </c>
      <c r="H3987">
        <v>44</v>
      </c>
      <c r="I3987" t="s">
        <v>253</v>
      </c>
      <c r="J3987" t="s">
        <v>252</v>
      </c>
      <c r="K3987">
        <v>921860</v>
      </c>
      <c r="L3987">
        <v>809700</v>
      </c>
      <c r="M3987">
        <v>57083</v>
      </c>
      <c r="N3987">
        <v>4436</v>
      </c>
      <c r="O3987">
        <v>31042</v>
      </c>
      <c r="P3987">
        <v>614</v>
      </c>
      <c r="Q3987">
        <v>18985</v>
      </c>
    </row>
    <row r="3988" spans="1:17" hidden="1" x14ac:dyDescent="0.2">
      <c r="A3988" t="s">
        <v>357</v>
      </c>
      <c r="B3988" s="2">
        <v>40360</v>
      </c>
      <c r="C3988" t="s">
        <v>353</v>
      </c>
      <c r="D3988" t="s">
        <v>354</v>
      </c>
      <c r="E3988" t="s">
        <v>349</v>
      </c>
      <c r="F3988" t="s">
        <v>350</v>
      </c>
      <c r="G3988" t="s">
        <v>405</v>
      </c>
      <c r="H3988">
        <v>44</v>
      </c>
      <c r="I3988" t="s">
        <v>253</v>
      </c>
      <c r="J3988" t="s">
        <v>252</v>
      </c>
      <c r="K3988">
        <v>1053938</v>
      </c>
      <c r="L3988">
        <v>910319</v>
      </c>
      <c r="M3988">
        <v>75603</v>
      </c>
      <c r="N3988">
        <v>9273</v>
      </c>
      <c r="O3988">
        <v>32235</v>
      </c>
      <c r="P3988">
        <v>1611</v>
      </c>
      <c r="Q3988">
        <v>24897</v>
      </c>
    </row>
    <row r="3989" spans="1:17" hidden="1" x14ac:dyDescent="0.2">
      <c r="A3989" t="s">
        <v>358</v>
      </c>
      <c r="B3989" s="2">
        <v>40725</v>
      </c>
      <c r="C3989" t="s">
        <v>341</v>
      </c>
      <c r="D3989" t="s">
        <v>342</v>
      </c>
      <c r="E3989" t="s">
        <v>343</v>
      </c>
      <c r="F3989" t="s">
        <v>344</v>
      </c>
      <c r="G3989" t="s">
        <v>405</v>
      </c>
      <c r="H3989">
        <v>44</v>
      </c>
      <c r="I3989" t="s">
        <v>253</v>
      </c>
      <c r="J3989" t="s">
        <v>252</v>
      </c>
      <c r="K3989">
        <v>68660</v>
      </c>
      <c r="L3989">
        <v>51799</v>
      </c>
      <c r="M3989">
        <v>10032</v>
      </c>
      <c r="N3989">
        <v>2537</v>
      </c>
      <c r="O3989">
        <v>622</v>
      </c>
      <c r="P3989">
        <v>526</v>
      </c>
      <c r="Q3989">
        <v>3144</v>
      </c>
    </row>
    <row r="3990" spans="1:17" hidden="1" x14ac:dyDescent="0.2">
      <c r="A3990" t="s">
        <v>358</v>
      </c>
      <c r="B3990" s="2">
        <v>40725</v>
      </c>
      <c r="C3990" t="s">
        <v>341</v>
      </c>
      <c r="D3990" t="s">
        <v>342</v>
      </c>
      <c r="E3990" t="s">
        <v>347</v>
      </c>
      <c r="F3990" t="s">
        <v>348</v>
      </c>
      <c r="G3990" t="s">
        <v>405</v>
      </c>
      <c r="H3990">
        <v>44</v>
      </c>
      <c r="I3990" t="s">
        <v>253</v>
      </c>
      <c r="J3990" t="s">
        <v>252</v>
      </c>
      <c r="K3990">
        <v>475257</v>
      </c>
      <c r="L3990">
        <v>416590</v>
      </c>
      <c r="M3990">
        <v>28964</v>
      </c>
      <c r="N3990">
        <v>2292</v>
      </c>
      <c r="O3990">
        <v>17203</v>
      </c>
      <c r="P3990">
        <v>313</v>
      </c>
      <c r="Q3990">
        <v>9895</v>
      </c>
    </row>
    <row r="3991" spans="1:17" hidden="1" x14ac:dyDescent="0.2">
      <c r="A3991" t="s">
        <v>358</v>
      </c>
      <c r="B3991" s="2">
        <v>40725</v>
      </c>
      <c r="C3991" t="s">
        <v>341</v>
      </c>
      <c r="D3991" t="s">
        <v>342</v>
      </c>
      <c r="E3991" t="s">
        <v>349</v>
      </c>
      <c r="F3991" t="s">
        <v>350</v>
      </c>
      <c r="G3991" t="s">
        <v>405</v>
      </c>
      <c r="H3991">
        <v>44</v>
      </c>
      <c r="I3991" t="s">
        <v>253</v>
      </c>
      <c r="J3991" t="s">
        <v>252</v>
      </c>
      <c r="K3991">
        <v>543917</v>
      </c>
      <c r="L3991">
        <v>468389</v>
      </c>
      <c r="M3991">
        <v>38996</v>
      </c>
      <c r="N3991">
        <v>4829</v>
      </c>
      <c r="O3991">
        <v>17825</v>
      </c>
      <c r="P3991">
        <v>839</v>
      </c>
      <c r="Q3991">
        <v>13039</v>
      </c>
    </row>
    <row r="3992" spans="1:17" hidden="1" x14ac:dyDescent="0.2">
      <c r="A3992" t="s">
        <v>358</v>
      </c>
      <c r="B3992" s="2">
        <v>40725</v>
      </c>
      <c r="C3992" t="s">
        <v>351</v>
      </c>
      <c r="D3992" t="s">
        <v>352</v>
      </c>
      <c r="E3992" t="s">
        <v>343</v>
      </c>
      <c r="F3992" t="s">
        <v>344</v>
      </c>
      <c r="G3992" t="s">
        <v>405</v>
      </c>
      <c r="H3992">
        <v>44</v>
      </c>
      <c r="I3992" t="s">
        <v>253</v>
      </c>
      <c r="J3992" t="s">
        <v>252</v>
      </c>
      <c r="K3992">
        <v>67653</v>
      </c>
      <c r="L3992">
        <v>51632</v>
      </c>
      <c r="M3992">
        <v>9385</v>
      </c>
      <c r="N3992">
        <v>2495</v>
      </c>
      <c r="O3992">
        <v>625</v>
      </c>
      <c r="P3992">
        <v>528</v>
      </c>
      <c r="Q3992">
        <v>2988</v>
      </c>
    </row>
    <row r="3993" spans="1:17" hidden="1" x14ac:dyDescent="0.2">
      <c r="A3993" t="s">
        <v>358</v>
      </c>
      <c r="B3993" s="2">
        <v>40725</v>
      </c>
      <c r="C3993" t="s">
        <v>351</v>
      </c>
      <c r="D3993" t="s">
        <v>352</v>
      </c>
      <c r="E3993" t="s">
        <v>347</v>
      </c>
      <c r="F3993" t="s">
        <v>348</v>
      </c>
      <c r="G3993" t="s">
        <v>405</v>
      </c>
      <c r="H3993">
        <v>44</v>
      </c>
      <c r="I3993" t="s">
        <v>253</v>
      </c>
      <c r="J3993" t="s">
        <v>252</v>
      </c>
      <c r="K3993">
        <v>441966</v>
      </c>
      <c r="L3993">
        <v>385876</v>
      </c>
      <c r="M3993">
        <v>29008</v>
      </c>
      <c r="N3993">
        <v>2164</v>
      </c>
      <c r="O3993">
        <v>15216</v>
      </c>
      <c r="P3993">
        <v>314</v>
      </c>
      <c r="Q3993">
        <v>9388</v>
      </c>
    </row>
    <row r="3994" spans="1:17" hidden="1" x14ac:dyDescent="0.2">
      <c r="A3994" t="s">
        <v>358</v>
      </c>
      <c r="B3994" s="2">
        <v>40725</v>
      </c>
      <c r="C3994" t="s">
        <v>351</v>
      </c>
      <c r="D3994" t="s">
        <v>352</v>
      </c>
      <c r="E3994" t="s">
        <v>349</v>
      </c>
      <c r="F3994" t="s">
        <v>350</v>
      </c>
      <c r="G3994" t="s">
        <v>405</v>
      </c>
      <c r="H3994">
        <v>44</v>
      </c>
      <c r="I3994" t="s">
        <v>253</v>
      </c>
      <c r="J3994" t="s">
        <v>252</v>
      </c>
      <c r="K3994">
        <v>509619</v>
      </c>
      <c r="L3994">
        <v>437508</v>
      </c>
      <c r="M3994">
        <v>38393</v>
      </c>
      <c r="N3994">
        <v>4659</v>
      </c>
      <c r="O3994">
        <v>15841</v>
      </c>
      <c r="P3994">
        <v>842</v>
      </c>
      <c r="Q3994">
        <v>12376</v>
      </c>
    </row>
    <row r="3995" spans="1:17" hidden="1" x14ac:dyDescent="0.2">
      <c r="A3995" t="s">
        <v>358</v>
      </c>
      <c r="B3995" s="2">
        <v>40725</v>
      </c>
      <c r="C3995" t="s">
        <v>353</v>
      </c>
      <c r="D3995" t="s">
        <v>354</v>
      </c>
      <c r="E3995" t="s">
        <v>343</v>
      </c>
      <c r="F3995" t="s">
        <v>344</v>
      </c>
      <c r="G3995" t="s">
        <v>405</v>
      </c>
      <c r="H3995">
        <v>44</v>
      </c>
      <c r="I3995" t="s">
        <v>253</v>
      </c>
      <c r="J3995" t="s">
        <v>252</v>
      </c>
      <c r="K3995">
        <v>136313</v>
      </c>
      <c r="L3995">
        <v>103431</v>
      </c>
      <c r="M3995">
        <v>19417</v>
      </c>
      <c r="N3995">
        <v>5032</v>
      </c>
      <c r="O3995">
        <v>1247</v>
      </c>
      <c r="P3995">
        <v>1054</v>
      </c>
      <c r="Q3995">
        <v>6132</v>
      </c>
    </row>
    <row r="3996" spans="1:17" hidden="1" x14ac:dyDescent="0.2">
      <c r="A3996" t="s">
        <v>358</v>
      </c>
      <c r="B3996" s="2">
        <v>40725</v>
      </c>
      <c r="C3996" t="s">
        <v>353</v>
      </c>
      <c r="D3996" t="s">
        <v>354</v>
      </c>
      <c r="E3996" t="s">
        <v>347</v>
      </c>
      <c r="F3996" t="s">
        <v>348</v>
      </c>
      <c r="G3996" t="s">
        <v>405</v>
      </c>
      <c r="H3996">
        <v>44</v>
      </c>
      <c r="I3996" t="s">
        <v>253</v>
      </c>
      <c r="J3996" t="s">
        <v>252</v>
      </c>
      <c r="K3996">
        <v>917223</v>
      </c>
      <c r="L3996">
        <v>802466</v>
      </c>
      <c r="M3996">
        <v>57972</v>
      </c>
      <c r="N3996">
        <v>4456</v>
      </c>
      <c r="O3996">
        <v>32419</v>
      </c>
      <c r="P3996">
        <v>627</v>
      </c>
      <c r="Q3996">
        <v>19283</v>
      </c>
    </row>
    <row r="3997" spans="1:17" hidden="1" x14ac:dyDescent="0.2">
      <c r="A3997" t="s">
        <v>358</v>
      </c>
      <c r="B3997" s="2">
        <v>40725</v>
      </c>
      <c r="C3997" t="s">
        <v>353</v>
      </c>
      <c r="D3997" t="s">
        <v>354</v>
      </c>
      <c r="E3997" t="s">
        <v>349</v>
      </c>
      <c r="F3997" t="s">
        <v>350</v>
      </c>
      <c r="G3997" t="s">
        <v>405</v>
      </c>
      <c r="H3997">
        <v>44</v>
      </c>
      <c r="I3997" t="s">
        <v>253</v>
      </c>
      <c r="J3997" t="s">
        <v>252</v>
      </c>
      <c r="K3997">
        <v>1053536</v>
      </c>
      <c r="L3997">
        <v>905897</v>
      </c>
      <c r="M3997">
        <v>77389</v>
      </c>
      <c r="N3997">
        <v>9488</v>
      </c>
      <c r="O3997">
        <v>33666</v>
      </c>
      <c r="P3997">
        <v>1681</v>
      </c>
      <c r="Q3997">
        <v>25415</v>
      </c>
    </row>
    <row r="3998" spans="1:17" hidden="1" x14ac:dyDescent="0.2">
      <c r="A3998" t="s">
        <v>359</v>
      </c>
      <c r="B3998" s="2">
        <v>41091</v>
      </c>
      <c r="C3998" t="s">
        <v>341</v>
      </c>
      <c r="D3998" t="s">
        <v>342</v>
      </c>
      <c r="E3998" t="s">
        <v>343</v>
      </c>
      <c r="F3998" t="s">
        <v>344</v>
      </c>
      <c r="G3998" t="s">
        <v>405</v>
      </c>
      <c r="H3998">
        <v>44</v>
      </c>
      <c r="I3998" t="s">
        <v>253</v>
      </c>
      <c r="J3998" t="s">
        <v>252</v>
      </c>
      <c r="K3998">
        <v>70736</v>
      </c>
      <c r="L3998">
        <v>53157</v>
      </c>
      <c r="M3998">
        <v>10432</v>
      </c>
      <c r="N3998">
        <v>2687</v>
      </c>
      <c r="O3998">
        <v>651</v>
      </c>
      <c r="P3998">
        <v>551</v>
      </c>
      <c r="Q3998">
        <v>3258</v>
      </c>
    </row>
    <row r="3999" spans="1:17" hidden="1" x14ac:dyDescent="0.2">
      <c r="A3999" t="s">
        <v>359</v>
      </c>
      <c r="B3999" s="2">
        <v>41091</v>
      </c>
      <c r="C3999" t="s">
        <v>341</v>
      </c>
      <c r="D3999" t="s">
        <v>342</v>
      </c>
      <c r="E3999" t="s">
        <v>347</v>
      </c>
      <c r="F3999" t="s">
        <v>348</v>
      </c>
      <c r="G3999" t="s">
        <v>405</v>
      </c>
      <c r="H3999">
        <v>44</v>
      </c>
      <c r="I3999" t="s">
        <v>253</v>
      </c>
      <c r="J3999" t="s">
        <v>252</v>
      </c>
      <c r="K3999">
        <v>473248</v>
      </c>
      <c r="L3999">
        <v>413683</v>
      </c>
      <c r="M3999">
        <v>29158</v>
      </c>
      <c r="N3999">
        <v>2279</v>
      </c>
      <c r="O3999">
        <v>17711</v>
      </c>
      <c r="P3999">
        <v>309</v>
      </c>
      <c r="Q3999">
        <v>10108</v>
      </c>
    </row>
    <row r="4000" spans="1:17" hidden="1" x14ac:dyDescent="0.2">
      <c r="A4000" t="s">
        <v>359</v>
      </c>
      <c r="B4000" s="2">
        <v>41091</v>
      </c>
      <c r="C4000" t="s">
        <v>341</v>
      </c>
      <c r="D4000" t="s">
        <v>342</v>
      </c>
      <c r="E4000" t="s">
        <v>349</v>
      </c>
      <c r="F4000" t="s">
        <v>350</v>
      </c>
      <c r="G4000" t="s">
        <v>405</v>
      </c>
      <c r="H4000">
        <v>44</v>
      </c>
      <c r="I4000" t="s">
        <v>253</v>
      </c>
      <c r="J4000" t="s">
        <v>252</v>
      </c>
      <c r="K4000">
        <v>543984</v>
      </c>
      <c r="L4000">
        <v>466840</v>
      </c>
      <c r="M4000">
        <v>39590</v>
      </c>
      <c r="N4000">
        <v>4966</v>
      </c>
      <c r="O4000">
        <v>18362</v>
      </c>
      <c r="P4000">
        <v>860</v>
      </c>
      <c r="Q4000">
        <v>13366</v>
      </c>
    </row>
    <row r="4001" spans="1:17" hidden="1" x14ac:dyDescent="0.2">
      <c r="A4001" t="s">
        <v>359</v>
      </c>
      <c r="B4001" s="2">
        <v>41091</v>
      </c>
      <c r="C4001" t="s">
        <v>351</v>
      </c>
      <c r="D4001" t="s">
        <v>352</v>
      </c>
      <c r="E4001" t="s">
        <v>343</v>
      </c>
      <c r="F4001" t="s">
        <v>344</v>
      </c>
      <c r="G4001" t="s">
        <v>405</v>
      </c>
      <c r="H4001">
        <v>44</v>
      </c>
      <c r="I4001" t="s">
        <v>253</v>
      </c>
      <c r="J4001" t="s">
        <v>252</v>
      </c>
      <c r="K4001">
        <v>70324</v>
      </c>
      <c r="L4001">
        <v>53505</v>
      </c>
      <c r="M4001">
        <v>9813</v>
      </c>
      <c r="N4001">
        <v>2699</v>
      </c>
      <c r="O4001">
        <v>680</v>
      </c>
      <c r="P4001">
        <v>553</v>
      </c>
      <c r="Q4001">
        <v>3074</v>
      </c>
    </row>
    <row r="4002" spans="1:17" hidden="1" x14ac:dyDescent="0.2">
      <c r="A4002" t="s">
        <v>359</v>
      </c>
      <c r="B4002" s="2">
        <v>41091</v>
      </c>
      <c r="C4002" t="s">
        <v>351</v>
      </c>
      <c r="D4002" t="s">
        <v>352</v>
      </c>
      <c r="E4002" t="s">
        <v>347</v>
      </c>
      <c r="F4002" t="s">
        <v>348</v>
      </c>
      <c r="G4002" t="s">
        <v>405</v>
      </c>
      <c r="H4002">
        <v>44</v>
      </c>
      <c r="I4002" t="s">
        <v>253</v>
      </c>
      <c r="J4002" t="s">
        <v>252</v>
      </c>
      <c r="K4002">
        <v>440293</v>
      </c>
      <c r="L4002">
        <v>383425</v>
      </c>
      <c r="M4002">
        <v>29095</v>
      </c>
      <c r="N4002">
        <v>2166</v>
      </c>
      <c r="O4002">
        <v>15658</v>
      </c>
      <c r="P4002">
        <v>315</v>
      </c>
      <c r="Q4002">
        <v>9634</v>
      </c>
    </row>
    <row r="4003" spans="1:17" hidden="1" x14ac:dyDescent="0.2">
      <c r="A4003" t="s">
        <v>359</v>
      </c>
      <c r="B4003" s="2">
        <v>41091</v>
      </c>
      <c r="C4003" t="s">
        <v>351</v>
      </c>
      <c r="D4003" t="s">
        <v>352</v>
      </c>
      <c r="E4003" t="s">
        <v>349</v>
      </c>
      <c r="F4003" t="s">
        <v>350</v>
      </c>
      <c r="G4003" t="s">
        <v>405</v>
      </c>
      <c r="H4003">
        <v>44</v>
      </c>
      <c r="I4003" t="s">
        <v>253</v>
      </c>
      <c r="J4003" t="s">
        <v>252</v>
      </c>
      <c r="K4003">
        <v>510617</v>
      </c>
      <c r="L4003">
        <v>436930</v>
      </c>
      <c r="M4003">
        <v>38908</v>
      </c>
      <c r="N4003">
        <v>4865</v>
      </c>
      <c r="O4003">
        <v>16338</v>
      </c>
      <c r="P4003">
        <v>868</v>
      </c>
      <c r="Q4003">
        <v>12708</v>
      </c>
    </row>
    <row r="4004" spans="1:17" hidden="1" x14ac:dyDescent="0.2">
      <c r="A4004" t="s">
        <v>359</v>
      </c>
      <c r="B4004" s="2">
        <v>41091</v>
      </c>
      <c r="C4004" t="s">
        <v>353</v>
      </c>
      <c r="D4004" t="s">
        <v>354</v>
      </c>
      <c r="E4004" t="s">
        <v>343</v>
      </c>
      <c r="F4004" t="s">
        <v>344</v>
      </c>
      <c r="G4004" t="s">
        <v>405</v>
      </c>
      <c r="H4004">
        <v>44</v>
      </c>
      <c r="I4004" t="s">
        <v>253</v>
      </c>
      <c r="J4004" t="s">
        <v>252</v>
      </c>
      <c r="K4004">
        <v>141060</v>
      </c>
      <c r="L4004">
        <v>106662</v>
      </c>
      <c r="M4004">
        <v>20245</v>
      </c>
      <c r="N4004">
        <v>5386</v>
      </c>
      <c r="O4004">
        <v>1331</v>
      </c>
      <c r="P4004">
        <v>1104</v>
      </c>
      <c r="Q4004">
        <v>6332</v>
      </c>
    </row>
    <row r="4005" spans="1:17" hidden="1" x14ac:dyDescent="0.2">
      <c r="A4005" t="s">
        <v>359</v>
      </c>
      <c r="B4005" s="2">
        <v>41091</v>
      </c>
      <c r="C4005" t="s">
        <v>353</v>
      </c>
      <c r="D4005" t="s">
        <v>354</v>
      </c>
      <c r="E4005" t="s">
        <v>347</v>
      </c>
      <c r="F4005" t="s">
        <v>348</v>
      </c>
      <c r="G4005" t="s">
        <v>405</v>
      </c>
      <c r="H4005">
        <v>44</v>
      </c>
      <c r="I4005" t="s">
        <v>253</v>
      </c>
      <c r="J4005" t="s">
        <v>252</v>
      </c>
      <c r="K4005">
        <v>913541</v>
      </c>
      <c r="L4005">
        <v>797108</v>
      </c>
      <c r="M4005">
        <v>58253</v>
      </c>
      <c r="N4005">
        <v>4445</v>
      </c>
      <c r="O4005">
        <v>33369</v>
      </c>
      <c r="P4005">
        <v>624</v>
      </c>
      <c r="Q4005">
        <v>19742</v>
      </c>
    </row>
    <row r="4006" spans="1:17" hidden="1" x14ac:dyDescent="0.2">
      <c r="A4006" t="s">
        <v>359</v>
      </c>
      <c r="B4006" s="2">
        <v>41091</v>
      </c>
      <c r="C4006" t="s">
        <v>353</v>
      </c>
      <c r="D4006" t="s">
        <v>354</v>
      </c>
      <c r="E4006" t="s">
        <v>349</v>
      </c>
      <c r="F4006" t="s">
        <v>350</v>
      </c>
      <c r="G4006" t="s">
        <v>405</v>
      </c>
      <c r="H4006">
        <v>44</v>
      </c>
      <c r="I4006" t="s">
        <v>253</v>
      </c>
      <c r="J4006" t="s">
        <v>252</v>
      </c>
      <c r="K4006">
        <v>1054601</v>
      </c>
      <c r="L4006">
        <v>903770</v>
      </c>
      <c r="M4006">
        <v>78498</v>
      </c>
      <c r="N4006">
        <v>9831</v>
      </c>
      <c r="O4006">
        <v>34700</v>
      </c>
      <c r="P4006">
        <v>1728</v>
      </c>
      <c r="Q4006">
        <v>26074</v>
      </c>
    </row>
    <row r="4007" spans="1:17" hidden="1" x14ac:dyDescent="0.2">
      <c r="A4007" t="s">
        <v>360</v>
      </c>
      <c r="B4007" s="2">
        <v>41456</v>
      </c>
      <c r="C4007" t="s">
        <v>341</v>
      </c>
      <c r="D4007" t="s">
        <v>342</v>
      </c>
      <c r="E4007" t="s">
        <v>343</v>
      </c>
      <c r="F4007" t="s">
        <v>344</v>
      </c>
      <c r="G4007" t="s">
        <v>405</v>
      </c>
      <c r="H4007">
        <v>44</v>
      </c>
      <c r="I4007" t="s">
        <v>253</v>
      </c>
      <c r="J4007" t="s">
        <v>252</v>
      </c>
      <c r="K4007">
        <v>72586</v>
      </c>
      <c r="L4007">
        <v>54298</v>
      </c>
      <c r="M4007">
        <v>10899</v>
      </c>
      <c r="N4007">
        <v>2779</v>
      </c>
      <c r="O4007">
        <v>660</v>
      </c>
      <c r="P4007">
        <v>550</v>
      </c>
      <c r="Q4007">
        <v>3400</v>
      </c>
    </row>
    <row r="4008" spans="1:17" hidden="1" x14ac:dyDescent="0.2">
      <c r="A4008" t="s">
        <v>360</v>
      </c>
      <c r="B4008" s="2">
        <v>41456</v>
      </c>
      <c r="C4008" t="s">
        <v>341</v>
      </c>
      <c r="D4008" t="s">
        <v>342</v>
      </c>
      <c r="E4008" t="s">
        <v>347</v>
      </c>
      <c r="F4008" t="s">
        <v>348</v>
      </c>
      <c r="G4008" t="s">
        <v>405</v>
      </c>
      <c r="H4008">
        <v>44</v>
      </c>
      <c r="I4008" t="s">
        <v>253</v>
      </c>
      <c r="J4008" t="s">
        <v>252</v>
      </c>
      <c r="K4008">
        <v>471299</v>
      </c>
      <c r="L4008">
        <v>410745</v>
      </c>
      <c r="M4008">
        <v>29625</v>
      </c>
      <c r="N4008">
        <v>2307</v>
      </c>
      <c r="O4008">
        <v>17959</v>
      </c>
      <c r="P4008">
        <v>328</v>
      </c>
      <c r="Q4008">
        <v>10335</v>
      </c>
    </row>
    <row r="4009" spans="1:17" hidden="1" x14ac:dyDescent="0.2">
      <c r="A4009" t="s">
        <v>360</v>
      </c>
      <c r="B4009" s="2">
        <v>41456</v>
      </c>
      <c r="C4009" t="s">
        <v>341</v>
      </c>
      <c r="D4009" t="s">
        <v>342</v>
      </c>
      <c r="E4009" t="s">
        <v>349</v>
      </c>
      <c r="F4009" t="s">
        <v>350</v>
      </c>
      <c r="G4009" t="s">
        <v>405</v>
      </c>
      <c r="H4009">
        <v>44</v>
      </c>
      <c r="I4009" t="s">
        <v>253</v>
      </c>
      <c r="J4009" t="s">
        <v>252</v>
      </c>
      <c r="K4009">
        <v>543885</v>
      </c>
      <c r="L4009">
        <v>465043</v>
      </c>
      <c r="M4009">
        <v>40524</v>
      </c>
      <c r="N4009">
        <v>5086</v>
      </c>
      <c r="O4009">
        <v>18619</v>
      </c>
      <c r="P4009">
        <v>878</v>
      </c>
      <c r="Q4009">
        <v>13735</v>
      </c>
    </row>
    <row r="4010" spans="1:17" hidden="1" x14ac:dyDescent="0.2">
      <c r="A4010" t="s">
        <v>360</v>
      </c>
      <c r="B4010" s="2">
        <v>41456</v>
      </c>
      <c r="C4010" t="s">
        <v>351</v>
      </c>
      <c r="D4010" t="s">
        <v>352</v>
      </c>
      <c r="E4010" t="s">
        <v>343</v>
      </c>
      <c r="F4010" t="s">
        <v>344</v>
      </c>
      <c r="G4010" t="s">
        <v>405</v>
      </c>
      <c r="H4010">
        <v>44</v>
      </c>
      <c r="I4010" t="s">
        <v>253</v>
      </c>
      <c r="J4010" t="s">
        <v>252</v>
      </c>
      <c r="K4010">
        <v>72468</v>
      </c>
      <c r="L4010">
        <v>54939</v>
      </c>
      <c r="M4010">
        <v>10305</v>
      </c>
      <c r="N4010">
        <v>2762</v>
      </c>
      <c r="O4010">
        <v>700</v>
      </c>
      <c r="P4010">
        <v>584</v>
      </c>
      <c r="Q4010">
        <v>3178</v>
      </c>
    </row>
    <row r="4011" spans="1:17" hidden="1" x14ac:dyDescent="0.2">
      <c r="A4011" t="s">
        <v>360</v>
      </c>
      <c r="B4011" s="2">
        <v>41456</v>
      </c>
      <c r="C4011" t="s">
        <v>351</v>
      </c>
      <c r="D4011" t="s">
        <v>352</v>
      </c>
      <c r="E4011" t="s">
        <v>347</v>
      </c>
      <c r="F4011" t="s">
        <v>348</v>
      </c>
      <c r="G4011" t="s">
        <v>405</v>
      </c>
      <c r="H4011">
        <v>44</v>
      </c>
      <c r="I4011" t="s">
        <v>253</v>
      </c>
      <c r="J4011" t="s">
        <v>252</v>
      </c>
      <c r="K4011">
        <v>438769</v>
      </c>
      <c r="L4011">
        <v>380963</v>
      </c>
      <c r="M4011">
        <v>29509</v>
      </c>
      <c r="N4011">
        <v>2187</v>
      </c>
      <c r="O4011">
        <v>16034</v>
      </c>
      <c r="P4011">
        <v>322</v>
      </c>
      <c r="Q4011">
        <v>9754</v>
      </c>
    </row>
    <row r="4012" spans="1:17" hidden="1" x14ac:dyDescent="0.2">
      <c r="A4012" t="s">
        <v>360</v>
      </c>
      <c r="B4012" s="2">
        <v>41456</v>
      </c>
      <c r="C4012" t="s">
        <v>351</v>
      </c>
      <c r="D4012" t="s">
        <v>352</v>
      </c>
      <c r="E4012" t="s">
        <v>349</v>
      </c>
      <c r="F4012" t="s">
        <v>350</v>
      </c>
      <c r="G4012" t="s">
        <v>405</v>
      </c>
      <c r="H4012">
        <v>44</v>
      </c>
      <c r="I4012" t="s">
        <v>253</v>
      </c>
      <c r="J4012" t="s">
        <v>252</v>
      </c>
      <c r="K4012">
        <v>511237</v>
      </c>
      <c r="L4012">
        <v>435902</v>
      </c>
      <c r="M4012">
        <v>39814</v>
      </c>
      <c r="N4012">
        <v>4949</v>
      </c>
      <c r="O4012">
        <v>16734</v>
      </c>
      <c r="P4012">
        <v>906</v>
      </c>
      <c r="Q4012">
        <v>12932</v>
      </c>
    </row>
    <row r="4013" spans="1:17" hidden="1" x14ac:dyDescent="0.2">
      <c r="A4013" t="s">
        <v>360</v>
      </c>
      <c r="B4013" s="2">
        <v>41456</v>
      </c>
      <c r="C4013" t="s">
        <v>353</v>
      </c>
      <c r="D4013" t="s">
        <v>354</v>
      </c>
      <c r="E4013" t="s">
        <v>343</v>
      </c>
      <c r="F4013" t="s">
        <v>344</v>
      </c>
      <c r="G4013" t="s">
        <v>405</v>
      </c>
      <c r="H4013">
        <v>44</v>
      </c>
      <c r="I4013" t="s">
        <v>253</v>
      </c>
      <c r="J4013" t="s">
        <v>252</v>
      </c>
      <c r="K4013">
        <v>145054</v>
      </c>
      <c r="L4013">
        <v>109237</v>
      </c>
      <c r="M4013">
        <v>21204</v>
      </c>
      <c r="N4013">
        <v>5541</v>
      </c>
      <c r="O4013">
        <v>1360</v>
      </c>
      <c r="P4013">
        <v>1134</v>
      </c>
      <c r="Q4013">
        <v>6578</v>
      </c>
    </row>
    <row r="4014" spans="1:17" hidden="1" x14ac:dyDescent="0.2">
      <c r="A4014" t="s">
        <v>360</v>
      </c>
      <c r="B4014" s="2">
        <v>41456</v>
      </c>
      <c r="C4014" t="s">
        <v>353</v>
      </c>
      <c r="D4014" t="s">
        <v>354</v>
      </c>
      <c r="E4014" t="s">
        <v>347</v>
      </c>
      <c r="F4014" t="s">
        <v>348</v>
      </c>
      <c r="G4014" t="s">
        <v>405</v>
      </c>
      <c r="H4014">
        <v>44</v>
      </c>
      <c r="I4014" t="s">
        <v>253</v>
      </c>
      <c r="J4014" t="s">
        <v>252</v>
      </c>
      <c r="K4014">
        <v>910068</v>
      </c>
      <c r="L4014">
        <v>791708</v>
      </c>
      <c r="M4014">
        <v>59134</v>
      </c>
      <c r="N4014">
        <v>4494</v>
      </c>
      <c r="O4014">
        <v>33993</v>
      </c>
      <c r="P4014">
        <v>650</v>
      </c>
      <c r="Q4014">
        <v>20089</v>
      </c>
    </row>
    <row r="4015" spans="1:17" hidden="1" x14ac:dyDescent="0.2">
      <c r="A4015" t="s">
        <v>360</v>
      </c>
      <c r="B4015" s="2">
        <v>41456</v>
      </c>
      <c r="C4015" t="s">
        <v>353</v>
      </c>
      <c r="D4015" t="s">
        <v>354</v>
      </c>
      <c r="E4015" t="s">
        <v>349</v>
      </c>
      <c r="F4015" t="s">
        <v>350</v>
      </c>
      <c r="G4015" t="s">
        <v>405</v>
      </c>
      <c r="H4015">
        <v>44</v>
      </c>
      <c r="I4015" t="s">
        <v>253</v>
      </c>
      <c r="J4015" t="s">
        <v>252</v>
      </c>
      <c r="K4015">
        <v>1055122</v>
      </c>
      <c r="L4015">
        <v>900945</v>
      </c>
      <c r="M4015">
        <v>80338</v>
      </c>
      <c r="N4015">
        <v>10035</v>
      </c>
      <c r="O4015">
        <v>35353</v>
      </c>
      <c r="P4015">
        <v>1784</v>
      </c>
      <c r="Q4015">
        <v>26667</v>
      </c>
    </row>
    <row r="4016" spans="1:17" x14ac:dyDescent="0.2">
      <c r="A4016" t="s">
        <v>361</v>
      </c>
      <c r="B4016" s="2">
        <v>41821</v>
      </c>
      <c r="C4016" t="s">
        <v>341</v>
      </c>
      <c r="D4016" t="s">
        <v>342</v>
      </c>
      <c r="E4016" t="s">
        <v>343</v>
      </c>
      <c r="F4016" t="s">
        <v>344</v>
      </c>
      <c r="G4016" t="s">
        <v>405</v>
      </c>
      <c r="H4016">
        <v>44</v>
      </c>
      <c r="I4016" t="s">
        <v>253</v>
      </c>
      <c r="J4016" t="s">
        <v>252</v>
      </c>
      <c r="K4016">
        <v>74651</v>
      </c>
      <c r="L4016">
        <v>55734</v>
      </c>
      <c r="M4016">
        <v>11265</v>
      </c>
      <c r="N4016">
        <v>2881</v>
      </c>
      <c r="O4016">
        <v>692</v>
      </c>
      <c r="P4016">
        <v>575</v>
      </c>
      <c r="Q4016">
        <v>3504</v>
      </c>
    </row>
    <row r="4017" spans="1:17" x14ac:dyDescent="0.2">
      <c r="A4017" t="s">
        <v>361</v>
      </c>
      <c r="B4017" s="2">
        <v>41821</v>
      </c>
      <c r="C4017" t="s">
        <v>341</v>
      </c>
      <c r="D4017" t="s">
        <v>342</v>
      </c>
      <c r="E4017" t="s">
        <v>347</v>
      </c>
      <c r="F4017" t="s">
        <v>348</v>
      </c>
      <c r="G4017" t="s">
        <v>405</v>
      </c>
      <c r="H4017">
        <v>44</v>
      </c>
      <c r="I4017" t="s">
        <v>253</v>
      </c>
      <c r="J4017" t="s">
        <v>252</v>
      </c>
      <c r="K4017">
        <v>469141</v>
      </c>
      <c r="L4017">
        <v>407543</v>
      </c>
      <c r="M4017">
        <v>30072</v>
      </c>
      <c r="N4017">
        <v>2318</v>
      </c>
      <c r="O4017">
        <v>18355</v>
      </c>
      <c r="P4017">
        <v>332</v>
      </c>
      <c r="Q4017">
        <v>10521</v>
      </c>
    </row>
    <row r="4018" spans="1:17" x14ac:dyDescent="0.2">
      <c r="A4018" t="s">
        <v>361</v>
      </c>
      <c r="B4018" s="2">
        <v>41821</v>
      </c>
      <c r="C4018" t="s">
        <v>341</v>
      </c>
      <c r="D4018" t="s">
        <v>342</v>
      </c>
      <c r="E4018" t="s">
        <v>349</v>
      </c>
      <c r="F4018" t="s">
        <v>350</v>
      </c>
      <c r="G4018" t="s">
        <v>405</v>
      </c>
      <c r="H4018">
        <v>44</v>
      </c>
      <c r="I4018" t="s">
        <v>253</v>
      </c>
      <c r="J4018" t="s">
        <v>252</v>
      </c>
      <c r="K4018">
        <v>543792</v>
      </c>
      <c r="L4018">
        <v>463277</v>
      </c>
      <c r="M4018">
        <v>41337</v>
      </c>
      <c r="N4018">
        <v>5199</v>
      </c>
      <c r="O4018">
        <v>19047</v>
      </c>
      <c r="P4018">
        <v>907</v>
      </c>
      <c r="Q4018">
        <v>14025</v>
      </c>
    </row>
    <row r="4019" spans="1:17" x14ac:dyDescent="0.2">
      <c r="A4019" t="s">
        <v>361</v>
      </c>
      <c r="B4019" s="2">
        <v>41821</v>
      </c>
      <c r="C4019" t="s">
        <v>351</v>
      </c>
      <c r="D4019" t="s">
        <v>352</v>
      </c>
      <c r="E4019" t="s">
        <v>343</v>
      </c>
      <c r="F4019" t="s">
        <v>344</v>
      </c>
      <c r="G4019" t="s">
        <v>405</v>
      </c>
      <c r="H4019">
        <v>44</v>
      </c>
      <c r="I4019" t="s">
        <v>253</v>
      </c>
      <c r="J4019" t="s">
        <v>252</v>
      </c>
      <c r="K4019">
        <v>74762</v>
      </c>
      <c r="L4019">
        <v>56632</v>
      </c>
      <c r="M4019">
        <v>10648</v>
      </c>
      <c r="N4019">
        <v>2854</v>
      </c>
      <c r="O4019">
        <v>721</v>
      </c>
      <c r="P4019">
        <v>605</v>
      </c>
      <c r="Q4019">
        <v>3302</v>
      </c>
    </row>
    <row r="4020" spans="1:17" x14ac:dyDescent="0.2">
      <c r="A4020" t="s">
        <v>361</v>
      </c>
      <c r="B4020" s="2">
        <v>41821</v>
      </c>
      <c r="C4020" t="s">
        <v>351</v>
      </c>
      <c r="D4020" t="s">
        <v>352</v>
      </c>
      <c r="E4020" t="s">
        <v>347</v>
      </c>
      <c r="F4020" t="s">
        <v>348</v>
      </c>
      <c r="G4020" t="s">
        <v>405</v>
      </c>
      <c r="H4020">
        <v>44</v>
      </c>
      <c r="I4020" t="s">
        <v>253</v>
      </c>
      <c r="J4020" t="s">
        <v>252</v>
      </c>
      <c r="K4020">
        <v>437463</v>
      </c>
      <c r="L4020">
        <v>378401</v>
      </c>
      <c r="M4020">
        <v>30004</v>
      </c>
      <c r="N4020">
        <v>2199</v>
      </c>
      <c r="O4020">
        <v>16540</v>
      </c>
      <c r="P4020">
        <v>333</v>
      </c>
      <c r="Q4020">
        <v>9986</v>
      </c>
    </row>
    <row r="4021" spans="1:17" x14ac:dyDescent="0.2">
      <c r="A4021" t="s">
        <v>361</v>
      </c>
      <c r="B4021" s="2">
        <v>41821</v>
      </c>
      <c r="C4021" t="s">
        <v>351</v>
      </c>
      <c r="D4021" t="s">
        <v>352</v>
      </c>
      <c r="E4021" t="s">
        <v>349</v>
      </c>
      <c r="F4021" t="s">
        <v>350</v>
      </c>
      <c r="G4021" t="s">
        <v>405</v>
      </c>
      <c r="H4021">
        <v>44</v>
      </c>
      <c r="I4021" t="s">
        <v>253</v>
      </c>
      <c r="J4021" t="s">
        <v>252</v>
      </c>
      <c r="K4021">
        <v>512225</v>
      </c>
      <c r="L4021">
        <v>435033</v>
      </c>
      <c r="M4021">
        <v>40652</v>
      </c>
      <c r="N4021">
        <v>5053</v>
      </c>
      <c r="O4021">
        <v>17261</v>
      </c>
      <c r="P4021">
        <v>938</v>
      </c>
      <c r="Q4021">
        <v>13288</v>
      </c>
    </row>
    <row r="4022" spans="1:17" x14ac:dyDescent="0.2">
      <c r="A4022" t="s">
        <v>361</v>
      </c>
      <c r="B4022" s="2">
        <v>41821</v>
      </c>
      <c r="C4022" t="s">
        <v>353</v>
      </c>
      <c r="D4022" t="s">
        <v>354</v>
      </c>
      <c r="E4022" t="s">
        <v>343</v>
      </c>
      <c r="F4022" t="s">
        <v>344</v>
      </c>
      <c r="G4022" t="s">
        <v>405</v>
      </c>
      <c r="H4022">
        <v>44</v>
      </c>
      <c r="I4022" t="s">
        <v>253</v>
      </c>
      <c r="J4022" t="s">
        <v>252</v>
      </c>
      <c r="K4022">
        <v>149413</v>
      </c>
      <c r="L4022">
        <v>112366</v>
      </c>
      <c r="M4022">
        <v>21913</v>
      </c>
      <c r="N4022">
        <v>5735</v>
      </c>
      <c r="O4022">
        <v>1413</v>
      </c>
      <c r="P4022">
        <v>1180</v>
      </c>
      <c r="Q4022">
        <v>6806</v>
      </c>
    </row>
    <row r="4023" spans="1:17" x14ac:dyDescent="0.2">
      <c r="A4023" t="s">
        <v>361</v>
      </c>
      <c r="B4023" s="2">
        <v>41821</v>
      </c>
      <c r="C4023" t="s">
        <v>353</v>
      </c>
      <c r="D4023" t="s">
        <v>354</v>
      </c>
      <c r="E4023" t="s">
        <v>347</v>
      </c>
      <c r="F4023" t="s">
        <v>348</v>
      </c>
      <c r="G4023" t="s">
        <v>405</v>
      </c>
      <c r="H4023">
        <v>44</v>
      </c>
      <c r="I4023" t="s">
        <v>253</v>
      </c>
      <c r="J4023" t="s">
        <v>252</v>
      </c>
      <c r="K4023">
        <v>906604</v>
      </c>
      <c r="L4023">
        <v>785944</v>
      </c>
      <c r="M4023">
        <v>60076</v>
      </c>
      <c r="N4023">
        <v>4517</v>
      </c>
      <c r="O4023">
        <v>34895</v>
      </c>
      <c r="P4023">
        <v>665</v>
      </c>
      <c r="Q4023">
        <v>20507</v>
      </c>
    </row>
    <row r="4024" spans="1:17" x14ac:dyDescent="0.2">
      <c r="A4024" t="s">
        <v>361</v>
      </c>
      <c r="B4024" s="2">
        <v>41821</v>
      </c>
      <c r="C4024" t="s">
        <v>353</v>
      </c>
      <c r="D4024" t="s">
        <v>354</v>
      </c>
      <c r="E4024" t="s">
        <v>349</v>
      </c>
      <c r="F4024" t="s">
        <v>350</v>
      </c>
      <c r="G4024" t="s">
        <v>405</v>
      </c>
      <c r="H4024">
        <v>44</v>
      </c>
      <c r="I4024" t="s">
        <v>253</v>
      </c>
      <c r="J4024" t="s">
        <v>252</v>
      </c>
      <c r="K4024">
        <v>1056017</v>
      </c>
      <c r="L4024">
        <v>898310</v>
      </c>
      <c r="M4024">
        <v>81989</v>
      </c>
      <c r="N4024">
        <v>10252</v>
      </c>
      <c r="O4024">
        <v>36308</v>
      </c>
      <c r="P4024">
        <v>1845</v>
      </c>
      <c r="Q4024">
        <v>27313</v>
      </c>
    </row>
    <row r="4025" spans="1:17" hidden="1" x14ac:dyDescent="0.2">
      <c r="A4025" t="s">
        <v>362</v>
      </c>
      <c r="B4025" s="2">
        <v>42186</v>
      </c>
      <c r="C4025" t="s">
        <v>341</v>
      </c>
      <c r="D4025" t="s">
        <v>342</v>
      </c>
      <c r="E4025" t="s">
        <v>343</v>
      </c>
      <c r="F4025" t="s">
        <v>344</v>
      </c>
      <c r="G4025" t="s">
        <v>405</v>
      </c>
      <c r="H4025">
        <v>44</v>
      </c>
      <c r="I4025" t="s">
        <v>253</v>
      </c>
      <c r="J4025" t="s">
        <v>252</v>
      </c>
      <c r="K4025">
        <v>76867</v>
      </c>
      <c r="L4025">
        <v>57233</v>
      </c>
      <c r="M4025">
        <v>11687</v>
      </c>
      <c r="N4025">
        <v>3056</v>
      </c>
      <c r="O4025">
        <v>703</v>
      </c>
      <c r="P4025">
        <v>618</v>
      </c>
      <c r="Q4025">
        <v>3570</v>
      </c>
    </row>
    <row r="4026" spans="1:17" hidden="1" x14ac:dyDescent="0.2">
      <c r="A4026" t="s">
        <v>362</v>
      </c>
      <c r="B4026" s="2">
        <v>42186</v>
      </c>
      <c r="C4026" t="s">
        <v>341</v>
      </c>
      <c r="D4026" t="s">
        <v>342</v>
      </c>
      <c r="E4026" t="s">
        <v>347</v>
      </c>
      <c r="F4026" t="s">
        <v>348</v>
      </c>
      <c r="G4026" t="s">
        <v>405</v>
      </c>
      <c r="H4026">
        <v>44</v>
      </c>
      <c r="I4026" t="s">
        <v>253</v>
      </c>
      <c r="J4026" t="s">
        <v>252</v>
      </c>
      <c r="K4026">
        <v>466396</v>
      </c>
      <c r="L4026">
        <v>403776</v>
      </c>
      <c r="M4026">
        <v>30513</v>
      </c>
      <c r="N4026">
        <v>2315</v>
      </c>
      <c r="O4026">
        <v>18782</v>
      </c>
      <c r="P4026">
        <v>321</v>
      </c>
      <c r="Q4026">
        <v>10689</v>
      </c>
    </row>
    <row r="4027" spans="1:17" hidden="1" x14ac:dyDescent="0.2">
      <c r="A4027" t="s">
        <v>362</v>
      </c>
      <c r="B4027" s="2">
        <v>42186</v>
      </c>
      <c r="C4027" t="s">
        <v>341</v>
      </c>
      <c r="D4027" t="s">
        <v>342</v>
      </c>
      <c r="E4027" t="s">
        <v>349</v>
      </c>
      <c r="F4027" t="s">
        <v>350</v>
      </c>
      <c r="G4027" t="s">
        <v>405</v>
      </c>
      <c r="H4027">
        <v>44</v>
      </c>
      <c r="I4027" t="s">
        <v>253</v>
      </c>
      <c r="J4027" t="s">
        <v>252</v>
      </c>
      <c r="K4027">
        <v>543263</v>
      </c>
      <c r="L4027">
        <v>461009</v>
      </c>
      <c r="M4027">
        <v>42200</v>
      </c>
      <c r="N4027">
        <v>5371</v>
      </c>
      <c r="O4027">
        <v>19485</v>
      </c>
      <c r="P4027">
        <v>939</v>
      </c>
      <c r="Q4027">
        <v>14259</v>
      </c>
    </row>
    <row r="4028" spans="1:17" hidden="1" x14ac:dyDescent="0.2">
      <c r="A4028" t="s">
        <v>362</v>
      </c>
      <c r="B4028" s="2">
        <v>42186</v>
      </c>
      <c r="C4028" t="s">
        <v>351</v>
      </c>
      <c r="D4028" t="s">
        <v>352</v>
      </c>
      <c r="E4028" t="s">
        <v>343</v>
      </c>
      <c r="F4028" t="s">
        <v>344</v>
      </c>
      <c r="G4028" t="s">
        <v>405</v>
      </c>
      <c r="H4028">
        <v>44</v>
      </c>
      <c r="I4028" t="s">
        <v>253</v>
      </c>
      <c r="J4028" t="s">
        <v>252</v>
      </c>
      <c r="K4028">
        <v>77302</v>
      </c>
      <c r="L4028">
        <v>58439</v>
      </c>
      <c r="M4028">
        <v>11049</v>
      </c>
      <c r="N4028">
        <v>3019</v>
      </c>
      <c r="O4028">
        <v>727</v>
      </c>
      <c r="P4028">
        <v>638</v>
      </c>
      <c r="Q4028">
        <v>3430</v>
      </c>
    </row>
    <row r="4029" spans="1:17" hidden="1" x14ac:dyDescent="0.2">
      <c r="A4029" t="s">
        <v>362</v>
      </c>
      <c r="B4029" s="2">
        <v>42186</v>
      </c>
      <c r="C4029" t="s">
        <v>351</v>
      </c>
      <c r="D4029" t="s">
        <v>352</v>
      </c>
      <c r="E4029" t="s">
        <v>347</v>
      </c>
      <c r="F4029" t="s">
        <v>348</v>
      </c>
      <c r="G4029" t="s">
        <v>405</v>
      </c>
      <c r="H4029">
        <v>44</v>
      </c>
      <c r="I4029" t="s">
        <v>253</v>
      </c>
      <c r="J4029" t="s">
        <v>252</v>
      </c>
      <c r="K4029">
        <v>435608</v>
      </c>
      <c r="L4029">
        <v>375384</v>
      </c>
      <c r="M4029">
        <v>30427</v>
      </c>
      <c r="N4029">
        <v>2230</v>
      </c>
      <c r="O4029">
        <v>17064</v>
      </c>
      <c r="P4029">
        <v>337</v>
      </c>
      <c r="Q4029">
        <v>10166</v>
      </c>
    </row>
    <row r="4030" spans="1:17" hidden="1" x14ac:dyDescent="0.2">
      <c r="A4030" t="s">
        <v>362</v>
      </c>
      <c r="B4030" s="2">
        <v>42186</v>
      </c>
      <c r="C4030" t="s">
        <v>351</v>
      </c>
      <c r="D4030" t="s">
        <v>352</v>
      </c>
      <c r="E4030" t="s">
        <v>349</v>
      </c>
      <c r="F4030" t="s">
        <v>350</v>
      </c>
      <c r="G4030" t="s">
        <v>405</v>
      </c>
      <c r="H4030">
        <v>44</v>
      </c>
      <c r="I4030" t="s">
        <v>253</v>
      </c>
      <c r="J4030" t="s">
        <v>252</v>
      </c>
      <c r="K4030">
        <v>512910</v>
      </c>
      <c r="L4030">
        <v>433823</v>
      </c>
      <c r="M4030">
        <v>41476</v>
      </c>
      <c r="N4030">
        <v>5249</v>
      </c>
      <c r="O4030">
        <v>17791</v>
      </c>
      <c r="P4030">
        <v>975</v>
      </c>
      <c r="Q4030">
        <v>13596</v>
      </c>
    </row>
    <row r="4031" spans="1:17" hidden="1" x14ac:dyDescent="0.2">
      <c r="A4031" t="s">
        <v>362</v>
      </c>
      <c r="B4031" s="2">
        <v>42186</v>
      </c>
      <c r="C4031" t="s">
        <v>353</v>
      </c>
      <c r="D4031" t="s">
        <v>354</v>
      </c>
      <c r="E4031" t="s">
        <v>343</v>
      </c>
      <c r="F4031" t="s">
        <v>344</v>
      </c>
      <c r="G4031" t="s">
        <v>405</v>
      </c>
      <c r="H4031">
        <v>44</v>
      </c>
      <c r="I4031" t="s">
        <v>253</v>
      </c>
      <c r="J4031" t="s">
        <v>252</v>
      </c>
      <c r="K4031">
        <v>154169</v>
      </c>
      <c r="L4031">
        <v>115672</v>
      </c>
      <c r="M4031">
        <v>22736</v>
      </c>
      <c r="N4031">
        <v>6075</v>
      </c>
      <c r="O4031">
        <v>1430</v>
      </c>
      <c r="P4031">
        <v>1256</v>
      </c>
      <c r="Q4031">
        <v>7000</v>
      </c>
    </row>
    <row r="4032" spans="1:17" hidden="1" x14ac:dyDescent="0.2">
      <c r="A4032" t="s">
        <v>362</v>
      </c>
      <c r="B4032" s="2">
        <v>42186</v>
      </c>
      <c r="C4032" t="s">
        <v>353</v>
      </c>
      <c r="D4032" t="s">
        <v>354</v>
      </c>
      <c r="E4032" t="s">
        <v>347</v>
      </c>
      <c r="F4032" t="s">
        <v>348</v>
      </c>
      <c r="G4032" t="s">
        <v>405</v>
      </c>
      <c r="H4032">
        <v>44</v>
      </c>
      <c r="I4032" t="s">
        <v>253</v>
      </c>
      <c r="J4032" t="s">
        <v>252</v>
      </c>
      <c r="K4032">
        <v>902004</v>
      </c>
      <c r="L4032">
        <v>779160</v>
      </c>
      <c r="M4032">
        <v>60940</v>
      </c>
      <c r="N4032">
        <v>4545</v>
      </c>
      <c r="O4032">
        <v>35846</v>
      </c>
      <c r="P4032">
        <v>658</v>
      </c>
      <c r="Q4032">
        <v>20855</v>
      </c>
    </row>
    <row r="4033" spans="1:17" hidden="1" x14ac:dyDescent="0.2">
      <c r="A4033" t="s">
        <v>362</v>
      </c>
      <c r="B4033" s="2">
        <v>42186</v>
      </c>
      <c r="C4033" t="s">
        <v>353</v>
      </c>
      <c r="D4033" t="s">
        <v>354</v>
      </c>
      <c r="E4033" t="s">
        <v>349</v>
      </c>
      <c r="F4033" t="s">
        <v>350</v>
      </c>
      <c r="G4033" t="s">
        <v>405</v>
      </c>
      <c r="H4033">
        <v>44</v>
      </c>
      <c r="I4033" t="s">
        <v>253</v>
      </c>
      <c r="J4033" t="s">
        <v>252</v>
      </c>
      <c r="K4033">
        <v>1056173</v>
      </c>
      <c r="L4033">
        <v>894832</v>
      </c>
      <c r="M4033">
        <v>83676</v>
      </c>
      <c r="N4033">
        <v>10620</v>
      </c>
      <c r="O4033">
        <v>37276</v>
      </c>
      <c r="P4033">
        <v>1914</v>
      </c>
      <c r="Q4033">
        <v>27855</v>
      </c>
    </row>
    <row r="4034" spans="1:17" hidden="1" x14ac:dyDescent="0.2">
      <c r="A4034" t="s">
        <v>363</v>
      </c>
      <c r="B4034" s="2">
        <v>42552</v>
      </c>
      <c r="C4034" t="s">
        <v>341</v>
      </c>
      <c r="D4034" t="s">
        <v>342</v>
      </c>
      <c r="E4034" t="s">
        <v>343</v>
      </c>
      <c r="F4034" t="s">
        <v>344</v>
      </c>
      <c r="G4034" t="s">
        <v>405</v>
      </c>
      <c r="H4034">
        <v>44</v>
      </c>
      <c r="I4034" t="s">
        <v>253</v>
      </c>
      <c r="J4034" t="s">
        <v>252</v>
      </c>
      <c r="K4034">
        <v>78979</v>
      </c>
      <c r="L4034">
        <v>58744</v>
      </c>
      <c r="M4034">
        <v>12049</v>
      </c>
      <c r="N4034">
        <v>3171</v>
      </c>
      <c r="O4034">
        <v>739</v>
      </c>
      <c r="P4034">
        <v>636</v>
      </c>
      <c r="Q4034">
        <v>3640</v>
      </c>
    </row>
    <row r="4035" spans="1:17" hidden="1" x14ac:dyDescent="0.2">
      <c r="A4035" t="s">
        <v>363</v>
      </c>
      <c r="B4035" s="2">
        <v>42552</v>
      </c>
      <c r="C4035" t="s">
        <v>341</v>
      </c>
      <c r="D4035" t="s">
        <v>342</v>
      </c>
      <c r="E4035" t="s">
        <v>347</v>
      </c>
      <c r="F4035" t="s">
        <v>348</v>
      </c>
      <c r="G4035" t="s">
        <v>405</v>
      </c>
      <c r="H4035">
        <v>44</v>
      </c>
      <c r="I4035" t="s">
        <v>253</v>
      </c>
      <c r="J4035" t="s">
        <v>252</v>
      </c>
      <c r="K4035">
        <v>464300</v>
      </c>
      <c r="L4035">
        <v>400594</v>
      </c>
      <c r="M4035">
        <v>31008</v>
      </c>
      <c r="N4035">
        <v>2319</v>
      </c>
      <c r="O4035">
        <v>19101</v>
      </c>
      <c r="P4035">
        <v>332</v>
      </c>
      <c r="Q4035">
        <v>10946</v>
      </c>
    </row>
    <row r="4036" spans="1:17" hidden="1" x14ac:dyDescent="0.2">
      <c r="A4036" t="s">
        <v>363</v>
      </c>
      <c r="B4036" s="2">
        <v>42552</v>
      </c>
      <c r="C4036" t="s">
        <v>341</v>
      </c>
      <c r="D4036" t="s">
        <v>342</v>
      </c>
      <c r="E4036" t="s">
        <v>349</v>
      </c>
      <c r="F4036" t="s">
        <v>350</v>
      </c>
      <c r="G4036" t="s">
        <v>405</v>
      </c>
      <c r="H4036">
        <v>44</v>
      </c>
      <c r="I4036" t="s">
        <v>253</v>
      </c>
      <c r="J4036" t="s">
        <v>252</v>
      </c>
      <c r="K4036">
        <v>543279</v>
      </c>
      <c r="L4036">
        <v>459338</v>
      </c>
      <c r="M4036">
        <v>43057</v>
      </c>
      <c r="N4036">
        <v>5490</v>
      </c>
      <c r="O4036">
        <v>19840</v>
      </c>
      <c r="P4036">
        <v>968</v>
      </c>
      <c r="Q4036">
        <v>14586</v>
      </c>
    </row>
    <row r="4037" spans="1:17" hidden="1" x14ac:dyDescent="0.2">
      <c r="A4037" t="s">
        <v>363</v>
      </c>
      <c r="B4037" s="2">
        <v>42552</v>
      </c>
      <c r="C4037" t="s">
        <v>351</v>
      </c>
      <c r="D4037" t="s">
        <v>352</v>
      </c>
      <c r="E4037" t="s">
        <v>343</v>
      </c>
      <c r="F4037" t="s">
        <v>344</v>
      </c>
      <c r="G4037" t="s">
        <v>405</v>
      </c>
      <c r="H4037">
        <v>44</v>
      </c>
      <c r="I4037" t="s">
        <v>253</v>
      </c>
      <c r="J4037" t="s">
        <v>252</v>
      </c>
      <c r="K4037">
        <v>80074</v>
      </c>
      <c r="L4037">
        <v>60402</v>
      </c>
      <c r="M4037">
        <v>11511</v>
      </c>
      <c r="N4037">
        <v>3184</v>
      </c>
      <c r="O4037">
        <v>751</v>
      </c>
      <c r="P4037">
        <v>666</v>
      </c>
      <c r="Q4037">
        <v>3560</v>
      </c>
    </row>
    <row r="4038" spans="1:17" hidden="1" x14ac:dyDescent="0.2">
      <c r="A4038" t="s">
        <v>363</v>
      </c>
      <c r="B4038" s="2">
        <v>42552</v>
      </c>
      <c r="C4038" t="s">
        <v>351</v>
      </c>
      <c r="D4038" t="s">
        <v>352</v>
      </c>
      <c r="E4038" t="s">
        <v>347</v>
      </c>
      <c r="F4038" t="s">
        <v>348</v>
      </c>
      <c r="G4038" t="s">
        <v>405</v>
      </c>
      <c r="H4038">
        <v>44</v>
      </c>
      <c r="I4038" t="s">
        <v>253</v>
      </c>
      <c r="J4038" t="s">
        <v>252</v>
      </c>
      <c r="K4038">
        <v>433710</v>
      </c>
      <c r="L4038">
        <v>372424</v>
      </c>
      <c r="M4038">
        <v>30836</v>
      </c>
      <c r="N4038">
        <v>2241</v>
      </c>
      <c r="O4038">
        <v>17465</v>
      </c>
      <c r="P4038">
        <v>342</v>
      </c>
      <c r="Q4038">
        <v>10402</v>
      </c>
    </row>
    <row r="4039" spans="1:17" hidden="1" x14ac:dyDescent="0.2">
      <c r="A4039" t="s">
        <v>363</v>
      </c>
      <c r="B4039" s="2">
        <v>42552</v>
      </c>
      <c r="C4039" t="s">
        <v>351</v>
      </c>
      <c r="D4039" t="s">
        <v>352</v>
      </c>
      <c r="E4039" t="s">
        <v>349</v>
      </c>
      <c r="F4039" t="s">
        <v>350</v>
      </c>
      <c r="G4039" t="s">
        <v>405</v>
      </c>
      <c r="H4039">
        <v>44</v>
      </c>
      <c r="I4039" t="s">
        <v>253</v>
      </c>
      <c r="J4039" t="s">
        <v>252</v>
      </c>
      <c r="K4039">
        <v>513784</v>
      </c>
      <c r="L4039">
        <v>432826</v>
      </c>
      <c r="M4039">
        <v>42347</v>
      </c>
      <c r="N4039">
        <v>5425</v>
      </c>
      <c r="O4039">
        <v>18216</v>
      </c>
      <c r="P4039">
        <v>1008</v>
      </c>
      <c r="Q4039">
        <v>13962</v>
      </c>
    </row>
    <row r="4040" spans="1:17" hidden="1" x14ac:dyDescent="0.2">
      <c r="A4040" t="s">
        <v>363</v>
      </c>
      <c r="B4040" s="2">
        <v>42552</v>
      </c>
      <c r="C4040" t="s">
        <v>353</v>
      </c>
      <c r="D4040" t="s">
        <v>354</v>
      </c>
      <c r="E4040" t="s">
        <v>343</v>
      </c>
      <c r="F4040" t="s">
        <v>344</v>
      </c>
      <c r="G4040" t="s">
        <v>405</v>
      </c>
      <c r="H4040">
        <v>44</v>
      </c>
      <c r="I4040" t="s">
        <v>253</v>
      </c>
      <c r="J4040" t="s">
        <v>252</v>
      </c>
      <c r="K4040">
        <v>159053</v>
      </c>
      <c r="L4040">
        <v>119146</v>
      </c>
      <c r="M4040">
        <v>23560</v>
      </c>
      <c r="N4040">
        <v>6355</v>
      </c>
      <c r="O4040">
        <v>1490</v>
      </c>
      <c r="P4040">
        <v>1302</v>
      </c>
      <c r="Q4040">
        <v>7200</v>
      </c>
    </row>
    <row r="4041" spans="1:17" hidden="1" x14ac:dyDescent="0.2">
      <c r="A4041" t="s">
        <v>363</v>
      </c>
      <c r="B4041" s="2">
        <v>42552</v>
      </c>
      <c r="C4041" t="s">
        <v>353</v>
      </c>
      <c r="D4041" t="s">
        <v>354</v>
      </c>
      <c r="E4041" t="s">
        <v>347</v>
      </c>
      <c r="F4041" t="s">
        <v>348</v>
      </c>
      <c r="G4041" t="s">
        <v>405</v>
      </c>
      <c r="H4041">
        <v>44</v>
      </c>
      <c r="I4041" t="s">
        <v>253</v>
      </c>
      <c r="J4041" t="s">
        <v>252</v>
      </c>
      <c r="K4041">
        <v>898010</v>
      </c>
      <c r="L4041">
        <v>773018</v>
      </c>
      <c r="M4041">
        <v>61844</v>
      </c>
      <c r="N4041">
        <v>4560</v>
      </c>
      <c r="O4041">
        <v>36566</v>
      </c>
      <c r="P4041">
        <v>674</v>
      </c>
      <c r="Q4041">
        <v>21348</v>
      </c>
    </row>
    <row r="4042" spans="1:17" hidden="1" x14ac:dyDescent="0.2">
      <c r="A4042" t="s">
        <v>363</v>
      </c>
      <c r="B4042" s="2">
        <v>42552</v>
      </c>
      <c r="C4042" t="s">
        <v>353</v>
      </c>
      <c r="D4042" t="s">
        <v>354</v>
      </c>
      <c r="E4042" t="s">
        <v>349</v>
      </c>
      <c r="F4042" t="s">
        <v>350</v>
      </c>
      <c r="G4042" t="s">
        <v>405</v>
      </c>
      <c r="H4042">
        <v>44</v>
      </c>
      <c r="I4042" t="s">
        <v>253</v>
      </c>
      <c r="J4042" t="s">
        <v>252</v>
      </c>
      <c r="K4042">
        <v>1057063</v>
      </c>
      <c r="L4042">
        <v>892164</v>
      </c>
      <c r="M4042">
        <v>85404</v>
      </c>
      <c r="N4042">
        <v>10915</v>
      </c>
      <c r="O4042">
        <v>38056</v>
      </c>
      <c r="P4042">
        <v>1976</v>
      </c>
      <c r="Q4042">
        <v>28548</v>
      </c>
    </row>
    <row r="4043" spans="1:17" hidden="1" x14ac:dyDescent="0.2">
      <c r="A4043" t="s">
        <v>364</v>
      </c>
      <c r="B4043" s="2">
        <v>42917</v>
      </c>
      <c r="C4043" t="s">
        <v>341</v>
      </c>
      <c r="D4043" t="s">
        <v>342</v>
      </c>
      <c r="E4043" t="s">
        <v>343</v>
      </c>
      <c r="F4043" t="s">
        <v>344</v>
      </c>
      <c r="G4043" t="s">
        <v>405</v>
      </c>
      <c r="H4043">
        <v>44</v>
      </c>
      <c r="I4043" t="s">
        <v>253</v>
      </c>
      <c r="J4043" t="s">
        <v>252</v>
      </c>
      <c r="K4043">
        <v>81174</v>
      </c>
      <c r="L4043">
        <v>60312</v>
      </c>
      <c r="M4043">
        <v>12393</v>
      </c>
      <c r="N4043">
        <v>3277</v>
      </c>
      <c r="O4043">
        <v>773</v>
      </c>
      <c r="P4043">
        <v>693</v>
      </c>
      <c r="Q4043">
        <v>3726</v>
      </c>
    </row>
    <row r="4044" spans="1:17" hidden="1" x14ac:dyDescent="0.2">
      <c r="A4044" t="s">
        <v>364</v>
      </c>
      <c r="B4044" s="2">
        <v>42917</v>
      </c>
      <c r="C4044" t="s">
        <v>341</v>
      </c>
      <c r="D4044" t="s">
        <v>342</v>
      </c>
      <c r="E4044" t="s">
        <v>347</v>
      </c>
      <c r="F4044" t="s">
        <v>348</v>
      </c>
      <c r="G4044" t="s">
        <v>405</v>
      </c>
      <c r="H4044">
        <v>44</v>
      </c>
      <c r="I4044" t="s">
        <v>253</v>
      </c>
      <c r="J4044" t="s">
        <v>252</v>
      </c>
      <c r="K4044">
        <v>461756</v>
      </c>
      <c r="L4044">
        <v>397592</v>
      </c>
      <c r="M4044">
        <v>31324</v>
      </c>
      <c r="N4044">
        <v>2302</v>
      </c>
      <c r="O4044">
        <v>19072</v>
      </c>
      <c r="P4044">
        <v>336</v>
      </c>
      <c r="Q4044">
        <v>11130</v>
      </c>
    </row>
    <row r="4045" spans="1:17" hidden="1" x14ac:dyDescent="0.2">
      <c r="A4045" t="s">
        <v>364</v>
      </c>
      <c r="B4045" s="2">
        <v>42917</v>
      </c>
      <c r="C4045" t="s">
        <v>341</v>
      </c>
      <c r="D4045" t="s">
        <v>342</v>
      </c>
      <c r="E4045" t="s">
        <v>349</v>
      </c>
      <c r="F4045" t="s">
        <v>350</v>
      </c>
      <c r="G4045" t="s">
        <v>405</v>
      </c>
      <c r="H4045">
        <v>44</v>
      </c>
      <c r="I4045" t="s">
        <v>253</v>
      </c>
      <c r="J4045" t="s">
        <v>252</v>
      </c>
      <c r="K4045">
        <v>542930</v>
      </c>
      <c r="L4045">
        <v>457904</v>
      </c>
      <c r="M4045">
        <v>43717</v>
      </c>
      <c r="N4045">
        <v>5579</v>
      </c>
      <c r="O4045">
        <v>19845</v>
      </c>
      <c r="P4045">
        <v>1029</v>
      </c>
      <c r="Q4045">
        <v>14856</v>
      </c>
    </row>
    <row r="4046" spans="1:17" hidden="1" x14ac:dyDescent="0.2">
      <c r="A4046" t="s">
        <v>364</v>
      </c>
      <c r="B4046" s="2">
        <v>42917</v>
      </c>
      <c r="C4046" t="s">
        <v>351</v>
      </c>
      <c r="D4046" t="s">
        <v>352</v>
      </c>
      <c r="E4046" t="s">
        <v>343</v>
      </c>
      <c r="F4046" t="s">
        <v>344</v>
      </c>
      <c r="G4046" t="s">
        <v>405</v>
      </c>
      <c r="H4046">
        <v>44</v>
      </c>
      <c r="I4046" t="s">
        <v>253</v>
      </c>
      <c r="J4046" t="s">
        <v>252</v>
      </c>
      <c r="K4046">
        <v>82141</v>
      </c>
      <c r="L4046">
        <v>61822</v>
      </c>
      <c r="M4046">
        <v>11891</v>
      </c>
      <c r="N4046">
        <v>3283</v>
      </c>
      <c r="O4046">
        <v>788</v>
      </c>
      <c r="P4046">
        <v>702</v>
      </c>
      <c r="Q4046">
        <v>3655</v>
      </c>
    </row>
    <row r="4047" spans="1:17" hidden="1" x14ac:dyDescent="0.2">
      <c r="A4047" t="s">
        <v>364</v>
      </c>
      <c r="B4047" s="2">
        <v>42917</v>
      </c>
      <c r="C4047" t="s">
        <v>351</v>
      </c>
      <c r="D4047" t="s">
        <v>352</v>
      </c>
      <c r="E4047" t="s">
        <v>347</v>
      </c>
      <c r="F4047" t="s">
        <v>348</v>
      </c>
      <c r="G4047" t="s">
        <v>405</v>
      </c>
      <c r="H4047">
        <v>44</v>
      </c>
      <c r="I4047" t="s">
        <v>253</v>
      </c>
      <c r="J4047" t="s">
        <v>252</v>
      </c>
      <c r="K4047">
        <v>431415</v>
      </c>
      <c r="L4047">
        <v>369605</v>
      </c>
      <c r="M4047">
        <v>31154</v>
      </c>
      <c r="N4047">
        <v>2232</v>
      </c>
      <c r="O4047">
        <v>17455</v>
      </c>
      <c r="P4047">
        <v>330</v>
      </c>
      <c r="Q4047">
        <v>10639</v>
      </c>
    </row>
    <row r="4048" spans="1:17" hidden="1" x14ac:dyDescent="0.2">
      <c r="A4048" t="s">
        <v>364</v>
      </c>
      <c r="B4048" s="2">
        <v>42917</v>
      </c>
      <c r="C4048" t="s">
        <v>351</v>
      </c>
      <c r="D4048" t="s">
        <v>352</v>
      </c>
      <c r="E4048" t="s">
        <v>349</v>
      </c>
      <c r="F4048" t="s">
        <v>350</v>
      </c>
      <c r="G4048" t="s">
        <v>405</v>
      </c>
      <c r="H4048">
        <v>44</v>
      </c>
      <c r="I4048" t="s">
        <v>253</v>
      </c>
      <c r="J4048" t="s">
        <v>252</v>
      </c>
      <c r="K4048">
        <v>513556</v>
      </c>
      <c r="L4048">
        <v>431427</v>
      </c>
      <c r="M4048">
        <v>43045</v>
      </c>
      <c r="N4048">
        <v>5515</v>
      </c>
      <c r="O4048">
        <v>18243</v>
      </c>
      <c r="P4048">
        <v>1032</v>
      </c>
      <c r="Q4048">
        <v>14294</v>
      </c>
    </row>
    <row r="4049" spans="1:17" hidden="1" x14ac:dyDescent="0.2">
      <c r="A4049" t="s">
        <v>364</v>
      </c>
      <c r="B4049" s="2">
        <v>42917</v>
      </c>
      <c r="C4049" t="s">
        <v>353</v>
      </c>
      <c r="D4049" t="s">
        <v>354</v>
      </c>
      <c r="E4049" t="s">
        <v>343</v>
      </c>
      <c r="F4049" t="s">
        <v>344</v>
      </c>
      <c r="G4049" t="s">
        <v>405</v>
      </c>
      <c r="H4049">
        <v>44</v>
      </c>
      <c r="I4049" t="s">
        <v>253</v>
      </c>
      <c r="J4049" t="s">
        <v>252</v>
      </c>
      <c r="K4049">
        <v>163315</v>
      </c>
      <c r="L4049">
        <v>122134</v>
      </c>
      <c r="M4049">
        <v>24284</v>
      </c>
      <c r="N4049">
        <v>6560</v>
      </c>
      <c r="O4049">
        <v>1561</v>
      </c>
      <c r="P4049">
        <v>1395</v>
      </c>
      <c r="Q4049">
        <v>7381</v>
      </c>
    </row>
    <row r="4050" spans="1:17" hidden="1" x14ac:dyDescent="0.2">
      <c r="A4050" t="s">
        <v>364</v>
      </c>
      <c r="B4050" s="2">
        <v>42917</v>
      </c>
      <c r="C4050" t="s">
        <v>353</v>
      </c>
      <c r="D4050" t="s">
        <v>354</v>
      </c>
      <c r="E4050" t="s">
        <v>347</v>
      </c>
      <c r="F4050" t="s">
        <v>348</v>
      </c>
      <c r="G4050" t="s">
        <v>405</v>
      </c>
      <c r="H4050">
        <v>44</v>
      </c>
      <c r="I4050" t="s">
        <v>253</v>
      </c>
      <c r="J4050" t="s">
        <v>252</v>
      </c>
      <c r="K4050">
        <v>893171</v>
      </c>
      <c r="L4050">
        <v>767197</v>
      </c>
      <c r="M4050">
        <v>62478</v>
      </c>
      <c r="N4050">
        <v>4534</v>
      </c>
      <c r="O4050">
        <v>36527</v>
      </c>
      <c r="P4050">
        <v>666</v>
      </c>
      <c r="Q4050">
        <v>21769</v>
      </c>
    </row>
    <row r="4051" spans="1:17" hidden="1" x14ac:dyDescent="0.2">
      <c r="A4051" t="s">
        <v>364</v>
      </c>
      <c r="B4051" s="2">
        <v>42917</v>
      </c>
      <c r="C4051" t="s">
        <v>353</v>
      </c>
      <c r="D4051" t="s">
        <v>354</v>
      </c>
      <c r="E4051" t="s">
        <v>349</v>
      </c>
      <c r="F4051" t="s">
        <v>350</v>
      </c>
      <c r="G4051" t="s">
        <v>405</v>
      </c>
      <c r="H4051">
        <v>44</v>
      </c>
      <c r="I4051" t="s">
        <v>253</v>
      </c>
      <c r="J4051" t="s">
        <v>252</v>
      </c>
      <c r="K4051">
        <v>1056486</v>
      </c>
      <c r="L4051">
        <v>889331</v>
      </c>
      <c r="M4051">
        <v>86762</v>
      </c>
      <c r="N4051">
        <v>11094</v>
      </c>
      <c r="O4051">
        <v>38088</v>
      </c>
      <c r="P4051">
        <v>2061</v>
      </c>
      <c r="Q4051">
        <v>29150</v>
      </c>
    </row>
    <row r="4052" spans="1:17" hidden="1" x14ac:dyDescent="0.2">
      <c r="A4052" t="s">
        <v>365</v>
      </c>
      <c r="B4052" s="2">
        <v>43282</v>
      </c>
      <c r="C4052" t="s">
        <v>341</v>
      </c>
      <c r="D4052" t="s">
        <v>342</v>
      </c>
      <c r="E4052" t="s">
        <v>343</v>
      </c>
      <c r="F4052" t="s">
        <v>344</v>
      </c>
      <c r="G4052" t="s">
        <v>405</v>
      </c>
      <c r="H4052">
        <v>44</v>
      </c>
      <c r="I4052" t="s">
        <v>253</v>
      </c>
      <c r="J4052" t="s">
        <v>252</v>
      </c>
      <c r="K4052">
        <v>83603</v>
      </c>
      <c r="L4052">
        <v>62069</v>
      </c>
      <c r="M4052">
        <v>12798</v>
      </c>
      <c r="N4052">
        <v>3377</v>
      </c>
      <c r="O4052">
        <v>791</v>
      </c>
      <c r="P4052">
        <v>730</v>
      </c>
      <c r="Q4052">
        <v>3838</v>
      </c>
    </row>
    <row r="4053" spans="1:17" hidden="1" x14ac:dyDescent="0.2">
      <c r="A4053" t="s">
        <v>365</v>
      </c>
      <c r="B4053" s="2">
        <v>43282</v>
      </c>
      <c r="C4053" t="s">
        <v>341</v>
      </c>
      <c r="D4053" t="s">
        <v>342</v>
      </c>
      <c r="E4053" t="s">
        <v>347</v>
      </c>
      <c r="F4053" t="s">
        <v>348</v>
      </c>
      <c r="G4053" t="s">
        <v>405</v>
      </c>
      <c r="H4053">
        <v>44</v>
      </c>
      <c r="I4053" t="s">
        <v>253</v>
      </c>
      <c r="J4053" t="s">
        <v>252</v>
      </c>
      <c r="K4053">
        <v>459380</v>
      </c>
      <c r="L4053">
        <v>394432</v>
      </c>
      <c r="M4053">
        <v>31776</v>
      </c>
      <c r="N4053">
        <v>2313</v>
      </c>
      <c r="O4053">
        <v>19187</v>
      </c>
      <c r="P4053">
        <v>346</v>
      </c>
      <c r="Q4053">
        <v>11326</v>
      </c>
    </row>
    <row r="4054" spans="1:17" hidden="1" x14ac:dyDescent="0.2">
      <c r="A4054" t="s">
        <v>365</v>
      </c>
      <c r="B4054" s="2">
        <v>43282</v>
      </c>
      <c r="C4054" t="s">
        <v>341</v>
      </c>
      <c r="D4054" t="s">
        <v>342</v>
      </c>
      <c r="E4054" t="s">
        <v>349</v>
      </c>
      <c r="F4054" t="s">
        <v>350</v>
      </c>
      <c r="G4054" t="s">
        <v>405</v>
      </c>
      <c r="H4054">
        <v>44</v>
      </c>
      <c r="I4054" t="s">
        <v>253</v>
      </c>
      <c r="J4054" t="s">
        <v>252</v>
      </c>
      <c r="K4054">
        <v>542983</v>
      </c>
      <c r="L4054">
        <v>456501</v>
      </c>
      <c r="M4054">
        <v>44574</v>
      </c>
      <c r="N4054">
        <v>5690</v>
      </c>
      <c r="O4054">
        <v>19978</v>
      </c>
      <c r="P4054">
        <v>1076</v>
      </c>
      <c r="Q4054">
        <v>15164</v>
      </c>
    </row>
    <row r="4055" spans="1:17" hidden="1" x14ac:dyDescent="0.2">
      <c r="A4055" t="s">
        <v>365</v>
      </c>
      <c r="B4055" s="2">
        <v>43282</v>
      </c>
      <c r="C4055" t="s">
        <v>351</v>
      </c>
      <c r="D4055" t="s">
        <v>352</v>
      </c>
      <c r="E4055" t="s">
        <v>343</v>
      </c>
      <c r="F4055" t="s">
        <v>344</v>
      </c>
      <c r="G4055" t="s">
        <v>405</v>
      </c>
      <c r="H4055">
        <v>44</v>
      </c>
      <c r="I4055" t="s">
        <v>253</v>
      </c>
      <c r="J4055" t="s">
        <v>252</v>
      </c>
      <c r="K4055">
        <v>84739</v>
      </c>
      <c r="L4055">
        <v>63751</v>
      </c>
      <c r="M4055">
        <v>12290</v>
      </c>
      <c r="N4055">
        <v>3361</v>
      </c>
      <c r="O4055">
        <v>806</v>
      </c>
      <c r="P4055">
        <v>729</v>
      </c>
      <c r="Q4055">
        <v>3802</v>
      </c>
    </row>
    <row r="4056" spans="1:17" hidden="1" x14ac:dyDescent="0.2">
      <c r="A4056" t="s">
        <v>365</v>
      </c>
      <c r="B4056" s="2">
        <v>43282</v>
      </c>
      <c r="C4056" t="s">
        <v>351</v>
      </c>
      <c r="D4056" t="s">
        <v>352</v>
      </c>
      <c r="E4056" t="s">
        <v>347</v>
      </c>
      <c r="F4056" t="s">
        <v>348</v>
      </c>
      <c r="G4056" t="s">
        <v>405</v>
      </c>
      <c r="H4056">
        <v>44</v>
      </c>
      <c r="I4056" t="s">
        <v>253</v>
      </c>
      <c r="J4056" t="s">
        <v>252</v>
      </c>
      <c r="K4056">
        <v>429593</v>
      </c>
      <c r="L4056">
        <v>367007</v>
      </c>
      <c r="M4056">
        <v>31547</v>
      </c>
      <c r="N4056">
        <v>2257</v>
      </c>
      <c r="O4056">
        <v>17635</v>
      </c>
      <c r="P4056">
        <v>330</v>
      </c>
      <c r="Q4056">
        <v>10817</v>
      </c>
    </row>
    <row r="4057" spans="1:17" hidden="1" x14ac:dyDescent="0.2">
      <c r="A4057" t="s">
        <v>365</v>
      </c>
      <c r="B4057" s="2">
        <v>43282</v>
      </c>
      <c r="C4057" t="s">
        <v>351</v>
      </c>
      <c r="D4057" t="s">
        <v>352</v>
      </c>
      <c r="E4057" t="s">
        <v>349</v>
      </c>
      <c r="F4057" t="s">
        <v>350</v>
      </c>
      <c r="G4057" t="s">
        <v>405</v>
      </c>
      <c r="H4057">
        <v>44</v>
      </c>
      <c r="I4057" t="s">
        <v>253</v>
      </c>
      <c r="J4057" t="s">
        <v>252</v>
      </c>
      <c r="K4057">
        <v>514332</v>
      </c>
      <c r="L4057">
        <v>430758</v>
      </c>
      <c r="M4057">
        <v>43837</v>
      </c>
      <c r="N4057">
        <v>5618</v>
      </c>
      <c r="O4057">
        <v>18441</v>
      </c>
      <c r="P4057">
        <v>1059</v>
      </c>
      <c r="Q4057">
        <v>14619</v>
      </c>
    </row>
    <row r="4058" spans="1:17" hidden="1" x14ac:dyDescent="0.2">
      <c r="A4058" t="s">
        <v>365</v>
      </c>
      <c r="B4058" s="2">
        <v>43282</v>
      </c>
      <c r="C4058" t="s">
        <v>353</v>
      </c>
      <c r="D4058" t="s">
        <v>354</v>
      </c>
      <c r="E4058" t="s">
        <v>343</v>
      </c>
      <c r="F4058" t="s">
        <v>344</v>
      </c>
      <c r="G4058" t="s">
        <v>405</v>
      </c>
      <c r="H4058">
        <v>44</v>
      </c>
      <c r="I4058" t="s">
        <v>253</v>
      </c>
      <c r="J4058" t="s">
        <v>252</v>
      </c>
      <c r="K4058">
        <v>168342</v>
      </c>
      <c r="L4058">
        <v>125820</v>
      </c>
      <c r="M4058">
        <v>25088</v>
      </c>
      <c r="N4058">
        <v>6738</v>
      </c>
      <c r="O4058">
        <v>1597</v>
      </c>
      <c r="P4058">
        <v>1459</v>
      </c>
      <c r="Q4058">
        <v>7640</v>
      </c>
    </row>
    <row r="4059" spans="1:17" hidden="1" x14ac:dyDescent="0.2">
      <c r="A4059" t="s">
        <v>365</v>
      </c>
      <c r="B4059" s="2">
        <v>43282</v>
      </c>
      <c r="C4059" t="s">
        <v>353</v>
      </c>
      <c r="D4059" t="s">
        <v>354</v>
      </c>
      <c r="E4059" t="s">
        <v>347</v>
      </c>
      <c r="F4059" t="s">
        <v>348</v>
      </c>
      <c r="G4059" t="s">
        <v>405</v>
      </c>
      <c r="H4059">
        <v>44</v>
      </c>
      <c r="I4059" t="s">
        <v>253</v>
      </c>
      <c r="J4059" t="s">
        <v>252</v>
      </c>
      <c r="K4059">
        <v>888973</v>
      </c>
      <c r="L4059">
        <v>761439</v>
      </c>
      <c r="M4059">
        <v>63323</v>
      </c>
      <c r="N4059">
        <v>4570</v>
      </c>
      <c r="O4059">
        <v>36822</v>
      </c>
      <c r="P4059">
        <v>676</v>
      </c>
      <c r="Q4059">
        <v>22143</v>
      </c>
    </row>
    <row r="4060" spans="1:17" hidden="1" x14ac:dyDescent="0.2">
      <c r="A4060" t="s">
        <v>365</v>
      </c>
      <c r="B4060" s="2">
        <v>43282</v>
      </c>
      <c r="C4060" t="s">
        <v>353</v>
      </c>
      <c r="D4060" t="s">
        <v>354</v>
      </c>
      <c r="E4060" t="s">
        <v>349</v>
      </c>
      <c r="F4060" t="s">
        <v>350</v>
      </c>
      <c r="G4060" t="s">
        <v>405</v>
      </c>
      <c r="H4060">
        <v>44</v>
      </c>
      <c r="I4060" t="s">
        <v>253</v>
      </c>
      <c r="J4060" t="s">
        <v>252</v>
      </c>
      <c r="K4060">
        <v>1057315</v>
      </c>
      <c r="L4060">
        <v>887259</v>
      </c>
      <c r="M4060">
        <v>88411</v>
      </c>
      <c r="N4060">
        <v>11308</v>
      </c>
      <c r="O4060">
        <v>38419</v>
      </c>
      <c r="P4060">
        <v>2135</v>
      </c>
      <c r="Q4060">
        <v>29783</v>
      </c>
    </row>
    <row r="4061" spans="1:17" hidden="1" x14ac:dyDescent="0.2">
      <c r="A4061" t="s">
        <v>339</v>
      </c>
      <c r="B4061" t="s">
        <v>340</v>
      </c>
      <c r="C4061" t="s">
        <v>341</v>
      </c>
      <c r="D4061" t="s">
        <v>342</v>
      </c>
      <c r="E4061" t="s">
        <v>343</v>
      </c>
      <c r="F4061" t="s">
        <v>344</v>
      </c>
      <c r="G4061" t="s">
        <v>406</v>
      </c>
      <c r="H4061">
        <v>45</v>
      </c>
      <c r="I4061" t="s">
        <v>255</v>
      </c>
      <c r="J4061" t="s">
        <v>254</v>
      </c>
      <c r="K4061">
        <v>104362</v>
      </c>
      <c r="L4061">
        <v>86427</v>
      </c>
      <c r="M4061">
        <v>9621</v>
      </c>
      <c r="N4061">
        <v>3190</v>
      </c>
      <c r="O4061">
        <v>928</v>
      </c>
      <c r="P4061">
        <v>737</v>
      </c>
      <c r="Q4061">
        <v>3459</v>
      </c>
    </row>
    <row r="4062" spans="1:17" hidden="1" x14ac:dyDescent="0.2">
      <c r="A4062" t="s">
        <v>339</v>
      </c>
      <c r="B4062" t="s">
        <v>340</v>
      </c>
      <c r="C4062" t="s">
        <v>341</v>
      </c>
      <c r="D4062" t="s">
        <v>342</v>
      </c>
      <c r="E4062" t="s">
        <v>347</v>
      </c>
      <c r="F4062" t="s">
        <v>348</v>
      </c>
      <c r="G4062" t="s">
        <v>406</v>
      </c>
      <c r="H4062">
        <v>45</v>
      </c>
      <c r="I4062" t="s">
        <v>255</v>
      </c>
      <c r="J4062" t="s">
        <v>254</v>
      </c>
      <c r="K4062">
        <v>2270901</v>
      </c>
      <c r="L4062">
        <v>1516569</v>
      </c>
      <c r="M4062">
        <v>681414</v>
      </c>
      <c r="N4062">
        <v>8466</v>
      </c>
      <c r="O4062">
        <v>31625</v>
      </c>
      <c r="P4062">
        <v>1058</v>
      </c>
      <c r="Q4062">
        <v>31769</v>
      </c>
    </row>
    <row r="4063" spans="1:17" hidden="1" x14ac:dyDescent="0.2">
      <c r="A4063" t="s">
        <v>339</v>
      </c>
      <c r="B4063" t="s">
        <v>340</v>
      </c>
      <c r="C4063" t="s">
        <v>341</v>
      </c>
      <c r="D4063" t="s">
        <v>342</v>
      </c>
      <c r="E4063" t="s">
        <v>349</v>
      </c>
      <c r="F4063" t="s">
        <v>350</v>
      </c>
      <c r="G4063" t="s">
        <v>406</v>
      </c>
      <c r="H4063">
        <v>45</v>
      </c>
      <c r="I4063" t="s">
        <v>255</v>
      </c>
      <c r="J4063" t="s">
        <v>254</v>
      </c>
      <c r="K4063">
        <v>2375263</v>
      </c>
      <c r="L4063">
        <v>1602996</v>
      </c>
      <c r="M4063">
        <v>691035</v>
      </c>
      <c r="N4063">
        <v>11656</v>
      </c>
      <c r="O4063">
        <v>32553</v>
      </c>
      <c r="P4063">
        <v>1795</v>
      </c>
      <c r="Q4063">
        <v>35228</v>
      </c>
    </row>
    <row r="4064" spans="1:17" hidden="1" x14ac:dyDescent="0.2">
      <c r="A4064" t="s">
        <v>339</v>
      </c>
      <c r="B4064" t="s">
        <v>340</v>
      </c>
      <c r="C4064" t="s">
        <v>351</v>
      </c>
      <c r="D4064" t="s">
        <v>352</v>
      </c>
      <c r="E4064" t="s">
        <v>343</v>
      </c>
      <c r="F4064" t="s">
        <v>344</v>
      </c>
      <c r="G4064" t="s">
        <v>406</v>
      </c>
      <c r="H4064">
        <v>45</v>
      </c>
      <c r="I4064" t="s">
        <v>255</v>
      </c>
      <c r="J4064" t="s">
        <v>254</v>
      </c>
      <c r="K4064">
        <v>131320</v>
      </c>
      <c r="L4064">
        <v>110153</v>
      </c>
      <c r="M4064">
        <v>10584</v>
      </c>
      <c r="N4064">
        <v>4735</v>
      </c>
      <c r="O4064">
        <v>1082</v>
      </c>
      <c r="P4064">
        <v>1032</v>
      </c>
      <c r="Q4064">
        <v>3734</v>
      </c>
    </row>
    <row r="4065" spans="1:17" hidden="1" x14ac:dyDescent="0.2">
      <c r="A4065" t="s">
        <v>339</v>
      </c>
      <c r="B4065" t="s">
        <v>340</v>
      </c>
      <c r="C4065" t="s">
        <v>351</v>
      </c>
      <c r="D4065" t="s">
        <v>352</v>
      </c>
      <c r="E4065" t="s">
        <v>347</v>
      </c>
      <c r="F4065" t="s">
        <v>348</v>
      </c>
      <c r="G4065" t="s">
        <v>406</v>
      </c>
      <c r="H4065">
        <v>45</v>
      </c>
      <c r="I4065" t="s">
        <v>255</v>
      </c>
      <c r="J4065" t="s">
        <v>254</v>
      </c>
      <c r="K4065">
        <v>2118781</v>
      </c>
      <c r="L4065">
        <v>1450994</v>
      </c>
      <c r="M4065">
        <v>601246</v>
      </c>
      <c r="N4065">
        <v>8274</v>
      </c>
      <c r="O4065">
        <v>27612</v>
      </c>
      <c r="P4065">
        <v>1130</v>
      </c>
      <c r="Q4065">
        <v>29525</v>
      </c>
    </row>
    <row r="4066" spans="1:17" hidden="1" x14ac:dyDescent="0.2">
      <c r="A4066" t="s">
        <v>339</v>
      </c>
      <c r="B4066" t="s">
        <v>340</v>
      </c>
      <c r="C4066" t="s">
        <v>351</v>
      </c>
      <c r="D4066" t="s">
        <v>352</v>
      </c>
      <c r="E4066" t="s">
        <v>349</v>
      </c>
      <c r="F4066" t="s">
        <v>350</v>
      </c>
      <c r="G4066" t="s">
        <v>406</v>
      </c>
      <c r="H4066">
        <v>45</v>
      </c>
      <c r="I4066" t="s">
        <v>255</v>
      </c>
      <c r="J4066" t="s">
        <v>254</v>
      </c>
      <c r="K4066">
        <v>2250101</v>
      </c>
      <c r="L4066">
        <v>1561147</v>
      </c>
      <c r="M4066">
        <v>611830</v>
      </c>
      <c r="N4066">
        <v>13009</v>
      </c>
      <c r="O4066">
        <v>28694</v>
      </c>
      <c r="P4066">
        <v>2162</v>
      </c>
      <c r="Q4066">
        <v>33259</v>
      </c>
    </row>
    <row r="4067" spans="1:17" hidden="1" x14ac:dyDescent="0.2">
      <c r="A4067" t="s">
        <v>339</v>
      </c>
      <c r="B4067" t="s">
        <v>340</v>
      </c>
      <c r="C4067" t="s">
        <v>353</v>
      </c>
      <c r="D4067" t="s">
        <v>354</v>
      </c>
      <c r="E4067" t="s">
        <v>343</v>
      </c>
      <c r="F4067" t="s">
        <v>344</v>
      </c>
      <c r="G4067" t="s">
        <v>406</v>
      </c>
      <c r="H4067">
        <v>45</v>
      </c>
      <c r="I4067" t="s">
        <v>255</v>
      </c>
      <c r="J4067" t="s">
        <v>254</v>
      </c>
      <c r="K4067">
        <v>235682</v>
      </c>
      <c r="L4067">
        <v>196580</v>
      </c>
      <c r="M4067">
        <v>20205</v>
      </c>
      <c r="N4067">
        <v>7925</v>
      </c>
      <c r="O4067">
        <v>2010</v>
      </c>
      <c r="P4067">
        <v>1769</v>
      </c>
      <c r="Q4067">
        <v>7193</v>
      </c>
    </row>
    <row r="4068" spans="1:17" hidden="1" x14ac:dyDescent="0.2">
      <c r="A4068" t="s">
        <v>339</v>
      </c>
      <c r="B4068" t="s">
        <v>340</v>
      </c>
      <c r="C4068" t="s">
        <v>353</v>
      </c>
      <c r="D4068" t="s">
        <v>354</v>
      </c>
      <c r="E4068" t="s">
        <v>347</v>
      </c>
      <c r="F4068" t="s">
        <v>348</v>
      </c>
      <c r="G4068" t="s">
        <v>406</v>
      </c>
      <c r="H4068">
        <v>45</v>
      </c>
      <c r="I4068" t="s">
        <v>255</v>
      </c>
      <c r="J4068" t="s">
        <v>254</v>
      </c>
      <c r="K4068">
        <v>4389682</v>
      </c>
      <c r="L4068">
        <v>2967563</v>
      </c>
      <c r="M4068">
        <v>1282660</v>
      </c>
      <c r="N4068">
        <v>16740</v>
      </c>
      <c r="O4068">
        <v>59237</v>
      </c>
      <c r="P4068">
        <v>2188</v>
      </c>
      <c r="Q4068">
        <v>61294</v>
      </c>
    </row>
    <row r="4069" spans="1:17" hidden="1" x14ac:dyDescent="0.2">
      <c r="A4069" t="s">
        <v>339</v>
      </c>
      <c r="B4069" t="s">
        <v>340</v>
      </c>
      <c r="C4069" t="s">
        <v>353</v>
      </c>
      <c r="D4069" t="s">
        <v>354</v>
      </c>
      <c r="E4069" t="s">
        <v>349</v>
      </c>
      <c r="F4069" t="s">
        <v>350</v>
      </c>
      <c r="G4069" t="s">
        <v>406</v>
      </c>
      <c r="H4069">
        <v>45</v>
      </c>
      <c r="I4069" t="s">
        <v>255</v>
      </c>
      <c r="J4069" t="s">
        <v>254</v>
      </c>
      <c r="K4069">
        <v>4625364</v>
      </c>
      <c r="L4069">
        <v>3164143</v>
      </c>
      <c r="M4069">
        <v>1302865</v>
      </c>
      <c r="N4069">
        <v>24665</v>
      </c>
      <c r="O4069">
        <v>61247</v>
      </c>
      <c r="P4069">
        <v>3957</v>
      </c>
      <c r="Q4069">
        <v>68487</v>
      </c>
    </row>
    <row r="4070" spans="1:17" hidden="1" x14ac:dyDescent="0.2">
      <c r="A4070" t="s">
        <v>355</v>
      </c>
      <c r="B4070" t="s">
        <v>356</v>
      </c>
      <c r="C4070" t="s">
        <v>341</v>
      </c>
      <c r="D4070" t="s">
        <v>342</v>
      </c>
      <c r="E4070" t="s">
        <v>343</v>
      </c>
      <c r="F4070" t="s">
        <v>344</v>
      </c>
      <c r="G4070" t="s">
        <v>406</v>
      </c>
      <c r="H4070">
        <v>45</v>
      </c>
      <c r="I4070" t="s">
        <v>255</v>
      </c>
      <c r="J4070" t="s">
        <v>254</v>
      </c>
      <c r="K4070">
        <v>104362</v>
      </c>
      <c r="L4070">
        <v>86427</v>
      </c>
      <c r="M4070">
        <v>9621</v>
      </c>
      <c r="N4070">
        <v>3190</v>
      </c>
      <c r="O4070">
        <v>928</v>
      </c>
      <c r="P4070">
        <v>737</v>
      </c>
      <c r="Q4070">
        <v>3459</v>
      </c>
    </row>
    <row r="4071" spans="1:17" hidden="1" x14ac:dyDescent="0.2">
      <c r="A4071" t="s">
        <v>355</v>
      </c>
      <c r="B4071" t="s">
        <v>356</v>
      </c>
      <c r="C4071" t="s">
        <v>341</v>
      </c>
      <c r="D4071" t="s">
        <v>342</v>
      </c>
      <c r="E4071" t="s">
        <v>347</v>
      </c>
      <c r="F4071" t="s">
        <v>348</v>
      </c>
      <c r="G4071" t="s">
        <v>406</v>
      </c>
      <c r="H4071">
        <v>45</v>
      </c>
      <c r="I4071" t="s">
        <v>255</v>
      </c>
      <c r="J4071" t="s">
        <v>254</v>
      </c>
      <c r="K4071">
        <v>2270911</v>
      </c>
      <c r="L4071">
        <v>1516577</v>
      </c>
      <c r="M4071">
        <v>681421</v>
      </c>
      <c r="N4071">
        <v>8466</v>
      </c>
      <c r="O4071">
        <v>31622</v>
      </c>
      <c r="P4071">
        <v>1058</v>
      </c>
      <c r="Q4071">
        <v>31767</v>
      </c>
    </row>
    <row r="4072" spans="1:17" hidden="1" x14ac:dyDescent="0.2">
      <c r="A4072" t="s">
        <v>355</v>
      </c>
      <c r="B4072" t="s">
        <v>356</v>
      </c>
      <c r="C4072" t="s">
        <v>341</v>
      </c>
      <c r="D4072" t="s">
        <v>342</v>
      </c>
      <c r="E4072" t="s">
        <v>349</v>
      </c>
      <c r="F4072" t="s">
        <v>350</v>
      </c>
      <c r="G4072" t="s">
        <v>406</v>
      </c>
      <c r="H4072">
        <v>45</v>
      </c>
      <c r="I4072" t="s">
        <v>255</v>
      </c>
      <c r="J4072" t="s">
        <v>254</v>
      </c>
      <c r="K4072">
        <v>2375273</v>
      </c>
      <c r="L4072">
        <v>1603004</v>
      </c>
      <c r="M4072">
        <v>691042</v>
      </c>
      <c r="N4072">
        <v>11656</v>
      </c>
      <c r="O4072">
        <v>32550</v>
      </c>
      <c r="P4072">
        <v>1795</v>
      </c>
      <c r="Q4072">
        <v>35226</v>
      </c>
    </row>
    <row r="4073" spans="1:17" hidden="1" x14ac:dyDescent="0.2">
      <c r="A4073" t="s">
        <v>355</v>
      </c>
      <c r="B4073" t="s">
        <v>356</v>
      </c>
      <c r="C4073" t="s">
        <v>351</v>
      </c>
      <c r="D4073" t="s">
        <v>352</v>
      </c>
      <c r="E4073" t="s">
        <v>343</v>
      </c>
      <c r="F4073" t="s">
        <v>344</v>
      </c>
      <c r="G4073" t="s">
        <v>406</v>
      </c>
      <c r="H4073">
        <v>45</v>
      </c>
      <c r="I4073" t="s">
        <v>255</v>
      </c>
      <c r="J4073" t="s">
        <v>254</v>
      </c>
      <c r="K4073">
        <v>131321</v>
      </c>
      <c r="L4073">
        <v>110154</v>
      </c>
      <c r="M4073">
        <v>10584</v>
      </c>
      <c r="N4073">
        <v>4735</v>
      </c>
      <c r="O4073">
        <v>1082</v>
      </c>
      <c r="P4073">
        <v>1032</v>
      </c>
      <c r="Q4073">
        <v>3734</v>
      </c>
    </row>
    <row r="4074" spans="1:17" hidden="1" x14ac:dyDescent="0.2">
      <c r="A4074" t="s">
        <v>355</v>
      </c>
      <c r="B4074" t="s">
        <v>356</v>
      </c>
      <c r="C4074" t="s">
        <v>351</v>
      </c>
      <c r="D4074" t="s">
        <v>352</v>
      </c>
      <c r="E4074" t="s">
        <v>347</v>
      </c>
      <c r="F4074" t="s">
        <v>348</v>
      </c>
      <c r="G4074" t="s">
        <v>406</v>
      </c>
      <c r="H4074">
        <v>45</v>
      </c>
      <c r="I4074" t="s">
        <v>255</v>
      </c>
      <c r="J4074" t="s">
        <v>254</v>
      </c>
      <c r="K4074">
        <v>2118787</v>
      </c>
      <c r="L4074">
        <v>1450994</v>
      </c>
      <c r="M4074">
        <v>601254</v>
      </c>
      <c r="N4074">
        <v>8274</v>
      </c>
      <c r="O4074">
        <v>27610</v>
      </c>
      <c r="P4074">
        <v>1130</v>
      </c>
      <c r="Q4074">
        <v>29525</v>
      </c>
    </row>
    <row r="4075" spans="1:17" hidden="1" x14ac:dyDescent="0.2">
      <c r="A4075" t="s">
        <v>355</v>
      </c>
      <c r="B4075" t="s">
        <v>356</v>
      </c>
      <c r="C4075" t="s">
        <v>351</v>
      </c>
      <c r="D4075" t="s">
        <v>352</v>
      </c>
      <c r="E4075" t="s">
        <v>349</v>
      </c>
      <c r="F4075" t="s">
        <v>350</v>
      </c>
      <c r="G4075" t="s">
        <v>406</v>
      </c>
      <c r="H4075">
        <v>45</v>
      </c>
      <c r="I4075" t="s">
        <v>255</v>
      </c>
      <c r="J4075" t="s">
        <v>254</v>
      </c>
      <c r="K4075">
        <v>2250108</v>
      </c>
      <c r="L4075">
        <v>1561148</v>
      </c>
      <c r="M4075">
        <v>611838</v>
      </c>
      <c r="N4075">
        <v>13009</v>
      </c>
      <c r="O4075">
        <v>28692</v>
      </c>
      <c r="P4075">
        <v>2162</v>
      </c>
      <c r="Q4075">
        <v>33259</v>
      </c>
    </row>
    <row r="4076" spans="1:17" hidden="1" x14ac:dyDescent="0.2">
      <c r="A4076" t="s">
        <v>355</v>
      </c>
      <c r="B4076" t="s">
        <v>356</v>
      </c>
      <c r="C4076" t="s">
        <v>353</v>
      </c>
      <c r="D4076" t="s">
        <v>354</v>
      </c>
      <c r="E4076" t="s">
        <v>343</v>
      </c>
      <c r="F4076" t="s">
        <v>344</v>
      </c>
      <c r="G4076" t="s">
        <v>406</v>
      </c>
      <c r="H4076">
        <v>45</v>
      </c>
      <c r="I4076" t="s">
        <v>255</v>
      </c>
      <c r="J4076" t="s">
        <v>254</v>
      </c>
      <c r="K4076">
        <v>235683</v>
      </c>
      <c r="L4076">
        <v>196581</v>
      </c>
      <c r="M4076">
        <v>20205</v>
      </c>
      <c r="N4076">
        <v>7925</v>
      </c>
      <c r="O4076">
        <v>2010</v>
      </c>
      <c r="P4076">
        <v>1769</v>
      </c>
      <c r="Q4076">
        <v>7193</v>
      </c>
    </row>
    <row r="4077" spans="1:17" hidden="1" x14ac:dyDescent="0.2">
      <c r="A4077" t="s">
        <v>355</v>
      </c>
      <c r="B4077" t="s">
        <v>356</v>
      </c>
      <c r="C4077" t="s">
        <v>353</v>
      </c>
      <c r="D4077" t="s">
        <v>354</v>
      </c>
      <c r="E4077" t="s">
        <v>347</v>
      </c>
      <c r="F4077" t="s">
        <v>348</v>
      </c>
      <c r="G4077" t="s">
        <v>406</v>
      </c>
      <c r="H4077">
        <v>45</v>
      </c>
      <c r="I4077" t="s">
        <v>255</v>
      </c>
      <c r="J4077" t="s">
        <v>254</v>
      </c>
      <c r="K4077">
        <v>4389698</v>
      </c>
      <c r="L4077">
        <v>2967571</v>
      </c>
      <c r="M4077">
        <v>1282675</v>
      </c>
      <c r="N4077">
        <v>16740</v>
      </c>
      <c r="O4077">
        <v>59232</v>
      </c>
      <c r="P4077">
        <v>2188</v>
      </c>
      <c r="Q4077">
        <v>61292</v>
      </c>
    </row>
    <row r="4078" spans="1:17" hidden="1" x14ac:dyDescent="0.2">
      <c r="A4078" t="s">
        <v>355</v>
      </c>
      <c r="B4078" t="s">
        <v>356</v>
      </c>
      <c r="C4078" t="s">
        <v>353</v>
      </c>
      <c r="D4078" t="s">
        <v>354</v>
      </c>
      <c r="E4078" t="s">
        <v>349</v>
      </c>
      <c r="F4078" t="s">
        <v>350</v>
      </c>
      <c r="G4078" t="s">
        <v>406</v>
      </c>
      <c r="H4078">
        <v>45</v>
      </c>
      <c r="I4078" t="s">
        <v>255</v>
      </c>
      <c r="J4078" t="s">
        <v>254</v>
      </c>
      <c r="K4078">
        <v>4625381</v>
      </c>
      <c r="L4078">
        <v>3164152</v>
      </c>
      <c r="M4078">
        <v>1302880</v>
      </c>
      <c r="N4078">
        <v>24665</v>
      </c>
      <c r="O4078">
        <v>61242</v>
      </c>
      <c r="P4078">
        <v>3957</v>
      </c>
      <c r="Q4078">
        <v>68485</v>
      </c>
    </row>
    <row r="4079" spans="1:17" hidden="1" x14ac:dyDescent="0.2">
      <c r="A4079" t="s">
        <v>357</v>
      </c>
      <c r="B4079" s="2">
        <v>40360</v>
      </c>
      <c r="C4079" t="s">
        <v>341</v>
      </c>
      <c r="D4079" t="s">
        <v>342</v>
      </c>
      <c r="E4079" t="s">
        <v>343</v>
      </c>
      <c r="F4079" t="s">
        <v>344</v>
      </c>
      <c r="G4079" t="s">
        <v>406</v>
      </c>
      <c r="H4079">
        <v>45</v>
      </c>
      <c r="I4079" t="s">
        <v>255</v>
      </c>
      <c r="J4079" t="s">
        <v>254</v>
      </c>
      <c r="K4079">
        <v>105160</v>
      </c>
      <c r="L4079">
        <v>87054</v>
      </c>
      <c r="M4079">
        <v>9753</v>
      </c>
      <c r="N4079">
        <v>3189</v>
      </c>
      <c r="O4079">
        <v>946</v>
      </c>
      <c r="P4079">
        <v>742</v>
      </c>
      <c r="Q4079">
        <v>3476</v>
      </c>
    </row>
    <row r="4080" spans="1:17" hidden="1" x14ac:dyDescent="0.2">
      <c r="A4080" t="s">
        <v>357</v>
      </c>
      <c r="B4080" s="2">
        <v>40360</v>
      </c>
      <c r="C4080" t="s">
        <v>341</v>
      </c>
      <c r="D4080" t="s">
        <v>342</v>
      </c>
      <c r="E4080" t="s">
        <v>347</v>
      </c>
      <c r="F4080" t="s">
        <v>348</v>
      </c>
      <c r="G4080" t="s">
        <v>406</v>
      </c>
      <c r="H4080">
        <v>45</v>
      </c>
      <c r="I4080" t="s">
        <v>255</v>
      </c>
      <c r="J4080" t="s">
        <v>254</v>
      </c>
      <c r="K4080">
        <v>2275660</v>
      </c>
      <c r="L4080">
        <v>1519551</v>
      </c>
      <c r="M4080">
        <v>682558</v>
      </c>
      <c r="N4080">
        <v>8493</v>
      </c>
      <c r="O4080">
        <v>31889</v>
      </c>
      <c r="P4080">
        <v>1071</v>
      </c>
      <c r="Q4080">
        <v>32098</v>
      </c>
    </row>
    <row r="4081" spans="1:17" hidden="1" x14ac:dyDescent="0.2">
      <c r="A4081" t="s">
        <v>357</v>
      </c>
      <c r="B4081" s="2">
        <v>40360</v>
      </c>
      <c r="C4081" t="s">
        <v>341</v>
      </c>
      <c r="D4081" t="s">
        <v>342</v>
      </c>
      <c r="E4081" t="s">
        <v>349</v>
      </c>
      <c r="F4081" t="s">
        <v>350</v>
      </c>
      <c r="G4081" t="s">
        <v>406</v>
      </c>
      <c r="H4081">
        <v>45</v>
      </c>
      <c r="I4081" t="s">
        <v>255</v>
      </c>
      <c r="J4081" t="s">
        <v>254</v>
      </c>
      <c r="K4081">
        <v>2380820</v>
      </c>
      <c r="L4081">
        <v>1606605</v>
      </c>
      <c r="M4081">
        <v>692311</v>
      </c>
      <c r="N4081">
        <v>11682</v>
      </c>
      <c r="O4081">
        <v>32835</v>
      </c>
      <c r="P4081">
        <v>1813</v>
      </c>
      <c r="Q4081">
        <v>35574</v>
      </c>
    </row>
    <row r="4082" spans="1:17" hidden="1" x14ac:dyDescent="0.2">
      <c r="A4082" t="s">
        <v>357</v>
      </c>
      <c r="B4082" s="2">
        <v>40360</v>
      </c>
      <c r="C4082" t="s">
        <v>351</v>
      </c>
      <c r="D4082" t="s">
        <v>352</v>
      </c>
      <c r="E4082" t="s">
        <v>343</v>
      </c>
      <c r="F4082" t="s">
        <v>344</v>
      </c>
      <c r="G4082" t="s">
        <v>406</v>
      </c>
      <c r="H4082">
        <v>45</v>
      </c>
      <c r="I4082" t="s">
        <v>255</v>
      </c>
      <c r="J4082" t="s">
        <v>254</v>
      </c>
      <c r="K4082">
        <v>131584</v>
      </c>
      <c r="L4082">
        <v>110326</v>
      </c>
      <c r="M4082">
        <v>10663</v>
      </c>
      <c r="N4082">
        <v>4720</v>
      </c>
      <c r="O4082">
        <v>1093</v>
      </c>
      <c r="P4082">
        <v>1035</v>
      </c>
      <c r="Q4082">
        <v>3747</v>
      </c>
    </row>
    <row r="4083" spans="1:17" hidden="1" x14ac:dyDescent="0.2">
      <c r="A4083" t="s">
        <v>357</v>
      </c>
      <c r="B4083" s="2">
        <v>40360</v>
      </c>
      <c r="C4083" t="s">
        <v>351</v>
      </c>
      <c r="D4083" t="s">
        <v>352</v>
      </c>
      <c r="E4083" t="s">
        <v>347</v>
      </c>
      <c r="F4083" t="s">
        <v>348</v>
      </c>
      <c r="G4083" t="s">
        <v>406</v>
      </c>
      <c r="H4083">
        <v>45</v>
      </c>
      <c r="I4083" t="s">
        <v>255</v>
      </c>
      <c r="J4083" t="s">
        <v>254</v>
      </c>
      <c r="K4083">
        <v>2123252</v>
      </c>
      <c r="L4083">
        <v>1453782</v>
      </c>
      <c r="M4083">
        <v>602329</v>
      </c>
      <c r="N4083">
        <v>8290</v>
      </c>
      <c r="O4083">
        <v>27919</v>
      </c>
      <c r="P4083">
        <v>1140</v>
      </c>
      <c r="Q4083">
        <v>29792</v>
      </c>
    </row>
    <row r="4084" spans="1:17" hidden="1" x14ac:dyDescent="0.2">
      <c r="A4084" t="s">
        <v>357</v>
      </c>
      <c r="B4084" s="2">
        <v>40360</v>
      </c>
      <c r="C4084" t="s">
        <v>351</v>
      </c>
      <c r="D4084" t="s">
        <v>352</v>
      </c>
      <c r="E4084" t="s">
        <v>349</v>
      </c>
      <c r="F4084" t="s">
        <v>350</v>
      </c>
      <c r="G4084" t="s">
        <v>406</v>
      </c>
      <c r="H4084">
        <v>45</v>
      </c>
      <c r="I4084" t="s">
        <v>255</v>
      </c>
      <c r="J4084" t="s">
        <v>254</v>
      </c>
      <c r="K4084">
        <v>2254836</v>
      </c>
      <c r="L4084">
        <v>1564108</v>
      </c>
      <c r="M4084">
        <v>612992</v>
      </c>
      <c r="N4084">
        <v>13010</v>
      </c>
      <c r="O4084">
        <v>29012</v>
      </c>
      <c r="P4084">
        <v>2175</v>
      </c>
      <c r="Q4084">
        <v>33539</v>
      </c>
    </row>
    <row r="4085" spans="1:17" hidden="1" x14ac:dyDescent="0.2">
      <c r="A4085" t="s">
        <v>357</v>
      </c>
      <c r="B4085" s="2">
        <v>40360</v>
      </c>
      <c r="C4085" t="s">
        <v>353</v>
      </c>
      <c r="D4085" t="s">
        <v>354</v>
      </c>
      <c r="E4085" t="s">
        <v>343</v>
      </c>
      <c r="F4085" t="s">
        <v>344</v>
      </c>
      <c r="G4085" t="s">
        <v>406</v>
      </c>
      <c r="H4085">
        <v>45</v>
      </c>
      <c r="I4085" t="s">
        <v>255</v>
      </c>
      <c r="J4085" t="s">
        <v>254</v>
      </c>
      <c r="K4085">
        <v>236744</v>
      </c>
      <c r="L4085">
        <v>197380</v>
      </c>
      <c r="M4085">
        <v>20416</v>
      </c>
      <c r="N4085">
        <v>7909</v>
      </c>
      <c r="O4085">
        <v>2039</v>
      </c>
      <c r="P4085">
        <v>1777</v>
      </c>
      <c r="Q4085">
        <v>7223</v>
      </c>
    </row>
    <row r="4086" spans="1:17" hidden="1" x14ac:dyDescent="0.2">
      <c r="A4086" t="s">
        <v>357</v>
      </c>
      <c r="B4086" s="2">
        <v>40360</v>
      </c>
      <c r="C4086" t="s">
        <v>353</v>
      </c>
      <c r="D4086" t="s">
        <v>354</v>
      </c>
      <c r="E4086" t="s">
        <v>347</v>
      </c>
      <c r="F4086" t="s">
        <v>348</v>
      </c>
      <c r="G4086" t="s">
        <v>406</v>
      </c>
      <c r="H4086">
        <v>45</v>
      </c>
      <c r="I4086" t="s">
        <v>255</v>
      </c>
      <c r="J4086" t="s">
        <v>254</v>
      </c>
      <c r="K4086">
        <v>4398912</v>
      </c>
      <c r="L4086">
        <v>2973333</v>
      </c>
      <c r="M4086">
        <v>1284887</v>
      </c>
      <c r="N4086">
        <v>16783</v>
      </c>
      <c r="O4086">
        <v>59808</v>
      </c>
      <c r="P4086">
        <v>2211</v>
      </c>
      <c r="Q4086">
        <v>61890</v>
      </c>
    </row>
    <row r="4087" spans="1:17" hidden="1" x14ac:dyDescent="0.2">
      <c r="A4087" t="s">
        <v>357</v>
      </c>
      <c r="B4087" s="2">
        <v>40360</v>
      </c>
      <c r="C4087" t="s">
        <v>353</v>
      </c>
      <c r="D4087" t="s">
        <v>354</v>
      </c>
      <c r="E4087" t="s">
        <v>349</v>
      </c>
      <c r="F4087" t="s">
        <v>350</v>
      </c>
      <c r="G4087" t="s">
        <v>406</v>
      </c>
      <c r="H4087">
        <v>45</v>
      </c>
      <c r="I4087" t="s">
        <v>255</v>
      </c>
      <c r="J4087" t="s">
        <v>254</v>
      </c>
      <c r="K4087">
        <v>4635656</v>
      </c>
      <c r="L4087">
        <v>3170713</v>
      </c>
      <c r="M4087">
        <v>1305303</v>
      </c>
      <c r="N4087">
        <v>24692</v>
      </c>
      <c r="O4087">
        <v>61847</v>
      </c>
      <c r="P4087">
        <v>3988</v>
      </c>
      <c r="Q4087">
        <v>69113</v>
      </c>
    </row>
    <row r="4088" spans="1:17" hidden="1" x14ac:dyDescent="0.2">
      <c r="A4088" t="s">
        <v>358</v>
      </c>
      <c r="B4088" s="2">
        <v>40725</v>
      </c>
      <c r="C4088" t="s">
        <v>341</v>
      </c>
      <c r="D4088" t="s">
        <v>342</v>
      </c>
      <c r="E4088" t="s">
        <v>343</v>
      </c>
      <c r="F4088" t="s">
        <v>344</v>
      </c>
      <c r="G4088" t="s">
        <v>406</v>
      </c>
      <c r="H4088">
        <v>45</v>
      </c>
      <c r="I4088" t="s">
        <v>255</v>
      </c>
      <c r="J4088" t="s">
        <v>254</v>
      </c>
      <c r="K4088">
        <v>108030</v>
      </c>
      <c r="L4088">
        <v>89243</v>
      </c>
      <c r="M4088">
        <v>10147</v>
      </c>
      <c r="N4088">
        <v>3335</v>
      </c>
      <c r="O4088">
        <v>1003</v>
      </c>
      <c r="P4088">
        <v>731</v>
      </c>
      <c r="Q4088">
        <v>3571</v>
      </c>
    </row>
    <row r="4089" spans="1:17" hidden="1" x14ac:dyDescent="0.2">
      <c r="A4089" t="s">
        <v>358</v>
      </c>
      <c r="B4089" s="2">
        <v>40725</v>
      </c>
      <c r="C4089" t="s">
        <v>341</v>
      </c>
      <c r="D4089" t="s">
        <v>342</v>
      </c>
      <c r="E4089" t="s">
        <v>347</v>
      </c>
      <c r="F4089" t="s">
        <v>348</v>
      </c>
      <c r="G4089" t="s">
        <v>406</v>
      </c>
      <c r="H4089">
        <v>45</v>
      </c>
      <c r="I4089" t="s">
        <v>255</v>
      </c>
      <c r="J4089" t="s">
        <v>254</v>
      </c>
      <c r="K4089">
        <v>2292444</v>
      </c>
      <c r="L4089">
        <v>1530266</v>
      </c>
      <c r="M4089">
        <v>686114</v>
      </c>
      <c r="N4089">
        <v>8558</v>
      </c>
      <c r="O4089">
        <v>33191</v>
      </c>
      <c r="P4089">
        <v>1118</v>
      </c>
      <c r="Q4089">
        <v>33197</v>
      </c>
    </row>
    <row r="4090" spans="1:17" hidden="1" x14ac:dyDescent="0.2">
      <c r="A4090" t="s">
        <v>358</v>
      </c>
      <c r="B4090" s="2">
        <v>40725</v>
      </c>
      <c r="C4090" t="s">
        <v>341</v>
      </c>
      <c r="D4090" t="s">
        <v>342</v>
      </c>
      <c r="E4090" t="s">
        <v>349</v>
      </c>
      <c r="F4090" t="s">
        <v>350</v>
      </c>
      <c r="G4090" t="s">
        <v>406</v>
      </c>
      <c r="H4090">
        <v>45</v>
      </c>
      <c r="I4090" t="s">
        <v>255</v>
      </c>
      <c r="J4090" t="s">
        <v>254</v>
      </c>
      <c r="K4090">
        <v>2400474</v>
      </c>
      <c r="L4090">
        <v>1619509</v>
      </c>
      <c r="M4090">
        <v>696261</v>
      </c>
      <c r="N4090">
        <v>11893</v>
      </c>
      <c r="O4090">
        <v>34194</v>
      </c>
      <c r="P4090">
        <v>1849</v>
      </c>
      <c r="Q4090">
        <v>36768</v>
      </c>
    </row>
    <row r="4091" spans="1:17" hidden="1" x14ac:dyDescent="0.2">
      <c r="A4091" t="s">
        <v>358</v>
      </c>
      <c r="B4091" s="2">
        <v>40725</v>
      </c>
      <c r="C4091" t="s">
        <v>351</v>
      </c>
      <c r="D4091" t="s">
        <v>352</v>
      </c>
      <c r="E4091" t="s">
        <v>343</v>
      </c>
      <c r="F4091" t="s">
        <v>344</v>
      </c>
      <c r="G4091" t="s">
        <v>406</v>
      </c>
      <c r="H4091">
        <v>45</v>
      </c>
      <c r="I4091" t="s">
        <v>255</v>
      </c>
      <c r="J4091" t="s">
        <v>254</v>
      </c>
      <c r="K4091">
        <v>132137</v>
      </c>
      <c r="L4091">
        <v>110523</v>
      </c>
      <c r="M4091">
        <v>10914</v>
      </c>
      <c r="N4091">
        <v>4722</v>
      </c>
      <c r="O4091">
        <v>1121</v>
      </c>
      <c r="P4091">
        <v>993</v>
      </c>
      <c r="Q4091">
        <v>3864</v>
      </c>
    </row>
    <row r="4092" spans="1:17" hidden="1" x14ac:dyDescent="0.2">
      <c r="A4092" t="s">
        <v>358</v>
      </c>
      <c r="B4092" s="2">
        <v>40725</v>
      </c>
      <c r="C4092" t="s">
        <v>351</v>
      </c>
      <c r="D4092" t="s">
        <v>352</v>
      </c>
      <c r="E4092" t="s">
        <v>347</v>
      </c>
      <c r="F4092" t="s">
        <v>348</v>
      </c>
      <c r="G4092" t="s">
        <v>406</v>
      </c>
      <c r="H4092">
        <v>45</v>
      </c>
      <c r="I4092" t="s">
        <v>255</v>
      </c>
      <c r="J4092" t="s">
        <v>254</v>
      </c>
      <c r="K4092">
        <v>2138811</v>
      </c>
      <c r="L4092">
        <v>1464255</v>
      </c>
      <c r="M4092">
        <v>604785</v>
      </c>
      <c r="N4092">
        <v>8373</v>
      </c>
      <c r="O4092">
        <v>29129</v>
      </c>
      <c r="P4092">
        <v>1187</v>
      </c>
      <c r="Q4092">
        <v>31082</v>
      </c>
    </row>
    <row r="4093" spans="1:17" hidden="1" x14ac:dyDescent="0.2">
      <c r="A4093" t="s">
        <v>358</v>
      </c>
      <c r="B4093" s="2">
        <v>40725</v>
      </c>
      <c r="C4093" t="s">
        <v>351</v>
      </c>
      <c r="D4093" t="s">
        <v>352</v>
      </c>
      <c r="E4093" t="s">
        <v>349</v>
      </c>
      <c r="F4093" t="s">
        <v>350</v>
      </c>
      <c r="G4093" t="s">
        <v>406</v>
      </c>
      <c r="H4093">
        <v>45</v>
      </c>
      <c r="I4093" t="s">
        <v>255</v>
      </c>
      <c r="J4093" t="s">
        <v>254</v>
      </c>
      <c r="K4093">
        <v>2270948</v>
      </c>
      <c r="L4093">
        <v>1574778</v>
      </c>
      <c r="M4093">
        <v>615699</v>
      </c>
      <c r="N4093">
        <v>13095</v>
      </c>
      <c r="O4093">
        <v>30250</v>
      </c>
      <c r="P4093">
        <v>2180</v>
      </c>
      <c r="Q4093">
        <v>34946</v>
      </c>
    </row>
    <row r="4094" spans="1:17" hidden="1" x14ac:dyDescent="0.2">
      <c r="A4094" t="s">
        <v>358</v>
      </c>
      <c r="B4094" s="2">
        <v>40725</v>
      </c>
      <c r="C4094" t="s">
        <v>353</v>
      </c>
      <c r="D4094" t="s">
        <v>354</v>
      </c>
      <c r="E4094" t="s">
        <v>343</v>
      </c>
      <c r="F4094" t="s">
        <v>344</v>
      </c>
      <c r="G4094" t="s">
        <v>406</v>
      </c>
      <c r="H4094">
        <v>45</v>
      </c>
      <c r="I4094" t="s">
        <v>255</v>
      </c>
      <c r="J4094" t="s">
        <v>254</v>
      </c>
      <c r="K4094">
        <v>240167</v>
      </c>
      <c r="L4094">
        <v>199766</v>
      </c>
      <c r="M4094">
        <v>21061</v>
      </c>
      <c r="N4094">
        <v>8057</v>
      </c>
      <c r="O4094">
        <v>2124</v>
      </c>
      <c r="P4094">
        <v>1724</v>
      </c>
      <c r="Q4094">
        <v>7435</v>
      </c>
    </row>
    <row r="4095" spans="1:17" hidden="1" x14ac:dyDescent="0.2">
      <c r="A4095" t="s">
        <v>358</v>
      </c>
      <c r="B4095" s="2">
        <v>40725</v>
      </c>
      <c r="C4095" t="s">
        <v>353</v>
      </c>
      <c r="D4095" t="s">
        <v>354</v>
      </c>
      <c r="E4095" t="s">
        <v>347</v>
      </c>
      <c r="F4095" t="s">
        <v>348</v>
      </c>
      <c r="G4095" t="s">
        <v>406</v>
      </c>
      <c r="H4095">
        <v>45</v>
      </c>
      <c r="I4095" t="s">
        <v>255</v>
      </c>
      <c r="J4095" t="s">
        <v>254</v>
      </c>
      <c r="K4095">
        <v>4431255</v>
      </c>
      <c r="L4095">
        <v>2994521</v>
      </c>
      <c r="M4095">
        <v>1290899</v>
      </c>
      <c r="N4095">
        <v>16931</v>
      </c>
      <c r="O4095">
        <v>62320</v>
      </c>
      <c r="P4095">
        <v>2305</v>
      </c>
      <c r="Q4095">
        <v>64279</v>
      </c>
    </row>
    <row r="4096" spans="1:17" hidden="1" x14ac:dyDescent="0.2">
      <c r="A4096" t="s">
        <v>358</v>
      </c>
      <c r="B4096" s="2">
        <v>40725</v>
      </c>
      <c r="C4096" t="s">
        <v>353</v>
      </c>
      <c r="D4096" t="s">
        <v>354</v>
      </c>
      <c r="E4096" t="s">
        <v>349</v>
      </c>
      <c r="F4096" t="s">
        <v>350</v>
      </c>
      <c r="G4096" t="s">
        <v>406</v>
      </c>
      <c r="H4096">
        <v>45</v>
      </c>
      <c r="I4096" t="s">
        <v>255</v>
      </c>
      <c r="J4096" t="s">
        <v>254</v>
      </c>
      <c r="K4096">
        <v>4671422</v>
      </c>
      <c r="L4096">
        <v>3194287</v>
      </c>
      <c r="M4096">
        <v>1311960</v>
      </c>
      <c r="N4096">
        <v>24988</v>
      </c>
      <c r="O4096">
        <v>64444</v>
      </c>
      <c r="P4096">
        <v>4029</v>
      </c>
      <c r="Q4096">
        <v>71714</v>
      </c>
    </row>
    <row r="4097" spans="1:17" hidden="1" x14ac:dyDescent="0.2">
      <c r="A4097" t="s">
        <v>359</v>
      </c>
      <c r="B4097" s="2">
        <v>41091</v>
      </c>
      <c r="C4097" t="s">
        <v>341</v>
      </c>
      <c r="D4097" t="s">
        <v>342</v>
      </c>
      <c r="E4097" t="s">
        <v>343</v>
      </c>
      <c r="F4097" t="s">
        <v>344</v>
      </c>
      <c r="G4097" t="s">
        <v>406</v>
      </c>
      <c r="H4097">
        <v>45</v>
      </c>
      <c r="I4097" t="s">
        <v>255</v>
      </c>
      <c r="J4097" t="s">
        <v>254</v>
      </c>
      <c r="K4097">
        <v>111275</v>
      </c>
      <c r="L4097">
        <v>91653</v>
      </c>
      <c r="M4097">
        <v>10560</v>
      </c>
      <c r="N4097">
        <v>3394</v>
      </c>
      <c r="O4097">
        <v>1060</v>
      </c>
      <c r="P4097">
        <v>760</v>
      </c>
      <c r="Q4097">
        <v>3848</v>
      </c>
    </row>
    <row r="4098" spans="1:17" hidden="1" x14ac:dyDescent="0.2">
      <c r="A4098" t="s">
        <v>359</v>
      </c>
      <c r="B4098" s="2">
        <v>41091</v>
      </c>
      <c r="C4098" t="s">
        <v>341</v>
      </c>
      <c r="D4098" t="s">
        <v>342</v>
      </c>
      <c r="E4098" t="s">
        <v>347</v>
      </c>
      <c r="F4098" t="s">
        <v>348</v>
      </c>
      <c r="G4098" t="s">
        <v>406</v>
      </c>
      <c r="H4098">
        <v>45</v>
      </c>
      <c r="I4098" t="s">
        <v>255</v>
      </c>
      <c r="J4098" t="s">
        <v>254</v>
      </c>
      <c r="K4098">
        <v>2313305</v>
      </c>
      <c r="L4098">
        <v>1543114</v>
      </c>
      <c r="M4098">
        <v>690838</v>
      </c>
      <c r="N4098">
        <v>8635</v>
      </c>
      <c r="O4098">
        <v>34823</v>
      </c>
      <c r="P4098">
        <v>1136</v>
      </c>
      <c r="Q4098">
        <v>34759</v>
      </c>
    </row>
    <row r="4099" spans="1:17" hidden="1" x14ac:dyDescent="0.2">
      <c r="A4099" t="s">
        <v>359</v>
      </c>
      <c r="B4099" s="2">
        <v>41091</v>
      </c>
      <c r="C4099" t="s">
        <v>341</v>
      </c>
      <c r="D4099" t="s">
        <v>342</v>
      </c>
      <c r="E4099" t="s">
        <v>349</v>
      </c>
      <c r="F4099" t="s">
        <v>350</v>
      </c>
      <c r="G4099" t="s">
        <v>406</v>
      </c>
      <c r="H4099">
        <v>45</v>
      </c>
      <c r="I4099" t="s">
        <v>255</v>
      </c>
      <c r="J4099" t="s">
        <v>254</v>
      </c>
      <c r="K4099">
        <v>2424580</v>
      </c>
      <c r="L4099">
        <v>1634767</v>
      </c>
      <c r="M4099">
        <v>701398</v>
      </c>
      <c r="N4099">
        <v>12029</v>
      </c>
      <c r="O4099">
        <v>35883</v>
      </c>
      <c r="P4099">
        <v>1896</v>
      </c>
      <c r="Q4099">
        <v>38607</v>
      </c>
    </row>
    <row r="4100" spans="1:17" hidden="1" x14ac:dyDescent="0.2">
      <c r="A4100" t="s">
        <v>359</v>
      </c>
      <c r="B4100" s="2">
        <v>41091</v>
      </c>
      <c r="C4100" t="s">
        <v>351</v>
      </c>
      <c r="D4100" t="s">
        <v>352</v>
      </c>
      <c r="E4100" t="s">
        <v>343</v>
      </c>
      <c r="F4100" t="s">
        <v>344</v>
      </c>
      <c r="G4100" t="s">
        <v>406</v>
      </c>
      <c r="H4100">
        <v>45</v>
      </c>
      <c r="I4100" t="s">
        <v>255</v>
      </c>
      <c r="J4100" t="s">
        <v>254</v>
      </c>
      <c r="K4100">
        <v>133230</v>
      </c>
      <c r="L4100">
        <v>111203</v>
      </c>
      <c r="M4100">
        <v>11134</v>
      </c>
      <c r="N4100">
        <v>4649</v>
      </c>
      <c r="O4100">
        <v>1175</v>
      </c>
      <c r="P4100">
        <v>1000</v>
      </c>
      <c r="Q4100">
        <v>4069</v>
      </c>
    </row>
    <row r="4101" spans="1:17" hidden="1" x14ac:dyDescent="0.2">
      <c r="A4101" t="s">
        <v>359</v>
      </c>
      <c r="B4101" s="2">
        <v>41091</v>
      </c>
      <c r="C4101" t="s">
        <v>351</v>
      </c>
      <c r="D4101" t="s">
        <v>352</v>
      </c>
      <c r="E4101" t="s">
        <v>347</v>
      </c>
      <c r="F4101" t="s">
        <v>348</v>
      </c>
      <c r="G4101" t="s">
        <v>406</v>
      </c>
      <c r="H4101">
        <v>45</v>
      </c>
      <c r="I4101" t="s">
        <v>255</v>
      </c>
      <c r="J4101" t="s">
        <v>254</v>
      </c>
      <c r="K4101">
        <v>2159302</v>
      </c>
      <c r="L4101">
        <v>1477906</v>
      </c>
      <c r="M4101">
        <v>608581</v>
      </c>
      <c r="N4101">
        <v>8564</v>
      </c>
      <c r="O4101">
        <v>30583</v>
      </c>
      <c r="P4101">
        <v>1195</v>
      </c>
      <c r="Q4101">
        <v>32473</v>
      </c>
    </row>
    <row r="4102" spans="1:17" hidden="1" x14ac:dyDescent="0.2">
      <c r="A4102" t="s">
        <v>359</v>
      </c>
      <c r="B4102" s="2">
        <v>41091</v>
      </c>
      <c r="C4102" t="s">
        <v>351</v>
      </c>
      <c r="D4102" t="s">
        <v>352</v>
      </c>
      <c r="E4102" t="s">
        <v>349</v>
      </c>
      <c r="F4102" t="s">
        <v>350</v>
      </c>
      <c r="G4102" t="s">
        <v>406</v>
      </c>
      <c r="H4102">
        <v>45</v>
      </c>
      <c r="I4102" t="s">
        <v>255</v>
      </c>
      <c r="J4102" t="s">
        <v>254</v>
      </c>
      <c r="K4102">
        <v>2292532</v>
      </c>
      <c r="L4102">
        <v>1589109</v>
      </c>
      <c r="M4102">
        <v>619715</v>
      </c>
      <c r="N4102">
        <v>13213</v>
      </c>
      <c r="O4102">
        <v>31758</v>
      </c>
      <c r="P4102">
        <v>2195</v>
      </c>
      <c r="Q4102">
        <v>36542</v>
      </c>
    </row>
    <row r="4103" spans="1:17" hidden="1" x14ac:dyDescent="0.2">
      <c r="A4103" t="s">
        <v>359</v>
      </c>
      <c r="B4103" s="2">
        <v>41091</v>
      </c>
      <c r="C4103" t="s">
        <v>353</v>
      </c>
      <c r="D4103" t="s">
        <v>354</v>
      </c>
      <c r="E4103" t="s">
        <v>343</v>
      </c>
      <c r="F4103" t="s">
        <v>344</v>
      </c>
      <c r="G4103" t="s">
        <v>406</v>
      </c>
      <c r="H4103">
        <v>45</v>
      </c>
      <c r="I4103" t="s">
        <v>255</v>
      </c>
      <c r="J4103" t="s">
        <v>254</v>
      </c>
      <c r="K4103">
        <v>244505</v>
      </c>
      <c r="L4103">
        <v>202856</v>
      </c>
      <c r="M4103">
        <v>21694</v>
      </c>
      <c r="N4103">
        <v>8043</v>
      </c>
      <c r="O4103">
        <v>2235</v>
      </c>
      <c r="P4103">
        <v>1760</v>
      </c>
      <c r="Q4103">
        <v>7917</v>
      </c>
    </row>
    <row r="4104" spans="1:17" hidden="1" x14ac:dyDescent="0.2">
      <c r="A4104" t="s">
        <v>359</v>
      </c>
      <c r="B4104" s="2">
        <v>41091</v>
      </c>
      <c r="C4104" t="s">
        <v>353</v>
      </c>
      <c r="D4104" t="s">
        <v>354</v>
      </c>
      <c r="E4104" t="s">
        <v>347</v>
      </c>
      <c r="F4104" t="s">
        <v>348</v>
      </c>
      <c r="G4104" t="s">
        <v>406</v>
      </c>
      <c r="H4104">
        <v>45</v>
      </c>
      <c r="I4104" t="s">
        <v>255</v>
      </c>
      <c r="J4104" t="s">
        <v>254</v>
      </c>
      <c r="K4104">
        <v>4472607</v>
      </c>
      <c r="L4104">
        <v>3021020</v>
      </c>
      <c r="M4104">
        <v>1299419</v>
      </c>
      <c r="N4104">
        <v>17199</v>
      </c>
      <c r="O4104">
        <v>65406</v>
      </c>
      <c r="P4104">
        <v>2331</v>
      </c>
      <c r="Q4104">
        <v>67232</v>
      </c>
    </row>
    <row r="4105" spans="1:17" hidden="1" x14ac:dyDescent="0.2">
      <c r="A4105" t="s">
        <v>359</v>
      </c>
      <c r="B4105" s="2">
        <v>41091</v>
      </c>
      <c r="C4105" t="s">
        <v>353</v>
      </c>
      <c r="D4105" t="s">
        <v>354</v>
      </c>
      <c r="E4105" t="s">
        <v>349</v>
      </c>
      <c r="F4105" t="s">
        <v>350</v>
      </c>
      <c r="G4105" t="s">
        <v>406</v>
      </c>
      <c r="H4105">
        <v>45</v>
      </c>
      <c r="I4105" t="s">
        <v>255</v>
      </c>
      <c r="J4105" t="s">
        <v>254</v>
      </c>
      <c r="K4105">
        <v>4717112</v>
      </c>
      <c r="L4105">
        <v>3223876</v>
      </c>
      <c r="M4105">
        <v>1321113</v>
      </c>
      <c r="N4105">
        <v>25242</v>
      </c>
      <c r="O4105">
        <v>67641</v>
      </c>
      <c r="P4105">
        <v>4091</v>
      </c>
      <c r="Q4105">
        <v>75149</v>
      </c>
    </row>
    <row r="4106" spans="1:17" hidden="1" x14ac:dyDescent="0.2">
      <c r="A4106" t="s">
        <v>360</v>
      </c>
      <c r="B4106" s="2">
        <v>41456</v>
      </c>
      <c r="C4106" t="s">
        <v>341</v>
      </c>
      <c r="D4106" t="s">
        <v>342</v>
      </c>
      <c r="E4106" t="s">
        <v>343</v>
      </c>
      <c r="F4106" t="s">
        <v>344</v>
      </c>
      <c r="G4106" t="s">
        <v>406</v>
      </c>
      <c r="H4106">
        <v>45</v>
      </c>
      <c r="I4106" t="s">
        <v>255</v>
      </c>
      <c r="J4106" t="s">
        <v>254</v>
      </c>
      <c r="K4106">
        <v>114699</v>
      </c>
      <c r="L4106">
        <v>94414</v>
      </c>
      <c r="M4106">
        <v>10911</v>
      </c>
      <c r="N4106">
        <v>3438</v>
      </c>
      <c r="O4106">
        <v>1120</v>
      </c>
      <c r="P4106">
        <v>768</v>
      </c>
      <c r="Q4106">
        <v>4048</v>
      </c>
    </row>
    <row r="4107" spans="1:17" hidden="1" x14ac:dyDescent="0.2">
      <c r="A4107" t="s">
        <v>360</v>
      </c>
      <c r="B4107" s="2">
        <v>41456</v>
      </c>
      <c r="C4107" t="s">
        <v>341</v>
      </c>
      <c r="D4107" t="s">
        <v>342</v>
      </c>
      <c r="E4107" t="s">
        <v>347</v>
      </c>
      <c r="F4107" t="s">
        <v>348</v>
      </c>
      <c r="G4107" t="s">
        <v>406</v>
      </c>
      <c r="H4107">
        <v>45</v>
      </c>
      <c r="I4107" t="s">
        <v>255</v>
      </c>
      <c r="J4107" t="s">
        <v>254</v>
      </c>
      <c r="K4107">
        <v>2334484</v>
      </c>
      <c r="L4107">
        <v>1556724</v>
      </c>
      <c r="M4107">
        <v>695464</v>
      </c>
      <c r="N4107">
        <v>8753</v>
      </c>
      <c r="O4107">
        <v>36179</v>
      </c>
      <c r="P4107">
        <v>1184</v>
      </c>
      <c r="Q4107">
        <v>36180</v>
      </c>
    </row>
    <row r="4108" spans="1:17" hidden="1" x14ac:dyDescent="0.2">
      <c r="A4108" t="s">
        <v>360</v>
      </c>
      <c r="B4108" s="2">
        <v>41456</v>
      </c>
      <c r="C4108" t="s">
        <v>341</v>
      </c>
      <c r="D4108" t="s">
        <v>342</v>
      </c>
      <c r="E4108" t="s">
        <v>349</v>
      </c>
      <c r="F4108" t="s">
        <v>350</v>
      </c>
      <c r="G4108" t="s">
        <v>406</v>
      </c>
      <c r="H4108">
        <v>45</v>
      </c>
      <c r="I4108" t="s">
        <v>255</v>
      </c>
      <c r="J4108" t="s">
        <v>254</v>
      </c>
      <c r="K4108">
        <v>2449183</v>
      </c>
      <c r="L4108">
        <v>1651138</v>
      </c>
      <c r="M4108">
        <v>706375</v>
      </c>
      <c r="N4108">
        <v>12191</v>
      </c>
      <c r="O4108">
        <v>37299</v>
      </c>
      <c r="P4108">
        <v>1952</v>
      </c>
      <c r="Q4108">
        <v>40228</v>
      </c>
    </row>
    <row r="4109" spans="1:17" hidden="1" x14ac:dyDescent="0.2">
      <c r="A4109" t="s">
        <v>360</v>
      </c>
      <c r="B4109" s="2">
        <v>41456</v>
      </c>
      <c r="C4109" t="s">
        <v>351</v>
      </c>
      <c r="D4109" t="s">
        <v>352</v>
      </c>
      <c r="E4109" t="s">
        <v>343</v>
      </c>
      <c r="F4109" t="s">
        <v>344</v>
      </c>
      <c r="G4109" t="s">
        <v>406</v>
      </c>
      <c r="H4109">
        <v>45</v>
      </c>
      <c r="I4109" t="s">
        <v>255</v>
      </c>
      <c r="J4109" t="s">
        <v>254</v>
      </c>
      <c r="K4109">
        <v>134996</v>
      </c>
      <c r="L4109">
        <v>112333</v>
      </c>
      <c r="M4109">
        <v>11560</v>
      </c>
      <c r="N4109">
        <v>4674</v>
      </c>
      <c r="O4109">
        <v>1219</v>
      </c>
      <c r="P4109">
        <v>980</v>
      </c>
      <c r="Q4109">
        <v>4230</v>
      </c>
    </row>
    <row r="4110" spans="1:17" hidden="1" x14ac:dyDescent="0.2">
      <c r="A4110" t="s">
        <v>360</v>
      </c>
      <c r="B4110" s="2">
        <v>41456</v>
      </c>
      <c r="C4110" t="s">
        <v>351</v>
      </c>
      <c r="D4110" t="s">
        <v>352</v>
      </c>
      <c r="E4110" t="s">
        <v>347</v>
      </c>
      <c r="F4110" t="s">
        <v>348</v>
      </c>
      <c r="G4110" t="s">
        <v>406</v>
      </c>
      <c r="H4110">
        <v>45</v>
      </c>
      <c r="I4110" t="s">
        <v>255</v>
      </c>
      <c r="J4110" t="s">
        <v>254</v>
      </c>
      <c r="K4110">
        <v>2179974</v>
      </c>
      <c r="L4110">
        <v>1491403</v>
      </c>
      <c r="M4110">
        <v>612851</v>
      </c>
      <c r="N4110">
        <v>8650</v>
      </c>
      <c r="O4110">
        <v>31621</v>
      </c>
      <c r="P4110">
        <v>1341</v>
      </c>
      <c r="Q4110">
        <v>34108</v>
      </c>
    </row>
    <row r="4111" spans="1:17" hidden="1" x14ac:dyDescent="0.2">
      <c r="A4111" t="s">
        <v>360</v>
      </c>
      <c r="B4111" s="2">
        <v>41456</v>
      </c>
      <c r="C4111" t="s">
        <v>351</v>
      </c>
      <c r="D4111" t="s">
        <v>352</v>
      </c>
      <c r="E4111" t="s">
        <v>349</v>
      </c>
      <c r="F4111" t="s">
        <v>350</v>
      </c>
      <c r="G4111" t="s">
        <v>406</v>
      </c>
      <c r="H4111">
        <v>45</v>
      </c>
      <c r="I4111" t="s">
        <v>255</v>
      </c>
      <c r="J4111" t="s">
        <v>254</v>
      </c>
      <c r="K4111">
        <v>2314970</v>
      </c>
      <c r="L4111">
        <v>1603736</v>
      </c>
      <c r="M4111">
        <v>624411</v>
      </c>
      <c r="N4111">
        <v>13324</v>
      </c>
      <c r="O4111">
        <v>32840</v>
      </c>
      <c r="P4111">
        <v>2321</v>
      </c>
      <c r="Q4111">
        <v>38338</v>
      </c>
    </row>
    <row r="4112" spans="1:17" hidden="1" x14ac:dyDescent="0.2">
      <c r="A4112" t="s">
        <v>360</v>
      </c>
      <c r="B4112" s="2">
        <v>41456</v>
      </c>
      <c r="C4112" t="s">
        <v>353</v>
      </c>
      <c r="D4112" t="s">
        <v>354</v>
      </c>
      <c r="E4112" t="s">
        <v>343</v>
      </c>
      <c r="F4112" t="s">
        <v>344</v>
      </c>
      <c r="G4112" t="s">
        <v>406</v>
      </c>
      <c r="H4112">
        <v>45</v>
      </c>
      <c r="I4112" t="s">
        <v>255</v>
      </c>
      <c r="J4112" t="s">
        <v>254</v>
      </c>
      <c r="K4112">
        <v>249695</v>
      </c>
      <c r="L4112">
        <v>206747</v>
      </c>
      <c r="M4112">
        <v>22471</v>
      </c>
      <c r="N4112">
        <v>8112</v>
      </c>
      <c r="O4112">
        <v>2339</v>
      </c>
      <c r="P4112">
        <v>1748</v>
      </c>
      <c r="Q4112">
        <v>8278</v>
      </c>
    </row>
    <row r="4113" spans="1:17" hidden="1" x14ac:dyDescent="0.2">
      <c r="A4113" t="s">
        <v>360</v>
      </c>
      <c r="B4113" s="2">
        <v>41456</v>
      </c>
      <c r="C4113" t="s">
        <v>353</v>
      </c>
      <c r="D4113" t="s">
        <v>354</v>
      </c>
      <c r="E4113" t="s">
        <v>347</v>
      </c>
      <c r="F4113" t="s">
        <v>348</v>
      </c>
      <c r="G4113" t="s">
        <v>406</v>
      </c>
      <c r="H4113">
        <v>45</v>
      </c>
      <c r="I4113" t="s">
        <v>255</v>
      </c>
      <c r="J4113" t="s">
        <v>254</v>
      </c>
      <c r="K4113">
        <v>4514458</v>
      </c>
      <c r="L4113">
        <v>3048127</v>
      </c>
      <c r="M4113">
        <v>1308315</v>
      </c>
      <c r="N4113">
        <v>17403</v>
      </c>
      <c r="O4113">
        <v>67800</v>
      </c>
      <c r="P4113">
        <v>2525</v>
      </c>
      <c r="Q4113">
        <v>70288</v>
      </c>
    </row>
    <row r="4114" spans="1:17" hidden="1" x14ac:dyDescent="0.2">
      <c r="A4114" t="s">
        <v>360</v>
      </c>
      <c r="B4114" s="2">
        <v>41456</v>
      </c>
      <c r="C4114" t="s">
        <v>353</v>
      </c>
      <c r="D4114" t="s">
        <v>354</v>
      </c>
      <c r="E4114" t="s">
        <v>349</v>
      </c>
      <c r="F4114" t="s">
        <v>350</v>
      </c>
      <c r="G4114" t="s">
        <v>406</v>
      </c>
      <c r="H4114">
        <v>45</v>
      </c>
      <c r="I4114" t="s">
        <v>255</v>
      </c>
      <c r="J4114" t="s">
        <v>254</v>
      </c>
      <c r="K4114">
        <v>4764153</v>
      </c>
      <c r="L4114">
        <v>3254874</v>
      </c>
      <c r="M4114">
        <v>1330786</v>
      </c>
      <c r="N4114">
        <v>25515</v>
      </c>
      <c r="O4114">
        <v>70139</v>
      </c>
      <c r="P4114">
        <v>4273</v>
      </c>
      <c r="Q4114">
        <v>78566</v>
      </c>
    </row>
    <row r="4115" spans="1:17" x14ac:dyDescent="0.2">
      <c r="A4115" t="s">
        <v>361</v>
      </c>
      <c r="B4115" s="2">
        <v>41821</v>
      </c>
      <c r="C4115" t="s">
        <v>341</v>
      </c>
      <c r="D4115" t="s">
        <v>342</v>
      </c>
      <c r="E4115" t="s">
        <v>343</v>
      </c>
      <c r="F4115" t="s">
        <v>344</v>
      </c>
      <c r="G4115" t="s">
        <v>406</v>
      </c>
      <c r="H4115">
        <v>45</v>
      </c>
      <c r="I4115" t="s">
        <v>255</v>
      </c>
      <c r="J4115" t="s">
        <v>254</v>
      </c>
      <c r="K4115">
        <v>119019</v>
      </c>
      <c r="L4115">
        <v>97897</v>
      </c>
      <c r="M4115">
        <v>11406</v>
      </c>
      <c r="N4115">
        <v>3437</v>
      </c>
      <c r="O4115">
        <v>1178</v>
      </c>
      <c r="P4115">
        <v>818</v>
      </c>
      <c r="Q4115">
        <v>4283</v>
      </c>
    </row>
    <row r="4116" spans="1:17" x14ac:dyDescent="0.2">
      <c r="A4116" t="s">
        <v>361</v>
      </c>
      <c r="B4116" s="2">
        <v>41821</v>
      </c>
      <c r="C4116" t="s">
        <v>341</v>
      </c>
      <c r="D4116" t="s">
        <v>342</v>
      </c>
      <c r="E4116" t="s">
        <v>347</v>
      </c>
      <c r="F4116" t="s">
        <v>348</v>
      </c>
      <c r="G4116" t="s">
        <v>406</v>
      </c>
      <c r="H4116">
        <v>45</v>
      </c>
      <c r="I4116" t="s">
        <v>255</v>
      </c>
      <c r="J4116" t="s">
        <v>254</v>
      </c>
      <c r="K4116">
        <v>2361719</v>
      </c>
      <c r="L4116">
        <v>1575100</v>
      </c>
      <c r="M4116">
        <v>700600</v>
      </c>
      <c r="N4116">
        <v>8853</v>
      </c>
      <c r="O4116">
        <v>37999</v>
      </c>
      <c r="P4116">
        <v>1230</v>
      </c>
      <c r="Q4116">
        <v>37937</v>
      </c>
    </row>
    <row r="4117" spans="1:17" x14ac:dyDescent="0.2">
      <c r="A4117" t="s">
        <v>361</v>
      </c>
      <c r="B4117" s="2">
        <v>41821</v>
      </c>
      <c r="C4117" t="s">
        <v>341</v>
      </c>
      <c r="D4117" t="s">
        <v>342</v>
      </c>
      <c r="E4117" t="s">
        <v>349</v>
      </c>
      <c r="F4117" t="s">
        <v>350</v>
      </c>
      <c r="G4117" t="s">
        <v>406</v>
      </c>
      <c r="H4117">
        <v>45</v>
      </c>
      <c r="I4117" t="s">
        <v>255</v>
      </c>
      <c r="J4117" t="s">
        <v>254</v>
      </c>
      <c r="K4117">
        <v>2480738</v>
      </c>
      <c r="L4117">
        <v>1672997</v>
      </c>
      <c r="M4117">
        <v>712006</v>
      </c>
      <c r="N4117">
        <v>12290</v>
      </c>
      <c r="O4117">
        <v>39177</v>
      </c>
      <c r="P4117">
        <v>2048</v>
      </c>
      <c r="Q4117">
        <v>42220</v>
      </c>
    </row>
    <row r="4118" spans="1:17" x14ac:dyDescent="0.2">
      <c r="A4118" t="s">
        <v>361</v>
      </c>
      <c r="B4118" s="2">
        <v>41821</v>
      </c>
      <c r="C4118" t="s">
        <v>351</v>
      </c>
      <c r="D4118" t="s">
        <v>352</v>
      </c>
      <c r="E4118" t="s">
        <v>343</v>
      </c>
      <c r="F4118" t="s">
        <v>344</v>
      </c>
      <c r="G4118" t="s">
        <v>406</v>
      </c>
      <c r="H4118">
        <v>45</v>
      </c>
      <c r="I4118" t="s">
        <v>255</v>
      </c>
      <c r="J4118" t="s">
        <v>254</v>
      </c>
      <c r="K4118">
        <v>138339</v>
      </c>
      <c r="L4118">
        <v>114968</v>
      </c>
      <c r="M4118">
        <v>11955</v>
      </c>
      <c r="N4118">
        <v>4727</v>
      </c>
      <c r="O4118">
        <v>1231</v>
      </c>
      <c r="P4118">
        <v>1012</v>
      </c>
      <c r="Q4118">
        <v>4446</v>
      </c>
    </row>
    <row r="4119" spans="1:17" x14ac:dyDescent="0.2">
      <c r="A4119" t="s">
        <v>361</v>
      </c>
      <c r="B4119" s="2">
        <v>41821</v>
      </c>
      <c r="C4119" t="s">
        <v>351</v>
      </c>
      <c r="D4119" t="s">
        <v>352</v>
      </c>
      <c r="E4119" t="s">
        <v>347</v>
      </c>
      <c r="F4119" t="s">
        <v>348</v>
      </c>
      <c r="G4119" t="s">
        <v>406</v>
      </c>
      <c r="H4119">
        <v>45</v>
      </c>
      <c r="I4119" t="s">
        <v>255</v>
      </c>
      <c r="J4119" t="s">
        <v>254</v>
      </c>
      <c r="K4119">
        <v>2204716</v>
      </c>
      <c r="L4119">
        <v>1508421</v>
      </c>
      <c r="M4119">
        <v>616866</v>
      </c>
      <c r="N4119">
        <v>8813</v>
      </c>
      <c r="O4119">
        <v>33239</v>
      </c>
      <c r="P4119">
        <v>1433</v>
      </c>
      <c r="Q4119">
        <v>35944</v>
      </c>
    </row>
    <row r="4120" spans="1:17" x14ac:dyDescent="0.2">
      <c r="A4120" t="s">
        <v>361</v>
      </c>
      <c r="B4120" s="2">
        <v>41821</v>
      </c>
      <c r="C4120" t="s">
        <v>351</v>
      </c>
      <c r="D4120" t="s">
        <v>352</v>
      </c>
      <c r="E4120" t="s">
        <v>349</v>
      </c>
      <c r="F4120" t="s">
        <v>350</v>
      </c>
      <c r="G4120" t="s">
        <v>406</v>
      </c>
      <c r="H4120">
        <v>45</v>
      </c>
      <c r="I4120" t="s">
        <v>255</v>
      </c>
      <c r="J4120" t="s">
        <v>254</v>
      </c>
      <c r="K4120">
        <v>2343055</v>
      </c>
      <c r="L4120">
        <v>1623389</v>
      </c>
      <c r="M4120">
        <v>628821</v>
      </c>
      <c r="N4120">
        <v>13540</v>
      </c>
      <c r="O4120">
        <v>34470</v>
      </c>
      <c r="P4120">
        <v>2445</v>
      </c>
      <c r="Q4120">
        <v>40390</v>
      </c>
    </row>
    <row r="4121" spans="1:17" x14ac:dyDescent="0.2">
      <c r="A4121" t="s">
        <v>361</v>
      </c>
      <c r="B4121" s="2">
        <v>41821</v>
      </c>
      <c r="C4121" t="s">
        <v>353</v>
      </c>
      <c r="D4121" t="s">
        <v>354</v>
      </c>
      <c r="E4121" t="s">
        <v>343</v>
      </c>
      <c r="F4121" t="s">
        <v>344</v>
      </c>
      <c r="G4121" t="s">
        <v>406</v>
      </c>
      <c r="H4121">
        <v>45</v>
      </c>
      <c r="I4121" t="s">
        <v>255</v>
      </c>
      <c r="J4121" t="s">
        <v>254</v>
      </c>
      <c r="K4121">
        <v>257358</v>
      </c>
      <c r="L4121">
        <v>212865</v>
      </c>
      <c r="M4121">
        <v>23361</v>
      </c>
      <c r="N4121">
        <v>8164</v>
      </c>
      <c r="O4121">
        <v>2409</v>
      </c>
      <c r="P4121">
        <v>1830</v>
      </c>
      <c r="Q4121">
        <v>8729</v>
      </c>
    </row>
    <row r="4122" spans="1:17" x14ac:dyDescent="0.2">
      <c r="A4122" t="s">
        <v>361</v>
      </c>
      <c r="B4122" s="2">
        <v>41821</v>
      </c>
      <c r="C4122" t="s">
        <v>353</v>
      </c>
      <c r="D4122" t="s">
        <v>354</v>
      </c>
      <c r="E4122" t="s">
        <v>347</v>
      </c>
      <c r="F4122" t="s">
        <v>348</v>
      </c>
      <c r="G4122" t="s">
        <v>406</v>
      </c>
      <c r="H4122">
        <v>45</v>
      </c>
      <c r="I4122" t="s">
        <v>255</v>
      </c>
      <c r="J4122" t="s">
        <v>254</v>
      </c>
      <c r="K4122">
        <v>4566435</v>
      </c>
      <c r="L4122">
        <v>3083521</v>
      </c>
      <c r="M4122">
        <v>1317466</v>
      </c>
      <c r="N4122">
        <v>17666</v>
      </c>
      <c r="O4122">
        <v>71238</v>
      </c>
      <c r="P4122">
        <v>2663</v>
      </c>
      <c r="Q4122">
        <v>73881</v>
      </c>
    </row>
    <row r="4123" spans="1:17" x14ac:dyDescent="0.2">
      <c r="A4123" t="s">
        <v>361</v>
      </c>
      <c r="B4123" s="2">
        <v>41821</v>
      </c>
      <c r="C4123" t="s">
        <v>353</v>
      </c>
      <c r="D4123" t="s">
        <v>354</v>
      </c>
      <c r="E4123" t="s">
        <v>349</v>
      </c>
      <c r="F4123" t="s">
        <v>350</v>
      </c>
      <c r="G4123" t="s">
        <v>406</v>
      </c>
      <c r="H4123">
        <v>45</v>
      </c>
      <c r="I4123" t="s">
        <v>255</v>
      </c>
      <c r="J4123" t="s">
        <v>254</v>
      </c>
      <c r="K4123">
        <v>4823793</v>
      </c>
      <c r="L4123">
        <v>3296386</v>
      </c>
      <c r="M4123">
        <v>1340827</v>
      </c>
      <c r="N4123">
        <v>25830</v>
      </c>
      <c r="O4123">
        <v>73647</v>
      </c>
      <c r="P4123">
        <v>4493</v>
      </c>
      <c r="Q4123">
        <v>82610</v>
      </c>
    </row>
    <row r="4124" spans="1:17" hidden="1" x14ac:dyDescent="0.2">
      <c r="A4124" t="s">
        <v>362</v>
      </c>
      <c r="B4124" s="2">
        <v>42186</v>
      </c>
      <c r="C4124" t="s">
        <v>341</v>
      </c>
      <c r="D4124" t="s">
        <v>342</v>
      </c>
      <c r="E4124" t="s">
        <v>343</v>
      </c>
      <c r="F4124" t="s">
        <v>344</v>
      </c>
      <c r="G4124" t="s">
        <v>406</v>
      </c>
      <c r="H4124">
        <v>45</v>
      </c>
      <c r="I4124" t="s">
        <v>255</v>
      </c>
      <c r="J4124" t="s">
        <v>254</v>
      </c>
      <c r="K4124">
        <v>123871</v>
      </c>
      <c r="L4124">
        <v>102050</v>
      </c>
      <c r="M4124">
        <v>11749</v>
      </c>
      <c r="N4124">
        <v>3526</v>
      </c>
      <c r="O4124">
        <v>1231</v>
      </c>
      <c r="P4124">
        <v>843</v>
      </c>
      <c r="Q4124">
        <v>4472</v>
      </c>
    </row>
    <row r="4125" spans="1:17" hidden="1" x14ac:dyDescent="0.2">
      <c r="A4125" t="s">
        <v>362</v>
      </c>
      <c r="B4125" s="2">
        <v>42186</v>
      </c>
      <c r="C4125" t="s">
        <v>341</v>
      </c>
      <c r="D4125" t="s">
        <v>342</v>
      </c>
      <c r="E4125" t="s">
        <v>347</v>
      </c>
      <c r="F4125" t="s">
        <v>348</v>
      </c>
      <c r="G4125" t="s">
        <v>406</v>
      </c>
      <c r="H4125">
        <v>45</v>
      </c>
      <c r="I4125" t="s">
        <v>255</v>
      </c>
      <c r="J4125" t="s">
        <v>254</v>
      </c>
      <c r="K4125">
        <v>2392374</v>
      </c>
      <c r="L4125">
        <v>1596266</v>
      </c>
      <c r="M4125">
        <v>706200</v>
      </c>
      <c r="N4125">
        <v>9023</v>
      </c>
      <c r="O4125">
        <v>39978</v>
      </c>
      <c r="P4125">
        <v>1294</v>
      </c>
      <c r="Q4125">
        <v>39613</v>
      </c>
    </row>
    <row r="4126" spans="1:17" hidden="1" x14ac:dyDescent="0.2">
      <c r="A4126" t="s">
        <v>362</v>
      </c>
      <c r="B4126" s="2">
        <v>42186</v>
      </c>
      <c r="C4126" t="s">
        <v>341</v>
      </c>
      <c r="D4126" t="s">
        <v>342</v>
      </c>
      <c r="E4126" t="s">
        <v>349</v>
      </c>
      <c r="F4126" t="s">
        <v>350</v>
      </c>
      <c r="G4126" t="s">
        <v>406</v>
      </c>
      <c r="H4126">
        <v>45</v>
      </c>
      <c r="I4126" t="s">
        <v>255</v>
      </c>
      <c r="J4126" t="s">
        <v>254</v>
      </c>
      <c r="K4126">
        <v>2516245</v>
      </c>
      <c r="L4126">
        <v>1698316</v>
      </c>
      <c r="M4126">
        <v>717949</v>
      </c>
      <c r="N4126">
        <v>12549</v>
      </c>
      <c r="O4126">
        <v>41209</v>
      </c>
      <c r="P4126">
        <v>2137</v>
      </c>
      <c r="Q4126">
        <v>44085</v>
      </c>
    </row>
    <row r="4127" spans="1:17" hidden="1" x14ac:dyDescent="0.2">
      <c r="A4127" t="s">
        <v>362</v>
      </c>
      <c r="B4127" s="2">
        <v>42186</v>
      </c>
      <c r="C4127" t="s">
        <v>351</v>
      </c>
      <c r="D4127" t="s">
        <v>352</v>
      </c>
      <c r="E4127" t="s">
        <v>343</v>
      </c>
      <c r="F4127" t="s">
        <v>344</v>
      </c>
      <c r="G4127" t="s">
        <v>406</v>
      </c>
      <c r="H4127">
        <v>45</v>
      </c>
      <c r="I4127" t="s">
        <v>255</v>
      </c>
      <c r="J4127" t="s">
        <v>254</v>
      </c>
      <c r="K4127">
        <v>142442</v>
      </c>
      <c r="L4127">
        <v>118355</v>
      </c>
      <c r="M4127">
        <v>12326</v>
      </c>
      <c r="N4127">
        <v>4816</v>
      </c>
      <c r="O4127">
        <v>1288</v>
      </c>
      <c r="P4127">
        <v>1017</v>
      </c>
      <c r="Q4127">
        <v>4640</v>
      </c>
    </row>
    <row r="4128" spans="1:17" hidden="1" x14ac:dyDescent="0.2">
      <c r="A4128" t="s">
        <v>362</v>
      </c>
      <c r="B4128" s="2">
        <v>42186</v>
      </c>
      <c r="C4128" t="s">
        <v>351</v>
      </c>
      <c r="D4128" t="s">
        <v>352</v>
      </c>
      <c r="E4128" t="s">
        <v>347</v>
      </c>
      <c r="F4128" t="s">
        <v>348</v>
      </c>
      <c r="G4128" t="s">
        <v>406</v>
      </c>
      <c r="H4128">
        <v>45</v>
      </c>
      <c r="I4128" t="s">
        <v>255</v>
      </c>
      <c r="J4128" t="s">
        <v>254</v>
      </c>
      <c r="K4128">
        <v>2233566</v>
      </c>
      <c r="L4128">
        <v>1528496</v>
      </c>
      <c r="M4128">
        <v>621687</v>
      </c>
      <c r="N4128">
        <v>8959</v>
      </c>
      <c r="O4128">
        <v>35023</v>
      </c>
      <c r="P4128">
        <v>1549</v>
      </c>
      <c r="Q4128">
        <v>37852</v>
      </c>
    </row>
    <row r="4129" spans="1:17" hidden="1" x14ac:dyDescent="0.2">
      <c r="A4129" t="s">
        <v>362</v>
      </c>
      <c r="B4129" s="2">
        <v>42186</v>
      </c>
      <c r="C4129" t="s">
        <v>351</v>
      </c>
      <c r="D4129" t="s">
        <v>352</v>
      </c>
      <c r="E4129" t="s">
        <v>349</v>
      </c>
      <c r="F4129" t="s">
        <v>350</v>
      </c>
      <c r="G4129" t="s">
        <v>406</v>
      </c>
      <c r="H4129">
        <v>45</v>
      </c>
      <c r="I4129" t="s">
        <v>255</v>
      </c>
      <c r="J4129" t="s">
        <v>254</v>
      </c>
      <c r="K4129">
        <v>2376008</v>
      </c>
      <c r="L4129">
        <v>1646851</v>
      </c>
      <c r="M4129">
        <v>634013</v>
      </c>
      <c r="N4129">
        <v>13775</v>
      </c>
      <c r="O4129">
        <v>36311</v>
      </c>
      <c r="P4129">
        <v>2566</v>
      </c>
      <c r="Q4129">
        <v>42492</v>
      </c>
    </row>
    <row r="4130" spans="1:17" hidden="1" x14ac:dyDescent="0.2">
      <c r="A4130" t="s">
        <v>362</v>
      </c>
      <c r="B4130" s="2">
        <v>42186</v>
      </c>
      <c r="C4130" t="s">
        <v>353</v>
      </c>
      <c r="D4130" t="s">
        <v>354</v>
      </c>
      <c r="E4130" t="s">
        <v>343</v>
      </c>
      <c r="F4130" t="s">
        <v>344</v>
      </c>
      <c r="G4130" t="s">
        <v>406</v>
      </c>
      <c r="H4130">
        <v>45</v>
      </c>
      <c r="I4130" t="s">
        <v>255</v>
      </c>
      <c r="J4130" t="s">
        <v>254</v>
      </c>
      <c r="K4130">
        <v>266313</v>
      </c>
      <c r="L4130">
        <v>220405</v>
      </c>
      <c r="M4130">
        <v>24075</v>
      </c>
      <c r="N4130">
        <v>8342</v>
      </c>
      <c r="O4130">
        <v>2519</v>
      </c>
      <c r="P4130">
        <v>1860</v>
      </c>
      <c r="Q4130">
        <v>9112</v>
      </c>
    </row>
    <row r="4131" spans="1:17" hidden="1" x14ac:dyDescent="0.2">
      <c r="A4131" t="s">
        <v>362</v>
      </c>
      <c r="B4131" s="2">
        <v>42186</v>
      </c>
      <c r="C4131" t="s">
        <v>353</v>
      </c>
      <c r="D4131" t="s">
        <v>354</v>
      </c>
      <c r="E4131" t="s">
        <v>347</v>
      </c>
      <c r="F4131" t="s">
        <v>348</v>
      </c>
      <c r="G4131" t="s">
        <v>406</v>
      </c>
      <c r="H4131">
        <v>45</v>
      </c>
      <c r="I4131" t="s">
        <v>255</v>
      </c>
      <c r="J4131" t="s">
        <v>254</v>
      </c>
      <c r="K4131">
        <v>4625940</v>
      </c>
      <c r="L4131">
        <v>3124762</v>
      </c>
      <c r="M4131">
        <v>1327887</v>
      </c>
      <c r="N4131">
        <v>17982</v>
      </c>
      <c r="O4131">
        <v>75001</v>
      </c>
      <c r="P4131">
        <v>2843</v>
      </c>
      <c r="Q4131">
        <v>77465</v>
      </c>
    </row>
    <row r="4132" spans="1:17" hidden="1" x14ac:dyDescent="0.2">
      <c r="A4132" t="s">
        <v>362</v>
      </c>
      <c r="B4132" s="2">
        <v>42186</v>
      </c>
      <c r="C4132" t="s">
        <v>353</v>
      </c>
      <c r="D4132" t="s">
        <v>354</v>
      </c>
      <c r="E4132" t="s">
        <v>349</v>
      </c>
      <c r="F4132" t="s">
        <v>350</v>
      </c>
      <c r="G4132" t="s">
        <v>406</v>
      </c>
      <c r="H4132">
        <v>45</v>
      </c>
      <c r="I4132" t="s">
        <v>255</v>
      </c>
      <c r="J4132" t="s">
        <v>254</v>
      </c>
      <c r="K4132">
        <v>4892253</v>
      </c>
      <c r="L4132">
        <v>3345167</v>
      </c>
      <c r="M4132">
        <v>1351962</v>
      </c>
      <c r="N4132">
        <v>26324</v>
      </c>
      <c r="O4132">
        <v>77520</v>
      </c>
      <c r="P4132">
        <v>4703</v>
      </c>
      <c r="Q4132">
        <v>86577</v>
      </c>
    </row>
    <row r="4133" spans="1:17" hidden="1" x14ac:dyDescent="0.2">
      <c r="A4133" t="s">
        <v>363</v>
      </c>
      <c r="B4133" s="2">
        <v>42552</v>
      </c>
      <c r="C4133" t="s">
        <v>341</v>
      </c>
      <c r="D4133" t="s">
        <v>342</v>
      </c>
      <c r="E4133" t="s">
        <v>343</v>
      </c>
      <c r="F4133" t="s">
        <v>344</v>
      </c>
      <c r="G4133" t="s">
        <v>406</v>
      </c>
      <c r="H4133">
        <v>45</v>
      </c>
      <c r="I4133" t="s">
        <v>255</v>
      </c>
      <c r="J4133" t="s">
        <v>254</v>
      </c>
      <c r="K4133">
        <v>128295</v>
      </c>
      <c r="L4133">
        <v>105687</v>
      </c>
      <c r="M4133">
        <v>12162</v>
      </c>
      <c r="N4133">
        <v>3642</v>
      </c>
      <c r="O4133">
        <v>1275</v>
      </c>
      <c r="P4133">
        <v>858</v>
      </c>
      <c r="Q4133">
        <v>4671</v>
      </c>
    </row>
    <row r="4134" spans="1:17" hidden="1" x14ac:dyDescent="0.2">
      <c r="A4134" t="s">
        <v>363</v>
      </c>
      <c r="B4134" s="2">
        <v>42552</v>
      </c>
      <c r="C4134" t="s">
        <v>341</v>
      </c>
      <c r="D4134" t="s">
        <v>342</v>
      </c>
      <c r="E4134" t="s">
        <v>347</v>
      </c>
      <c r="F4134" t="s">
        <v>348</v>
      </c>
      <c r="G4134" t="s">
        <v>406</v>
      </c>
      <c r="H4134">
        <v>45</v>
      </c>
      <c r="I4134" t="s">
        <v>255</v>
      </c>
      <c r="J4134" t="s">
        <v>254</v>
      </c>
      <c r="K4134">
        <v>2423078</v>
      </c>
      <c r="L4134">
        <v>1617601</v>
      </c>
      <c r="M4134">
        <v>711535</v>
      </c>
      <c r="N4134">
        <v>9183</v>
      </c>
      <c r="O4134">
        <v>42007</v>
      </c>
      <c r="P4134">
        <v>1352</v>
      </c>
      <c r="Q4134">
        <v>41400</v>
      </c>
    </row>
    <row r="4135" spans="1:17" hidden="1" x14ac:dyDescent="0.2">
      <c r="A4135" t="s">
        <v>363</v>
      </c>
      <c r="B4135" s="2">
        <v>42552</v>
      </c>
      <c r="C4135" t="s">
        <v>341</v>
      </c>
      <c r="D4135" t="s">
        <v>342</v>
      </c>
      <c r="E4135" t="s">
        <v>349</v>
      </c>
      <c r="F4135" t="s">
        <v>350</v>
      </c>
      <c r="G4135" t="s">
        <v>406</v>
      </c>
      <c r="H4135">
        <v>45</v>
      </c>
      <c r="I4135" t="s">
        <v>255</v>
      </c>
      <c r="J4135" t="s">
        <v>254</v>
      </c>
      <c r="K4135">
        <v>2551373</v>
      </c>
      <c r="L4135">
        <v>1723288</v>
      </c>
      <c r="M4135">
        <v>723697</v>
      </c>
      <c r="N4135">
        <v>12825</v>
      </c>
      <c r="O4135">
        <v>43282</v>
      </c>
      <c r="P4135">
        <v>2210</v>
      </c>
      <c r="Q4135">
        <v>46071</v>
      </c>
    </row>
    <row r="4136" spans="1:17" hidden="1" x14ac:dyDescent="0.2">
      <c r="A4136" t="s">
        <v>363</v>
      </c>
      <c r="B4136" s="2">
        <v>42552</v>
      </c>
      <c r="C4136" t="s">
        <v>351</v>
      </c>
      <c r="D4136" t="s">
        <v>352</v>
      </c>
      <c r="E4136" t="s">
        <v>343</v>
      </c>
      <c r="F4136" t="s">
        <v>344</v>
      </c>
      <c r="G4136" t="s">
        <v>406</v>
      </c>
      <c r="H4136">
        <v>45</v>
      </c>
      <c r="I4136" t="s">
        <v>255</v>
      </c>
      <c r="J4136" t="s">
        <v>254</v>
      </c>
      <c r="K4136">
        <v>146498</v>
      </c>
      <c r="L4136">
        <v>121504</v>
      </c>
      <c r="M4136">
        <v>12885</v>
      </c>
      <c r="N4136">
        <v>4899</v>
      </c>
      <c r="O4136">
        <v>1341</v>
      </c>
      <c r="P4136">
        <v>1018</v>
      </c>
      <c r="Q4136">
        <v>4851</v>
      </c>
    </row>
    <row r="4137" spans="1:17" hidden="1" x14ac:dyDescent="0.2">
      <c r="A4137" t="s">
        <v>363</v>
      </c>
      <c r="B4137" s="2">
        <v>42552</v>
      </c>
      <c r="C4137" t="s">
        <v>351</v>
      </c>
      <c r="D4137" t="s">
        <v>352</v>
      </c>
      <c r="E4137" t="s">
        <v>347</v>
      </c>
      <c r="F4137" t="s">
        <v>348</v>
      </c>
      <c r="G4137" t="s">
        <v>406</v>
      </c>
      <c r="H4137">
        <v>45</v>
      </c>
      <c r="I4137" t="s">
        <v>255</v>
      </c>
      <c r="J4137" t="s">
        <v>254</v>
      </c>
      <c r="K4137">
        <v>2260364</v>
      </c>
      <c r="L4137">
        <v>1547418</v>
      </c>
      <c r="M4137">
        <v>625835</v>
      </c>
      <c r="N4137">
        <v>9089</v>
      </c>
      <c r="O4137">
        <v>36976</v>
      </c>
      <c r="P4137">
        <v>1637</v>
      </c>
      <c r="Q4137">
        <v>39409</v>
      </c>
    </row>
    <row r="4138" spans="1:17" hidden="1" x14ac:dyDescent="0.2">
      <c r="A4138" t="s">
        <v>363</v>
      </c>
      <c r="B4138" s="2">
        <v>42552</v>
      </c>
      <c r="C4138" t="s">
        <v>351</v>
      </c>
      <c r="D4138" t="s">
        <v>352</v>
      </c>
      <c r="E4138" t="s">
        <v>349</v>
      </c>
      <c r="F4138" t="s">
        <v>350</v>
      </c>
      <c r="G4138" t="s">
        <v>406</v>
      </c>
      <c r="H4138">
        <v>45</v>
      </c>
      <c r="I4138" t="s">
        <v>255</v>
      </c>
      <c r="J4138" t="s">
        <v>254</v>
      </c>
      <c r="K4138">
        <v>2406862</v>
      </c>
      <c r="L4138">
        <v>1668922</v>
      </c>
      <c r="M4138">
        <v>638720</v>
      </c>
      <c r="N4138">
        <v>13988</v>
      </c>
      <c r="O4138">
        <v>38317</v>
      </c>
      <c r="P4138">
        <v>2655</v>
      </c>
      <c r="Q4138">
        <v>44260</v>
      </c>
    </row>
    <row r="4139" spans="1:17" hidden="1" x14ac:dyDescent="0.2">
      <c r="A4139" t="s">
        <v>363</v>
      </c>
      <c r="B4139" s="2">
        <v>42552</v>
      </c>
      <c r="C4139" t="s">
        <v>353</v>
      </c>
      <c r="D4139" t="s">
        <v>354</v>
      </c>
      <c r="E4139" t="s">
        <v>343</v>
      </c>
      <c r="F4139" t="s">
        <v>344</v>
      </c>
      <c r="G4139" t="s">
        <v>406</v>
      </c>
      <c r="H4139">
        <v>45</v>
      </c>
      <c r="I4139" t="s">
        <v>255</v>
      </c>
      <c r="J4139" t="s">
        <v>254</v>
      </c>
      <c r="K4139">
        <v>274793</v>
      </c>
      <c r="L4139">
        <v>227191</v>
      </c>
      <c r="M4139">
        <v>25047</v>
      </c>
      <c r="N4139">
        <v>8541</v>
      </c>
      <c r="O4139">
        <v>2616</v>
      </c>
      <c r="P4139">
        <v>1876</v>
      </c>
      <c r="Q4139">
        <v>9522</v>
      </c>
    </row>
    <row r="4140" spans="1:17" hidden="1" x14ac:dyDescent="0.2">
      <c r="A4140" t="s">
        <v>363</v>
      </c>
      <c r="B4140" s="2">
        <v>42552</v>
      </c>
      <c r="C4140" t="s">
        <v>353</v>
      </c>
      <c r="D4140" t="s">
        <v>354</v>
      </c>
      <c r="E4140" t="s">
        <v>347</v>
      </c>
      <c r="F4140" t="s">
        <v>348</v>
      </c>
      <c r="G4140" t="s">
        <v>406</v>
      </c>
      <c r="H4140">
        <v>45</v>
      </c>
      <c r="I4140" t="s">
        <v>255</v>
      </c>
      <c r="J4140" t="s">
        <v>254</v>
      </c>
      <c r="K4140">
        <v>4683442</v>
      </c>
      <c r="L4140">
        <v>3165019</v>
      </c>
      <c r="M4140">
        <v>1337370</v>
      </c>
      <c r="N4140">
        <v>18272</v>
      </c>
      <c r="O4140">
        <v>78983</v>
      </c>
      <c r="P4140">
        <v>2989</v>
      </c>
      <c r="Q4140">
        <v>80809</v>
      </c>
    </row>
    <row r="4141" spans="1:17" hidden="1" x14ac:dyDescent="0.2">
      <c r="A4141" t="s">
        <v>363</v>
      </c>
      <c r="B4141" s="2">
        <v>42552</v>
      </c>
      <c r="C4141" t="s">
        <v>353</v>
      </c>
      <c r="D4141" t="s">
        <v>354</v>
      </c>
      <c r="E4141" t="s">
        <v>349</v>
      </c>
      <c r="F4141" t="s">
        <v>350</v>
      </c>
      <c r="G4141" t="s">
        <v>406</v>
      </c>
      <c r="H4141">
        <v>45</v>
      </c>
      <c r="I4141" t="s">
        <v>255</v>
      </c>
      <c r="J4141" t="s">
        <v>254</v>
      </c>
      <c r="K4141">
        <v>4958235</v>
      </c>
      <c r="L4141">
        <v>3392210</v>
      </c>
      <c r="M4141">
        <v>1362417</v>
      </c>
      <c r="N4141">
        <v>26813</v>
      </c>
      <c r="O4141">
        <v>81599</v>
      </c>
      <c r="P4141">
        <v>4865</v>
      </c>
      <c r="Q4141">
        <v>90331</v>
      </c>
    </row>
    <row r="4142" spans="1:17" hidden="1" x14ac:dyDescent="0.2">
      <c r="A4142" t="s">
        <v>364</v>
      </c>
      <c r="B4142" s="2">
        <v>42917</v>
      </c>
      <c r="C4142" t="s">
        <v>341</v>
      </c>
      <c r="D4142" t="s">
        <v>342</v>
      </c>
      <c r="E4142" t="s">
        <v>343</v>
      </c>
      <c r="F4142" t="s">
        <v>344</v>
      </c>
      <c r="G4142" t="s">
        <v>406</v>
      </c>
      <c r="H4142">
        <v>45</v>
      </c>
      <c r="I4142" t="s">
        <v>255</v>
      </c>
      <c r="J4142" t="s">
        <v>254</v>
      </c>
      <c r="K4142">
        <v>133719</v>
      </c>
      <c r="L4142">
        <v>110117</v>
      </c>
      <c r="M4142">
        <v>12710</v>
      </c>
      <c r="N4142">
        <v>3781</v>
      </c>
      <c r="O4142">
        <v>1345</v>
      </c>
      <c r="P4142">
        <v>869</v>
      </c>
      <c r="Q4142">
        <v>4897</v>
      </c>
    </row>
    <row r="4143" spans="1:17" hidden="1" x14ac:dyDescent="0.2">
      <c r="A4143" t="s">
        <v>364</v>
      </c>
      <c r="B4143" s="2">
        <v>42917</v>
      </c>
      <c r="C4143" t="s">
        <v>341</v>
      </c>
      <c r="D4143" t="s">
        <v>342</v>
      </c>
      <c r="E4143" t="s">
        <v>347</v>
      </c>
      <c r="F4143" t="s">
        <v>348</v>
      </c>
      <c r="G4143" t="s">
        <v>406</v>
      </c>
      <c r="H4143">
        <v>45</v>
      </c>
      <c r="I4143" t="s">
        <v>255</v>
      </c>
      <c r="J4143" t="s">
        <v>254</v>
      </c>
      <c r="K4143">
        <v>2452041</v>
      </c>
      <c r="L4143">
        <v>1637661</v>
      </c>
      <c r="M4143">
        <v>716565</v>
      </c>
      <c r="N4143">
        <v>9325</v>
      </c>
      <c r="O4143">
        <v>44170</v>
      </c>
      <c r="P4143">
        <v>1364</v>
      </c>
      <c r="Q4143">
        <v>42956</v>
      </c>
    </row>
    <row r="4144" spans="1:17" hidden="1" x14ac:dyDescent="0.2">
      <c r="A4144" t="s">
        <v>364</v>
      </c>
      <c r="B4144" s="2">
        <v>42917</v>
      </c>
      <c r="C4144" t="s">
        <v>341</v>
      </c>
      <c r="D4144" t="s">
        <v>342</v>
      </c>
      <c r="E4144" t="s">
        <v>349</v>
      </c>
      <c r="F4144" t="s">
        <v>350</v>
      </c>
      <c r="G4144" t="s">
        <v>406</v>
      </c>
      <c r="H4144">
        <v>45</v>
      </c>
      <c r="I4144" t="s">
        <v>255</v>
      </c>
      <c r="J4144" t="s">
        <v>254</v>
      </c>
      <c r="K4144">
        <v>2585760</v>
      </c>
      <c r="L4144">
        <v>1747778</v>
      </c>
      <c r="M4144">
        <v>729275</v>
      </c>
      <c r="N4144">
        <v>13106</v>
      </c>
      <c r="O4144">
        <v>45515</v>
      </c>
      <c r="P4144">
        <v>2233</v>
      </c>
      <c r="Q4144">
        <v>47853</v>
      </c>
    </row>
    <row r="4145" spans="1:17" hidden="1" x14ac:dyDescent="0.2">
      <c r="A4145" t="s">
        <v>364</v>
      </c>
      <c r="B4145" s="2">
        <v>42917</v>
      </c>
      <c r="C4145" t="s">
        <v>351</v>
      </c>
      <c r="D4145" t="s">
        <v>352</v>
      </c>
      <c r="E4145" t="s">
        <v>343</v>
      </c>
      <c r="F4145" t="s">
        <v>344</v>
      </c>
      <c r="G4145" t="s">
        <v>406</v>
      </c>
      <c r="H4145">
        <v>45</v>
      </c>
      <c r="I4145" t="s">
        <v>255</v>
      </c>
      <c r="J4145" t="s">
        <v>254</v>
      </c>
      <c r="K4145">
        <v>151335</v>
      </c>
      <c r="L4145">
        <v>125528</v>
      </c>
      <c r="M4145">
        <v>13370</v>
      </c>
      <c r="N4145">
        <v>4974</v>
      </c>
      <c r="O4145">
        <v>1367</v>
      </c>
      <c r="P4145">
        <v>1015</v>
      </c>
      <c r="Q4145">
        <v>5081</v>
      </c>
    </row>
    <row r="4146" spans="1:17" hidden="1" x14ac:dyDescent="0.2">
      <c r="A4146" t="s">
        <v>364</v>
      </c>
      <c r="B4146" s="2">
        <v>42917</v>
      </c>
      <c r="C4146" t="s">
        <v>351</v>
      </c>
      <c r="D4146" t="s">
        <v>352</v>
      </c>
      <c r="E4146" t="s">
        <v>347</v>
      </c>
      <c r="F4146" t="s">
        <v>348</v>
      </c>
      <c r="G4146" t="s">
        <v>406</v>
      </c>
      <c r="H4146">
        <v>45</v>
      </c>
      <c r="I4146" t="s">
        <v>255</v>
      </c>
      <c r="J4146" t="s">
        <v>254</v>
      </c>
      <c r="K4146">
        <v>2284124</v>
      </c>
      <c r="L4146">
        <v>1564645</v>
      </c>
      <c r="M4146">
        <v>628545</v>
      </c>
      <c r="N4146">
        <v>9224</v>
      </c>
      <c r="O4146">
        <v>39026</v>
      </c>
      <c r="P4146">
        <v>1690</v>
      </c>
      <c r="Q4146">
        <v>40994</v>
      </c>
    </row>
    <row r="4147" spans="1:17" hidden="1" x14ac:dyDescent="0.2">
      <c r="A4147" t="s">
        <v>364</v>
      </c>
      <c r="B4147" s="2">
        <v>42917</v>
      </c>
      <c r="C4147" t="s">
        <v>351</v>
      </c>
      <c r="D4147" t="s">
        <v>352</v>
      </c>
      <c r="E4147" t="s">
        <v>349</v>
      </c>
      <c r="F4147" t="s">
        <v>350</v>
      </c>
      <c r="G4147" t="s">
        <v>406</v>
      </c>
      <c r="H4147">
        <v>45</v>
      </c>
      <c r="I4147" t="s">
        <v>255</v>
      </c>
      <c r="J4147" t="s">
        <v>254</v>
      </c>
      <c r="K4147">
        <v>2435459</v>
      </c>
      <c r="L4147">
        <v>1690173</v>
      </c>
      <c r="M4147">
        <v>641915</v>
      </c>
      <c r="N4147">
        <v>14198</v>
      </c>
      <c r="O4147">
        <v>40393</v>
      </c>
      <c r="P4147">
        <v>2705</v>
      </c>
      <c r="Q4147">
        <v>46075</v>
      </c>
    </row>
    <row r="4148" spans="1:17" hidden="1" x14ac:dyDescent="0.2">
      <c r="A4148" t="s">
        <v>364</v>
      </c>
      <c r="B4148" s="2">
        <v>42917</v>
      </c>
      <c r="C4148" t="s">
        <v>353</v>
      </c>
      <c r="D4148" t="s">
        <v>354</v>
      </c>
      <c r="E4148" t="s">
        <v>343</v>
      </c>
      <c r="F4148" t="s">
        <v>344</v>
      </c>
      <c r="G4148" t="s">
        <v>406</v>
      </c>
      <c r="H4148">
        <v>45</v>
      </c>
      <c r="I4148" t="s">
        <v>255</v>
      </c>
      <c r="J4148" t="s">
        <v>254</v>
      </c>
      <c r="K4148">
        <v>285054</v>
      </c>
      <c r="L4148">
        <v>235645</v>
      </c>
      <c r="M4148">
        <v>26080</v>
      </c>
      <c r="N4148">
        <v>8755</v>
      </c>
      <c r="O4148">
        <v>2712</v>
      </c>
      <c r="P4148">
        <v>1884</v>
      </c>
      <c r="Q4148">
        <v>9978</v>
      </c>
    </row>
    <row r="4149" spans="1:17" hidden="1" x14ac:dyDescent="0.2">
      <c r="A4149" t="s">
        <v>364</v>
      </c>
      <c r="B4149" s="2">
        <v>42917</v>
      </c>
      <c r="C4149" t="s">
        <v>353</v>
      </c>
      <c r="D4149" t="s">
        <v>354</v>
      </c>
      <c r="E4149" t="s">
        <v>347</v>
      </c>
      <c r="F4149" t="s">
        <v>348</v>
      </c>
      <c r="G4149" t="s">
        <v>406</v>
      </c>
      <c r="H4149">
        <v>45</v>
      </c>
      <c r="I4149" t="s">
        <v>255</v>
      </c>
      <c r="J4149" t="s">
        <v>254</v>
      </c>
      <c r="K4149">
        <v>4736165</v>
      </c>
      <c r="L4149">
        <v>3202306</v>
      </c>
      <c r="M4149">
        <v>1345110</v>
      </c>
      <c r="N4149">
        <v>18549</v>
      </c>
      <c r="O4149">
        <v>83196</v>
      </c>
      <c r="P4149">
        <v>3054</v>
      </c>
      <c r="Q4149">
        <v>83950</v>
      </c>
    </row>
    <row r="4150" spans="1:17" hidden="1" x14ac:dyDescent="0.2">
      <c r="A4150" t="s">
        <v>364</v>
      </c>
      <c r="B4150" s="2">
        <v>42917</v>
      </c>
      <c r="C4150" t="s">
        <v>353</v>
      </c>
      <c r="D4150" t="s">
        <v>354</v>
      </c>
      <c r="E4150" t="s">
        <v>349</v>
      </c>
      <c r="F4150" t="s">
        <v>350</v>
      </c>
      <c r="G4150" t="s">
        <v>406</v>
      </c>
      <c r="H4150">
        <v>45</v>
      </c>
      <c r="I4150" t="s">
        <v>255</v>
      </c>
      <c r="J4150" t="s">
        <v>254</v>
      </c>
      <c r="K4150">
        <v>5021219</v>
      </c>
      <c r="L4150">
        <v>3437951</v>
      </c>
      <c r="M4150">
        <v>1371190</v>
      </c>
      <c r="N4150">
        <v>27304</v>
      </c>
      <c r="O4150">
        <v>85908</v>
      </c>
      <c r="P4150">
        <v>4938</v>
      </c>
      <c r="Q4150">
        <v>93928</v>
      </c>
    </row>
    <row r="4151" spans="1:17" hidden="1" x14ac:dyDescent="0.2">
      <c r="A4151" t="s">
        <v>365</v>
      </c>
      <c r="B4151" s="2">
        <v>43282</v>
      </c>
      <c r="C4151" t="s">
        <v>341</v>
      </c>
      <c r="D4151" t="s">
        <v>342</v>
      </c>
      <c r="E4151" t="s">
        <v>343</v>
      </c>
      <c r="F4151" t="s">
        <v>344</v>
      </c>
      <c r="G4151" t="s">
        <v>406</v>
      </c>
      <c r="H4151">
        <v>45</v>
      </c>
      <c r="I4151" t="s">
        <v>255</v>
      </c>
      <c r="J4151" t="s">
        <v>254</v>
      </c>
      <c r="K4151">
        <v>139461</v>
      </c>
      <c r="L4151">
        <v>114973</v>
      </c>
      <c r="M4151">
        <v>13137</v>
      </c>
      <c r="N4151">
        <v>3909</v>
      </c>
      <c r="O4151">
        <v>1378</v>
      </c>
      <c r="P4151">
        <v>914</v>
      </c>
      <c r="Q4151">
        <v>5150</v>
      </c>
    </row>
    <row r="4152" spans="1:17" hidden="1" x14ac:dyDescent="0.2">
      <c r="A4152" t="s">
        <v>365</v>
      </c>
      <c r="B4152" s="2">
        <v>43282</v>
      </c>
      <c r="C4152" t="s">
        <v>341</v>
      </c>
      <c r="D4152" t="s">
        <v>342</v>
      </c>
      <c r="E4152" t="s">
        <v>347</v>
      </c>
      <c r="F4152" t="s">
        <v>348</v>
      </c>
      <c r="G4152" t="s">
        <v>406</v>
      </c>
      <c r="H4152">
        <v>45</v>
      </c>
      <c r="I4152" t="s">
        <v>255</v>
      </c>
      <c r="J4152" t="s">
        <v>254</v>
      </c>
      <c r="K4152">
        <v>2481340</v>
      </c>
      <c r="L4152">
        <v>1657862</v>
      </c>
      <c r="M4152">
        <v>721621</v>
      </c>
      <c r="N4152">
        <v>9444</v>
      </c>
      <c r="O4152">
        <v>46322</v>
      </c>
      <c r="P4152">
        <v>1417</v>
      </c>
      <c r="Q4152">
        <v>44674</v>
      </c>
    </row>
    <row r="4153" spans="1:17" hidden="1" x14ac:dyDescent="0.2">
      <c r="A4153" t="s">
        <v>365</v>
      </c>
      <c r="B4153" s="2">
        <v>43282</v>
      </c>
      <c r="C4153" t="s">
        <v>341</v>
      </c>
      <c r="D4153" t="s">
        <v>342</v>
      </c>
      <c r="E4153" t="s">
        <v>349</v>
      </c>
      <c r="F4153" t="s">
        <v>350</v>
      </c>
      <c r="G4153" t="s">
        <v>406</v>
      </c>
      <c r="H4153">
        <v>45</v>
      </c>
      <c r="I4153" t="s">
        <v>255</v>
      </c>
      <c r="J4153" t="s">
        <v>254</v>
      </c>
      <c r="K4153">
        <v>2620801</v>
      </c>
      <c r="L4153">
        <v>1772835</v>
      </c>
      <c r="M4153">
        <v>734758</v>
      </c>
      <c r="N4153">
        <v>13353</v>
      </c>
      <c r="O4153">
        <v>47700</v>
      </c>
      <c r="P4153">
        <v>2331</v>
      </c>
      <c r="Q4153">
        <v>49824</v>
      </c>
    </row>
    <row r="4154" spans="1:17" hidden="1" x14ac:dyDescent="0.2">
      <c r="A4154" t="s">
        <v>365</v>
      </c>
      <c r="B4154" s="2">
        <v>43282</v>
      </c>
      <c r="C4154" t="s">
        <v>351</v>
      </c>
      <c r="D4154" t="s">
        <v>352</v>
      </c>
      <c r="E4154" t="s">
        <v>343</v>
      </c>
      <c r="F4154" t="s">
        <v>344</v>
      </c>
      <c r="G4154" t="s">
        <v>406</v>
      </c>
      <c r="H4154">
        <v>45</v>
      </c>
      <c r="I4154" t="s">
        <v>255</v>
      </c>
      <c r="J4154" t="s">
        <v>254</v>
      </c>
      <c r="K4154">
        <v>156585</v>
      </c>
      <c r="L4154">
        <v>129947</v>
      </c>
      <c r="M4154">
        <v>13820</v>
      </c>
      <c r="N4154">
        <v>5053</v>
      </c>
      <c r="O4154">
        <v>1387</v>
      </c>
      <c r="P4154">
        <v>1076</v>
      </c>
      <c r="Q4154">
        <v>5302</v>
      </c>
    </row>
    <row r="4155" spans="1:17" hidden="1" x14ac:dyDescent="0.2">
      <c r="A4155" t="s">
        <v>365</v>
      </c>
      <c r="B4155" s="2">
        <v>43282</v>
      </c>
      <c r="C4155" t="s">
        <v>351</v>
      </c>
      <c r="D4155" t="s">
        <v>352</v>
      </c>
      <c r="E4155" t="s">
        <v>347</v>
      </c>
      <c r="F4155" t="s">
        <v>348</v>
      </c>
      <c r="G4155" t="s">
        <v>406</v>
      </c>
      <c r="H4155">
        <v>45</v>
      </c>
      <c r="I4155" t="s">
        <v>255</v>
      </c>
      <c r="J4155" t="s">
        <v>254</v>
      </c>
      <c r="K4155">
        <v>2306741</v>
      </c>
      <c r="L4155">
        <v>1580673</v>
      </c>
      <c r="M4155">
        <v>631567</v>
      </c>
      <c r="N4155">
        <v>9288</v>
      </c>
      <c r="O4155">
        <v>40875</v>
      </c>
      <c r="P4155">
        <v>1746</v>
      </c>
      <c r="Q4155">
        <v>42592</v>
      </c>
    </row>
    <row r="4156" spans="1:17" hidden="1" x14ac:dyDescent="0.2">
      <c r="A4156" t="s">
        <v>365</v>
      </c>
      <c r="B4156" s="2">
        <v>43282</v>
      </c>
      <c r="C4156" t="s">
        <v>351</v>
      </c>
      <c r="D4156" t="s">
        <v>352</v>
      </c>
      <c r="E4156" t="s">
        <v>349</v>
      </c>
      <c r="F4156" t="s">
        <v>350</v>
      </c>
      <c r="G4156" t="s">
        <v>406</v>
      </c>
      <c r="H4156">
        <v>45</v>
      </c>
      <c r="I4156" t="s">
        <v>255</v>
      </c>
      <c r="J4156" t="s">
        <v>254</v>
      </c>
      <c r="K4156">
        <v>2463326</v>
      </c>
      <c r="L4156">
        <v>1710620</v>
      </c>
      <c r="M4156">
        <v>645387</v>
      </c>
      <c r="N4156">
        <v>14341</v>
      </c>
      <c r="O4156">
        <v>42262</v>
      </c>
      <c r="P4156">
        <v>2822</v>
      </c>
      <c r="Q4156">
        <v>47894</v>
      </c>
    </row>
    <row r="4157" spans="1:17" hidden="1" x14ac:dyDescent="0.2">
      <c r="A4157" t="s">
        <v>365</v>
      </c>
      <c r="B4157" s="2">
        <v>43282</v>
      </c>
      <c r="C4157" t="s">
        <v>353</v>
      </c>
      <c r="D4157" t="s">
        <v>354</v>
      </c>
      <c r="E4157" t="s">
        <v>343</v>
      </c>
      <c r="F4157" t="s">
        <v>344</v>
      </c>
      <c r="G4157" t="s">
        <v>406</v>
      </c>
      <c r="H4157">
        <v>45</v>
      </c>
      <c r="I4157" t="s">
        <v>255</v>
      </c>
      <c r="J4157" t="s">
        <v>254</v>
      </c>
      <c r="K4157">
        <v>296046</v>
      </c>
      <c r="L4157">
        <v>244920</v>
      </c>
      <c r="M4157">
        <v>26957</v>
      </c>
      <c r="N4157">
        <v>8962</v>
      </c>
      <c r="O4157">
        <v>2765</v>
      </c>
      <c r="P4157">
        <v>1990</v>
      </c>
      <c r="Q4157">
        <v>10452</v>
      </c>
    </row>
    <row r="4158" spans="1:17" hidden="1" x14ac:dyDescent="0.2">
      <c r="A4158" t="s">
        <v>365</v>
      </c>
      <c r="B4158" s="2">
        <v>43282</v>
      </c>
      <c r="C4158" t="s">
        <v>353</v>
      </c>
      <c r="D4158" t="s">
        <v>354</v>
      </c>
      <c r="E4158" t="s">
        <v>347</v>
      </c>
      <c r="F4158" t="s">
        <v>348</v>
      </c>
      <c r="G4158" t="s">
        <v>406</v>
      </c>
      <c r="H4158">
        <v>45</v>
      </c>
      <c r="I4158" t="s">
        <v>255</v>
      </c>
      <c r="J4158" t="s">
        <v>254</v>
      </c>
      <c r="K4158">
        <v>4788081</v>
      </c>
      <c r="L4158">
        <v>3238535</v>
      </c>
      <c r="M4158">
        <v>1353188</v>
      </c>
      <c r="N4158">
        <v>18732</v>
      </c>
      <c r="O4158">
        <v>87197</v>
      </c>
      <c r="P4158">
        <v>3163</v>
      </c>
      <c r="Q4158">
        <v>87266</v>
      </c>
    </row>
    <row r="4159" spans="1:17" hidden="1" x14ac:dyDescent="0.2">
      <c r="A4159" t="s">
        <v>365</v>
      </c>
      <c r="B4159" s="2">
        <v>43282</v>
      </c>
      <c r="C4159" t="s">
        <v>353</v>
      </c>
      <c r="D4159" t="s">
        <v>354</v>
      </c>
      <c r="E4159" t="s">
        <v>349</v>
      </c>
      <c r="F4159" t="s">
        <v>350</v>
      </c>
      <c r="G4159" t="s">
        <v>406</v>
      </c>
      <c r="H4159">
        <v>45</v>
      </c>
      <c r="I4159" t="s">
        <v>255</v>
      </c>
      <c r="J4159" t="s">
        <v>254</v>
      </c>
      <c r="K4159">
        <v>5084127</v>
      </c>
      <c r="L4159">
        <v>3483455</v>
      </c>
      <c r="M4159">
        <v>1380145</v>
      </c>
      <c r="N4159">
        <v>27694</v>
      </c>
      <c r="O4159">
        <v>89962</v>
      </c>
      <c r="P4159">
        <v>5153</v>
      </c>
      <c r="Q4159">
        <v>97718</v>
      </c>
    </row>
    <row r="4160" spans="1:17" hidden="1" x14ac:dyDescent="0.2">
      <c r="A4160" t="s">
        <v>339</v>
      </c>
      <c r="B4160" t="s">
        <v>340</v>
      </c>
      <c r="C4160" t="s">
        <v>341</v>
      </c>
      <c r="D4160" t="s">
        <v>342</v>
      </c>
      <c r="E4160" t="s">
        <v>343</v>
      </c>
      <c r="F4160" t="s">
        <v>344</v>
      </c>
      <c r="G4160" t="s">
        <v>407</v>
      </c>
      <c r="H4160">
        <v>46</v>
      </c>
      <c r="I4160" t="s">
        <v>257</v>
      </c>
      <c r="J4160" t="s">
        <v>256</v>
      </c>
      <c r="K4160">
        <v>10150</v>
      </c>
      <c r="L4160">
        <v>7600</v>
      </c>
      <c r="M4160">
        <v>185</v>
      </c>
      <c r="N4160">
        <v>1517</v>
      </c>
      <c r="O4160">
        <v>80</v>
      </c>
      <c r="P4160">
        <v>79</v>
      </c>
      <c r="Q4160">
        <v>689</v>
      </c>
    </row>
    <row r="4161" spans="1:17" hidden="1" x14ac:dyDescent="0.2">
      <c r="A4161" t="s">
        <v>339</v>
      </c>
      <c r="B4161" t="s">
        <v>340</v>
      </c>
      <c r="C4161" t="s">
        <v>341</v>
      </c>
      <c r="D4161" t="s">
        <v>342</v>
      </c>
      <c r="E4161" t="s">
        <v>347</v>
      </c>
      <c r="F4161" t="s">
        <v>348</v>
      </c>
      <c r="G4161" t="s">
        <v>407</v>
      </c>
      <c r="H4161">
        <v>46</v>
      </c>
      <c r="I4161" t="s">
        <v>257</v>
      </c>
      <c r="J4161" t="s">
        <v>256</v>
      </c>
      <c r="K4161">
        <v>396649</v>
      </c>
      <c r="L4161">
        <v>345825</v>
      </c>
      <c r="M4161">
        <v>3976</v>
      </c>
      <c r="N4161">
        <v>35324</v>
      </c>
      <c r="O4161">
        <v>4003</v>
      </c>
      <c r="P4161">
        <v>164</v>
      </c>
      <c r="Q4161">
        <v>7357</v>
      </c>
    </row>
    <row r="4162" spans="1:17" hidden="1" x14ac:dyDescent="0.2">
      <c r="A4162" t="s">
        <v>339</v>
      </c>
      <c r="B4162" t="s">
        <v>340</v>
      </c>
      <c r="C4162" t="s">
        <v>341</v>
      </c>
      <c r="D4162" t="s">
        <v>342</v>
      </c>
      <c r="E4162" t="s">
        <v>349</v>
      </c>
      <c r="F4162" t="s">
        <v>350</v>
      </c>
      <c r="G4162" t="s">
        <v>407</v>
      </c>
      <c r="H4162">
        <v>46</v>
      </c>
      <c r="I4162" t="s">
        <v>257</v>
      </c>
      <c r="J4162" t="s">
        <v>256</v>
      </c>
      <c r="K4162">
        <v>406799</v>
      </c>
      <c r="L4162">
        <v>353425</v>
      </c>
      <c r="M4162">
        <v>4161</v>
      </c>
      <c r="N4162">
        <v>36841</v>
      </c>
      <c r="O4162">
        <v>4083</v>
      </c>
      <c r="P4162">
        <v>243</v>
      </c>
      <c r="Q4162">
        <v>8046</v>
      </c>
    </row>
    <row r="4163" spans="1:17" hidden="1" x14ac:dyDescent="0.2">
      <c r="A4163" t="s">
        <v>339</v>
      </c>
      <c r="B4163" t="s">
        <v>340</v>
      </c>
      <c r="C4163" t="s">
        <v>351</v>
      </c>
      <c r="D4163" t="s">
        <v>352</v>
      </c>
      <c r="E4163" t="s">
        <v>343</v>
      </c>
      <c r="F4163" t="s">
        <v>344</v>
      </c>
      <c r="G4163" t="s">
        <v>407</v>
      </c>
      <c r="H4163">
        <v>46</v>
      </c>
      <c r="I4163" t="s">
        <v>257</v>
      </c>
      <c r="J4163" t="s">
        <v>256</v>
      </c>
      <c r="K4163">
        <v>11969</v>
      </c>
      <c r="L4163">
        <v>9047</v>
      </c>
      <c r="M4163">
        <v>285</v>
      </c>
      <c r="N4163">
        <v>1721</v>
      </c>
      <c r="O4163">
        <v>57</v>
      </c>
      <c r="P4163">
        <v>120</v>
      </c>
      <c r="Q4163">
        <v>739</v>
      </c>
    </row>
    <row r="4164" spans="1:17" hidden="1" x14ac:dyDescent="0.2">
      <c r="A4164" t="s">
        <v>339</v>
      </c>
      <c r="B4164" t="s">
        <v>340</v>
      </c>
      <c r="C4164" t="s">
        <v>351</v>
      </c>
      <c r="D4164" t="s">
        <v>352</v>
      </c>
      <c r="E4164" t="s">
        <v>347</v>
      </c>
      <c r="F4164" t="s">
        <v>348</v>
      </c>
      <c r="G4164" t="s">
        <v>407</v>
      </c>
      <c r="H4164">
        <v>46</v>
      </c>
      <c r="I4164" t="s">
        <v>257</v>
      </c>
      <c r="J4164" t="s">
        <v>256</v>
      </c>
      <c r="K4164">
        <v>395412</v>
      </c>
      <c r="L4164">
        <v>344218</v>
      </c>
      <c r="M4164">
        <v>6087</v>
      </c>
      <c r="N4164">
        <v>34220</v>
      </c>
      <c r="O4164">
        <v>3635</v>
      </c>
      <c r="P4164">
        <v>154</v>
      </c>
      <c r="Q4164">
        <v>7098</v>
      </c>
    </row>
    <row r="4165" spans="1:17" hidden="1" x14ac:dyDescent="0.2">
      <c r="A4165" t="s">
        <v>339</v>
      </c>
      <c r="B4165" t="s">
        <v>340</v>
      </c>
      <c r="C4165" t="s">
        <v>351</v>
      </c>
      <c r="D4165" t="s">
        <v>352</v>
      </c>
      <c r="E4165" t="s">
        <v>349</v>
      </c>
      <c r="F4165" t="s">
        <v>350</v>
      </c>
      <c r="G4165" t="s">
        <v>407</v>
      </c>
      <c r="H4165">
        <v>46</v>
      </c>
      <c r="I4165" t="s">
        <v>257</v>
      </c>
      <c r="J4165" t="s">
        <v>256</v>
      </c>
      <c r="K4165">
        <v>407381</v>
      </c>
      <c r="L4165">
        <v>353265</v>
      </c>
      <c r="M4165">
        <v>6372</v>
      </c>
      <c r="N4165">
        <v>35941</v>
      </c>
      <c r="O4165">
        <v>3692</v>
      </c>
      <c r="P4165">
        <v>274</v>
      </c>
      <c r="Q4165">
        <v>7837</v>
      </c>
    </row>
    <row r="4166" spans="1:17" hidden="1" x14ac:dyDescent="0.2">
      <c r="A4166" t="s">
        <v>339</v>
      </c>
      <c r="B4166" t="s">
        <v>340</v>
      </c>
      <c r="C4166" t="s">
        <v>353</v>
      </c>
      <c r="D4166" t="s">
        <v>354</v>
      </c>
      <c r="E4166" t="s">
        <v>343</v>
      </c>
      <c r="F4166" t="s">
        <v>344</v>
      </c>
      <c r="G4166" t="s">
        <v>407</v>
      </c>
      <c r="H4166">
        <v>46</v>
      </c>
      <c r="I4166" t="s">
        <v>257</v>
      </c>
      <c r="J4166" t="s">
        <v>256</v>
      </c>
      <c r="K4166">
        <v>22119</v>
      </c>
      <c r="L4166">
        <v>16647</v>
      </c>
      <c r="M4166">
        <v>470</v>
      </c>
      <c r="N4166">
        <v>3238</v>
      </c>
      <c r="O4166">
        <v>137</v>
      </c>
      <c r="P4166">
        <v>199</v>
      </c>
      <c r="Q4166">
        <v>1428</v>
      </c>
    </row>
    <row r="4167" spans="1:17" hidden="1" x14ac:dyDescent="0.2">
      <c r="A4167" t="s">
        <v>339</v>
      </c>
      <c r="B4167" t="s">
        <v>340</v>
      </c>
      <c r="C4167" t="s">
        <v>353</v>
      </c>
      <c r="D4167" t="s">
        <v>354</v>
      </c>
      <c r="E4167" t="s">
        <v>347</v>
      </c>
      <c r="F4167" t="s">
        <v>348</v>
      </c>
      <c r="G4167" t="s">
        <v>407</v>
      </c>
      <c r="H4167">
        <v>46</v>
      </c>
      <c r="I4167" t="s">
        <v>257</v>
      </c>
      <c r="J4167" t="s">
        <v>256</v>
      </c>
      <c r="K4167">
        <v>792061</v>
      </c>
      <c r="L4167">
        <v>690043</v>
      </c>
      <c r="M4167">
        <v>10063</v>
      </c>
      <c r="N4167">
        <v>69544</v>
      </c>
      <c r="O4167">
        <v>7638</v>
      </c>
      <c r="P4167">
        <v>318</v>
      </c>
      <c r="Q4167">
        <v>14455</v>
      </c>
    </row>
    <row r="4168" spans="1:17" hidden="1" x14ac:dyDescent="0.2">
      <c r="A4168" t="s">
        <v>339</v>
      </c>
      <c r="B4168" t="s">
        <v>340</v>
      </c>
      <c r="C4168" t="s">
        <v>353</v>
      </c>
      <c r="D4168" t="s">
        <v>354</v>
      </c>
      <c r="E4168" t="s">
        <v>349</v>
      </c>
      <c r="F4168" t="s">
        <v>350</v>
      </c>
      <c r="G4168" t="s">
        <v>407</v>
      </c>
      <c r="H4168">
        <v>46</v>
      </c>
      <c r="I4168" t="s">
        <v>257</v>
      </c>
      <c r="J4168" t="s">
        <v>256</v>
      </c>
      <c r="K4168">
        <v>814180</v>
      </c>
      <c r="L4168">
        <v>706690</v>
      </c>
      <c r="M4168">
        <v>10533</v>
      </c>
      <c r="N4168">
        <v>72782</v>
      </c>
      <c r="O4168">
        <v>7775</v>
      </c>
      <c r="P4168">
        <v>517</v>
      </c>
      <c r="Q4168">
        <v>15883</v>
      </c>
    </row>
    <row r="4169" spans="1:17" hidden="1" x14ac:dyDescent="0.2">
      <c r="A4169" t="s">
        <v>355</v>
      </c>
      <c r="B4169" t="s">
        <v>356</v>
      </c>
      <c r="C4169" t="s">
        <v>341</v>
      </c>
      <c r="D4169" t="s">
        <v>342</v>
      </c>
      <c r="E4169" t="s">
        <v>343</v>
      </c>
      <c r="F4169" t="s">
        <v>344</v>
      </c>
      <c r="G4169" t="s">
        <v>407</v>
      </c>
      <c r="H4169">
        <v>46</v>
      </c>
      <c r="I4169" t="s">
        <v>257</v>
      </c>
      <c r="J4169" t="s">
        <v>256</v>
      </c>
      <c r="K4169">
        <v>10150</v>
      </c>
      <c r="L4169">
        <v>7600</v>
      </c>
      <c r="M4169">
        <v>185</v>
      </c>
      <c r="N4169">
        <v>1517</v>
      </c>
      <c r="O4169">
        <v>80</v>
      </c>
      <c r="P4169">
        <v>79</v>
      </c>
      <c r="Q4169">
        <v>689</v>
      </c>
    </row>
    <row r="4170" spans="1:17" hidden="1" x14ac:dyDescent="0.2">
      <c r="A4170" t="s">
        <v>355</v>
      </c>
      <c r="B4170" t="s">
        <v>356</v>
      </c>
      <c r="C4170" t="s">
        <v>341</v>
      </c>
      <c r="D4170" t="s">
        <v>342</v>
      </c>
      <c r="E4170" t="s">
        <v>347</v>
      </c>
      <c r="F4170" t="s">
        <v>348</v>
      </c>
      <c r="G4170" t="s">
        <v>407</v>
      </c>
      <c r="H4170">
        <v>46</v>
      </c>
      <c r="I4170" t="s">
        <v>257</v>
      </c>
      <c r="J4170" t="s">
        <v>256</v>
      </c>
      <c r="K4170">
        <v>396660</v>
      </c>
      <c r="L4170">
        <v>345835</v>
      </c>
      <c r="M4170">
        <v>3976</v>
      </c>
      <c r="N4170">
        <v>35325</v>
      </c>
      <c r="O4170">
        <v>4003</v>
      </c>
      <c r="P4170">
        <v>164</v>
      </c>
      <c r="Q4170">
        <v>7357</v>
      </c>
    </row>
    <row r="4171" spans="1:17" hidden="1" x14ac:dyDescent="0.2">
      <c r="A4171" t="s">
        <v>355</v>
      </c>
      <c r="B4171" t="s">
        <v>356</v>
      </c>
      <c r="C4171" t="s">
        <v>341</v>
      </c>
      <c r="D4171" t="s">
        <v>342</v>
      </c>
      <c r="E4171" t="s">
        <v>349</v>
      </c>
      <c r="F4171" t="s">
        <v>350</v>
      </c>
      <c r="G4171" t="s">
        <v>407</v>
      </c>
      <c r="H4171">
        <v>46</v>
      </c>
      <c r="I4171" t="s">
        <v>257</v>
      </c>
      <c r="J4171" t="s">
        <v>256</v>
      </c>
      <c r="K4171">
        <v>406810</v>
      </c>
      <c r="L4171">
        <v>353435</v>
      </c>
      <c r="M4171">
        <v>4161</v>
      </c>
      <c r="N4171">
        <v>36842</v>
      </c>
      <c r="O4171">
        <v>4083</v>
      </c>
      <c r="P4171">
        <v>243</v>
      </c>
      <c r="Q4171">
        <v>8046</v>
      </c>
    </row>
    <row r="4172" spans="1:17" hidden="1" x14ac:dyDescent="0.2">
      <c r="A4172" t="s">
        <v>355</v>
      </c>
      <c r="B4172" t="s">
        <v>356</v>
      </c>
      <c r="C4172" t="s">
        <v>351</v>
      </c>
      <c r="D4172" t="s">
        <v>352</v>
      </c>
      <c r="E4172" t="s">
        <v>343</v>
      </c>
      <c r="F4172" t="s">
        <v>344</v>
      </c>
      <c r="G4172" t="s">
        <v>407</v>
      </c>
      <c r="H4172">
        <v>46</v>
      </c>
      <c r="I4172" t="s">
        <v>257</v>
      </c>
      <c r="J4172" t="s">
        <v>256</v>
      </c>
      <c r="K4172">
        <v>11969</v>
      </c>
      <c r="L4172">
        <v>9047</v>
      </c>
      <c r="M4172">
        <v>285</v>
      </c>
      <c r="N4172">
        <v>1721</v>
      </c>
      <c r="O4172">
        <v>57</v>
      </c>
      <c r="P4172">
        <v>120</v>
      </c>
      <c r="Q4172">
        <v>739</v>
      </c>
    </row>
    <row r="4173" spans="1:17" hidden="1" x14ac:dyDescent="0.2">
      <c r="A4173" t="s">
        <v>355</v>
      </c>
      <c r="B4173" t="s">
        <v>356</v>
      </c>
      <c r="C4173" t="s">
        <v>351</v>
      </c>
      <c r="D4173" t="s">
        <v>352</v>
      </c>
      <c r="E4173" t="s">
        <v>347</v>
      </c>
      <c r="F4173" t="s">
        <v>348</v>
      </c>
      <c r="G4173" t="s">
        <v>407</v>
      </c>
      <c r="H4173">
        <v>46</v>
      </c>
      <c r="I4173" t="s">
        <v>257</v>
      </c>
      <c r="J4173" t="s">
        <v>256</v>
      </c>
      <c r="K4173">
        <v>395419</v>
      </c>
      <c r="L4173">
        <v>344225</v>
      </c>
      <c r="M4173">
        <v>6087</v>
      </c>
      <c r="N4173">
        <v>34220</v>
      </c>
      <c r="O4173">
        <v>3635</v>
      </c>
      <c r="P4173">
        <v>154</v>
      </c>
      <c r="Q4173">
        <v>7098</v>
      </c>
    </row>
    <row r="4174" spans="1:17" hidden="1" x14ac:dyDescent="0.2">
      <c r="A4174" t="s">
        <v>355</v>
      </c>
      <c r="B4174" t="s">
        <v>356</v>
      </c>
      <c r="C4174" t="s">
        <v>351</v>
      </c>
      <c r="D4174" t="s">
        <v>352</v>
      </c>
      <c r="E4174" t="s">
        <v>349</v>
      </c>
      <c r="F4174" t="s">
        <v>350</v>
      </c>
      <c r="G4174" t="s">
        <v>407</v>
      </c>
      <c r="H4174">
        <v>46</v>
      </c>
      <c r="I4174" t="s">
        <v>257</v>
      </c>
      <c r="J4174" t="s">
        <v>256</v>
      </c>
      <c r="K4174">
        <v>407388</v>
      </c>
      <c r="L4174">
        <v>353272</v>
      </c>
      <c r="M4174">
        <v>6372</v>
      </c>
      <c r="N4174">
        <v>35941</v>
      </c>
      <c r="O4174">
        <v>3692</v>
      </c>
      <c r="P4174">
        <v>274</v>
      </c>
      <c r="Q4174">
        <v>7837</v>
      </c>
    </row>
    <row r="4175" spans="1:17" hidden="1" x14ac:dyDescent="0.2">
      <c r="A4175" t="s">
        <v>355</v>
      </c>
      <c r="B4175" t="s">
        <v>356</v>
      </c>
      <c r="C4175" t="s">
        <v>353</v>
      </c>
      <c r="D4175" t="s">
        <v>354</v>
      </c>
      <c r="E4175" t="s">
        <v>343</v>
      </c>
      <c r="F4175" t="s">
        <v>344</v>
      </c>
      <c r="G4175" t="s">
        <v>407</v>
      </c>
      <c r="H4175">
        <v>46</v>
      </c>
      <c r="I4175" t="s">
        <v>257</v>
      </c>
      <c r="J4175" t="s">
        <v>256</v>
      </c>
      <c r="K4175">
        <v>22119</v>
      </c>
      <c r="L4175">
        <v>16647</v>
      </c>
      <c r="M4175">
        <v>470</v>
      </c>
      <c r="N4175">
        <v>3238</v>
      </c>
      <c r="O4175">
        <v>137</v>
      </c>
      <c r="P4175">
        <v>199</v>
      </c>
      <c r="Q4175">
        <v>1428</v>
      </c>
    </row>
    <row r="4176" spans="1:17" hidden="1" x14ac:dyDescent="0.2">
      <c r="A4176" t="s">
        <v>355</v>
      </c>
      <c r="B4176" t="s">
        <v>356</v>
      </c>
      <c r="C4176" t="s">
        <v>353</v>
      </c>
      <c r="D4176" t="s">
        <v>354</v>
      </c>
      <c r="E4176" t="s">
        <v>347</v>
      </c>
      <c r="F4176" t="s">
        <v>348</v>
      </c>
      <c r="G4176" t="s">
        <v>407</v>
      </c>
      <c r="H4176">
        <v>46</v>
      </c>
      <c r="I4176" t="s">
        <v>257</v>
      </c>
      <c r="J4176" t="s">
        <v>256</v>
      </c>
      <c r="K4176">
        <v>792079</v>
      </c>
      <c r="L4176">
        <v>690060</v>
      </c>
      <c r="M4176">
        <v>10063</v>
      </c>
      <c r="N4176">
        <v>69545</v>
      </c>
      <c r="O4176">
        <v>7638</v>
      </c>
      <c r="P4176">
        <v>318</v>
      </c>
      <c r="Q4176">
        <v>14455</v>
      </c>
    </row>
    <row r="4177" spans="1:17" hidden="1" x14ac:dyDescent="0.2">
      <c r="A4177" t="s">
        <v>355</v>
      </c>
      <c r="B4177" t="s">
        <v>356</v>
      </c>
      <c r="C4177" t="s">
        <v>353</v>
      </c>
      <c r="D4177" t="s">
        <v>354</v>
      </c>
      <c r="E4177" t="s">
        <v>349</v>
      </c>
      <c r="F4177" t="s">
        <v>350</v>
      </c>
      <c r="G4177" t="s">
        <v>407</v>
      </c>
      <c r="H4177">
        <v>46</v>
      </c>
      <c r="I4177" t="s">
        <v>257</v>
      </c>
      <c r="J4177" t="s">
        <v>256</v>
      </c>
      <c r="K4177">
        <v>814198</v>
      </c>
      <c r="L4177">
        <v>706707</v>
      </c>
      <c r="M4177">
        <v>10533</v>
      </c>
      <c r="N4177">
        <v>72783</v>
      </c>
      <c r="O4177">
        <v>7775</v>
      </c>
      <c r="P4177">
        <v>517</v>
      </c>
      <c r="Q4177">
        <v>15883</v>
      </c>
    </row>
    <row r="4178" spans="1:17" hidden="1" x14ac:dyDescent="0.2">
      <c r="A4178" t="s">
        <v>357</v>
      </c>
      <c r="B4178" s="2">
        <v>40360</v>
      </c>
      <c r="C4178" t="s">
        <v>341</v>
      </c>
      <c r="D4178" t="s">
        <v>342</v>
      </c>
      <c r="E4178" t="s">
        <v>343</v>
      </c>
      <c r="F4178" t="s">
        <v>344</v>
      </c>
      <c r="G4178" t="s">
        <v>407</v>
      </c>
      <c r="H4178">
        <v>46</v>
      </c>
      <c r="I4178" t="s">
        <v>257</v>
      </c>
      <c r="J4178" t="s">
        <v>256</v>
      </c>
      <c r="K4178">
        <v>10345</v>
      </c>
      <c r="L4178">
        <v>7713</v>
      </c>
      <c r="M4178">
        <v>190</v>
      </c>
      <c r="N4178">
        <v>1579</v>
      </c>
      <c r="O4178">
        <v>83</v>
      </c>
      <c r="P4178">
        <v>79</v>
      </c>
      <c r="Q4178">
        <v>701</v>
      </c>
    </row>
    <row r="4179" spans="1:17" hidden="1" x14ac:dyDescent="0.2">
      <c r="A4179" t="s">
        <v>357</v>
      </c>
      <c r="B4179" s="2">
        <v>40360</v>
      </c>
      <c r="C4179" t="s">
        <v>341</v>
      </c>
      <c r="D4179" t="s">
        <v>342</v>
      </c>
      <c r="E4179" t="s">
        <v>347</v>
      </c>
      <c r="F4179" t="s">
        <v>348</v>
      </c>
      <c r="G4179" t="s">
        <v>407</v>
      </c>
      <c r="H4179">
        <v>46</v>
      </c>
      <c r="I4179" t="s">
        <v>257</v>
      </c>
      <c r="J4179" t="s">
        <v>256</v>
      </c>
      <c r="K4179">
        <v>397389</v>
      </c>
      <c r="L4179">
        <v>346273</v>
      </c>
      <c r="M4179">
        <v>4050</v>
      </c>
      <c r="N4179">
        <v>35411</v>
      </c>
      <c r="O4179">
        <v>4052</v>
      </c>
      <c r="P4179">
        <v>167</v>
      </c>
      <c r="Q4179">
        <v>7436</v>
      </c>
    </row>
    <row r="4180" spans="1:17" hidden="1" x14ac:dyDescent="0.2">
      <c r="A4180" t="s">
        <v>357</v>
      </c>
      <c r="B4180" s="2">
        <v>40360</v>
      </c>
      <c r="C4180" t="s">
        <v>341</v>
      </c>
      <c r="D4180" t="s">
        <v>342</v>
      </c>
      <c r="E4180" t="s">
        <v>349</v>
      </c>
      <c r="F4180" t="s">
        <v>350</v>
      </c>
      <c r="G4180" t="s">
        <v>407</v>
      </c>
      <c r="H4180">
        <v>46</v>
      </c>
      <c r="I4180" t="s">
        <v>257</v>
      </c>
      <c r="J4180" t="s">
        <v>256</v>
      </c>
      <c r="K4180">
        <v>407734</v>
      </c>
      <c r="L4180">
        <v>353986</v>
      </c>
      <c r="M4180">
        <v>4240</v>
      </c>
      <c r="N4180">
        <v>36990</v>
      </c>
      <c r="O4180">
        <v>4135</v>
      </c>
      <c r="P4180">
        <v>246</v>
      </c>
      <c r="Q4180">
        <v>8137</v>
      </c>
    </row>
    <row r="4181" spans="1:17" hidden="1" x14ac:dyDescent="0.2">
      <c r="A4181" t="s">
        <v>357</v>
      </c>
      <c r="B4181" s="2">
        <v>40360</v>
      </c>
      <c r="C4181" t="s">
        <v>351</v>
      </c>
      <c r="D4181" t="s">
        <v>352</v>
      </c>
      <c r="E4181" t="s">
        <v>343</v>
      </c>
      <c r="F4181" t="s">
        <v>344</v>
      </c>
      <c r="G4181" t="s">
        <v>407</v>
      </c>
      <c r="H4181">
        <v>46</v>
      </c>
      <c r="I4181" t="s">
        <v>257</v>
      </c>
      <c r="J4181" t="s">
        <v>256</v>
      </c>
      <c r="K4181">
        <v>12127</v>
      </c>
      <c r="L4181">
        <v>9157</v>
      </c>
      <c r="M4181">
        <v>285</v>
      </c>
      <c r="N4181">
        <v>1755</v>
      </c>
      <c r="O4181">
        <v>60</v>
      </c>
      <c r="P4181">
        <v>123</v>
      </c>
      <c r="Q4181">
        <v>747</v>
      </c>
    </row>
    <row r="4182" spans="1:17" hidden="1" x14ac:dyDescent="0.2">
      <c r="A4182" t="s">
        <v>357</v>
      </c>
      <c r="B4182" s="2">
        <v>40360</v>
      </c>
      <c r="C4182" t="s">
        <v>351</v>
      </c>
      <c r="D4182" t="s">
        <v>352</v>
      </c>
      <c r="E4182" t="s">
        <v>347</v>
      </c>
      <c r="F4182" t="s">
        <v>348</v>
      </c>
      <c r="G4182" t="s">
        <v>407</v>
      </c>
      <c r="H4182">
        <v>46</v>
      </c>
      <c r="I4182" t="s">
        <v>257</v>
      </c>
      <c r="J4182" t="s">
        <v>256</v>
      </c>
      <c r="K4182">
        <v>396304</v>
      </c>
      <c r="L4182">
        <v>344825</v>
      </c>
      <c r="M4182">
        <v>6206</v>
      </c>
      <c r="N4182">
        <v>34271</v>
      </c>
      <c r="O4182">
        <v>3686</v>
      </c>
      <c r="P4182">
        <v>168</v>
      </c>
      <c r="Q4182">
        <v>7148</v>
      </c>
    </row>
    <row r="4183" spans="1:17" hidden="1" x14ac:dyDescent="0.2">
      <c r="A4183" t="s">
        <v>357</v>
      </c>
      <c r="B4183" s="2">
        <v>40360</v>
      </c>
      <c r="C4183" t="s">
        <v>351</v>
      </c>
      <c r="D4183" t="s">
        <v>352</v>
      </c>
      <c r="E4183" t="s">
        <v>349</v>
      </c>
      <c r="F4183" t="s">
        <v>350</v>
      </c>
      <c r="G4183" t="s">
        <v>407</v>
      </c>
      <c r="H4183">
        <v>46</v>
      </c>
      <c r="I4183" t="s">
        <v>257</v>
      </c>
      <c r="J4183" t="s">
        <v>256</v>
      </c>
      <c r="K4183">
        <v>408431</v>
      </c>
      <c r="L4183">
        <v>353982</v>
      </c>
      <c r="M4183">
        <v>6491</v>
      </c>
      <c r="N4183">
        <v>36026</v>
      </c>
      <c r="O4183">
        <v>3746</v>
      </c>
      <c r="P4183">
        <v>291</v>
      </c>
      <c r="Q4183">
        <v>7895</v>
      </c>
    </row>
    <row r="4184" spans="1:17" hidden="1" x14ac:dyDescent="0.2">
      <c r="A4184" t="s">
        <v>357</v>
      </c>
      <c r="B4184" s="2">
        <v>40360</v>
      </c>
      <c r="C4184" t="s">
        <v>353</v>
      </c>
      <c r="D4184" t="s">
        <v>354</v>
      </c>
      <c r="E4184" t="s">
        <v>343</v>
      </c>
      <c r="F4184" t="s">
        <v>344</v>
      </c>
      <c r="G4184" t="s">
        <v>407</v>
      </c>
      <c r="H4184">
        <v>46</v>
      </c>
      <c r="I4184" t="s">
        <v>257</v>
      </c>
      <c r="J4184" t="s">
        <v>256</v>
      </c>
      <c r="K4184">
        <v>22472</v>
      </c>
      <c r="L4184">
        <v>16870</v>
      </c>
      <c r="M4184">
        <v>475</v>
      </c>
      <c r="N4184">
        <v>3334</v>
      </c>
      <c r="O4184">
        <v>143</v>
      </c>
      <c r="P4184">
        <v>202</v>
      </c>
      <c r="Q4184">
        <v>1448</v>
      </c>
    </row>
    <row r="4185" spans="1:17" hidden="1" x14ac:dyDescent="0.2">
      <c r="A4185" t="s">
        <v>357</v>
      </c>
      <c r="B4185" s="2">
        <v>40360</v>
      </c>
      <c r="C4185" t="s">
        <v>353</v>
      </c>
      <c r="D4185" t="s">
        <v>354</v>
      </c>
      <c r="E4185" t="s">
        <v>347</v>
      </c>
      <c r="F4185" t="s">
        <v>348</v>
      </c>
      <c r="G4185" t="s">
        <v>407</v>
      </c>
      <c r="H4185">
        <v>46</v>
      </c>
      <c r="I4185" t="s">
        <v>257</v>
      </c>
      <c r="J4185" t="s">
        <v>256</v>
      </c>
      <c r="K4185">
        <v>793693</v>
      </c>
      <c r="L4185">
        <v>691098</v>
      </c>
      <c r="M4185">
        <v>10256</v>
      </c>
      <c r="N4185">
        <v>69682</v>
      </c>
      <c r="O4185">
        <v>7738</v>
      </c>
      <c r="P4185">
        <v>335</v>
      </c>
      <c r="Q4185">
        <v>14584</v>
      </c>
    </row>
    <row r="4186" spans="1:17" hidden="1" x14ac:dyDescent="0.2">
      <c r="A4186" t="s">
        <v>357</v>
      </c>
      <c r="B4186" s="2">
        <v>40360</v>
      </c>
      <c r="C4186" t="s">
        <v>353</v>
      </c>
      <c r="D4186" t="s">
        <v>354</v>
      </c>
      <c r="E4186" t="s">
        <v>349</v>
      </c>
      <c r="F4186" t="s">
        <v>350</v>
      </c>
      <c r="G4186" t="s">
        <v>407</v>
      </c>
      <c r="H4186">
        <v>46</v>
      </c>
      <c r="I4186" t="s">
        <v>257</v>
      </c>
      <c r="J4186" t="s">
        <v>256</v>
      </c>
      <c r="K4186">
        <v>816165</v>
      </c>
      <c r="L4186">
        <v>707968</v>
      </c>
      <c r="M4186">
        <v>10731</v>
      </c>
      <c r="N4186">
        <v>73016</v>
      </c>
      <c r="O4186">
        <v>7881</v>
      </c>
      <c r="P4186">
        <v>537</v>
      </c>
      <c r="Q4186">
        <v>16032</v>
      </c>
    </row>
    <row r="4187" spans="1:17" hidden="1" x14ac:dyDescent="0.2">
      <c r="A4187" t="s">
        <v>358</v>
      </c>
      <c r="B4187" s="2">
        <v>40725</v>
      </c>
      <c r="C4187" t="s">
        <v>341</v>
      </c>
      <c r="D4187" t="s">
        <v>342</v>
      </c>
      <c r="E4187" t="s">
        <v>343</v>
      </c>
      <c r="F4187" t="s">
        <v>344</v>
      </c>
      <c r="G4187" t="s">
        <v>407</v>
      </c>
      <c r="H4187">
        <v>46</v>
      </c>
      <c r="I4187" t="s">
        <v>257</v>
      </c>
      <c r="J4187" t="s">
        <v>256</v>
      </c>
      <c r="K4187">
        <v>11152</v>
      </c>
      <c r="L4187">
        <v>8260</v>
      </c>
      <c r="M4187">
        <v>193</v>
      </c>
      <c r="N4187">
        <v>1813</v>
      </c>
      <c r="O4187">
        <v>85</v>
      </c>
      <c r="P4187">
        <v>80</v>
      </c>
      <c r="Q4187">
        <v>721</v>
      </c>
    </row>
    <row r="4188" spans="1:17" hidden="1" x14ac:dyDescent="0.2">
      <c r="A4188" t="s">
        <v>358</v>
      </c>
      <c r="B4188" s="2">
        <v>40725</v>
      </c>
      <c r="C4188" t="s">
        <v>341</v>
      </c>
      <c r="D4188" t="s">
        <v>342</v>
      </c>
      <c r="E4188" t="s">
        <v>347</v>
      </c>
      <c r="F4188" t="s">
        <v>348</v>
      </c>
      <c r="G4188" t="s">
        <v>407</v>
      </c>
      <c r="H4188">
        <v>46</v>
      </c>
      <c r="I4188" t="s">
        <v>257</v>
      </c>
      <c r="J4188" t="s">
        <v>256</v>
      </c>
      <c r="K4188">
        <v>399019</v>
      </c>
      <c r="L4188">
        <v>346901</v>
      </c>
      <c r="M4188">
        <v>4318</v>
      </c>
      <c r="N4188">
        <v>35707</v>
      </c>
      <c r="O4188">
        <v>4300</v>
      </c>
      <c r="P4188">
        <v>180</v>
      </c>
      <c r="Q4188">
        <v>7613</v>
      </c>
    </row>
    <row r="4189" spans="1:17" hidden="1" x14ac:dyDescent="0.2">
      <c r="A4189" t="s">
        <v>358</v>
      </c>
      <c r="B4189" s="2">
        <v>40725</v>
      </c>
      <c r="C4189" t="s">
        <v>341</v>
      </c>
      <c r="D4189" t="s">
        <v>342</v>
      </c>
      <c r="E4189" t="s">
        <v>349</v>
      </c>
      <c r="F4189" t="s">
        <v>350</v>
      </c>
      <c r="G4189" t="s">
        <v>407</v>
      </c>
      <c r="H4189">
        <v>46</v>
      </c>
      <c r="I4189" t="s">
        <v>257</v>
      </c>
      <c r="J4189" t="s">
        <v>256</v>
      </c>
      <c r="K4189">
        <v>410171</v>
      </c>
      <c r="L4189">
        <v>355161</v>
      </c>
      <c r="M4189">
        <v>4511</v>
      </c>
      <c r="N4189">
        <v>37520</v>
      </c>
      <c r="O4189">
        <v>4385</v>
      </c>
      <c r="P4189">
        <v>260</v>
      </c>
      <c r="Q4189">
        <v>8334</v>
      </c>
    </row>
    <row r="4190" spans="1:17" hidden="1" x14ac:dyDescent="0.2">
      <c r="A4190" t="s">
        <v>358</v>
      </c>
      <c r="B4190" s="2">
        <v>40725</v>
      </c>
      <c r="C4190" t="s">
        <v>351</v>
      </c>
      <c r="D4190" t="s">
        <v>352</v>
      </c>
      <c r="E4190" t="s">
        <v>343</v>
      </c>
      <c r="F4190" t="s">
        <v>344</v>
      </c>
      <c r="G4190" t="s">
        <v>407</v>
      </c>
      <c r="H4190">
        <v>46</v>
      </c>
      <c r="I4190" t="s">
        <v>257</v>
      </c>
      <c r="J4190" t="s">
        <v>256</v>
      </c>
      <c r="K4190">
        <v>13583</v>
      </c>
      <c r="L4190">
        <v>10235</v>
      </c>
      <c r="M4190">
        <v>292</v>
      </c>
      <c r="N4190">
        <v>2087</v>
      </c>
      <c r="O4190">
        <v>71</v>
      </c>
      <c r="P4190">
        <v>116</v>
      </c>
      <c r="Q4190">
        <v>782</v>
      </c>
    </row>
    <row r="4191" spans="1:17" hidden="1" x14ac:dyDescent="0.2">
      <c r="A4191" t="s">
        <v>358</v>
      </c>
      <c r="B4191" s="2">
        <v>40725</v>
      </c>
      <c r="C4191" t="s">
        <v>351</v>
      </c>
      <c r="D4191" t="s">
        <v>352</v>
      </c>
      <c r="E4191" t="s">
        <v>347</v>
      </c>
      <c r="F4191" t="s">
        <v>348</v>
      </c>
      <c r="G4191" t="s">
        <v>407</v>
      </c>
      <c r="H4191">
        <v>46</v>
      </c>
      <c r="I4191" t="s">
        <v>257</v>
      </c>
      <c r="J4191" t="s">
        <v>256</v>
      </c>
      <c r="K4191">
        <v>399730</v>
      </c>
      <c r="L4191">
        <v>346835</v>
      </c>
      <c r="M4191">
        <v>6768</v>
      </c>
      <c r="N4191">
        <v>34566</v>
      </c>
      <c r="O4191">
        <v>3999</v>
      </c>
      <c r="P4191">
        <v>172</v>
      </c>
      <c r="Q4191">
        <v>7390</v>
      </c>
    </row>
    <row r="4192" spans="1:17" hidden="1" x14ac:dyDescent="0.2">
      <c r="A4192" t="s">
        <v>358</v>
      </c>
      <c r="B4192" s="2">
        <v>40725</v>
      </c>
      <c r="C4192" t="s">
        <v>351</v>
      </c>
      <c r="D4192" t="s">
        <v>352</v>
      </c>
      <c r="E4192" t="s">
        <v>349</v>
      </c>
      <c r="F4192" t="s">
        <v>350</v>
      </c>
      <c r="G4192" t="s">
        <v>407</v>
      </c>
      <c r="H4192">
        <v>46</v>
      </c>
      <c r="I4192" t="s">
        <v>257</v>
      </c>
      <c r="J4192" t="s">
        <v>256</v>
      </c>
      <c r="K4192">
        <v>413313</v>
      </c>
      <c r="L4192">
        <v>357070</v>
      </c>
      <c r="M4192">
        <v>7060</v>
      </c>
      <c r="N4192">
        <v>36653</v>
      </c>
      <c r="O4192">
        <v>4070</v>
      </c>
      <c r="P4192">
        <v>288</v>
      </c>
      <c r="Q4192">
        <v>8172</v>
      </c>
    </row>
    <row r="4193" spans="1:17" hidden="1" x14ac:dyDescent="0.2">
      <c r="A4193" t="s">
        <v>358</v>
      </c>
      <c r="B4193" s="2">
        <v>40725</v>
      </c>
      <c r="C4193" t="s">
        <v>353</v>
      </c>
      <c r="D4193" t="s">
        <v>354</v>
      </c>
      <c r="E4193" t="s">
        <v>343</v>
      </c>
      <c r="F4193" t="s">
        <v>344</v>
      </c>
      <c r="G4193" t="s">
        <v>407</v>
      </c>
      <c r="H4193">
        <v>46</v>
      </c>
      <c r="I4193" t="s">
        <v>257</v>
      </c>
      <c r="J4193" t="s">
        <v>256</v>
      </c>
      <c r="K4193">
        <v>24735</v>
      </c>
      <c r="L4193">
        <v>18495</v>
      </c>
      <c r="M4193">
        <v>485</v>
      </c>
      <c r="N4193">
        <v>3900</v>
      </c>
      <c r="O4193">
        <v>156</v>
      </c>
      <c r="P4193">
        <v>196</v>
      </c>
      <c r="Q4193">
        <v>1503</v>
      </c>
    </row>
    <row r="4194" spans="1:17" hidden="1" x14ac:dyDescent="0.2">
      <c r="A4194" t="s">
        <v>358</v>
      </c>
      <c r="B4194" s="2">
        <v>40725</v>
      </c>
      <c r="C4194" t="s">
        <v>353</v>
      </c>
      <c r="D4194" t="s">
        <v>354</v>
      </c>
      <c r="E4194" t="s">
        <v>347</v>
      </c>
      <c r="F4194" t="s">
        <v>348</v>
      </c>
      <c r="G4194" t="s">
        <v>407</v>
      </c>
      <c r="H4194">
        <v>46</v>
      </c>
      <c r="I4194" t="s">
        <v>257</v>
      </c>
      <c r="J4194" t="s">
        <v>256</v>
      </c>
      <c r="K4194">
        <v>798749</v>
      </c>
      <c r="L4194">
        <v>693736</v>
      </c>
      <c r="M4194">
        <v>11086</v>
      </c>
      <c r="N4194">
        <v>70273</v>
      </c>
      <c r="O4194">
        <v>8299</v>
      </c>
      <c r="P4194">
        <v>352</v>
      </c>
      <c r="Q4194">
        <v>15003</v>
      </c>
    </row>
    <row r="4195" spans="1:17" hidden="1" x14ac:dyDescent="0.2">
      <c r="A4195" t="s">
        <v>358</v>
      </c>
      <c r="B4195" s="2">
        <v>40725</v>
      </c>
      <c r="C4195" t="s">
        <v>353</v>
      </c>
      <c r="D4195" t="s">
        <v>354</v>
      </c>
      <c r="E4195" t="s">
        <v>349</v>
      </c>
      <c r="F4195" t="s">
        <v>350</v>
      </c>
      <c r="G4195" t="s">
        <v>407</v>
      </c>
      <c r="H4195">
        <v>46</v>
      </c>
      <c r="I4195" t="s">
        <v>257</v>
      </c>
      <c r="J4195" t="s">
        <v>256</v>
      </c>
      <c r="K4195">
        <v>823484</v>
      </c>
      <c r="L4195">
        <v>712231</v>
      </c>
      <c r="M4195">
        <v>11571</v>
      </c>
      <c r="N4195">
        <v>74173</v>
      </c>
      <c r="O4195">
        <v>8455</v>
      </c>
      <c r="P4195">
        <v>548</v>
      </c>
      <c r="Q4195">
        <v>16506</v>
      </c>
    </row>
    <row r="4196" spans="1:17" hidden="1" x14ac:dyDescent="0.2">
      <c r="A4196" t="s">
        <v>359</v>
      </c>
      <c r="B4196" s="2">
        <v>41091</v>
      </c>
      <c r="C4196" t="s">
        <v>341</v>
      </c>
      <c r="D4196" t="s">
        <v>342</v>
      </c>
      <c r="E4196" t="s">
        <v>343</v>
      </c>
      <c r="F4196" t="s">
        <v>344</v>
      </c>
      <c r="G4196" t="s">
        <v>407</v>
      </c>
      <c r="H4196">
        <v>46</v>
      </c>
      <c r="I4196" t="s">
        <v>257</v>
      </c>
      <c r="J4196" t="s">
        <v>256</v>
      </c>
      <c r="K4196">
        <v>12184</v>
      </c>
      <c r="L4196">
        <v>8936</v>
      </c>
      <c r="M4196">
        <v>216</v>
      </c>
      <c r="N4196">
        <v>2119</v>
      </c>
      <c r="O4196">
        <v>100</v>
      </c>
      <c r="P4196">
        <v>82</v>
      </c>
      <c r="Q4196">
        <v>731</v>
      </c>
    </row>
    <row r="4197" spans="1:17" hidden="1" x14ac:dyDescent="0.2">
      <c r="A4197" t="s">
        <v>359</v>
      </c>
      <c r="B4197" s="2">
        <v>41091</v>
      </c>
      <c r="C4197" t="s">
        <v>341</v>
      </c>
      <c r="D4197" t="s">
        <v>342</v>
      </c>
      <c r="E4197" t="s">
        <v>347</v>
      </c>
      <c r="F4197" t="s">
        <v>348</v>
      </c>
      <c r="G4197" t="s">
        <v>407</v>
      </c>
      <c r="H4197">
        <v>46</v>
      </c>
      <c r="I4197" t="s">
        <v>257</v>
      </c>
      <c r="J4197" t="s">
        <v>256</v>
      </c>
      <c r="K4197">
        <v>402285</v>
      </c>
      <c r="L4197">
        <v>348177</v>
      </c>
      <c r="M4197">
        <v>5274</v>
      </c>
      <c r="N4197">
        <v>35976</v>
      </c>
      <c r="O4197">
        <v>4851</v>
      </c>
      <c r="P4197">
        <v>175</v>
      </c>
      <c r="Q4197">
        <v>7832</v>
      </c>
    </row>
    <row r="4198" spans="1:17" hidden="1" x14ac:dyDescent="0.2">
      <c r="A4198" t="s">
        <v>359</v>
      </c>
      <c r="B4198" s="2">
        <v>41091</v>
      </c>
      <c r="C4198" t="s">
        <v>341</v>
      </c>
      <c r="D4198" t="s">
        <v>342</v>
      </c>
      <c r="E4198" t="s">
        <v>349</v>
      </c>
      <c r="F4198" t="s">
        <v>350</v>
      </c>
      <c r="G4198" t="s">
        <v>407</v>
      </c>
      <c r="H4198">
        <v>46</v>
      </c>
      <c r="I4198" t="s">
        <v>257</v>
      </c>
      <c r="J4198" t="s">
        <v>256</v>
      </c>
      <c r="K4198">
        <v>414469</v>
      </c>
      <c r="L4198">
        <v>357113</v>
      </c>
      <c r="M4198">
        <v>5490</v>
      </c>
      <c r="N4198">
        <v>38095</v>
      </c>
      <c r="O4198">
        <v>4951</v>
      </c>
      <c r="P4198">
        <v>257</v>
      </c>
      <c r="Q4198">
        <v>8563</v>
      </c>
    </row>
    <row r="4199" spans="1:17" hidden="1" x14ac:dyDescent="0.2">
      <c r="A4199" t="s">
        <v>359</v>
      </c>
      <c r="B4199" s="2">
        <v>41091</v>
      </c>
      <c r="C4199" t="s">
        <v>351</v>
      </c>
      <c r="D4199" t="s">
        <v>352</v>
      </c>
      <c r="E4199" t="s">
        <v>343</v>
      </c>
      <c r="F4199" t="s">
        <v>344</v>
      </c>
      <c r="G4199" t="s">
        <v>407</v>
      </c>
      <c r="H4199">
        <v>46</v>
      </c>
      <c r="I4199" t="s">
        <v>257</v>
      </c>
      <c r="J4199" t="s">
        <v>256</v>
      </c>
      <c r="K4199">
        <v>14975</v>
      </c>
      <c r="L4199">
        <v>11246</v>
      </c>
      <c r="M4199">
        <v>330</v>
      </c>
      <c r="N4199">
        <v>2392</v>
      </c>
      <c r="O4199">
        <v>89</v>
      </c>
      <c r="P4199">
        <v>117</v>
      </c>
      <c r="Q4199">
        <v>801</v>
      </c>
    </row>
    <row r="4200" spans="1:17" hidden="1" x14ac:dyDescent="0.2">
      <c r="A4200" t="s">
        <v>359</v>
      </c>
      <c r="B4200" s="2">
        <v>41091</v>
      </c>
      <c r="C4200" t="s">
        <v>351</v>
      </c>
      <c r="D4200" t="s">
        <v>352</v>
      </c>
      <c r="E4200" t="s">
        <v>347</v>
      </c>
      <c r="F4200" t="s">
        <v>348</v>
      </c>
      <c r="G4200" t="s">
        <v>407</v>
      </c>
      <c r="H4200">
        <v>46</v>
      </c>
      <c r="I4200" t="s">
        <v>257</v>
      </c>
      <c r="J4200" t="s">
        <v>256</v>
      </c>
      <c r="K4200">
        <v>404052</v>
      </c>
      <c r="L4200">
        <v>348881</v>
      </c>
      <c r="M4200">
        <v>7927</v>
      </c>
      <c r="N4200">
        <v>34811</v>
      </c>
      <c r="O4200">
        <v>4612</v>
      </c>
      <c r="P4200">
        <v>197</v>
      </c>
      <c r="Q4200">
        <v>7624</v>
      </c>
    </row>
    <row r="4201" spans="1:17" hidden="1" x14ac:dyDescent="0.2">
      <c r="A4201" t="s">
        <v>359</v>
      </c>
      <c r="B4201" s="2">
        <v>41091</v>
      </c>
      <c r="C4201" t="s">
        <v>351</v>
      </c>
      <c r="D4201" t="s">
        <v>352</v>
      </c>
      <c r="E4201" t="s">
        <v>349</v>
      </c>
      <c r="F4201" t="s">
        <v>350</v>
      </c>
      <c r="G4201" t="s">
        <v>407</v>
      </c>
      <c r="H4201">
        <v>46</v>
      </c>
      <c r="I4201" t="s">
        <v>257</v>
      </c>
      <c r="J4201" t="s">
        <v>256</v>
      </c>
      <c r="K4201">
        <v>419027</v>
      </c>
      <c r="L4201">
        <v>360127</v>
      </c>
      <c r="M4201">
        <v>8257</v>
      </c>
      <c r="N4201">
        <v>37203</v>
      </c>
      <c r="O4201">
        <v>4701</v>
      </c>
      <c r="P4201">
        <v>314</v>
      </c>
      <c r="Q4201">
        <v>8425</v>
      </c>
    </row>
    <row r="4202" spans="1:17" hidden="1" x14ac:dyDescent="0.2">
      <c r="A4202" t="s">
        <v>359</v>
      </c>
      <c r="B4202" s="2">
        <v>41091</v>
      </c>
      <c r="C4202" t="s">
        <v>353</v>
      </c>
      <c r="D4202" t="s">
        <v>354</v>
      </c>
      <c r="E4202" t="s">
        <v>343</v>
      </c>
      <c r="F4202" t="s">
        <v>344</v>
      </c>
      <c r="G4202" t="s">
        <v>407</v>
      </c>
      <c r="H4202">
        <v>46</v>
      </c>
      <c r="I4202" t="s">
        <v>257</v>
      </c>
      <c r="J4202" t="s">
        <v>256</v>
      </c>
      <c r="K4202">
        <v>27159</v>
      </c>
      <c r="L4202">
        <v>20182</v>
      </c>
      <c r="M4202">
        <v>546</v>
      </c>
      <c r="N4202">
        <v>4511</v>
      </c>
      <c r="O4202">
        <v>189</v>
      </c>
      <c r="P4202">
        <v>199</v>
      </c>
      <c r="Q4202">
        <v>1532</v>
      </c>
    </row>
    <row r="4203" spans="1:17" hidden="1" x14ac:dyDescent="0.2">
      <c r="A4203" t="s">
        <v>359</v>
      </c>
      <c r="B4203" s="2">
        <v>41091</v>
      </c>
      <c r="C4203" t="s">
        <v>353</v>
      </c>
      <c r="D4203" t="s">
        <v>354</v>
      </c>
      <c r="E4203" t="s">
        <v>347</v>
      </c>
      <c r="F4203" t="s">
        <v>348</v>
      </c>
      <c r="G4203" t="s">
        <v>407</v>
      </c>
      <c r="H4203">
        <v>46</v>
      </c>
      <c r="I4203" t="s">
        <v>257</v>
      </c>
      <c r="J4203" t="s">
        <v>256</v>
      </c>
      <c r="K4203">
        <v>806337</v>
      </c>
      <c r="L4203">
        <v>697058</v>
      </c>
      <c r="M4203">
        <v>13201</v>
      </c>
      <c r="N4203">
        <v>70787</v>
      </c>
      <c r="O4203">
        <v>9463</v>
      </c>
      <c r="P4203">
        <v>372</v>
      </c>
      <c r="Q4203">
        <v>15456</v>
      </c>
    </row>
    <row r="4204" spans="1:17" hidden="1" x14ac:dyDescent="0.2">
      <c r="A4204" t="s">
        <v>359</v>
      </c>
      <c r="B4204" s="2">
        <v>41091</v>
      </c>
      <c r="C4204" t="s">
        <v>353</v>
      </c>
      <c r="D4204" t="s">
        <v>354</v>
      </c>
      <c r="E4204" t="s">
        <v>349</v>
      </c>
      <c r="F4204" t="s">
        <v>350</v>
      </c>
      <c r="G4204" t="s">
        <v>407</v>
      </c>
      <c r="H4204">
        <v>46</v>
      </c>
      <c r="I4204" t="s">
        <v>257</v>
      </c>
      <c r="J4204" t="s">
        <v>256</v>
      </c>
      <c r="K4204">
        <v>833496</v>
      </c>
      <c r="L4204">
        <v>717240</v>
      </c>
      <c r="M4204">
        <v>13747</v>
      </c>
      <c r="N4204">
        <v>75298</v>
      </c>
      <c r="O4204">
        <v>9652</v>
      </c>
      <c r="P4204">
        <v>571</v>
      </c>
      <c r="Q4204">
        <v>16988</v>
      </c>
    </row>
    <row r="4205" spans="1:17" hidden="1" x14ac:dyDescent="0.2">
      <c r="A4205" t="s">
        <v>360</v>
      </c>
      <c r="B4205" s="2">
        <v>41456</v>
      </c>
      <c r="C4205" t="s">
        <v>341</v>
      </c>
      <c r="D4205" t="s">
        <v>342</v>
      </c>
      <c r="E4205" t="s">
        <v>343</v>
      </c>
      <c r="F4205" t="s">
        <v>344</v>
      </c>
      <c r="G4205" t="s">
        <v>407</v>
      </c>
      <c r="H4205">
        <v>46</v>
      </c>
      <c r="I4205" t="s">
        <v>257</v>
      </c>
      <c r="J4205" t="s">
        <v>256</v>
      </c>
      <c r="K4205">
        <v>13171</v>
      </c>
      <c r="L4205">
        <v>9516</v>
      </c>
      <c r="M4205">
        <v>266</v>
      </c>
      <c r="N4205">
        <v>2410</v>
      </c>
      <c r="O4205">
        <v>105</v>
      </c>
      <c r="P4205">
        <v>82</v>
      </c>
      <c r="Q4205">
        <v>792</v>
      </c>
    </row>
    <row r="4206" spans="1:17" hidden="1" x14ac:dyDescent="0.2">
      <c r="A4206" t="s">
        <v>360</v>
      </c>
      <c r="B4206" s="2">
        <v>41456</v>
      </c>
      <c r="C4206" t="s">
        <v>341</v>
      </c>
      <c r="D4206" t="s">
        <v>342</v>
      </c>
      <c r="E4206" t="s">
        <v>347</v>
      </c>
      <c r="F4206" t="s">
        <v>348</v>
      </c>
      <c r="G4206" t="s">
        <v>407</v>
      </c>
      <c r="H4206">
        <v>46</v>
      </c>
      <c r="I4206" t="s">
        <v>257</v>
      </c>
      <c r="J4206" t="s">
        <v>256</v>
      </c>
      <c r="K4206">
        <v>405390</v>
      </c>
      <c r="L4206">
        <v>350244</v>
      </c>
      <c r="M4206">
        <v>5564</v>
      </c>
      <c r="N4206">
        <v>36211</v>
      </c>
      <c r="O4206">
        <v>5079</v>
      </c>
      <c r="P4206">
        <v>186</v>
      </c>
      <c r="Q4206">
        <v>8106</v>
      </c>
    </row>
    <row r="4207" spans="1:17" hidden="1" x14ac:dyDescent="0.2">
      <c r="A4207" t="s">
        <v>360</v>
      </c>
      <c r="B4207" s="2">
        <v>41456</v>
      </c>
      <c r="C4207" t="s">
        <v>341</v>
      </c>
      <c r="D4207" t="s">
        <v>342</v>
      </c>
      <c r="E4207" t="s">
        <v>349</v>
      </c>
      <c r="F4207" t="s">
        <v>350</v>
      </c>
      <c r="G4207" t="s">
        <v>407</v>
      </c>
      <c r="H4207">
        <v>46</v>
      </c>
      <c r="I4207" t="s">
        <v>257</v>
      </c>
      <c r="J4207" t="s">
        <v>256</v>
      </c>
      <c r="K4207">
        <v>418561</v>
      </c>
      <c r="L4207">
        <v>359760</v>
      </c>
      <c r="M4207">
        <v>5830</v>
      </c>
      <c r="N4207">
        <v>38621</v>
      </c>
      <c r="O4207">
        <v>5184</v>
      </c>
      <c r="P4207">
        <v>268</v>
      </c>
      <c r="Q4207">
        <v>8898</v>
      </c>
    </row>
    <row r="4208" spans="1:17" hidden="1" x14ac:dyDescent="0.2">
      <c r="A4208" t="s">
        <v>360</v>
      </c>
      <c r="B4208" s="2">
        <v>41456</v>
      </c>
      <c r="C4208" t="s">
        <v>351</v>
      </c>
      <c r="D4208" t="s">
        <v>352</v>
      </c>
      <c r="E4208" t="s">
        <v>343</v>
      </c>
      <c r="F4208" t="s">
        <v>344</v>
      </c>
      <c r="G4208" t="s">
        <v>407</v>
      </c>
      <c r="H4208">
        <v>46</v>
      </c>
      <c r="I4208" t="s">
        <v>257</v>
      </c>
      <c r="J4208" t="s">
        <v>256</v>
      </c>
      <c r="K4208">
        <v>15760</v>
      </c>
      <c r="L4208">
        <v>11644</v>
      </c>
      <c r="M4208">
        <v>380</v>
      </c>
      <c r="N4208">
        <v>2636</v>
      </c>
      <c r="O4208">
        <v>101</v>
      </c>
      <c r="P4208">
        <v>125</v>
      </c>
      <c r="Q4208">
        <v>874</v>
      </c>
    </row>
    <row r="4209" spans="1:17" hidden="1" x14ac:dyDescent="0.2">
      <c r="A4209" t="s">
        <v>360</v>
      </c>
      <c r="B4209" s="2">
        <v>41456</v>
      </c>
      <c r="C4209" t="s">
        <v>351</v>
      </c>
      <c r="D4209" t="s">
        <v>352</v>
      </c>
      <c r="E4209" t="s">
        <v>347</v>
      </c>
      <c r="F4209" t="s">
        <v>348</v>
      </c>
      <c r="G4209" t="s">
        <v>407</v>
      </c>
      <c r="H4209">
        <v>46</v>
      </c>
      <c r="I4209" t="s">
        <v>257</v>
      </c>
      <c r="J4209" t="s">
        <v>256</v>
      </c>
      <c r="K4209">
        <v>407949</v>
      </c>
      <c r="L4209">
        <v>351447</v>
      </c>
      <c r="M4209">
        <v>8455</v>
      </c>
      <c r="N4209">
        <v>35031</v>
      </c>
      <c r="O4209">
        <v>4858</v>
      </c>
      <c r="P4209">
        <v>202</v>
      </c>
      <c r="Q4209">
        <v>7956</v>
      </c>
    </row>
    <row r="4210" spans="1:17" hidden="1" x14ac:dyDescent="0.2">
      <c r="A4210" t="s">
        <v>360</v>
      </c>
      <c r="B4210" s="2">
        <v>41456</v>
      </c>
      <c r="C4210" t="s">
        <v>351</v>
      </c>
      <c r="D4210" t="s">
        <v>352</v>
      </c>
      <c r="E4210" t="s">
        <v>349</v>
      </c>
      <c r="F4210" t="s">
        <v>350</v>
      </c>
      <c r="G4210" t="s">
        <v>407</v>
      </c>
      <c r="H4210">
        <v>46</v>
      </c>
      <c r="I4210" t="s">
        <v>257</v>
      </c>
      <c r="J4210" t="s">
        <v>256</v>
      </c>
      <c r="K4210">
        <v>423709</v>
      </c>
      <c r="L4210">
        <v>363091</v>
      </c>
      <c r="M4210">
        <v>8835</v>
      </c>
      <c r="N4210">
        <v>37667</v>
      </c>
      <c r="O4210">
        <v>4959</v>
      </c>
      <c r="P4210">
        <v>327</v>
      </c>
      <c r="Q4210">
        <v>8830</v>
      </c>
    </row>
    <row r="4211" spans="1:17" hidden="1" x14ac:dyDescent="0.2">
      <c r="A4211" t="s">
        <v>360</v>
      </c>
      <c r="B4211" s="2">
        <v>41456</v>
      </c>
      <c r="C4211" t="s">
        <v>353</v>
      </c>
      <c r="D4211" t="s">
        <v>354</v>
      </c>
      <c r="E4211" t="s">
        <v>343</v>
      </c>
      <c r="F4211" t="s">
        <v>344</v>
      </c>
      <c r="G4211" t="s">
        <v>407</v>
      </c>
      <c r="H4211">
        <v>46</v>
      </c>
      <c r="I4211" t="s">
        <v>257</v>
      </c>
      <c r="J4211" t="s">
        <v>256</v>
      </c>
      <c r="K4211">
        <v>28931</v>
      </c>
      <c r="L4211">
        <v>21160</v>
      </c>
      <c r="M4211">
        <v>646</v>
      </c>
      <c r="N4211">
        <v>5046</v>
      </c>
      <c r="O4211">
        <v>206</v>
      </c>
      <c r="P4211">
        <v>207</v>
      </c>
      <c r="Q4211">
        <v>1666</v>
      </c>
    </row>
    <row r="4212" spans="1:17" hidden="1" x14ac:dyDescent="0.2">
      <c r="A4212" t="s">
        <v>360</v>
      </c>
      <c r="B4212" s="2">
        <v>41456</v>
      </c>
      <c r="C4212" t="s">
        <v>353</v>
      </c>
      <c r="D4212" t="s">
        <v>354</v>
      </c>
      <c r="E4212" t="s">
        <v>347</v>
      </c>
      <c r="F4212" t="s">
        <v>348</v>
      </c>
      <c r="G4212" t="s">
        <v>407</v>
      </c>
      <c r="H4212">
        <v>46</v>
      </c>
      <c r="I4212" t="s">
        <v>257</v>
      </c>
      <c r="J4212" t="s">
        <v>256</v>
      </c>
      <c r="K4212">
        <v>813339</v>
      </c>
      <c r="L4212">
        <v>701691</v>
      </c>
      <c r="M4212">
        <v>14019</v>
      </c>
      <c r="N4212">
        <v>71242</v>
      </c>
      <c r="O4212">
        <v>9937</v>
      </c>
      <c r="P4212">
        <v>388</v>
      </c>
      <c r="Q4212">
        <v>16062</v>
      </c>
    </row>
    <row r="4213" spans="1:17" hidden="1" x14ac:dyDescent="0.2">
      <c r="A4213" t="s">
        <v>360</v>
      </c>
      <c r="B4213" s="2">
        <v>41456</v>
      </c>
      <c r="C4213" t="s">
        <v>353</v>
      </c>
      <c r="D4213" t="s">
        <v>354</v>
      </c>
      <c r="E4213" t="s">
        <v>349</v>
      </c>
      <c r="F4213" t="s">
        <v>350</v>
      </c>
      <c r="G4213" t="s">
        <v>407</v>
      </c>
      <c r="H4213">
        <v>46</v>
      </c>
      <c r="I4213" t="s">
        <v>257</v>
      </c>
      <c r="J4213" t="s">
        <v>256</v>
      </c>
      <c r="K4213">
        <v>842270</v>
      </c>
      <c r="L4213">
        <v>722851</v>
      </c>
      <c r="M4213">
        <v>14665</v>
      </c>
      <c r="N4213">
        <v>76288</v>
      </c>
      <c r="O4213">
        <v>10143</v>
      </c>
      <c r="P4213">
        <v>595</v>
      </c>
      <c r="Q4213">
        <v>17728</v>
      </c>
    </row>
    <row r="4214" spans="1:17" x14ac:dyDescent="0.2">
      <c r="A4214" t="s">
        <v>361</v>
      </c>
      <c r="B4214" s="2">
        <v>41821</v>
      </c>
      <c r="C4214" t="s">
        <v>341</v>
      </c>
      <c r="D4214" t="s">
        <v>342</v>
      </c>
      <c r="E4214" t="s">
        <v>343</v>
      </c>
      <c r="F4214" t="s">
        <v>344</v>
      </c>
      <c r="G4214" t="s">
        <v>407</v>
      </c>
      <c r="H4214">
        <v>46</v>
      </c>
      <c r="I4214" t="s">
        <v>257</v>
      </c>
      <c r="J4214" t="s">
        <v>256</v>
      </c>
      <c r="K4214">
        <v>13752</v>
      </c>
      <c r="L4214">
        <v>9859</v>
      </c>
      <c r="M4214">
        <v>269</v>
      </c>
      <c r="N4214">
        <v>2607</v>
      </c>
      <c r="O4214">
        <v>102</v>
      </c>
      <c r="P4214">
        <v>78</v>
      </c>
      <c r="Q4214">
        <v>837</v>
      </c>
    </row>
    <row r="4215" spans="1:17" x14ac:dyDescent="0.2">
      <c r="A4215" t="s">
        <v>361</v>
      </c>
      <c r="B4215" s="2">
        <v>41821</v>
      </c>
      <c r="C4215" t="s">
        <v>341</v>
      </c>
      <c r="D4215" t="s">
        <v>342</v>
      </c>
      <c r="E4215" t="s">
        <v>347</v>
      </c>
      <c r="F4215" t="s">
        <v>348</v>
      </c>
      <c r="G4215" t="s">
        <v>407</v>
      </c>
      <c r="H4215">
        <v>46</v>
      </c>
      <c r="I4215" t="s">
        <v>257</v>
      </c>
      <c r="J4215" t="s">
        <v>256</v>
      </c>
      <c r="K4215">
        <v>407904</v>
      </c>
      <c r="L4215">
        <v>351905</v>
      </c>
      <c r="M4215">
        <v>5750</v>
      </c>
      <c r="N4215">
        <v>36430</v>
      </c>
      <c r="O4215">
        <v>5316</v>
      </c>
      <c r="P4215">
        <v>182</v>
      </c>
      <c r="Q4215">
        <v>8321</v>
      </c>
    </row>
    <row r="4216" spans="1:17" x14ac:dyDescent="0.2">
      <c r="A4216" t="s">
        <v>361</v>
      </c>
      <c r="B4216" s="2">
        <v>41821</v>
      </c>
      <c r="C4216" t="s">
        <v>341</v>
      </c>
      <c r="D4216" t="s">
        <v>342</v>
      </c>
      <c r="E4216" t="s">
        <v>349</v>
      </c>
      <c r="F4216" t="s">
        <v>350</v>
      </c>
      <c r="G4216" t="s">
        <v>407</v>
      </c>
      <c r="H4216">
        <v>46</v>
      </c>
      <c r="I4216" t="s">
        <v>257</v>
      </c>
      <c r="J4216" t="s">
        <v>256</v>
      </c>
      <c r="K4216">
        <v>421656</v>
      </c>
      <c r="L4216">
        <v>361764</v>
      </c>
      <c r="M4216">
        <v>6019</v>
      </c>
      <c r="N4216">
        <v>39037</v>
      </c>
      <c r="O4216">
        <v>5418</v>
      </c>
      <c r="P4216">
        <v>260</v>
      </c>
      <c r="Q4216">
        <v>9158</v>
      </c>
    </row>
    <row r="4217" spans="1:17" x14ac:dyDescent="0.2">
      <c r="A4217" t="s">
        <v>361</v>
      </c>
      <c r="B4217" s="2">
        <v>41821</v>
      </c>
      <c r="C4217" t="s">
        <v>351</v>
      </c>
      <c r="D4217" t="s">
        <v>352</v>
      </c>
      <c r="E4217" t="s">
        <v>343</v>
      </c>
      <c r="F4217" t="s">
        <v>344</v>
      </c>
      <c r="G4217" t="s">
        <v>407</v>
      </c>
      <c r="H4217">
        <v>46</v>
      </c>
      <c r="I4217" t="s">
        <v>257</v>
      </c>
      <c r="J4217" t="s">
        <v>256</v>
      </c>
      <c r="K4217">
        <v>16405</v>
      </c>
      <c r="L4217">
        <v>11961</v>
      </c>
      <c r="M4217">
        <v>376</v>
      </c>
      <c r="N4217">
        <v>2909</v>
      </c>
      <c r="O4217">
        <v>107</v>
      </c>
      <c r="P4217">
        <v>120</v>
      </c>
      <c r="Q4217">
        <v>932</v>
      </c>
    </row>
    <row r="4218" spans="1:17" x14ac:dyDescent="0.2">
      <c r="A4218" t="s">
        <v>361</v>
      </c>
      <c r="B4218" s="2">
        <v>41821</v>
      </c>
      <c r="C4218" t="s">
        <v>351</v>
      </c>
      <c r="D4218" t="s">
        <v>352</v>
      </c>
      <c r="E4218" t="s">
        <v>347</v>
      </c>
      <c r="F4218" t="s">
        <v>348</v>
      </c>
      <c r="G4218" t="s">
        <v>407</v>
      </c>
      <c r="H4218">
        <v>46</v>
      </c>
      <c r="I4218" t="s">
        <v>257</v>
      </c>
      <c r="J4218" t="s">
        <v>256</v>
      </c>
      <c r="K4218">
        <v>411027</v>
      </c>
      <c r="L4218">
        <v>353636</v>
      </c>
      <c r="M4218">
        <v>8753</v>
      </c>
      <c r="N4218">
        <v>35170</v>
      </c>
      <c r="O4218">
        <v>5082</v>
      </c>
      <c r="P4218">
        <v>203</v>
      </c>
      <c r="Q4218">
        <v>8183</v>
      </c>
    </row>
    <row r="4219" spans="1:17" x14ac:dyDescent="0.2">
      <c r="A4219" t="s">
        <v>361</v>
      </c>
      <c r="B4219" s="2">
        <v>41821</v>
      </c>
      <c r="C4219" t="s">
        <v>351</v>
      </c>
      <c r="D4219" t="s">
        <v>352</v>
      </c>
      <c r="E4219" t="s">
        <v>349</v>
      </c>
      <c r="F4219" t="s">
        <v>350</v>
      </c>
      <c r="G4219" t="s">
        <v>407</v>
      </c>
      <c r="H4219">
        <v>46</v>
      </c>
      <c r="I4219" t="s">
        <v>257</v>
      </c>
      <c r="J4219" t="s">
        <v>256</v>
      </c>
      <c r="K4219">
        <v>427432</v>
      </c>
      <c r="L4219">
        <v>365597</v>
      </c>
      <c r="M4219">
        <v>9129</v>
      </c>
      <c r="N4219">
        <v>38079</v>
      </c>
      <c r="O4219">
        <v>5189</v>
      </c>
      <c r="P4219">
        <v>323</v>
      </c>
      <c r="Q4219">
        <v>9115</v>
      </c>
    </row>
    <row r="4220" spans="1:17" x14ac:dyDescent="0.2">
      <c r="A4220" t="s">
        <v>361</v>
      </c>
      <c r="B4220" s="2">
        <v>41821</v>
      </c>
      <c r="C4220" t="s">
        <v>353</v>
      </c>
      <c r="D4220" t="s">
        <v>354</v>
      </c>
      <c r="E4220" t="s">
        <v>343</v>
      </c>
      <c r="F4220" t="s">
        <v>344</v>
      </c>
      <c r="G4220" t="s">
        <v>407</v>
      </c>
      <c r="H4220">
        <v>46</v>
      </c>
      <c r="I4220" t="s">
        <v>257</v>
      </c>
      <c r="J4220" t="s">
        <v>256</v>
      </c>
      <c r="K4220">
        <v>30157</v>
      </c>
      <c r="L4220">
        <v>21820</v>
      </c>
      <c r="M4220">
        <v>645</v>
      </c>
      <c r="N4220">
        <v>5516</v>
      </c>
      <c r="O4220">
        <v>209</v>
      </c>
      <c r="P4220">
        <v>198</v>
      </c>
      <c r="Q4220">
        <v>1769</v>
      </c>
    </row>
    <row r="4221" spans="1:17" x14ac:dyDescent="0.2">
      <c r="A4221" t="s">
        <v>361</v>
      </c>
      <c r="B4221" s="2">
        <v>41821</v>
      </c>
      <c r="C4221" t="s">
        <v>353</v>
      </c>
      <c r="D4221" t="s">
        <v>354</v>
      </c>
      <c r="E4221" t="s">
        <v>347</v>
      </c>
      <c r="F4221" t="s">
        <v>348</v>
      </c>
      <c r="G4221" t="s">
        <v>407</v>
      </c>
      <c r="H4221">
        <v>46</v>
      </c>
      <c r="I4221" t="s">
        <v>257</v>
      </c>
      <c r="J4221" t="s">
        <v>256</v>
      </c>
      <c r="K4221">
        <v>818931</v>
      </c>
      <c r="L4221">
        <v>705541</v>
      </c>
      <c r="M4221">
        <v>14503</v>
      </c>
      <c r="N4221">
        <v>71600</v>
      </c>
      <c r="O4221">
        <v>10398</v>
      </c>
      <c r="P4221">
        <v>385</v>
      </c>
      <c r="Q4221">
        <v>16504</v>
      </c>
    </row>
    <row r="4222" spans="1:17" x14ac:dyDescent="0.2">
      <c r="A4222" t="s">
        <v>361</v>
      </c>
      <c r="B4222" s="2">
        <v>41821</v>
      </c>
      <c r="C4222" t="s">
        <v>353</v>
      </c>
      <c r="D4222" t="s">
        <v>354</v>
      </c>
      <c r="E4222" t="s">
        <v>349</v>
      </c>
      <c r="F4222" t="s">
        <v>350</v>
      </c>
      <c r="G4222" t="s">
        <v>407</v>
      </c>
      <c r="H4222">
        <v>46</v>
      </c>
      <c r="I4222" t="s">
        <v>257</v>
      </c>
      <c r="J4222" t="s">
        <v>256</v>
      </c>
      <c r="K4222">
        <v>849088</v>
      </c>
      <c r="L4222">
        <v>727361</v>
      </c>
      <c r="M4222">
        <v>15148</v>
      </c>
      <c r="N4222">
        <v>77116</v>
      </c>
      <c r="O4222">
        <v>10607</v>
      </c>
      <c r="P4222">
        <v>583</v>
      </c>
      <c r="Q4222">
        <v>18273</v>
      </c>
    </row>
    <row r="4223" spans="1:17" hidden="1" x14ac:dyDescent="0.2">
      <c r="A4223" t="s">
        <v>362</v>
      </c>
      <c r="B4223" s="2">
        <v>42186</v>
      </c>
      <c r="C4223" t="s">
        <v>341</v>
      </c>
      <c r="D4223" t="s">
        <v>342</v>
      </c>
      <c r="E4223" t="s">
        <v>343</v>
      </c>
      <c r="F4223" t="s">
        <v>344</v>
      </c>
      <c r="G4223" t="s">
        <v>407</v>
      </c>
      <c r="H4223">
        <v>46</v>
      </c>
      <c r="I4223" t="s">
        <v>257</v>
      </c>
      <c r="J4223" t="s">
        <v>256</v>
      </c>
      <c r="K4223">
        <v>14247</v>
      </c>
      <c r="L4223">
        <v>10040</v>
      </c>
      <c r="M4223">
        <v>291</v>
      </c>
      <c r="N4223">
        <v>2776</v>
      </c>
      <c r="O4223">
        <v>119</v>
      </c>
      <c r="P4223">
        <v>81</v>
      </c>
      <c r="Q4223">
        <v>940</v>
      </c>
    </row>
    <row r="4224" spans="1:17" hidden="1" x14ac:dyDescent="0.2">
      <c r="A4224" t="s">
        <v>362</v>
      </c>
      <c r="B4224" s="2">
        <v>42186</v>
      </c>
      <c r="C4224" t="s">
        <v>341</v>
      </c>
      <c r="D4224" t="s">
        <v>342</v>
      </c>
      <c r="E4224" t="s">
        <v>347</v>
      </c>
      <c r="F4224" t="s">
        <v>348</v>
      </c>
      <c r="G4224" t="s">
        <v>407</v>
      </c>
      <c r="H4224">
        <v>46</v>
      </c>
      <c r="I4224" t="s">
        <v>257</v>
      </c>
      <c r="J4224" t="s">
        <v>256</v>
      </c>
      <c r="K4224">
        <v>409508</v>
      </c>
      <c r="L4224">
        <v>352400</v>
      </c>
      <c r="M4224">
        <v>6035</v>
      </c>
      <c r="N4224">
        <v>36639</v>
      </c>
      <c r="O4224">
        <v>5688</v>
      </c>
      <c r="P4224">
        <v>183</v>
      </c>
      <c r="Q4224">
        <v>8563</v>
      </c>
    </row>
    <row r="4225" spans="1:17" hidden="1" x14ac:dyDescent="0.2">
      <c r="A4225" t="s">
        <v>362</v>
      </c>
      <c r="B4225" s="2">
        <v>42186</v>
      </c>
      <c r="C4225" t="s">
        <v>341</v>
      </c>
      <c r="D4225" t="s">
        <v>342</v>
      </c>
      <c r="E4225" t="s">
        <v>349</v>
      </c>
      <c r="F4225" t="s">
        <v>350</v>
      </c>
      <c r="G4225" t="s">
        <v>407</v>
      </c>
      <c r="H4225">
        <v>46</v>
      </c>
      <c r="I4225" t="s">
        <v>257</v>
      </c>
      <c r="J4225" t="s">
        <v>256</v>
      </c>
      <c r="K4225">
        <v>423755</v>
      </c>
      <c r="L4225">
        <v>362440</v>
      </c>
      <c r="M4225">
        <v>6326</v>
      </c>
      <c r="N4225">
        <v>39415</v>
      </c>
      <c r="O4225">
        <v>5807</v>
      </c>
      <c r="P4225">
        <v>264</v>
      </c>
      <c r="Q4225">
        <v>9503</v>
      </c>
    </row>
    <row r="4226" spans="1:17" hidden="1" x14ac:dyDescent="0.2">
      <c r="A4226" t="s">
        <v>362</v>
      </c>
      <c r="B4226" s="2">
        <v>42186</v>
      </c>
      <c r="C4226" t="s">
        <v>351</v>
      </c>
      <c r="D4226" t="s">
        <v>352</v>
      </c>
      <c r="E4226" t="s">
        <v>343</v>
      </c>
      <c r="F4226" t="s">
        <v>344</v>
      </c>
      <c r="G4226" t="s">
        <v>407</v>
      </c>
      <c r="H4226">
        <v>46</v>
      </c>
      <c r="I4226" t="s">
        <v>257</v>
      </c>
      <c r="J4226" t="s">
        <v>256</v>
      </c>
      <c r="K4226">
        <v>16955</v>
      </c>
      <c r="L4226">
        <v>12244</v>
      </c>
      <c r="M4226">
        <v>392</v>
      </c>
      <c r="N4226">
        <v>3083</v>
      </c>
      <c r="O4226">
        <v>115</v>
      </c>
      <c r="P4226">
        <v>119</v>
      </c>
      <c r="Q4226">
        <v>1002</v>
      </c>
    </row>
    <row r="4227" spans="1:17" hidden="1" x14ac:dyDescent="0.2">
      <c r="A4227" t="s">
        <v>362</v>
      </c>
      <c r="B4227" s="2">
        <v>42186</v>
      </c>
      <c r="C4227" t="s">
        <v>351</v>
      </c>
      <c r="D4227" t="s">
        <v>352</v>
      </c>
      <c r="E4227" t="s">
        <v>347</v>
      </c>
      <c r="F4227" t="s">
        <v>348</v>
      </c>
      <c r="G4227" t="s">
        <v>407</v>
      </c>
      <c r="H4227">
        <v>46</v>
      </c>
      <c r="I4227" t="s">
        <v>257</v>
      </c>
      <c r="J4227" t="s">
        <v>256</v>
      </c>
      <c r="K4227">
        <v>413223</v>
      </c>
      <c r="L4227">
        <v>354587</v>
      </c>
      <c r="M4227">
        <v>9138</v>
      </c>
      <c r="N4227">
        <v>35372</v>
      </c>
      <c r="O4227">
        <v>5434</v>
      </c>
      <c r="P4227">
        <v>210</v>
      </c>
      <c r="Q4227">
        <v>8482</v>
      </c>
    </row>
    <row r="4228" spans="1:17" hidden="1" x14ac:dyDescent="0.2">
      <c r="A4228" t="s">
        <v>362</v>
      </c>
      <c r="B4228" s="2">
        <v>42186</v>
      </c>
      <c r="C4228" t="s">
        <v>351</v>
      </c>
      <c r="D4228" t="s">
        <v>352</v>
      </c>
      <c r="E4228" t="s">
        <v>349</v>
      </c>
      <c r="F4228" t="s">
        <v>350</v>
      </c>
      <c r="G4228" t="s">
        <v>407</v>
      </c>
      <c r="H4228">
        <v>46</v>
      </c>
      <c r="I4228" t="s">
        <v>257</v>
      </c>
      <c r="J4228" t="s">
        <v>256</v>
      </c>
      <c r="K4228">
        <v>430178</v>
      </c>
      <c r="L4228">
        <v>366831</v>
      </c>
      <c r="M4228">
        <v>9530</v>
      </c>
      <c r="N4228">
        <v>38455</v>
      </c>
      <c r="O4228">
        <v>5549</v>
      </c>
      <c r="P4228">
        <v>329</v>
      </c>
      <c r="Q4228">
        <v>9484</v>
      </c>
    </row>
    <row r="4229" spans="1:17" hidden="1" x14ac:dyDescent="0.2">
      <c r="A4229" t="s">
        <v>362</v>
      </c>
      <c r="B4229" s="2">
        <v>42186</v>
      </c>
      <c r="C4229" t="s">
        <v>353</v>
      </c>
      <c r="D4229" t="s">
        <v>354</v>
      </c>
      <c r="E4229" t="s">
        <v>343</v>
      </c>
      <c r="F4229" t="s">
        <v>344</v>
      </c>
      <c r="G4229" t="s">
        <v>407</v>
      </c>
      <c r="H4229">
        <v>46</v>
      </c>
      <c r="I4229" t="s">
        <v>257</v>
      </c>
      <c r="J4229" t="s">
        <v>256</v>
      </c>
      <c r="K4229">
        <v>31202</v>
      </c>
      <c r="L4229">
        <v>22284</v>
      </c>
      <c r="M4229">
        <v>683</v>
      </c>
      <c r="N4229">
        <v>5859</v>
      </c>
      <c r="O4229">
        <v>234</v>
      </c>
      <c r="P4229">
        <v>200</v>
      </c>
      <c r="Q4229">
        <v>1942</v>
      </c>
    </row>
    <row r="4230" spans="1:17" hidden="1" x14ac:dyDescent="0.2">
      <c r="A4230" t="s">
        <v>362</v>
      </c>
      <c r="B4230" s="2">
        <v>42186</v>
      </c>
      <c r="C4230" t="s">
        <v>353</v>
      </c>
      <c r="D4230" t="s">
        <v>354</v>
      </c>
      <c r="E4230" t="s">
        <v>347</v>
      </c>
      <c r="F4230" t="s">
        <v>348</v>
      </c>
      <c r="G4230" t="s">
        <v>407</v>
      </c>
      <c r="H4230">
        <v>46</v>
      </c>
      <c r="I4230" t="s">
        <v>257</v>
      </c>
      <c r="J4230" t="s">
        <v>256</v>
      </c>
      <c r="K4230">
        <v>822731</v>
      </c>
      <c r="L4230">
        <v>706987</v>
      </c>
      <c r="M4230">
        <v>15173</v>
      </c>
      <c r="N4230">
        <v>72011</v>
      </c>
      <c r="O4230">
        <v>11122</v>
      </c>
      <c r="P4230">
        <v>393</v>
      </c>
      <c r="Q4230">
        <v>17045</v>
      </c>
    </row>
    <row r="4231" spans="1:17" hidden="1" x14ac:dyDescent="0.2">
      <c r="A4231" t="s">
        <v>362</v>
      </c>
      <c r="B4231" s="2">
        <v>42186</v>
      </c>
      <c r="C4231" t="s">
        <v>353</v>
      </c>
      <c r="D4231" t="s">
        <v>354</v>
      </c>
      <c r="E4231" t="s">
        <v>349</v>
      </c>
      <c r="F4231" t="s">
        <v>350</v>
      </c>
      <c r="G4231" t="s">
        <v>407</v>
      </c>
      <c r="H4231">
        <v>46</v>
      </c>
      <c r="I4231" t="s">
        <v>257</v>
      </c>
      <c r="J4231" t="s">
        <v>256</v>
      </c>
      <c r="K4231">
        <v>853933</v>
      </c>
      <c r="L4231">
        <v>729271</v>
      </c>
      <c r="M4231">
        <v>15856</v>
      </c>
      <c r="N4231">
        <v>77870</v>
      </c>
      <c r="O4231">
        <v>11356</v>
      </c>
      <c r="P4231">
        <v>593</v>
      </c>
      <c r="Q4231">
        <v>18987</v>
      </c>
    </row>
    <row r="4232" spans="1:17" hidden="1" x14ac:dyDescent="0.2">
      <c r="A4232" t="s">
        <v>363</v>
      </c>
      <c r="B4232" s="2">
        <v>42552</v>
      </c>
      <c r="C4232" t="s">
        <v>341</v>
      </c>
      <c r="D4232" t="s">
        <v>342</v>
      </c>
      <c r="E4232" t="s">
        <v>343</v>
      </c>
      <c r="F4232" t="s">
        <v>344</v>
      </c>
      <c r="G4232" t="s">
        <v>407</v>
      </c>
      <c r="H4232">
        <v>46</v>
      </c>
      <c r="I4232" t="s">
        <v>257</v>
      </c>
      <c r="J4232" t="s">
        <v>256</v>
      </c>
      <c r="K4232">
        <v>14990</v>
      </c>
      <c r="L4232">
        <v>10485</v>
      </c>
      <c r="M4232">
        <v>313</v>
      </c>
      <c r="N4232">
        <v>2990</v>
      </c>
      <c r="O4232">
        <v>130</v>
      </c>
      <c r="P4232">
        <v>85</v>
      </c>
      <c r="Q4232">
        <v>987</v>
      </c>
    </row>
    <row r="4233" spans="1:17" hidden="1" x14ac:dyDescent="0.2">
      <c r="A4233" t="s">
        <v>363</v>
      </c>
      <c r="B4233" s="2">
        <v>42552</v>
      </c>
      <c r="C4233" t="s">
        <v>341</v>
      </c>
      <c r="D4233" t="s">
        <v>342</v>
      </c>
      <c r="E4233" t="s">
        <v>347</v>
      </c>
      <c r="F4233" t="s">
        <v>348</v>
      </c>
      <c r="G4233" t="s">
        <v>407</v>
      </c>
      <c r="H4233">
        <v>46</v>
      </c>
      <c r="I4233" t="s">
        <v>257</v>
      </c>
      <c r="J4233" t="s">
        <v>256</v>
      </c>
      <c r="K4233">
        <v>412734</v>
      </c>
      <c r="L4233">
        <v>353428</v>
      </c>
      <c r="M4233">
        <v>6910</v>
      </c>
      <c r="N4233">
        <v>36889</v>
      </c>
      <c r="O4233">
        <v>6435</v>
      </c>
      <c r="P4233">
        <v>200</v>
      </c>
      <c r="Q4233">
        <v>8872</v>
      </c>
    </row>
    <row r="4234" spans="1:17" hidden="1" x14ac:dyDescent="0.2">
      <c r="A4234" t="s">
        <v>363</v>
      </c>
      <c r="B4234" s="2">
        <v>42552</v>
      </c>
      <c r="C4234" t="s">
        <v>341</v>
      </c>
      <c r="D4234" t="s">
        <v>342</v>
      </c>
      <c r="E4234" t="s">
        <v>349</v>
      </c>
      <c r="F4234" t="s">
        <v>350</v>
      </c>
      <c r="G4234" t="s">
        <v>407</v>
      </c>
      <c r="H4234">
        <v>46</v>
      </c>
      <c r="I4234" t="s">
        <v>257</v>
      </c>
      <c r="J4234" t="s">
        <v>256</v>
      </c>
      <c r="K4234">
        <v>427724</v>
      </c>
      <c r="L4234">
        <v>363913</v>
      </c>
      <c r="M4234">
        <v>7223</v>
      </c>
      <c r="N4234">
        <v>39879</v>
      </c>
      <c r="O4234">
        <v>6565</v>
      </c>
      <c r="P4234">
        <v>285</v>
      </c>
      <c r="Q4234">
        <v>9859</v>
      </c>
    </row>
    <row r="4235" spans="1:17" hidden="1" x14ac:dyDescent="0.2">
      <c r="A4235" t="s">
        <v>363</v>
      </c>
      <c r="B4235" s="2">
        <v>42552</v>
      </c>
      <c r="C4235" t="s">
        <v>351</v>
      </c>
      <c r="D4235" t="s">
        <v>352</v>
      </c>
      <c r="E4235" t="s">
        <v>343</v>
      </c>
      <c r="F4235" t="s">
        <v>344</v>
      </c>
      <c r="G4235" t="s">
        <v>407</v>
      </c>
      <c r="H4235">
        <v>46</v>
      </c>
      <c r="I4235" t="s">
        <v>257</v>
      </c>
      <c r="J4235" t="s">
        <v>256</v>
      </c>
      <c r="K4235">
        <v>17885</v>
      </c>
      <c r="L4235">
        <v>12776</v>
      </c>
      <c r="M4235">
        <v>400</v>
      </c>
      <c r="N4235">
        <v>3364</v>
      </c>
      <c r="O4235">
        <v>141</v>
      </c>
      <c r="P4235">
        <v>129</v>
      </c>
      <c r="Q4235">
        <v>1075</v>
      </c>
    </row>
    <row r="4236" spans="1:17" hidden="1" x14ac:dyDescent="0.2">
      <c r="A4236" t="s">
        <v>363</v>
      </c>
      <c r="B4236" s="2">
        <v>42552</v>
      </c>
      <c r="C4236" t="s">
        <v>351</v>
      </c>
      <c r="D4236" t="s">
        <v>352</v>
      </c>
      <c r="E4236" t="s">
        <v>347</v>
      </c>
      <c r="F4236" t="s">
        <v>348</v>
      </c>
      <c r="G4236" t="s">
        <v>407</v>
      </c>
      <c r="H4236">
        <v>46</v>
      </c>
      <c r="I4236" t="s">
        <v>257</v>
      </c>
      <c r="J4236" t="s">
        <v>256</v>
      </c>
      <c r="K4236">
        <v>417281</v>
      </c>
      <c r="L4236">
        <v>356525</v>
      </c>
      <c r="M4236">
        <v>10055</v>
      </c>
      <c r="N4236">
        <v>35607</v>
      </c>
      <c r="O4236">
        <v>6059</v>
      </c>
      <c r="P4236">
        <v>218</v>
      </c>
      <c r="Q4236">
        <v>8817</v>
      </c>
    </row>
    <row r="4237" spans="1:17" hidden="1" x14ac:dyDescent="0.2">
      <c r="A4237" t="s">
        <v>363</v>
      </c>
      <c r="B4237" s="2">
        <v>42552</v>
      </c>
      <c r="C4237" t="s">
        <v>351</v>
      </c>
      <c r="D4237" t="s">
        <v>352</v>
      </c>
      <c r="E4237" t="s">
        <v>349</v>
      </c>
      <c r="F4237" t="s">
        <v>350</v>
      </c>
      <c r="G4237" t="s">
        <v>407</v>
      </c>
      <c r="H4237">
        <v>46</v>
      </c>
      <c r="I4237" t="s">
        <v>257</v>
      </c>
      <c r="J4237" t="s">
        <v>256</v>
      </c>
      <c r="K4237">
        <v>435166</v>
      </c>
      <c r="L4237">
        <v>369301</v>
      </c>
      <c r="M4237">
        <v>10455</v>
      </c>
      <c r="N4237">
        <v>38971</v>
      </c>
      <c r="O4237">
        <v>6200</v>
      </c>
      <c r="P4237">
        <v>347</v>
      </c>
      <c r="Q4237">
        <v>9892</v>
      </c>
    </row>
    <row r="4238" spans="1:17" hidden="1" x14ac:dyDescent="0.2">
      <c r="A4238" t="s">
        <v>363</v>
      </c>
      <c r="B4238" s="2">
        <v>42552</v>
      </c>
      <c r="C4238" t="s">
        <v>353</v>
      </c>
      <c r="D4238" t="s">
        <v>354</v>
      </c>
      <c r="E4238" t="s">
        <v>343</v>
      </c>
      <c r="F4238" t="s">
        <v>344</v>
      </c>
      <c r="G4238" t="s">
        <v>407</v>
      </c>
      <c r="H4238">
        <v>46</v>
      </c>
      <c r="I4238" t="s">
        <v>257</v>
      </c>
      <c r="J4238" t="s">
        <v>256</v>
      </c>
      <c r="K4238">
        <v>32875</v>
      </c>
      <c r="L4238">
        <v>23261</v>
      </c>
      <c r="M4238">
        <v>713</v>
      </c>
      <c r="N4238">
        <v>6354</v>
      </c>
      <c r="O4238">
        <v>271</v>
      </c>
      <c r="P4238">
        <v>214</v>
      </c>
      <c r="Q4238">
        <v>2062</v>
      </c>
    </row>
    <row r="4239" spans="1:17" hidden="1" x14ac:dyDescent="0.2">
      <c r="A4239" t="s">
        <v>363</v>
      </c>
      <c r="B4239" s="2">
        <v>42552</v>
      </c>
      <c r="C4239" t="s">
        <v>353</v>
      </c>
      <c r="D4239" t="s">
        <v>354</v>
      </c>
      <c r="E4239" t="s">
        <v>347</v>
      </c>
      <c r="F4239" t="s">
        <v>348</v>
      </c>
      <c r="G4239" t="s">
        <v>407</v>
      </c>
      <c r="H4239">
        <v>46</v>
      </c>
      <c r="I4239" t="s">
        <v>257</v>
      </c>
      <c r="J4239" t="s">
        <v>256</v>
      </c>
      <c r="K4239">
        <v>830015</v>
      </c>
      <c r="L4239">
        <v>709953</v>
      </c>
      <c r="M4239">
        <v>16965</v>
      </c>
      <c r="N4239">
        <v>72496</v>
      </c>
      <c r="O4239">
        <v>12494</v>
      </c>
      <c r="P4239">
        <v>418</v>
      </c>
      <c r="Q4239">
        <v>17689</v>
      </c>
    </row>
    <row r="4240" spans="1:17" hidden="1" x14ac:dyDescent="0.2">
      <c r="A4240" t="s">
        <v>363</v>
      </c>
      <c r="B4240" s="2">
        <v>42552</v>
      </c>
      <c r="C4240" t="s">
        <v>353</v>
      </c>
      <c r="D4240" t="s">
        <v>354</v>
      </c>
      <c r="E4240" t="s">
        <v>349</v>
      </c>
      <c r="F4240" t="s">
        <v>350</v>
      </c>
      <c r="G4240" t="s">
        <v>407</v>
      </c>
      <c r="H4240">
        <v>46</v>
      </c>
      <c r="I4240" t="s">
        <v>257</v>
      </c>
      <c r="J4240" t="s">
        <v>256</v>
      </c>
      <c r="K4240">
        <v>862890</v>
      </c>
      <c r="L4240">
        <v>733214</v>
      </c>
      <c r="M4240">
        <v>17678</v>
      </c>
      <c r="N4240">
        <v>78850</v>
      </c>
      <c r="O4240">
        <v>12765</v>
      </c>
      <c r="P4240">
        <v>632</v>
      </c>
      <c r="Q4240">
        <v>19751</v>
      </c>
    </row>
    <row r="4241" spans="1:17" hidden="1" x14ac:dyDescent="0.2">
      <c r="A4241" t="s">
        <v>364</v>
      </c>
      <c r="B4241" s="2">
        <v>42917</v>
      </c>
      <c r="C4241" t="s">
        <v>341</v>
      </c>
      <c r="D4241" t="s">
        <v>342</v>
      </c>
      <c r="E4241" t="s">
        <v>343</v>
      </c>
      <c r="F4241" t="s">
        <v>344</v>
      </c>
      <c r="G4241" t="s">
        <v>407</v>
      </c>
      <c r="H4241">
        <v>46</v>
      </c>
      <c r="I4241" t="s">
        <v>257</v>
      </c>
      <c r="J4241" t="s">
        <v>256</v>
      </c>
      <c r="K4241">
        <v>15643</v>
      </c>
      <c r="L4241">
        <v>11054</v>
      </c>
      <c r="M4241">
        <v>341</v>
      </c>
      <c r="N4241">
        <v>2989</v>
      </c>
      <c r="O4241">
        <v>140</v>
      </c>
      <c r="P4241">
        <v>105</v>
      </c>
      <c r="Q4241">
        <v>1014</v>
      </c>
    </row>
    <row r="4242" spans="1:17" hidden="1" x14ac:dyDescent="0.2">
      <c r="A4242" t="s">
        <v>364</v>
      </c>
      <c r="B4242" s="2">
        <v>42917</v>
      </c>
      <c r="C4242" t="s">
        <v>341</v>
      </c>
      <c r="D4242" t="s">
        <v>342</v>
      </c>
      <c r="E4242" t="s">
        <v>347</v>
      </c>
      <c r="F4242" t="s">
        <v>348</v>
      </c>
      <c r="G4242" t="s">
        <v>407</v>
      </c>
      <c r="H4242">
        <v>46</v>
      </c>
      <c r="I4242" t="s">
        <v>257</v>
      </c>
      <c r="J4242" t="s">
        <v>256</v>
      </c>
      <c r="K4242">
        <v>416622</v>
      </c>
      <c r="L4242">
        <v>355329</v>
      </c>
      <c r="M4242">
        <v>7765</v>
      </c>
      <c r="N4242">
        <v>37040</v>
      </c>
      <c r="O4242">
        <v>7098</v>
      </c>
      <c r="P4242">
        <v>212</v>
      </c>
      <c r="Q4242">
        <v>9178</v>
      </c>
    </row>
    <row r="4243" spans="1:17" hidden="1" x14ac:dyDescent="0.2">
      <c r="A4243" t="s">
        <v>364</v>
      </c>
      <c r="B4243" s="2">
        <v>42917</v>
      </c>
      <c r="C4243" t="s">
        <v>341</v>
      </c>
      <c r="D4243" t="s">
        <v>342</v>
      </c>
      <c r="E4243" t="s">
        <v>349</v>
      </c>
      <c r="F4243" t="s">
        <v>350</v>
      </c>
      <c r="G4243" t="s">
        <v>407</v>
      </c>
      <c r="H4243">
        <v>46</v>
      </c>
      <c r="I4243" t="s">
        <v>257</v>
      </c>
      <c r="J4243" t="s">
        <v>256</v>
      </c>
      <c r="K4243">
        <v>432265</v>
      </c>
      <c r="L4243">
        <v>366383</v>
      </c>
      <c r="M4243">
        <v>8106</v>
      </c>
      <c r="N4243">
        <v>40029</v>
      </c>
      <c r="O4243">
        <v>7238</v>
      </c>
      <c r="P4243">
        <v>317</v>
      </c>
      <c r="Q4243">
        <v>10192</v>
      </c>
    </row>
    <row r="4244" spans="1:17" hidden="1" x14ac:dyDescent="0.2">
      <c r="A4244" t="s">
        <v>364</v>
      </c>
      <c r="B4244" s="2">
        <v>42917</v>
      </c>
      <c r="C4244" t="s">
        <v>351</v>
      </c>
      <c r="D4244" t="s">
        <v>352</v>
      </c>
      <c r="E4244" t="s">
        <v>343</v>
      </c>
      <c r="F4244" t="s">
        <v>344</v>
      </c>
      <c r="G4244" t="s">
        <v>407</v>
      </c>
      <c r="H4244">
        <v>46</v>
      </c>
      <c r="I4244" t="s">
        <v>257</v>
      </c>
      <c r="J4244" t="s">
        <v>256</v>
      </c>
      <c r="K4244">
        <v>18990</v>
      </c>
      <c r="L4244">
        <v>13749</v>
      </c>
      <c r="M4244">
        <v>441</v>
      </c>
      <c r="N4244">
        <v>3335</v>
      </c>
      <c r="O4244">
        <v>149</v>
      </c>
      <c r="P4244">
        <v>139</v>
      </c>
      <c r="Q4244">
        <v>1177</v>
      </c>
    </row>
    <row r="4245" spans="1:17" hidden="1" x14ac:dyDescent="0.2">
      <c r="A4245" t="s">
        <v>364</v>
      </c>
      <c r="B4245" s="2">
        <v>42917</v>
      </c>
      <c r="C4245" t="s">
        <v>351</v>
      </c>
      <c r="D4245" t="s">
        <v>352</v>
      </c>
      <c r="E4245" t="s">
        <v>347</v>
      </c>
      <c r="F4245" t="s">
        <v>348</v>
      </c>
      <c r="G4245" t="s">
        <v>407</v>
      </c>
      <c r="H4245">
        <v>46</v>
      </c>
      <c r="I4245" t="s">
        <v>257</v>
      </c>
      <c r="J4245" t="s">
        <v>256</v>
      </c>
      <c r="K4245">
        <v>422031</v>
      </c>
      <c r="L4245">
        <v>359170</v>
      </c>
      <c r="M4245">
        <v>11013</v>
      </c>
      <c r="N4245">
        <v>35784</v>
      </c>
      <c r="O4245">
        <v>6695</v>
      </c>
      <c r="P4245">
        <v>243</v>
      </c>
      <c r="Q4245">
        <v>9126</v>
      </c>
    </row>
    <row r="4246" spans="1:17" hidden="1" x14ac:dyDescent="0.2">
      <c r="A4246" t="s">
        <v>364</v>
      </c>
      <c r="B4246" s="2">
        <v>42917</v>
      </c>
      <c r="C4246" t="s">
        <v>351</v>
      </c>
      <c r="D4246" t="s">
        <v>352</v>
      </c>
      <c r="E4246" t="s">
        <v>349</v>
      </c>
      <c r="F4246" t="s">
        <v>350</v>
      </c>
      <c r="G4246" t="s">
        <v>407</v>
      </c>
      <c r="H4246">
        <v>46</v>
      </c>
      <c r="I4246" t="s">
        <v>257</v>
      </c>
      <c r="J4246" t="s">
        <v>256</v>
      </c>
      <c r="K4246">
        <v>441021</v>
      </c>
      <c r="L4246">
        <v>372919</v>
      </c>
      <c r="M4246">
        <v>11454</v>
      </c>
      <c r="N4246">
        <v>39119</v>
      </c>
      <c r="O4246">
        <v>6844</v>
      </c>
      <c r="P4246">
        <v>382</v>
      </c>
      <c r="Q4246">
        <v>10303</v>
      </c>
    </row>
    <row r="4247" spans="1:17" hidden="1" x14ac:dyDescent="0.2">
      <c r="A4247" t="s">
        <v>364</v>
      </c>
      <c r="B4247" s="2">
        <v>42917</v>
      </c>
      <c r="C4247" t="s">
        <v>353</v>
      </c>
      <c r="D4247" t="s">
        <v>354</v>
      </c>
      <c r="E4247" t="s">
        <v>343</v>
      </c>
      <c r="F4247" t="s">
        <v>344</v>
      </c>
      <c r="G4247" t="s">
        <v>407</v>
      </c>
      <c r="H4247">
        <v>46</v>
      </c>
      <c r="I4247" t="s">
        <v>257</v>
      </c>
      <c r="J4247" t="s">
        <v>256</v>
      </c>
      <c r="K4247">
        <v>34633</v>
      </c>
      <c r="L4247">
        <v>24803</v>
      </c>
      <c r="M4247">
        <v>782</v>
      </c>
      <c r="N4247">
        <v>6324</v>
      </c>
      <c r="O4247">
        <v>289</v>
      </c>
      <c r="P4247">
        <v>244</v>
      </c>
      <c r="Q4247">
        <v>2191</v>
      </c>
    </row>
    <row r="4248" spans="1:17" hidden="1" x14ac:dyDescent="0.2">
      <c r="A4248" t="s">
        <v>364</v>
      </c>
      <c r="B4248" s="2">
        <v>42917</v>
      </c>
      <c r="C4248" t="s">
        <v>353</v>
      </c>
      <c r="D4248" t="s">
        <v>354</v>
      </c>
      <c r="E4248" t="s">
        <v>347</v>
      </c>
      <c r="F4248" t="s">
        <v>348</v>
      </c>
      <c r="G4248" t="s">
        <v>407</v>
      </c>
      <c r="H4248">
        <v>46</v>
      </c>
      <c r="I4248" t="s">
        <v>257</v>
      </c>
      <c r="J4248" t="s">
        <v>256</v>
      </c>
      <c r="K4248">
        <v>838653</v>
      </c>
      <c r="L4248">
        <v>714499</v>
      </c>
      <c r="M4248">
        <v>18778</v>
      </c>
      <c r="N4248">
        <v>72824</v>
      </c>
      <c r="O4248">
        <v>13793</v>
      </c>
      <c r="P4248">
        <v>455</v>
      </c>
      <c r="Q4248">
        <v>18304</v>
      </c>
    </row>
    <row r="4249" spans="1:17" hidden="1" x14ac:dyDescent="0.2">
      <c r="A4249" t="s">
        <v>364</v>
      </c>
      <c r="B4249" s="2">
        <v>42917</v>
      </c>
      <c r="C4249" t="s">
        <v>353</v>
      </c>
      <c r="D4249" t="s">
        <v>354</v>
      </c>
      <c r="E4249" t="s">
        <v>349</v>
      </c>
      <c r="F4249" t="s">
        <v>350</v>
      </c>
      <c r="G4249" t="s">
        <v>407</v>
      </c>
      <c r="H4249">
        <v>46</v>
      </c>
      <c r="I4249" t="s">
        <v>257</v>
      </c>
      <c r="J4249" t="s">
        <v>256</v>
      </c>
      <c r="K4249">
        <v>873286</v>
      </c>
      <c r="L4249">
        <v>739302</v>
      </c>
      <c r="M4249">
        <v>19560</v>
      </c>
      <c r="N4249">
        <v>79148</v>
      </c>
      <c r="O4249">
        <v>14082</v>
      </c>
      <c r="P4249">
        <v>699</v>
      </c>
      <c r="Q4249">
        <v>20495</v>
      </c>
    </row>
    <row r="4250" spans="1:17" hidden="1" x14ac:dyDescent="0.2">
      <c r="A4250" t="s">
        <v>365</v>
      </c>
      <c r="B4250" s="2">
        <v>43282</v>
      </c>
      <c r="C4250" t="s">
        <v>341</v>
      </c>
      <c r="D4250" t="s">
        <v>342</v>
      </c>
      <c r="E4250" t="s">
        <v>343</v>
      </c>
      <c r="F4250" t="s">
        <v>344</v>
      </c>
      <c r="G4250" t="s">
        <v>407</v>
      </c>
      <c r="H4250">
        <v>46</v>
      </c>
      <c r="I4250" t="s">
        <v>257</v>
      </c>
      <c r="J4250" t="s">
        <v>256</v>
      </c>
      <c r="K4250">
        <v>16397</v>
      </c>
      <c r="L4250">
        <v>11743</v>
      </c>
      <c r="M4250">
        <v>354</v>
      </c>
      <c r="N4250">
        <v>2981</v>
      </c>
      <c r="O4250">
        <v>153</v>
      </c>
      <c r="P4250">
        <v>106</v>
      </c>
      <c r="Q4250">
        <v>1060</v>
      </c>
    </row>
    <row r="4251" spans="1:17" hidden="1" x14ac:dyDescent="0.2">
      <c r="A4251" t="s">
        <v>365</v>
      </c>
      <c r="B4251" s="2">
        <v>43282</v>
      </c>
      <c r="C4251" t="s">
        <v>341</v>
      </c>
      <c r="D4251" t="s">
        <v>342</v>
      </c>
      <c r="E4251" t="s">
        <v>347</v>
      </c>
      <c r="F4251" t="s">
        <v>348</v>
      </c>
      <c r="G4251" t="s">
        <v>407</v>
      </c>
      <c r="H4251">
        <v>46</v>
      </c>
      <c r="I4251" t="s">
        <v>257</v>
      </c>
      <c r="J4251" t="s">
        <v>256</v>
      </c>
      <c r="K4251">
        <v>420307</v>
      </c>
      <c r="L4251">
        <v>357397</v>
      </c>
      <c r="M4251">
        <v>8420</v>
      </c>
      <c r="N4251">
        <v>37119</v>
      </c>
      <c r="O4251">
        <v>7673</v>
      </c>
      <c r="P4251">
        <v>227</v>
      </c>
      <c r="Q4251">
        <v>9471</v>
      </c>
    </row>
    <row r="4252" spans="1:17" hidden="1" x14ac:dyDescent="0.2">
      <c r="A4252" t="s">
        <v>365</v>
      </c>
      <c r="B4252" s="2">
        <v>43282</v>
      </c>
      <c r="C4252" t="s">
        <v>341</v>
      </c>
      <c r="D4252" t="s">
        <v>342</v>
      </c>
      <c r="E4252" t="s">
        <v>349</v>
      </c>
      <c r="F4252" t="s">
        <v>350</v>
      </c>
      <c r="G4252" t="s">
        <v>407</v>
      </c>
      <c r="H4252">
        <v>46</v>
      </c>
      <c r="I4252" t="s">
        <v>257</v>
      </c>
      <c r="J4252" t="s">
        <v>256</v>
      </c>
      <c r="K4252">
        <v>436704</v>
      </c>
      <c r="L4252">
        <v>369140</v>
      </c>
      <c r="M4252">
        <v>8774</v>
      </c>
      <c r="N4252">
        <v>40100</v>
      </c>
      <c r="O4252">
        <v>7826</v>
      </c>
      <c r="P4252">
        <v>333</v>
      </c>
      <c r="Q4252">
        <v>10531</v>
      </c>
    </row>
    <row r="4253" spans="1:17" hidden="1" x14ac:dyDescent="0.2">
      <c r="A4253" t="s">
        <v>365</v>
      </c>
      <c r="B4253" s="2">
        <v>43282</v>
      </c>
      <c r="C4253" t="s">
        <v>351</v>
      </c>
      <c r="D4253" t="s">
        <v>352</v>
      </c>
      <c r="E4253" t="s">
        <v>343</v>
      </c>
      <c r="F4253" t="s">
        <v>344</v>
      </c>
      <c r="G4253" t="s">
        <v>407</v>
      </c>
      <c r="H4253">
        <v>46</v>
      </c>
      <c r="I4253" t="s">
        <v>257</v>
      </c>
      <c r="J4253" t="s">
        <v>256</v>
      </c>
      <c r="K4253">
        <v>20005</v>
      </c>
      <c r="L4253">
        <v>14607</v>
      </c>
      <c r="M4253">
        <v>484</v>
      </c>
      <c r="N4253">
        <v>3347</v>
      </c>
      <c r="O4253">
        <v>164</v>
      </c>
      <c r="P4253">
        <v>150</v>
      </c>
      <c r="Q4253">
        <v>1253</v>
      </c>
    </row>
    <row r="4254" spans="1:17" hidden="1" x14ac:dyDescent="0.2">
      <c r="A4254" t="s">
        <v>365</v>
      </c>
      <c r="B4254" s="2">
        <v>43282</v>
      </c>
      <c r="C4254" t="s">
        <v>351</v>
      </c>
      <c r="D4254" t="s">
        <v>352</v>
      </c>
      <c r="E4254" t="s">
        <v>347</v>
      </c>
      <c r="F4254" t="s">
        <v>348</v>
      </c>
      <c r="G4254" t="s">
        <v>407</v>
      </c>
      <c r="H4254">
        <v>46</v>
      </c>
      <c r="I4254" t="s">
        <v>257</v>
      </c>
      <c r="J4254" t="s">
        <v>256</v>
      </c>
      <c r="K4254">
        <v>425526</v>
      </c>
      <c r="L4254">
        <v>360986</v>
      </c>
      <c r="M4254">
        <v>11742</v>
      </c>
      <c r="N4254">
        <v>35965</v>
      </c>
      <c r="O4254">
        <v>7103</v>
      </c>
      <c r="P4254">
        <v>264</v>
      </c>
      <c r="Q4254">
        <v>9466</v>
      </c>
    </row>
    <row r="4255" spans="1:17" hidden="1" x14ac:dyDescent="0.2">
      <c r="A4255" t="s">
        <v>365</v>
      </c>
      <c r="B4255" s="2">
        <v>43282</v>
      </c>
      <c r="C4255" t="s">
        <v>351</v>
      </c>
      <c r="D4255" t="s">
        <v>352</v>
      </c>
      <c r="E4255" t="s">
        <v>349</v>
      </c>
      <c r="F4255" t="s">
        <v>350</v>
      </c>
      <c r="G4255" t="s">
        <v>407</v>
      </c>
      <c r="H4255">
        <v>46</v>
      </c>
      <c r="I4255" t="s">
        <v>257</v>
      </c>
      <c r="J4255" t="s">
        <v>256</v>
      </c>
      <c r="K4255">
        <v>445531</v>
      </c>
      <c r="L4255">
        <v>375593</v>
      </c>
      <c r="M4255">
        <v>12226</v>
      </c>
      <c r="N4255">
        <v>39312</v>
      </c>
      <c r="O4255">
        <v>7267</v>
      </c>
      <c r="P4255">
        <v>414</v>
      </c>
      <c r="Q4255">
        <v>10719</v>
      </c>
    </row>
    <row r="4256" spans="1:17" hidden="1" x14ac:dyDescent="0.2">
      <c r="A4256" t="s">
        <v>365</v>
      </c>
      <c r="B4256" s="2">
        <v>43282</v>
      </c>
      <c r="C4256" t="s">
        <v>353</v>
      </c>
      <c r="D4256" t="s">
        <v>354</v>
      </c>
      <c r="E4256" t="s">
        <v>343</v>
      </c>
      <c r="F4256" t="s">
        <v>344</v>
      </c>
      <c r="G4256" t="s">
        <v>407</v>
      </c>
      <c r="H4256">
        <v>46</v>
      </c>
      <c r="I4256" t="s">
        <v>257</v>
      </c>
      <c r="J4256" t="s">
        <v>256</v>
      </c>
      <c r="K4256">
        <v>36402</v>
      </c>
      <c r="L4256">
        <v>26350</v>
      </c>
      <c r="M4256">
        <v>838</v>
      </c>
      <c r="N4256">
        <v>6328</v>
      </c>
      <c r="O4256">
        <v>317</v>
      </c>
      <c r="P4256">
        <v>256</v>
      </c>
      <c r="Q4256">
        <v>2313</v>
      </c>
    </row>
    <row r="4257" spans="1:17" hidden="1" x14ac:dyDescent="0.2">
      <c r="A4257" t="s">
        <v>365</v>
      </c>
      <c r="B4257" s="2">
        <v>43282</v>
      </c>
      <c r="C4257" t="s">
        <v>353</v>
      </c>
      <c r="D4257" t="s">
        <v>354</v>
      </c>
      <c r="E4257" t="s">
        <v>347</v>
      </c>
      <c r="F4257" t="s">
        <v>348</v>
      </c>
      <c r="G4257" t="s">
        <v>407</v>
      </c>
      <c r="H4257">
        <v>46</v>
      </c>
      <c r="I4257" t="s">
        <v>257</v>
      </c>
      <c r="J4257" t="s">
        <v>256</v>
      </c>
      <c r="K4257">
        <v>845833</v>
      </c>
      <c r="L4257">
        <v>718383</v>
      </c>
      <c r="M4257">
        <v>20162</v>
      </c>
      <c r="N4257">
        <v>73084</v>
      </c>
      <c r="O4257">
        <v>14776</v>
      </c>
      <c r="P4257">
        <v>491</v>
      </c>
      <c r="Q4257">
        <v>18937</v>
      </c>
    </row>
    <row r="4258" spans="1:17" hidden="1" x14ac:dyDescent="0.2">
      <c r="A4258" t="s">
        <v>365</v>
      </c>
      <c r="B4258" s="2">
        <v>43282</v>
      </c>
      <c r="C4258" t="s">
        <v>353</v>
      </c>
      <c r="D4258" t="s">
        <v>354</v>
      </c>
      <c r="E4258" t="s">
        <v>349</v>
      </c>
      <c r="F4258" t="s">
        <v>350</v>
      </c>
      <c r="G4258" t="s">
        <v>407</v>
      </c>
      <c r="H4258">
        <v>46</v>
      </c>
      <c r="I4258" t="s">
        <v>257</v>
      </c>
      <c r="J4258" t="s">
        <v>256</v>
      </c>
      <c r="K4258">
        <v>882235</v>
      </c>
      <c r="L4258">
        <v>744733</v>
      </c>
      <c r="M4258">
        <v>21000</v>
      </c>
      <c r="N4258">
        <v>79412</v>
      </c>
      <c r="O4258">
        <v>15093</v>
      </c>
      <c r="P4258">
        <v>747</v>
      </c>
      <c r="Q4258">
        <v>21250</v>
      </c>
    </row>
    <row r="4259" spans="1:17" hidden="1" x14ac:dyDescent="0.2">
      <c r="A4259" t="s">
        <v>339</v>
      </c>
      <c r="B4259" t="s">
        <v>340</v>
      </c>
      <c r="C4259" t="s">
        <v>341</v>
      </c>
      <c r="D4259" t="s">
        <v>342</v>
      </c>
      <c r="E4259" t="s">
        <v>343</v>
      </c>
      <c r="F4259" t="s">
        <v>344</v>
      </c>
      <c r="G4259" t="s">
        <v>408</v>
      </c>
      <c r="H4259">
        <v>47</v>
      </c>
      <c r="I4259" t="s">
        <v>259</v>
      </c>
      <c r="J4259" t="s">
        <v>258</v>
      </c>
      <c r="K4259">
        <v>131762</v>
      </c>
      <c r="L4259">
        <v>112944</v>
      </c>
      <c r="M4259">
        <v>7738</v>
      </c>
      <c r="N4259">
        <v>4204</v>
      </c>
      <c r="O4259">
        <v>1122</v>
      </c>
      <c r="P4259">
        <v>1102</v>
      </c>
      <c r="Q4259">
        <v>4652</v>
      </c>
    </row>
    <row r="4260" spans="1:17" hidden="1" x14ac:dyDescent="0.2">
      <c r="A4260" t="s">
        <v>339</v>
      </c>
      <c r="B4260" t="s">
        <v>340</v>
      </c>
      <c r="C4260" t="s">
        <v>341</v>
      </c>
      <c r="D4260" t="s">
        <v>342</v>
      </c>
      <c r="E4260" t="s">
        <v>347</v>
      </c>
      <c r="F4260" t="s">
        <v>348</v>
      </c>
      <c r="G4260" t="s">
        <v>408</v>
      </c>
      <c r="H4260">
        <v>47</v>
      </c>
      <c r="I4260" t="s">
        <v>259</v>
      </c>
      <c r="J4260" t="s">
        <v>258</v>
      </c>
      <c r="K4260">
        <v>3120839</v>
      </c>
      <c r="L4260">
        <v>2461526</v>
      </c>
      <c r="M4260">
        <v>556829</v>
      </c>
      <c r="N4260">
        <v>8107</v>
      </c>
      <c r="O4260">
        <v>48502</v>
      </c>
      <c r="P4260">
        <v>1418</v>
      </c>
      <c r="Q4260">
        <v>44457</v>
      </c>
    </row>
    <row r="4261" spans="1:17" hidden="1" x14ac:dyDescent="0.2">
      <c r="A4261" t="s">
        <v>339</v>
      </c>
      <c r="B4261" t="s">
        <v>340</v>
      </c>
      <c r="C4261" t="s">
        <v>341</v>
      </c>
      <c r="D4261" t="s">
        <v>342</v>
      </c>
      <c r="E4261" t="s">
        <v>349</v>
      </c>
      <c r="F4261" t="s">
        <v>350</v>
      </c>
      <c r="G4261" t="s">
        <v>408</v>
      </c>
      <c r="H4261">
        <v>47</v>
      </c>
      <c r="I4261" t="s">
        <v>259</v>
      </c>
      <c r="J4261" t="s">
        <v>258</v>
      </c>
      <c r="K4261">
        <v>3252601</v>
      </c>
      <c r="L4261">
        <v>2574470</v>
      </c>
      <c r="M4261">
        <v>564567</v>
      </c>
      <c r="N4261">
        <v>12311</v>
      </c>
      <c r="O4261">
        <v>49624</v>
      </c>
      <c r="P4261">
        <v>2520</v>
      </c>
      <c r="Q4261">
        <v>49109</v>
      </c>
    </row>
    <row r="4262" spans="1:17" hidden="1" x14ac:dyDescent="0.2">
      <c r="A4262" t="s">
        <v>339</v>
      </c>
      <c r="B4262" t="s">
        <v>340</v>
      </c>
      <c r="C4262" t="s">
        <v>351</v>
      </c>
      <c r="D4262" t="s">
        <v>352</v>
      </c>
      <c r="E4262" t="s">
        <v>343</v>
      </c>
      <c r="F4262" t="s">
        <v>344</v>
      </c>
      <c r="G4262" t="s">
        <v>408</v>
      </c>
      <c r="H4262">
        <v>47</v>
      </c>
      <c r="I4262" t="s">
        <v>259</v>
      </c>
      <c r="J4262" t="s">
        <v>258</v>
      </c>
      <c r="K4262">
        <v>158297</v>
      </c>
      <c r="L4262">
        <v>136686</v>
      </c>
      <c r="M4262">
        <v>8257</v>
      </c>
      <c r="N4262">
        <v>5602</v>
      </c>
      <c r="O4262">
        <v>1199</v>
      </c>
      <c r="P4262">
        <v>1489</v>
      </c>
      <c r="Q4262">
        <v>5064</v>
      </c>
    </row>
    <row r="4263" spans="1:17" hidden="1" x14ac:dyDescent="0.2">
      <c r="A4263" t="s">
        <v>339</v>
      </c>
      <c r="B4263" t="s">
        <v>340</v>
      </c>
      <c r="C4263" t="s">
        <v>351</v>
      </c>
      <c r="D4263" t="s">
        <v>352</v>
      </c>
      <c r="E4263" t="s">
        <v>347</v>
      </c>
      <c r="F4263" t="s">
        <v>348</v>
      </c>
      <c r="G4263" t="s">
        <v>408</v>
      </c>
      <c r="H4263">
        <v>47</v>
      </c>
      <c r="I4263" t="s">
        <v>259</v>
      </c>
      <c r="J4263" t="s">
        <v>258</v>
      </c>
      <c r="K4263">
        <v>2935207</v>
      </c>
      <c r="L4263">
        <v>2345155</v>
      </c>
      <c r="M4263">
        <v>495186</v>
      </c>
      <c r="N4263">
        <v>8343</v>
      </c>
      <c r="O4263">
        <v>43074</v>
      </c>
      <c r="P4263">
        <v>1417</v>
      </c>
      <c r="Q4263">
        <v>42032</v>
      </c>
    </row>
    <row r="4264" spans="1:17" hidden="1" x14ac:dyDescent="0.2">
      <c r="A4264" t="s">
        <v>339</v>
      </c>
      <c r="B4264" t="s">
        <v>340</v>
      </c>
      <c r="C4264" t="s">
        <v>351</v>
      </c>
      <c r="D4264" t="s">
        <v>352</v>
      </c>
      <c r="E4264" t="s">
        <v>349</v>
      </c>
      <c r="F4264" t="s">
        <v>350</v>
      </c>
      <c r="G4264" t="s">
        <v>408</v>
      </c>
      <c r="H4264">
        <v>47</v>
      </c>
      <c r="I4264" t="s">
        <v>259</v>
      </c>
      <c r="J4264" t="s">
        <v>258</v>
      </c>
      <c r="K4264">
        <v>3093504</v>
      </c>
      <c r="L4264">
        <v>2481841</v>
      </c>
      <c r="M4264">
        <v>503443</v>
      </c>
      <c r="N4264">
        <v>13945</v>
      </c>
      <c r="O4264">
        <v>44273</v>
      </c>
      <c r="P4264">
        <v>2906</v>
      </c>
      <c r="Q4264">
        <v>47096</v>
      </c>
    </row>
    <row r="4265" spans="1:17" hidden="1" x14ac:dyDescent="0.2">
      <c r="A4265" t="s">
        <v>339</v>
      </c>
      <c r="B4265" t="s">
        <v>340</v>
      </c>
      <c r="C4265" t="s">
        <v>353</v>
      </c>
      <c r="D4265" t="s">
        <v>354</v>
      </c>
      <c r="E4265" t="s">
        <v>343</v>
      </c>
      <c r="F4265" t="s">
        <v>344</v>
      </c>
      <c r="G4265" t="s">
        <v>408</v>
      </c>
      <c r="H4265">
        <v>47</v>
      </c>
      <c r="I4265" t="s">
        <v>259</v>
      </c>
      <c r="J4265" t="s">
        <v>258</v>
      </c>
      <c r="K4265">
        <v>290059</v>
      </c>
      <c r="L4265">
        <v>249630</v>
      </c>
      <c r="M4265">
        <v>15995</v>
      </c>
      <c r="N4265">
        <v>9806</v>
      </c>
      <c r="O4265">
        <v>2321</v>
      </c>
      <c r="P4265">
        <v>2591</v>
      </c>
      <c r="Q4265">
        <v>9716</v>
      </c>
    </row>
    <row r="4266" spans="1:17" hidden="1" x14ac:dyDescent="0.2">
      <c r="A4266" t="s">
        <v>339</v>
      </c>
      <c r="B4266" t="s">
        <v>340</v>
      </c>
      <c r="C4266" t="s">
        <v>353</v>
      </c>
      <c r="D4266" t="s">
        <v>354</v>
      </c>
      <c r="E4266" t="s">
        <v>347</v>
      </c>
      <c r="F4266" t="s">
        <v>348</v>
      </c>
      <c r="G4266" t="s">
        <v>408</v>
      </c>
      <c r="H4266">
        <v>47</v>
      </c>
      <c r="I4266" t="s">
        <v>259</v>
      </c>
      <c r="J4266" t="s">
        <v>258</v>
      </c>
      <c r="K4266">
        <v>6056046</v>
      </c>
      <c r="L4266">
        <v>4806681</v>
      </c>
      <c r="M4266">
        <v>1052015</v>
      </c>
      <c r="N4266">
        <v>16450</v>
      </c>
      <c r="O4266">
        <v>91576</v>
      </c>
      <c r="P4266">
        <v>2835</v>
      </c>
      <c r="Q4266">
        <v>86489</v>
      </c>
    </row>
    <row r="4267" spans="1:17" hidden="1" x14ac:dyDescent="0.2">
      <c r="A4267" t="s">
        <v>339</v>
      </c>
      <c r="B4267" t="s">
        <v>340</v>
      </c>
      <c r="C4267" t="s">
        <v>353</v>
      </c>
      <c r="D4267" t="s">
        <v>354</v>
      </c>
      <c r="E4267" t="s">
        <v>349</v>
      </c>
      <c r="F4267" t="s">
        <v>350</v>
      </c>
      <c r="G4267" t="s">
        <v>408</v>
      </c>
      <c r="H4267">
        <v>47</v>
      </c>
      <c r="I4267" t="s">
        <v>259</v>
      </c>
      <c r="J4267" t="s">
        <v>258</v>
      </c>
      <c r="K4267">
        <v>6346105</v>
      </c>
      <c r="L4267">
        <v>5056311</v>
      </c>
      <c r="M4267">
        <v>1068010</v>
      </c>
      <c r="N4267">
        <v>26256</v>
      </c>
      <c r="O4267">
        <v>93897</v>
      </c>
      <c r="P4267">
        <v>5426</v>
      </c>
      <c r="Q4267">
        <v>96205</v>
      </c>
    </row>
    <row r="4268" spans="1:17" hidden="1" x14ac:dyDescent="0.2">
      <c r="A4268" t="s">
        <v>355</v>
      </c>
      <c r="B4268" t="s">
        <v>356</v>
      </c>
      <c r="C4268" t="s">
        <v>341</v>
      </c>
      <c r="D4268" t="s">
        <v>342</v>
      </c>
      <c r="E4268" t="s">
        <v>343</v>
      </c>
      <c r="F4268" t="s">
        <v>344</v>
      </c>
      <c r="G4268" t="s">
        <v>408</v>
      </c>
      <c r="H4268">
        <v>47</v>
      </c>
      <c r="I4268" t="s">
        <v>259</v>
      </c>
      <c r="J4268" t="s">
        <v>258</v>
      </c>
      <c r="K4268">
        <v>131767</v>
      </c>
      <c r="L4268">
        <v>112949</v>
      </c>
      <c r="M4268">
        <v>7738</v>
      </c>
      <c r="N4268">
        <v>4204</v>
      </c>
      <c r="O4268">
        <v>1122</v>
      </c>
      <c r="P4268">
        <v>1102</v>
      </c>
      <c r="Q4268">
        <v>4652</v>
      </c>
    </row>
    <row r="4269" spans="1:17" hidden="1" x14ac:dyDescent="0.2">
      <c r="A4269" t="s">
        <v>355</v>
      </c>
      <c r="B4269" t="s">
        <v>356</v>
      </c>
      <c r="C4269" t="s">
        <v>341</v>
      </c>
      <c r="D4269" t="s">
        <v>342</v>
      </c>
      <c r="E4269" t="s">
        <v>347</v>
      </c>
      <c r="F4269" t="s">
        <v>348</v>
      </c>
      <c r="G4269" t="s">
        <v>408</v>
      </c>
      <c r="H4269">
        <v>47</v>
      </c>
      <c r="I4269" t="s">
        <v>259</v>
      </c>
      <c r="J4269" t="s">
        <v>258</v>
      </c>
      <c r="K4269">
        <v>3120962</v>
      </c>
      <c r="L4269">
        <v>2461648</v>
      </c>
      <c r="M4269">
        <v>556829</v>
      </c>
      <c r="N4269">
        <v>8106</v>
      </c>
      <c r="O4269">
        <v>48502</v>
      </c>
      <c r="P4269">
        <v>1418</v>
      </c>
      <c r="Q4269">
        <v>44459</v>
      </c>
    </row>
    <row r="4270" spans="1:17" hidden="1" x14ac:dyDescent="0.2">
      <c r="A4270" t="s">
        <v>355</v>
      </c>
      <c r="B4270" t="s">
        <v>356</v>
      </c>
      <c r="C4270" t="s">
        <v>341</v>
      </c>
      <c r="D4270" t="s">
        <v>342</v>
      </c>
      <c r="E4270" t="s">
        <v>349</v>
      </c>
      <c r="F4270" t="s">
        <v>350</v>
      </c>
      <c r="G4270" t="s">
        <v>408</v>
      </c>
      <c r="H4270">
        <v>47</v>
      </c>
      <c r="I4270" t="s">
        <v>259</v>
      </c>
      <c r="J4270" t="s">
        <v>258</v>
      </c>
      <c r="K4270">
        <v>3252729</v>
      </c>
      <c r="L4270">
        <v>2574597</v>
      </c>
      <c r="M4270">
        <v>564567</v>
      </c>
      <c r="N4270">
        <v>12310</v>
      </c>
      <c r="O4270">
        <v>49624</v>
      </c>
      <c r="P4270">
        <v>2520</v>
      </c>
      <c r="Q4270">
        <v>49111</v>
      </c>
    </row>
    <row r="4271" spans="1:17" hidden="1" x14ac:dyDescent="0.2">
      <c r="A4271" t="s">
        <v>355</v>
      </c>
      <c r="B4271" t="s">
        <v>356</v>
      </c>
      <c r="C4271" t="s">
        <v>351</v>
      </c>
      <c r="D4271" t="s">
        <v>352</v>
      </c>
      <c r="E4271" t="s">
        <v>343</v>
      </c>
      <c r="F4271" t="s">
        <v>344</v>
      </c>
      <c r="G4271" t="s">
        <v>408</v>
      </c>
      <c r="H4271">
        <v>47</v>
      </c>
      <c r="I4271" t="s">
        <v>259</v>
      </c>
      <c r="J4271" t="s">
        <v>258</v>
      </c>
      <c r="K4271">
        <v>158302</v>
      </c>
      <c r="L4271">
        <v>136691</v>
      </c>
      <c r="M4271">
        <v>8257</v>
      </c>
      <c r="N4271">
        <v>5602</v>
      </c>
      <c r="O4271">
        <v>1199</v>
      </c>
      <c r="P4271">
        <v>1489</v>
      </c>
      <c r="Q4271">
        <v>5064</v>
      </c>
    </row>
    <row r="4272" spans="1:17" hidden="1" x14ac:dyDescent="0.2">
      <c r="A4272" t="s">
        <v>355</v>
      </c>
      <c r="B4272" t="s">
        <v>356</v>
      </c>
      <c r="C4272" t="s">
        <v>351</v>
      </c>
      <c r="D4272" t="s">
        <v>352</v>
      </c>
      <c r="E4272" t="s">
        <v>347</v>
      </c>
      <c r="F4272" t="s">
        <v>348</v>
      </c>
      <c r="G4272" t="s">
        <v>408</v>
      </c>
      <c r="H4272">
        <v>47</v>
      </c>
      <c r="I4272" t="s">
        <v>259</v>
      </c>
      <c r="J4272" t="s">
        <v>258</v>
      </c>
      <c r="K4272">
        <v>2935255</v>
      </c>
      <c r="L4272">
        <v>2345199</v>
      </c>
      <c r="M4272">
        <v>495186</v>
      </c>
      <c r="N4272">
        <v>8343</v>
      </c>
      <c r="O4272">
        <v>43075</v>
      </c>
      <c r="P4272">
        <v>1417</v>
      </c>
      <c r="Q4272">
        <v>42035</v>
      </c>
    </row>
    <row r="4273" spans="1:17" hidden="1" x14ac:dyDescent="0.2">
      <c r="A4273" t="s">
        <v>355</v>
      </c>
      <c r="B4273" t="s">
        <v>356</v>
      </c>
      <c r="C4273" t="s">
        <v>351</v>
      </c>
      <c r="D4273" t="s">
        <v>352</v>
      </c>
      <c r="E4273" t="s">
        <v>349</v>
      </c>
      <c r="F4273" t="s">
        <v>350</v>
      </c>
      <c r="G4273" t="s">
        <v>408</v>
      </c>
      <c r="H4273">
        <v>47</v>
      </c>
      <c r="I4273" t="s">
        <v>259</v>
      </c>
      <c r="J4273" t="s">
        <v>258</v>
      </c>
      <c r="K4273">
        <v>3093557</v>
      </c>
      <c r="L4273">
        <v>2481890</v>
      </c>
      <c r="M4273">
        <v>503443</v>
      </c>
      <c r="N4273">
        <v>13945</v>
      </c>
      <c r="O4273">
        <v>44274</v>
      </c>
      <c r="P4273">
        <v>2906</v>
      </c>
      <c r="Q4273">
        <v>47099</v>
      </c>
    </row>
    <row r="4274" spans="1:17" hidden="1" x14ac:dyDescent="0.2">
      <c r="A4274" t="s">
        <v>355</v>
      </c>
      <c r="B4274" t="s">
        <v>356</v>
      </c>
      <c r="C4274" t="s">
        <v>353</v>
      </c>
      <c r="D4274" t="s">
        <v>354</v>
      </c>
      <c r="E4274" t="s">
        <v>343</v>
      </c>
      <c r="F4274" t="s">
        <v>344</v>
      </c>
      <c r="G4274" t="s">
        <v>408</v>
      </c>
      <c r="H4274">
        <v>47</v>
      </c>
      <c r="I4274" t="s">
        <v>259</v>
      </c>
      <c r="J4274" t="s">
        <v>258</v>
      </c>
      <c r="K4274">
        <v>290069</v>
      </c>
      <c r="L4274">
        <v>249640</v>
      </c>
      <c r="M4274">
        <v>15995</v>
      </c>
      <c r="N4274">
        <v>9806</v>
      </c>
      <c r="O4274">
        <v>2321</v>
      </c>
      <c r="P4274">
        <v>2591</v>
      </c>
      <c r="Q4274">
        <v>9716</v>
      </c>
    </row>
    <row r="4275" spans="1:17" hidden="1" x14ac:dyDescent="0.2">
      <c r="A4275" t="s">
        <v>355</v>
      </c>
      <c r="B4275" t="s">
        <v>356</v>
      </c>
      <c r="C4275" t="s">
        <v>353</v>
      </c>
      <c r="D4275" t="s">
        <v>354</v>
      </c>
      <c r="E4275" t="s">
        <v>347</v>
      </c>
      <c r="F4275" t="s">
        <v>348</v>
      </c>
      <c r="G4275" t="s">
        <v>408</v>
      </c>
      <c r="H4275">
        <v>47</v>
      </c>
      <c r="I4275" t="s">
        <v>259</v>
      </c>
      <c r="J4275" t="s">
        <v>258</v>
      </c>
      <c r="K4275">
        <v>6056217</v>
      </c>
      <c r="L4275">
        <v>4806847</v>
      </c>
      <c r="M4275">
        <v>1052015</v>
      </c>
      <c r="N4275">
        <v>16449</v>
      </c>
      <c r="O4275">
        <v>91577</v>
      </c>
      <c r="P4275">
        <v>2835</v>
      </c>
      <c r="Q4275">
        <v>86494</v>
      </c>
    </row>
    <row r="4276" spans="1:17" hidden="1" x14ac:dyDescent="0.2">
      <c r="A4276" t="s">
        <v>355</v>
      </c>
      <c r="B4276" t="s">
        <v>356</v>
      </c>
      <c r="C4276" t="s">
        <v>353</v>
      </c>
      <c r="D4276" t="s">
        <v>354</v>
      </c>
      <c r="E4276" t="s">
        <v>349</v>
      </c>
      <c r="F4276" t="s">
        <v>350</v>
      </c>
      <c r="G4276" t="s">
        <v>408</v>
      </c>
      <c r="H4276">
        <v>47</v>
      </c>
      <c r="I4276" t="s">
        <v>259</v>
      </c>
      <c r="J4276" t="s">
        <v>258</v>
      </c>
      <c r="K4276">
        <v>6346286</v>
      </c>
      <c r="L4276">
        <v>5056487</v>
      </c>
      <c r="M4276">
        <v>1068010</v>
      </c>
      <c r="N4276">
        <v>26255</v>
      </c>
      <c r="O4276">
        <v>93898</v>
      </c>
      <c r="P4276">
        <v>5426</v>
      </c>
      <c r="Q4276">
        <v>96210</v>
      </c>
    </row>
    <row r="4277" spans="1:17" hidden="1" x14ac:dyDescent="0.2">
      <c r="A4277" t="s">
        <v>357</v>
      </c>
      <c r="B4277" s="2">
        <v>40360</v>
      </c>
      <c r="C4277" t="s">
        <v>341</v>
      </c>
      <c r="D4277" t="s">
        <v>342</v>
      </c>
      <c r="E4277" t="s">
        <v>343</v>
      </c>
      <c r="F4277" t="s">
        <v>344</v>
      </c>
      <c r="G4277" t="s">
        <v>408</v>
      </c>
      <c r="H4277">
        <v>47</v>
      </c>
      <c r="I4277" t="s">
        <v>259</v>
      </c>
      <c r="J4277" t="s">
        <v>258</v>
      </c>
      <c r="K4277">
        <v>132630</v>
      </c>
      <c r="L4277">
        <v>113598</v>
      </c>
      <c r="M4277">
        <v>7833</v>
      </c>
      <c r="N4277">
        <v>4252</v>
      </c>
      <c r="O4277">
        <v>1152</v>
      </c>
      <c r="P4277">
        <v>1104</v>
      </c>
      <c r="Q4277">
        <v>4691</v>
      </c>
    </row>
    <row r="4278" spans="1:17" hidden="1" x14ac:dyDescent="0.2">
      <c r="A4278" t="s">
        <v>357</v>
      </c>
      <c r="B4278" s="2">
        <v>40360</v>
      </c>
      <c r="C4278" t="s">
        <v>341</v>
      </c>
      <c r="D4278" t="s">
        <v>342</v>
      </c>
      <c r="E4278" t="s">
        <v>347</v>
      </c>
      <c r="F4278" t="s">
        <v>348</v>
      </c>
      <c r="G4278" t="s">
        <v>408</v>
      </c>
      <c r="H4278">
        <v>47</v>
      </c>
      <c r="I4278" t="s">
        <v>259</v>
      </c>
      <c r="J4278" t="s">
        <v>258</v>
      </c>
      <c r="K4278">
        <v>3124832</v>
      </c>
      <c r="L4278">
        <v>2463655</v>
      </c>
      <c r="M4278">
        <v>557974</v>
      </c>
      <c r="N4278">
        <v>8114</v>
      </c>
      <c r="O4278">
        <v>48815</v>
      </c>
      <c r="P4278">
        <v>1433</v>
      </c>
      <c r="Q4278">
        <v>44841</v>
      </c>
    </row>
    <row r="4279" spans="1:17" hidden="1" x14ac:dyDescent="0.2">
      <c r="A4279" t="s">
        <v>357</v>
      </c>
      <c r="B4279" s="2">
        <v>40360</v>
      </c>
      <c r="C4279" t="s">
        <v>341</v>
      </c>
      <c r="D4279" t="s">
        <v>342</v>
      </c>
      <c r="E4279" t="s">
        <v>349</v>
      </c>
      <c r="F4279" t="s">
        <v>350</v>
      </c>
      <c r="G4279" t="s">
        <v>408</v>
      </c>
      <c r="H4279">
        <v>47</v>
      </c>
      <c r="I4279" t="s">
        <v>259</v>
      </c>
      <c r="J4279" t="s">
        <v>258</v>
      </c>
      <c r="K4279">
        <v>3257462</v>
      </c>
      <c r="L4279">
        <v>2577253</v>
      </c>
      <c r="M4279">
        <v>565807</v>
      </c>
      <c r="N4279">
        <v>12366</v>
      </c>
      <c r="O4279">
        <v>49967</v>
      </c>
      <c r="P4279">
        <v>2537</v>
      </c>
      <c r="Q4279">
        <v>49532</v>
      </c>
    </row>
    <row r="4280" spans="1:17" hidden="1" x14ac:dyDescent="0.2">
      <c r="A4280" t="s">
        <v>357</v>
      </c>
      <c r="B4280" s="2">
        <v>40360</v>
      </c>
      <c r="C4280" t="s">
        <v>351</v>
      </c>
      <c r="D4280" t="s">
        <v>352</v>
      </c>
      <c r="E4280" t="s">
        <v>343</v>
      </c>
      <c r="F4280" t="s">
        <v>344</v>
      </c>
      <c r="G4280" t="s">
        <v>408</v>
      </c>
      <c r="H4280">
        <v>47</v>
      </c>
      <c r="I4280" t="s">
        <v>259</v>
      </c>
      <c r="J4280" t="s">
        <v>258</v>
      </c>
      <c r="K4280">
        <v>158602</v>
      </c>
      <c r="L4280">
        <v>136853</v>
      </c>
      <c r="M4280">
        <v>8319</v>
      </c>
      <c r="N4280">
        <v>5622</v>
      </c>
      <c r="O4280">
        <v>1222</v>
      </c>
      <c r="P4280">
        <v>1481</v>
      </c>
      <c r="Q4280">
        <v>5105</v>
      </c>
    </row>
    <row r="4281" spans="1:17" hidden="1" x14ac:dyDescent="0.2">
      <c r="A4281" t="s">
        <v>357</v>
      </c>
      <c r="B4281" s="2">
        <v>40360</v>
      </c>
      <c r="C4281" t="s">
        <v>351</v>
      </c>
      <c r="D4281" t="s">
        <v>352</v>
      </c>
      <c r="E4281" t="s">
        <v>347</v>
      </c>
      <c r="F4281" t="s">
        <v>348</v>
      </c>
      <c r="G4281" t="s">
        <v>408</v>
      </c>
      <c r="H4281">
        <v>47</v>
      </c>
      <c r="I4281" t="s">
        <v>259</v>
      </c>
      <c r="J4281" t="s">
        <v>258</v>
      </c>
      <c r="K4281">
        <v>2939237</v>
      </c>
      <c r="L4281">
        <v>2347259</v>
      </c>
      <c r="M4281">
        <v>496334</v>
      </c>
      <c r="N4281">
        <v>8362</v>
      </c>
      <c r="O4281">
        <v>43387</v>
      </c>
      <c r="P4281">
        <v>1431</v>
      </c>
      <c r="Q4281">
        <v>42464</v>
      </c>
    </row>
    <row r="4282" spans="1:17" hidden="1" x14ac:dyDescent="0.2">
      <c r="A4282" t="s">
        <v>357</v>
      </c>
      <c r="B4282" s="2">
        <v>40360</v>
      </c>
      <c r="C4282" t="s">
        <v>351</v>
      </c>
      <c r="D4282" t="s">
        <v>352</v>
      </c>
      <c r="E4282" t="s">
        <v>349</v>
      </c>
      <c r="F4282" t="s">
        <v>350</v>
      </c>
      <c r="G4282" t="s">
        <v>408</v>
      </c>
      <c r="H4282">
        <v>47</v>
      </c>
      <c r="I4282" t="s">
        <v>259</v>
      </c>
      <c r="J4282" t="s">
        <v>258</v>
      </c>
      <c r="K4282">
        <v>3097839</v>
      </c>
      <c r="L4282">
        <v>2484112</v>
      </c>
      <c r="M4282">
        <v>504653</v>
      </c>
      <c r="N4282">
        <v>13984</v>
      </c>
      <c r="O4282">
        <v>44609</v>
      </c>
      <c r="P4282">
        <v>2912</v>
      </c>
      <c r="Q4282">
        <v>47569</v>
      </c>
    </row>
    <row r="4283" spans="1:17" hidden="1" x14ac:dyDescent="0.2">
      <c r="A4283" t="s">
        <v>357</v>
      </c>
      <c r="B4283" s="2">
        <v>40360</v>
      </c>
      <c r="C4283" t="s">
        <v>353</v>
      </c>
      <c r="D4283" t="s">
        <v>354</v>
      </c>
      <c r="E4283" t="s">
        <v>343</v>
      </c>
      <c r="F4283" t="s">
        <v>344</v>
      </c>
      <c r="G4283" t="s">
        <v>408</v>
      </c>
      <c r="H4283">
        <v>47</v>
      </c>
      <c r="I4283" t="s">
        <v>259</v>
      </c>
      <c r="J4283" t="s">
        <v>258</v>
      </c>
      <c r="K4283">
        <v>291232</v>
      </c>
      <c r="L4283">
        <v>250451</v>
      </c>
      <c r="M4283">
        <v>16152</v>
      </c>
      <c r="N4283">
        <v>9874</v>
      </c>
      <c r="O4283">
        <v>2374</v>
      </c>
      <c r="P4283">
        <v>2585</v>
      </c>
      <c r="Q4283">
        <v>9796</v>
      </c>
    </row>
    <row r="4284" spans="1:17" hidden="1" x14ac:dyDescent="0.2">
      <c r="A4284" t="s">
        <v>357</v>
      </c>
      <c r="B4284" s="2">
        <v>40360</v>
      </c>
      <c r="C4284" t="s">
        <v>353</v>
      </c>
      <c r="D4284" t="s">
        <v>354</v>
      </c>
      <c r="E4284" t="s">
        <v>347</v>
      </c>
      <c r="F4284" t="s">
        <v>348</v>
      </c>
      <c r="G4284" t="s">
        <v>408</v>
      </c>
      <c r="H4284">
        <v>47</v>
      </c>
      <c r="I4284" t="s">
        <v>259</v>
      </c>
      <c r="J4284" t="s">
        <v>258</v>
      </c>
      <c r="K4284">
        <v>6064069</v>
      </c>
      <c r="L4284">
        <v>4810914</v>
      </c>
      <c r="M4284">
        <v>1054308</v>
      </c>
      <c r="N4284">
        <v>16476</v>
      </c>
      <c r="O4284">
        <v>92202</v>
      </c>
      <c r="P4284">
        <v>2864</v>
      </c>
      <c r="Q4284">
        <v>87305</v>
      </c>
    </row>
    <row r="4285" spans="1:17" hidden="1" x14ac:dyDescent="0.2">
      <c r="A4285" t="s">
        <v>357</v>
      </c>
      <c r="B4285" s="2">
        <v>40360</v>
      </c>
      <c r="C4285" t="s">
        <v>353</v>
      </c>
      <c r="D4285" t="s">
        <v>354</v>
      </c>
      <c r="E4285" t="s">
        <v>349</v>
      </c>
      <c r="F4285" t="s">
        <v>350</v>
      </c>
      <c r="G4285" t="s">
        <v>408</v>
      </c>
      <c r="H4285">
        <v>47</v>
      </c>
      <c r="I4285" t="s">
        <v>259</v>
      </c>
      <c r="J4285" t="s">
        <v>258</v>
      </c>
      <c r="K4285">
        <v>6355301</v>
      </c>
      <c r="L4285">
        <v>5061365</v>
      </c>
      <c r="M4285">
        <v>1070460</v>
      </c>
      <c r="N4285">
        <v>26350</v>
      </c>
      <c r="O4285">
        <v>94576</v>
      </c>
      <c r="P4285">
        <v>5449</v>
      </c>
      <c r="Q4285">
        <v>97101</v>
      </c>
    </row>
    <row r="4286" spans="1:17" hidden="1" x14ac:dyDescent="0.2">
      <c r="A4286" t="s">
        <v>358</v>
      </c>
      <c r="B4286" s="2">
        <v>40725</v>
      </c>
      <c r="C4286" t="s">
        <v>341</v>
      </c>
      <c r="D4286" t="s">
        <v>342</v>
      </c>
      <c r="E4286" t="s">
        <v>343</v>
      </c>
      <c r="F4286" t="s">
        <v>344</v>
      </c>
      <c r="G4286" t="s">
        <v>408</v>
      </c>
      <c r="H4286">
        <v>47</v>
      </c>
      <c r="I4286" t="s">
        <v>259</v>
      </c>
      <c r="J4286" t="s">
        <v>258</v>
      </c>
      <c r="K4286">
        <v>137711</v>
      </c>
      <c r="L4286">
        <v>117676</v>
      </c>
      <c r="M4286">
        <v>8319</v>
      </c>
      <c r="N4286">
        <v>4385</v>
      </c>
      <c r="O4286">
        <v>1315</v>
      </c>
      <c r="P4286">
        <v>1126</v>
      </c>
      <c r="Q4286">
        <v>4890</v>
      </c>
    </row>
    <row r="4287" spans="1:17" hidden="1" x14ac:dyDescent="0.2">
      <c r="A4287" t="s">
        <v>358</v>
      </c>
      <c r="B4287" s="2">
        <v>40725</v>
      </c>
      <c r="C4287" t="s">
        <v>341</v>
      </c>
      <c r="D4287" t="s">
        <v>342</v>
      </c>
      <c r="E4287" t="s">
        <v>347</v>
      </c>
      <c r="F4287" t="s">
        <v>348</v>
      </c>
      <c r="G4287" t="s">
        <v>408</v>
      </c>
      <c r="H4287">
        <v>47</v>
      </c>
      <c r="I4287" t="s">
        <v>259</v>
      </c>
      <c r="J4287" t="s">
        <v>258</v>
      </c>
      <c r="K4287">
        <v>3142120</v>
      </c>
      <c r="L4287">
        <v>2471365</v>
      </c>
      <c r="M4287">
        <v>563162</v>
      </c>
      <c r="N4287">
        <v>8244</v>
      </c>
      <c r="O4287">
        <v>51191</v>
      </c>
      <c r="P4287">
        <v>1503</v>
      </c>
      <c r="Q4287">
        <v>46655</v>
      </c>
    </row>
    <row r="4288" spans="1:17" hidden="1" x14ac:dyDescent="0.2">
      <c r="A4288" t="s">
        <v>358</v>
      </c>
      <c r="B4288" s="2">
        <v>40725</v>
      </c>
      <c r="C4288" t="s">
        <v>341</v>
      </c>
      <c r="D4288" t="s">
        <v>342</v>
      </c>
      <c r="E4288" t="s">
        <v>349</v>
      </c>
      <c r="F4288" t="s">
        <v>350</v>
      </c>
      <c r="G4288" t="s">
        <v>408</v>
      </c>
      <c r="H4288">
        <v>47</v>
      </c>
      <c r="I4288" t="s">
        <v>259</v>
      </c>
      <c r="J4288" t="s">
        <v>258</v>
      </c>
      <c r="K4288">
        <v>3279831</v>
      </c>
      <c r="L4288">
        <v>2589041</v>
      </c>
      <c r="M4288">
        <v>571481</v>
      </c>
      <c r="N4288">
        <v>12629</v>
      </c>
      <c r="O4288">
        <v>52506</v>
      </c>
      <c r="P4288">
        <v>2629</v>
      </c>
      <c r="Q4288">
        <v>51545</v>
      </c>
    </row>
    <row r="4289" spans="1:17" hidden="1" x14ac:dyDescent="0.2">
      <c r="A4289" t="s">
        <v>358</v>
      </c>
      <c r="B4289" s="2">
        <v>40725</v>
      </c>
      <c r="C4289" t="s">
        <v>351</v>
      </c>
      <c r="D4289" t="s">
        <v>352</v>
      </c>
      <c r="E4289" t="s">
        <v>343</v>
      </c>
      <c r="F4289" t="s">
        <v>344</v>
      </c>
      <c r="G4289" t="s">
        <v>408</v>
      </c>
      <c r="H4289">
        <v>47</v>
      </c>
      <c r="I4289" t="s">
        <v>259</v>
      </c>
      <c r="J4289" t="s">
        <v>258</v>
      </c>
      <c r="K4289">
        <v>162290</v>
      </c>
      <c r="L4289">
        <v>139561</v>
      </c>
      <c r="M4289">
        <v>8813</v>
      </c>
      <c r="N4289">
        <v>5832</v>
      </c>
      <c r="O4289">
        <v>1342</v>
      </c>
      <c r="P4289">
        <v>1494</v>
      </c>
      <c r="Q4289">
        <v>5248</v>
      </c>
    </row>
    <row r="4290" spans="1:17" hidden="1" x14ac:dyDescent="0.2">
      <c r="A4290" t="s">
        <v>358</v>
      </c>
      <c r="B4290" s="2">
        <v>40725</v>
      </c>
      <c r="C4290" t="s">
        <v>351</v>
      </c>
      <c r="D4290" t="s">
        <v>352</v>
      </c>
      <c r="E4290" t="s">
        <v>347</v>
      </c>
      <c r="F4290" t="s">
        <v>348</v>
      </c>
      <c r="G4290" t="s">
        <v>408</v>
      </c>
      <c r="H4290">
        <v>47</v>
      </c>
      <c r="I4290" t="s">
        <v>259</v>
      </c>
      <c r="J4290" t="s">
        <v>258</v>
      </c>
      <c r="K4290">
        <v>2955289</v>
      </c>
      <c r="L4290">
        <v>2354106</v>
      </c>
      <c r="M4290">
        <v>501510</v>
      </c>
      <c r="N4290">
        <v>8421</v>
      </c>
      <c r="O4290">
        <v>45528</v>
      </c>
      <c r="P4290">
        <v>1494</v>
      </c>
      <c r="Q4290">
        <v>44230</v>
      </c>
    </row>
    <row r="4291" spans="1:17" hidden="1" x14ac:dyDescent="0.2">
      <c r="A4291" t="s">
        <v>358</v>
      </c>
      <c r="B4291" s="2">
        <v>40725</v>
      </c>
      <c r="C4291" t="s">
        <v>351</v>
      </c>
      <c r="D4291" t="s">
        <v>352</v>
      </c>
      <c r="E4291" t="s">
        <v>349</v>
      </c>
      <c r="F4291" t="s">
        <v>350</v>
      </c>
      <c r="G4291" t="s">
        <v>408</v>
      </c>
      <c r="H4291">
        <v>47</v>
      </c>
      <c r="I4291" t="s">
        <v>259</v>
      </c>
      <c r="J4291" t="s">
        <v>258</v>
      </c>
      <c r="K4291">
        <v>3117579</v>
      </c>
      <c r="L4291">
        <v>2493667</v>
      </c>
      <c r="M4291">
        <v>510323</v>
      </c>
      <c r="N4291">
        <v>14253</v>
      </c>
      <c r="O4291">
        <v>46870</v>
      </c>
      <c r="P4291">
        <v>2988</v>
      </c>
      <c r="Q4291">
        <v>49478</v>
      </c>
    </row>
    <row r="4292" spans="1:17" hidden="1" x14ac:dyDescent="0.2">
      <c r="A4292" t="s">
        <v>358</v>
      </c>
      <c r="B4292" s="2">
        <v>40725</v>
      </c>
      <c r="C4292" t="s">
        <v>353</v>
      </c>
      <c r="D4292" t="s">
        <v>354</v>
      </c>
      <c r="E4292" t="s">
        <v>343</v>
      </c>
      <c r="F4292" t="s">
        <v>344</v>
      </c>
      <c r="G4292" t="s">
        <v>408</v>
      </c>
      <c r="H4292">
        <v>47</v>
      </c>
      <c r="I4292" t="s">
        <v>259</v>
      </c>
      <c r="J4292" t="s">
        <v>258</v>
      </c>
      <c r="K4292">
        <v>300001</v>
      </c>
      <c r="L4292">
        <v>257237</v>
      </c>
      <c r="M4292">
        <v>17132</v>
      </c>
      <c r="N4292">
        <v>10217</v>
      </c>
      <c r="O4292">
        <v>2657</v>
      </c>
      <c r="P4292">
        <v>2620</v>
      </c>
      <c r="Q4292">
        <v>10138</v>
      </c>
    </row>
    <row r="4293" spans="1:17" hidden="1" x14ac:dyDescent="0.2">
      <c r="A4293" t="s">
        <v>358</v>
      </c>
      <c r="B4293" s="2">
        <v>40725</v>
      </c>
      <c r="C4293" t="s">
        <v>353</v>
      </c>
      <c r="D4293" t="s">
        <v>354</v>
      </c>
      <c r="E4293" t="s">
        <v>347</v>
      </c>
      <c r="F4293" t="s">
        <v>348</v>
      </c>
      <c r="G4293" t="s">
        <v>408</v>
      </c>
      <c r="H4293">
        <v>47</v>
      </c>
      <c r="I4293" t="s">
        <v>259</v>
      </c>
      <c r="J4293" t="s">
        <v>258</v>
      </c>
      <c r="K4293">
        <v>6097409</v>
      </c>
      <c r="L4293">
        <v>4825471</v>
      </c>
      <c r="M4293">
        <v>1064672</v>
      </c>
      <c r="N4293">
        <v>16665</v>
      </c>
      <c r="O4293">
        <v>96719</v>
      </c>
      <c r="P4293">
        <v>2997</v>
      </c>
      <c r="Q4293">
        <v>90885</v>
      </c>
    </row>
    <row r="4294" spans="1:17" hidden="1" x14ac:dyDescent="0.2">
      <c r="A4294" t="s">
        <v>358</v>
      </c>
      <c r="B4294" s="2">
        <v>40725</v>
      </c>
      <c r="C4294" t="s">
        <v>353</v>
      </c>
      <c r="D4294" t="s">
        <v>354</v>
      </c>
      <c r="E4294" t="s">
        <v>349</v>
      </c>
      <c r="F4294" t="s">
        <v>350</v>
      </c>
      <c r="G4294" t="s">
        <v>408</v>
      </c>
      <c r="H4294">
        <v>47</v>
      </c>
      <c r="I4294" t="s">
        <v>259</v>
      </c>
      <c r="J4294" t="s">
        <v>258</v>
      </c>
      <c r="K4294">
        <v>6397410</v>
      </c>
      <c r="L4294">
        <v>5082708</v>
      </c>
      <c r="M4294">
        <v>1081804</v>
      </c>
      <c r="N4294">
        <v>26882</v>
      </c>
      <c r="O4294">
        <v>99376</v>
      </c>
      <c r="P4294">
        <v>5617</v>
      </c>
      <c r="Q4294">
        <v>101023</v>
      </c>
    </row>
    <row r="4295" spans="1:17" hidden="1" x14ac:dyDescent="0.2">
      <c r="A4295" t="s">
        <v>359</v>
      </c>
      <c r="B4295" s="2">
        <v>41091</v>
      </c>
      <c r="C4295" t="s">
        <v>341</v>
      </c>
      <c r="D4295" t="s">
        <v>342</v>
      </c>
      <c r="E4295" t="s">
        <v>343</v>
      </c>
      <c r="F4295" t="s">
        <v>344</v>
      </c>
      <c r="G4295" t="s">
        <v>408</v>
      </c>
      <c r="H4295">
        <v>47</v>
      </c>
      <c r="I4295" t="s">
        <v>259</v>
      </c>
      <c r="J4295" t="s">
        <v>258</v>
      </c>
      <c r="K4295">
        <v>143811</v>
      </c>
      <c r="L4295">
        <v>122746</v>
      </c>
      <c r="M4295">
        <v>8768</v>
      </c>
      <c r="N4295">
        <v>4554</v>
      </c>
      <c r="O4295">
        <v>1415</v>
      </c>
      <c r="P4295">
        <v>1149</v>
      </c>
      <c r="Q4295">
        <v>5179</v>
      </c>
    </row>
    <row r="4296" spans="1:17" hidden="1" x14ac:dyDescent="0.2">
      <c r="A4296" t="s">
        <v>359</v>
      </c>
      <c r="B4296" s="2">
        <v>41091</v>
      </c>
      <c r="C4296" t="s">
        <v>341</v>
      </c>
      <c r="D4296" t="s">
        <v>342</v>
      </c>
      <c r="E4296" t="s">
        <v>347</v>
      </c>
      <c r="F4296" t="s">
        <v>348</v>
      </c>
      <c r="G4296" t="s">
        <v>408</v>
      </c>
      <c r="H4296">
        <v>47</v>
      </c>
      <c r="I4296" t="s">
        <v>259</v>
      </c>
      <c r="J4296" t="s">
        <v>258</v>
      </c>
      <c r="K4296">
        <v>3162738</v>
      </c>
      <c r="L4296">
        <v>2481344</v>
      </c>
      <c r="M4296">
        <v>569545</v>
      </c>
      <c r="N4296">
        <v>8318</v>
      </c>
      <c r="O4296">
        <v>53292</v>
      </c>
      <c r="P4296">
        <v>1555</v>
      </c>
      <c r="Q4296">
        <v>48684</v>
      </c>
    </row>
    <row r="4297" spans="1:17" hidden="1" x14ac:dyDescent="0.2">
      <c r="A4297" t="s">
        <v>359</v>
      </c>
      <c r="B4297" s="2">
        <v>41091</v>
      </c>
      <c r="C4297" t="s">
        <v>341</v>
      </c>
      <c r="D4297" t="s">
        <v>342</v>
      </c>
      <c r="E4297" t="s">
        <v>349</v>
      </c>
      <c r="F4297" t="s">
        <v>350</v>
      </c>
      <c r="G4297" t="s">
        <v>408</v>
      </c>
      <c r="H4297">
        <v>47</v>
      </c>
      <c r="I4297" t="s">
        <v>259</v>
      </c>
      <c r="J4297" t="s">
        <v>258</v>
      </c>
      <c r="K4297">
        <v>3306549</v>
      </c>
      <c r="L4297">
        <v>2604090</v>
      </c>
      <c r="M4297">
        <v>578313</v>
      </c>
      <c r="N4297">
        <v>12872</v>
      </c>
      <c r="O4297">
        <v>54707</v>
      </c>
      <c r="P4297">
        <v>2704</v>
      </c>
      <c r="Q4297">
        <v>53863</v>
      </c>
    </row>
    <row r="4298" spans="1:17" hidden="1" x14ac:dyDescent="0.2">
      <c r="A4298" t="s">
        <v>359</v>
      </c>
      <c r="B4298" s="2">
        <v>41091</v>
      </c>
      <c r="C4298" t="s">
        <v>351</v>
      </c>
      <c r="D4298" t="s">
        <v>352</v>
      </c>
      <c r="E4298" t="s">
        <v>343</v>
      </c>
      <c r="F4298" t="s">
        <v>344</v>
      </c>
      <c r="G4298" t="s">
        <v>408</v>
      </c>
      <c r="H4298">
        <v>47</v>
      </c>
      <c r="I4298" t="s">
        <v>259</v>
      </c>
      <c r="J4298" t="s">
        <v>258</v>
      </c>
      <c r="K4298">
        <v>166603</v>
      </c>
      <c r="L4298">
        <v>142852</v>
      </c>
      <c r="M4298">
        <v>9219</v>
      </c>
      <c r="N4298">
        <v>6118</v>
      </c>
      <c r="O4298">
        <v>1437</v>
      </c>
      <c r="P4298">
        <v>1524</v>
      </c>
      <c r="Q4298">
        <v>5453</v>
      </c>
    </row>
    <row r="4299" spans="1:17" hidden="1" x14ac:dyDescent="0.2">
      <c r="A4299" t="s">
        <v>359</v>
      </c>
      <c r="B4299" s="2">
        <v>41091</v>
      </c>
      <c r="C4299" t="s">
        <v>351</v>
      </c>
      <c r="D4299" t="s">
        <v>352</v>
      </c>
      <c r="E4299" t="s">
        <v>347</v>
      </c>
      <c r="F4299" t="s">
        <v>348</v>
      </c>
      <c r="G4299" t="s">
        <v>408</v>
      </c>
      <c r="H4299">
        <v>47</v>
      </c>
      <c r="I4299" t="s">
        <v>259</v>
      </c>
      <c r="J4299" t="s">
        <v>258</v>
      </c>
      <c r="K4299">
        <v>2978129</v>
      </c>
      <c r="L4299">
        <v>2365299</v>
      </c>
      <c r="M4299">
        <v>508817</v>
      </c>
      <c r="N4299">
        <v>8618</v>
      </c>
      <c r="O4299">
        <v>47461</v>
      </c>
      <c r="P4299">
        <v>1578</v>
      </c>
      <c r="Q4299">
        <v>46356</v>
      </c>
    </row>
    <row r="4300" spans="1:17" hidden="1" x14ac:dyDescent="0.2">
      <c r="A4300" t="s">
        <v>359</v>
      </c>
      <c r="B4300" s="2">
        <v>41091</v>
      </c>
      <c r="C4300" t="s">
        <v>351</v>
      </c>
      <c r="D4300" t="s">
        <v>352</v>
      </c>
      <c r="E4300" t="s">
        <v>349</v>
      </c>
      <c r="F4300" t="s">
        <v>350</v>
      </c>
      <c r="G4300" t="s">
        <v>408</v>
      </c>
      <c r="H4300">
        <v>47</v>
      </c>
      <c r="I4300" t="s">
        <v>259</v>
      </c>
      <c r="J4300" t="s">
        <v>258</v>
      </c>
      <c r="K4300">
        <v>3144732</v>
      </c>
      <c r="L4300">
        <v>2508151</v>
      </c>
      <c r="M4300">
        <v>518036</v>
      </c>
      <c r="N4300">
        <v>14736</v>
      </c>
      <c r="O4300">
        <v>48898</v>
      </c>
      <c r="P4300">
        <v>3102</v>
      </c>
      <c r="Q4300">
        <v>51809</v>
      </c>
    </row>
    <row r="4301" spans="1:17" hidden="1" x14ac:dyDescent="0.2">
      <c r="A4301" t="s">
        <v>359</v>
      </c>
      <c r="B4301" s="2">
        <v>41091</v>
      </c>
      <c r="C4301" t="s">
        <v>353</v>
      </c>
      <c r="D4301" t="s">
        <v>354</v>
      </c>
      <c r="E4301" t="s">
        <v>343</v>
      </c>
      <c r="F4301" t="s">
        <v>344</v>
      </c>
      <c r="G4301" t="s">
        <v>408</v>
      </c>
      <c r="H4301">
        <v>47</v>
      </c>
      <c r="I4301" t="s">
        <v>259</v>
      </c>
      <c r="J4301" t="s">
        <v>258</v>
      </c>
      <c r="K4301">
        <v>310414</v>
      </c>
      <c r="L4301">
        <v>265598</v>
      </c>
      <c r="M4301">
        <v>17987</v>
      </c>
      <c r="N4301">
        <v>10672</v>
      </c>
      <c r="O4301">
        <v>2852</v>
      </c>
      <c r="P4301">
        <v>2673</v>
      </c>
      <c r="Q4301">
        <v>10632</v>
      </c>
    </row>
    <row r="4302" spans="1:17" hidden="1" x14ac:dyDescent="0.2">
      <c r="A4302" t="s">
        <v>359</v>
      </c>
      <c r="B4302" s="2">
        <v>41091</v>
      </c>
      <c r="C4302" t="s">
        <v>353</v>
      </c>
      <c r="D4302" t="s">
        <v>354</v>
      </c>
      <c r="E4302" t="s">
        <v>347</v>
      </c>
      <c r="F4302" t="s">
        <v>348</v>
      </c>
      <c r="G4302" t="s">
        <v>408</v>
      </c>
      <c r="H4302">
        <v>47</v>
      </c>
      <c r="I4302" t="s">
        <v>259</v>
      </c>
      <c r="J4302" t="s">
        <v>258</v>
      </c>
      <c r="K4302">
        <v>6140867</v>
      </c>
      <c r="L4302">
        <v>4846643</v>
      </c>
      <c r="M4302">
        <v>1078362</v>
      </c>
      <c r="N4302">
        <v>16936</v>
      </c>
      <c r="O4302">
        <v>100753</v>
      </c>
      <c r="P4302">
        <v>3133</v>
      </c>
      <c r="Q4302">
        <v>95040</v>
      </c>
    </row>
    <row r="4303" spans="1:17" hidden="1" x14ac:dyDescent="0.2">
      <c r="A4303" t="s">
        <v>359</v>
      </c>
      <c r="B4303" s="2">
        <v>41091</v>
      </c>
      <c r="C4303" t="s">
        <v>353</v>
      </c>
      <c r="D4303" t="s">
        <v>354</v>
      </c>
      <c r="E4303" t="s">
        <v>349</v>
      </c>
      <c r="F4303" t="s">
        <v>350</v>
      </c>
      <c r="G4303" t="s">
        <v>408</v>
      </c>
      <c r="H4303">
        <v>47</v>
      </c>
      <c r="I4303" t="s">
        <v>259</v>
      </c>
      <c r="J4303" t="s">
        <v>258</v>
      </c>
      <c r="K4303">
        <v>6451281</v>
      </c>
      <c r="L4303">
        <v>5112241</v>
      </c>
      <c r="M4303">
        <v>1096349</v>
      </c>
      <c r="N4303">
        <v>27608</v>
      </c>
      <c r="O4303">
        <v>103605</v>
      </c>
      <c r="P4303">
        <v>5806</v>
      </c>
      <c r="Q4303">
        <v>105672</v>
      </c>
    </row>
    <row r="4304" spans="1:17" hidden="1" x14ac:dyDescent="0.2">
      <c r="A4304" t="s">
        <v>360</v>
      </c>
      <c r="B4304" s="2">
        <v>41456</v>
      </c>
      <c r="C4304" t="s">
        <v>341</v>
      </c>
      <c r="D4304" t="s">
        <v>342</v>
      </c>
      <c r="E4304" t="s">
        <v>343</v>
      </c>
      <c r="F4304" t="s">
        <v>344</v>
      </c>
      <c r="G4304" t="s">
        <v>408</v>
      </c>
      <c r="H4304">
        <v>47</v>
      </c>
      <c r="I4304" t="s">
        <v>259</v>
      </c>
      <c r="J4304" t="s">
        <v>258</v>
      </c>
      <c r="K4304">
        <v>148590</v>
      </c>
      <c r="L4304">
        <v>126594</v>
      </c>
      <c r="M4304">
        <v>9128</v>
      </c>
      <c r="N4304">
        <v>4744</v>
      </c>
      <c r="O4304">
        <v>1532</v>
      </c>
      <c r="P4304">
        <v>1186</v>
      </c>
      <c r="Q4304">
        <v>5406</v>
      </c>
    </row>
    <row r="4305" spans="1:17" hidden="1" x14ac:dyDescent="0.2">
      <c r="A4305" t="s">
        <v>360</v>
      </c>
      <c r="B4305" s="2">
        <v>41456</v>
      </c>
      <c r="C4305" t="s">
        <v>341</v>
      </c>
      <c r="D4305" t="s">
        <v>342</v>
      </c>
      <c r="E4305" t="s">
        <v>347</v>
      </c>
      <c r="F4305" t="s">
        <v>348</v>
      </c>
      <c r="G4305" t="s">
        <v>408</v>
      </c>
      <c r="H4305">
        <v>47</v>
      </c>
      <c r="I4305" t="s">
        <v>259</v>
      </c>
      <c r="J4305" t="s">
        <v>258</v>
      </c>
      <c r="K4305">
        <v>3178906</v>
      </c>
      <c r="L4305">
        <v>2488592</v>
      </c>
      <c r="M4305">
        <v>574147</v>
      </c>
      <c r="N4305">
        <v>8425</v>
      </c>
      <c r="O4305">
        <v>55415</v>
      </c>
      <c r="P4305">
        <v>1576</v>
      </c>
      <c r="Q4305">
        <v>50751</v>
      </c>
    </row>
    <row r="4306" spans="1:17" hidden="1" x14ac:dyDescent="0.2">
      <c r="A4306" t="s">
        <v>360</v>
      </c>
      <c r="B4306" s="2">
        <v>41456</v>
      </c>
      <c r="C4306" t="s">
        <v>341</v>
      </c>
      <c r="D4306" t="s">
        <v>342</v>
      </c>
      <c r="E4306" t="s">
        <v>349</v>
      </c>
      <c r="F4306" t="s">
        <v>350</v>
      </c>
      <c r="G4306" t="s">
        <v>408</v>
      </c>
      <c r="H4306">
        <v>47</v>
      </c>
      <c r="I4306" t="s">
        <v>259</v>
      </c>
      <c r="J4306" t="s">
        <v>258</v>
      </c>
      <c r="K4306">
        <v>3327496</v>
      </c>
      <c r="L4306">
        <v>2615186</v>
      </c>
      <c r="M4306">
        <v>583275</v>
      </c>
      <c r="N4306">
        <v>13169</v>
      </c>
      <c r="O4306">
        <v>56947</v>
      </c>
      <c r="P4306">
        <v>2762</v>
      </c>
      <c r="Q4306">
        <v>56157</v>
      </c>
    </row>
    <row r="4307" spans="1:17" hidden="1" x14ac:dyDescent="0.2">
      <c r="A4307" t="s">
        <v>360</v>
      </c>
      <c r="B4307" s="2">
        <v>41456</v>
      </c>
      <c r="C4307" t="s">
        <v>351</v>
      </c>
      <c r="D4307" t="s">
        <v>352</v>
      </c>
      <c r="E4307" t="s">
        <v>343</v>
      </c>
      <c r="F4307" t="s">
        <v>344</v>
      </c>
      <c r="G4307" t="s">
        <v>408</v>
      </c>
      <c r="H4307">
        <v>47</v>
      </c>
      <c r="I4307" t="s">
        <v>259</v>
      </c>
      <c r="J4307" t="s">
        <v>258</v>
      </c>
      <c r="K4307">
        <v>170350</v>
      </c>
      <c r="L4307">
        <v>145780</v>
      </c>
      <c r="M4307">
        <v>9585</v>
      </c>
      <c r="N4307">
        <v>6215</v>
      </c>
      <c r="O4307">
        <v>1552</v>
      </c>
      <c r="P4307">
        <v>1544</v>
      </c>
      <c r="Q4307">
        <v>5674</v>
      </c>
    </row>
    <row r="4308" spans="1:17" hidden="1" x14ac:dyDescent="0.2">
      <c r="A4308" t="s">
        <v>360</v>
      </c>
      <c r="B4308" s="2">
        <v>41456</v>
      </c>
      <c r="C4308" t="s">
        <v>351</v>
      </c>
      <c r="D4308" t="s">
        <v>352</v>
      </c>
      <c r="E4308" t="s">
        <v>347</v>
      </c>
      <c r="F4308" t="s">
        <v>348</v>
      </c>
      <c r="G4308" t="s">
        <v>408</v>
      </c>
      <c r="H4308">
        <v>47</v>
      </c>
      <c r="I4308" t="s">
        <v>259</v>
      </c>
      <c r="J4308" t="s">
        <v>258</v>
      </c>
      <c r="K4308">
        <v>2995586</v>
      </c>
      <c r="L4308">
        <v>2373849</v>
      </c>
      <c r="M4308">
        <v>513727</v>
      </c>
      <c r="N4308">
        <v>8735</v>
      </c>
      <c r="O4308">
        <v>49237</v>
      </c>
      <c r="P4308">
        <v>1605</v>
      </c>
      <c r="Q4308">
        <v>48433</v>
      </c>
    </row>
    <row r="4309" spans="1:17" hidden="1" x14ac:dyDescent="0.2">
      <c r="A4309" t="s">
        <v>360</v>
      </c>
      <c r="B4309" s="2">
        <v>41456</v>
      </c>
      <c r="C4309" t="s">
        <v>351</v>
      </c>
      <c r="D4309" t="s">
        <v>352</v>
      </c>
      <c r="E4309" t="s">
        <v>349</v>
      </c>
      <c r="F4309" t="s">
        <v>350</v>
      </c>
      <c r="G4309" t="s">
        <v>408</v>
      </c>
      <c r="H4309">
        <v>47</v>
      </c>
      <c r="I4309" t="s">
        <v>259</v>
      </c>
      <c r="J4309" t="s">
        <v>258</v>
      </c>
      <c r="K4309">
        <v>3165936</v>
      </c>
      <c r="L4309">
        <v>2519629</v>
      </c>
      <c r="M4309">
        <v>523312</v>
      </c>
      <c r="N4309">
        <v>14950</v>
      </c>
      <c r="O4309">
        <v>50789</v>
      </c>
      <c r="P4309">
        <v>3149</v>
      </c>
      <c r="Q4309">
        <v>54107</v>
      </c>
    </row>
    <row r="4310" spans="1:17" hidden="1" x14ac:dyDescent="0.2">
      <c r="A4310" t="s">
        <v>360</v>
      </c>
      <c r="B4310" s="2">
        <v>41456</v>
      </c>
      <c r="C4310" t="s">
        <v>353</v>
      </c>
      <c r="D4310" t="s">
        <v>354</v>
      </c>
      <c r="E4310" t="s">
        <v>343</v>
      </c>
      <c r="F4310" t="s">
        <v>344</v>
      </c>
      <c r="G4310" t="s">
        <v>408</v>
      </c>
      <c r="H4310">
        <v>47</v>
      </c>
      <c r="I4310" t="s">
        <v>259</v>
      </c>
      <c r="J4310" t="s">
        <v>258</v>
      </c>
      <c r="K4310">
        <v>318940</v>
      </c>
      <c r="L4310">
        <v>272374</v>
      </c>
      <c r="M4310">
        <v>18713</v>
      </c>
      <c r="N4310">
        <v>10959</v>
      </c>
      <c r="O4310">
        <v>3084</v>
      </c>
      <c r="P4310">
        <v>2730</v>
      </c>
      <c r="Q4310">
        <v>11080</v>
      </c>
    </row>
    <row r="4311" spans="1:17" hidden="1" x14ac:dyDescent="0.2">
      <c r="A4311" t="s">
        <v>360</v>
      </c>
      <c r="B4311" s="2">
        <v>41456</v>
      </c>
      <c r="C4311" t="s">
        <v>353</v>
      </c>
      <c r="D4311" t="s">
        <v>354</v>
      </c>
      <c r="E4311" t="s">
        <v>347</v>
      </c>
      <c r="F4311" t="s">
        <v>348</v>
      </c>
      <c r="G4311" t="s">
        <v>408</v>
      </c>
      <c r="H4311">
        <v>47</v>
      </c>
      <c r="I4311" t="s">
        <v>259</v>
      </c>
      <c r="J4311" t="s">
        <v>258</v>
      </c>
      <c r="K4311">
        <v>6174492</v>
      </c>
      <c r="L4311">
        <v>4862441</v>
      </c>
      <c r="M4311">
        <v>1087874</v>
      </c>
      <c r="N4311">
        <v>17160</v>
      </c>
      <c r="O4311">
        <v>104652</v>
      </c>
      <c r="P4311">
        <v>3181</v>
      </c>
      <c r="Q4311">
        <v>99184</v>
      </c>
    </row>
    <row r="4312" spans="1:17" hidden="1" x14ac:dyDescent="0.2">
      <c r="A4312" t="s">
        <v>360</v>
      </c>
      <c r="B4312" s="2">
        <v>41456</v>
      </c>
      <c r="C4312" t="s">
        <v>353</v>
      </c>
      <c r="D4312" t="s">
        <v>354</v>
      </c>
      <c r="E4312" t="s">
        <v>349</v>
      </c>
      <c r="F4312" t="s">
        <v>350</v>
      </c>
      <c r="G4312" t="s">
        <v>408</v>
      </c>
      <c r="H4312">
        <v>47</v>
      </c>
      <c r="I4312" t="s">
        <v>259</v>
      </c>
      <c r="J4312" t="s">
        <v>258</v>
      </c>
      <c r="K4312">
        <v>6493432</v>
      </c>
      <c r="L4312">
        <v>5134815</v>
      </c>
      <c r="M4312">
        <v>1106587</v>
      </c>
      <c r="N4312">
        <v>28119</v>
      </c>
      <c r="O4312">
        <v>107736</v>
      </c>
      <c r="P4312">
        <v>5911</v>
      </c>
      <c r="Q4312">
        <v>110264</v>
      </c>
    </row>
    <row r="4313" spans="1:17" x14ac:dyDescent="0.2">
      <c r="A4313" t="s">
        <v>361</v>
      </c>
      <c r="B4313" s="2">
        <v>41821</v>
      </c>
      <c r="C4313" t="s">
        <v>341</v>
      </c>
      <c r="D4313" t="s">
        <v>342</v>
      </c>
      <c r="E4313" t="s">
        <v>343</v>
      </c>
      <c r="F4313" t="s">
        <v>344</v>
      </c>
      <c r="G4313" t="s">
        <v>408</v>
      </c>
      <c r="H4313">
        <v>47</v>
      </c>
      <c r="I4313" t="s">
        <v>259</v>
      </c>
      <c r="J4313" t="s">
        <v>258</v>
      </c>
      <c r="K4313">
        <v>154080</v>
      </c>
      <c r="L4313">
        <v>130879</v>
      </c>
      <c r="M4313">
        <v>9723</v>
      </c>
      <c r="N4313">
        <v>4912</v>
      </c>
      <c r="O4313">
        <v>1717</v>
      </c>
      <c r="P4313">
        <v>1234</v>
      </c>
      <c r="Q4313">
        <v>5615</v>
      </c>
    </row>
    <row r="4314" spans="1:17" x14ac:dyDescent="0.2">
      <c r="A4314" t="s">
        <v>361</v>
      </c>
      <c r="B4314" s="2">
        <v>41821</v>
      </c>
      <c r="C4314" t="s">
        <v>341</v>
      </c>
      <c r="D4314" t="s">
        <v>342</v>
      </c>
      <c r="E4314" t="s">
        <v>347</v>
      </c>
      <c r="F4314" t="s">
        <v>348</v>
      </c>
      <c r="G4314" t="s">
        <v>408</v>
      </c>
      <c r="H4314">
        <v>47</v>
      </c>
      <c r="I4314" t="s">
        <v>259</v>
      </c>
      <c r="J4314" t="s">
        <v>258</v>
      </c>
      <c r="K4314">
        <v>3196694</v>
      </c>
      <c r="L4314">
        <v>2497954</v>
      </c>
      <c r="M4314">
        <v>578734</v>
      </c>
      <c r="N4314">
        <v>8595</v>
      </c>
      <c r="O4314">
        <v>57124</v>
      </c>
      <c r="P4314">
        <v>1604</v>
      </c>
      <c r="Q4314">
        <v>52683</v>
      </c>
    </row>
    <row r="4315" spans="1:17" x14ac:dyDescent="0.2">
      <c r="A4315" t="s">
        <v>361</v>
      </c>
      <c r="B4315" s="2">
        <v>41821</v>
      </c>
      <c r="C4315" t="s">
        <v>341</v>
      </c>
      <c r="D4315" t="s">
        <v>342</v>
      </c>
      <c r="E4315" t="s">
        <v>349</v>
      </c>
      <c r="F4315" t="s">
        <v>350</v>
      </c>
      <c r="G4315" t="s">
        <v>408</v>
      </c>
      <c r="H4315">
        <v>47</v>
      </c>
      <c r="I4315" t="s">
        <v>259</v>
      </c>
      <c r="J4315" t="s">
        <v>258</v>
      </c>
      <c r="K4315">
        <v>3350774</v>
      </c>
      <c r="L4315">
        <v>2628833</v>
      </c>
      <c r="M4315">
        <v>588457</v>
      </c>
      <c r="N4315">
        <v>13507</v>
      </c>
      <c r="O4315">
        <v>58841</v>
      </c>
      <c r="P4315">
        <v>2838</v>
      </c>
      <c r="Q4315">
        <v>58298</v>
      </c>
    </row>
    <row r="4316" spans="1:17" x14ac:dyDescent="0.2">
      <c r="A4316" t="s">
        <v>361</v>
      </c>
      <c r="B4316" s="2">
        <v>41821</v>
      </c>
      <c r="C4316" t="s">
        <v>351</v>
      </c>
      <c r="D4316" t="s">
        <v>352</v>
      </c>
      <c r="E4316" t="s">
        <v>343</v>
      </c>
      <c r="F4316" t="s">
        <v>344</v>
      </c>
      <c r="G4316" t="s">
        <v>408</v>
      </c>
      <c r="H4316">
        <v>47</v>
      </c>
      <c r="I4316" t="s">
        <v>259</v>
      </c>
      <c r="J4316" t="s">
        <v>258</v>
      </c>
      <c r="K4316">
        <v>174904</v>
      </c>
      <c r="L4316">
        <v>149203</v>
      </c>
      <c r="M4316">
        <v>10205</v>
      </c>
      <c r="N4316">
        <v>6348</v>
      </c>
      <c r="O4316">
        <v>1708</v>
      </c>
      <c r="P4316">
        <v>1546</v>
      </c>
      <c r="Q4316">
        <v>5894</v>
      </c>
    </row>
    <row r="4317" spans="1:17" x14ac:dyDescent="0.2">
      <c r="A4317" t="s">
        <v>361</v>
      </c>
      <c r="B4317" s="2">
        <v>41821</v>
      </c>
      <c r="C4317" t="s">
        <v>351</v>
      </c>
      <c r="D4317" t="s">
        <v>352</v>
      </c>
      <c r="E4317" t="s">
        <v>347</v>
      </c>
      <c r="F4317" t="s">
        <v>348</v>
      </c>
      <c r="G4317" t="s">
        <v>408</v>
      </c>
      <c r="H4317">
        <v>47</v>
      </c>
      <c r="I4317" t="s">
        <v>259</v>
      </c>
      <c r="J4317" t="s">
        <v>258</v>
      </c>
      <c r="K4317">
        <v>3015148</v>
      </c>
      <c r="L4317">
        <v>2384756</v>
      </c>
      <c r="M4317">
        <v>518651</v>
      </c>
      <c r="N4317">
        <v>8888</v>
      </c>
      <c r="O4317">
        <v>50769</v>
      </c>
      <c r="P4317">
        <v>1629</v>
      </c>
      <c r="Q4317">
        <v>50455</v>
      </c>
    </row>
    <row r="4318" spans="1:17" x14ac:dyDescent="0.2">
      <c r="A4318" t="s">
        <v>361</v>
      </c>
      <c r="B4318" s="2">
        <v>41821</v>
      </c>
      <c r="C4318" t="s">
        <v>351</v>
      </c>
      <c r="D4318" t="s">
        <v>352</v>
      </c>
      <c r="E4318" t="s">
        <v>349</v>
      </c>
      <c r="F4318" t="s">
        <v>350</v>
      </c>
      <c r="G4318" t="s">
        <v>408</v>
      </c>
      <c r="H4318">
        <v>47</v>
      </c>
      <c r="I4318" t="s">
        <v>259</v>
      </c>
      <c r="J4318" t="s">
        <v>258</v>
      </c>
      <c r="K4318">
        <v>3190052</v>
      </c>
      <c r="L4318">
        <v>2533959</v>
      </c>
      <c r="M4318">
        <v>528856</v>
      </c>
      <c r="N4318">
        <v>15236</v>
      </c>
      <c r="O4318">
        <v>52477</v>
      </c>
      <c r="P4318">
        <v>3175</v>
      </c>
      <c r="Q4318">
        <v>56349</v>
      </c>
    </row>
    <row r="4319" spans="1:17" x14ac:dyDescent="0.2">
      <c r="A4319" t="s">
        <v>361</v>
      </c>
      <c r="B4319" s="2">
        <v>41821</v>
      </c>
      <c r="C4319" t="s">
        <v>353</v>
      </c>
      <c r="D4319" t="s">
        <v>354</v>
      </c>
      <c r="E4319" t="s">
        <v>343</v>
      </c>
      <c r="F4319" t="s">
        <v>344</v>
      </c>
      <c r="G4319" t="s">
        <v>408</v>
      </c>
      <c r="H4319">
        <v>47</v>
      </c>
      <c r="I4319" t="s">
        <v>259</v>
      </c>
      <c r="J4319" t="s">
        <v>258</v>
      </c>
      <c r="K4319">
        <v>328984</v>
      </c>
      <c r="L4319">
        <v>280082</v>
      </c>
      <c r="M4319">
        <v>19928</v>
      </c>
      <c r="N4319">
        <v>11260</v>
      </c>
      <c r="O4319">
        <v>3425</v>
      </c>
      <c r="P4319">
        <v>2780</v>
      </c>
      <c r="Q4319">
        <v>11509</v>
      </c>
    </row>
    <row r="4320" spans="1:17" x14ac:dyDescent="0.2">
      <c r="A4320" t="s">
        <v>361</v>
      </c>
      <c r="B4320" s="2">
        <v>41821</v>
      </c>
      <c r="C4320" t="s">
        <v>353</v>
      </c>
      <c r="D4320" t="s">
        <v>354</v>
      </c>
      <c r="E4320" t="s">
        <v>347</v>
      </c>
      <c r="F4320" t="s">
        <v>348</v>
      </c>
      <c r="G4320" t="s">
        <v>408</v>
      </c>
      <c r="H4320">
        <v>47</v>
      </c>
      <c r="I4320" t="s">
        <v>259</v>
      </c>
      <c r="J4320" t="s">
        <v>258</v>
      </c>
      <c r="K4320">
        <v>6211842</v>
      </c>
      <c r="L4320">
        <v>4882710</v>
      </c>
      <c r="M4320">
        <v>1097385</v>
      </c>
      <c r="N4320">
        <v>17483</v>
      </c>
      <c r="O4320">
        <v>107893</v>
      </c>
      <c r="P4320">
        <v>3233</v>
      </c>
      <c r="Q4320">
        <v>103138</v>
      </c>
    </row>
    <row r="4321" spans="1:17" x14ac:dyDescent="0.2">
      <c r="A4321" t="s">
        <v>361</v>
      </c>
      <c r="B4321" s="2">
        <v>41821</v>
      </c>
      <c r="C4321" t="s">
        <v>353</v>
      </c>
      <c r="D4321" t="s">
        <v>354</v>
      </c>
      <c r="E4321" t="s">
        <v>349</v>
      </c>
      <c r="F4321" t="s">
        <v>350</v>
      </c>
      <c r="G4321" t="s">
        <v>408</v>
      </c>
      <c r="H4321">
        <v>47</v>
      </c>
      <c r="I4321" t="s">
        <v>259</v>
      </c>
      <c r="J4321" t="s">
        <v>258</v>
      </c>
      <c r="K4321">
        <v>6540826</v>
      </c>
      <c r="L4321">
        <v>5162792</v>
      </c>
      <c r="M4321">
        <v>1117313</v>
      </c>
      <c r="N4321">
        <v>28743</v>
      </c>
      <c r="O4321">
        <v>111318</v>
      </c>
      <c r="P4321">
        <v>6013</v>
      </c>
      <c r="Q4321">
        <v>114647</v>
      </c>
    </row>
    <row r="4322" spans="1:17" hidden="1" x14ac:dyDescent="0.2">
      <c r="A4322" t="s">
        <v>362</v>
      </c>
      <c r="B4322" s="2">
        <v>42186</v>
      </c>
      <c r="C4322" t="s">
        <v>341</v>
      </c>
      <c r="D4322" t="s">
        <v>342</v>
      </c>
      <c r="E4322" t="s">
        <v>343</v>
      </c>
      <c r="F4322" t="s">
        <v>344</v>
      </c>
      <c r="G4322" t="s">
        <v>408</v>
      </c>
      <c r="H4322">
        <v>47</v>
      </c>
      <c r="I4322" t="s">
        <v>259</v>
      </c>
      <c r="J4322" t="s">
        <v>258</v>
      </c>
      <c r="K4322">
        <v>159861</v>
      </c>
      <c r="L4322">
        <v>135873</v>
      </c>
      <c r="M4322">
        <v>10008</v>
      </c>
      <c r="N4322">
        <v>5082</v>
      </c>
      <c r="O4322">
        <v>1823</v>
      </c>
      <c r="P4322">
        <v>1293</v>
      </c>
      <c r="Q4322">
        <v>5782</v>
      </c>
    </row>
    <row r="4323" spans="1:17" hidden="1" x14ac:dyDescent="0.2">
      <c r="A4323" t="s">
        <v>362</v>
      </c>
      <c r="B4323" s="2">
        <v>42186</v>
      </c>
      <c r="C4323" t="s">
        <v>341</v>
      </c>
      <c r="D4323" t="s">
        <v>342</v>
      </c>
      <c r="E4323" t="s">
        <v>347</v>
      </c>
      <c r="F4323" t="s">
        <v>348</v>
      </c>
      <c r="G4323" t="s">
        <v>408</v>
      </c>
      <c r="H4323">
        <v>47</v>
      </c>
      <c r="I4323" t="s">
        <v>259</v>
      </c>
      <c r="J4323" t="s">
        <v>258</v>
      </c>
      <c r="K4323">
        <v>3216442</v>
      </c>
      <c r="L4323">
        <v>2508667</v>
      </c>
      <c r="M4323">
        <v>583606</v>
      </c>
      <c r="N4323">
        <v>8759</v>
      </c>
      <c r="O4323">
        <v>59239</v>
      </c>
      <c r="P4323">
        <v>1614</v>
      </c>
      <c r="Q4323">
        <v>54557</v>
      </c>
    </row>
    <row r="4324" spans="1:17" hidden="1" x14ac:dyDescent="0.2">
      <c r="A4324" t="s">
        <v>362</v>
      </c>
      <c r="B4324" s="2">
        <v>42186</v>
      </c>
      <c r="C4324" t="s">
        <v>341</v>
      </c>
      <c r="D4324" t="s">
        <v>342</v>
      </c>
      <c r="E4324" t="s">
        <v>349</v>
      </c>
      <c r="F4324" t="s">
        <v>350</v>
      </c>
      <c r="G4324" t="s">
        <v>408</v>
      </c>
      <c r="H4324">
        <v>47</v>
      </c>
      <c r="I4324" t="s">
        <v>259</v>
      </c>
      <c r="J4324" t="s">
        <v>258</v>
      </c>
      <c r="K4324">
        <v>3376303</v>
      </c>
      <c r="L4324">
        <v>2644540</v>
      </c>
      <c r="M4324">
        <v>593614</v>
      </c>
      <c r="N4324">
        <v>13841</v>
      </c>
      <c r="O4324">
        <v>61062</v>
      </c>
      <c r="P4324">
        <v>2907</v>
      </c>
      <c r="Q4324">
        <v>60339</v>
      </c>
    </row>
    <row r="4325" spans="1:17" hidden="1" x14ac:dyDescent="0.2">
      <c r="A4325" t="s">
        <v>362</v>
      </c>
      <c r="B4325" s="2">
        <v>42186</v>
      </c>
      <c r="C4325" t="s">
        <v>351</v>
      </c>
      <c r="D4325" t="s">
        <v>352</v>
      </c>
      <c r="E4325" t="s">
        <v>343</v>
      </c>
      <c r="F4325" t="s">
        <v>344</v>
      </c>
      <c r="G4325" t="s">
        <v>408</v>
      </c>
      <c r="H4325">
        <v>47</v>
      </c>
      <c r="I4325" t="s">
        <v>259</v>
      </c>
      <c r="J4325" t="s">
        <v>258</v>
      </c>
      <c r="K4325">
        <v>180227</v>
      </c>
      <c r="L4325">
        <v>153695</v>
      </c>
      <c r="M4325">
        <v>10513</v>
      </c>
      <c r="N4325">
        <v>6538</v>
      </c>
      <c r="O4325">
        <v>1819</v>
      </c>
      <c r="P4325">
        <v>1550</v>
      </c>
      <c r="Q4325">
        <v>6112</v>
      </c>
    </row>
    <row r="4326" spans="1:17" hidden="1" x14ac:dyDescent="0.2">
      <c r="A4326" t="s">
        <v>362</v>
      </c>
      <c r="B4326" s="2">
        <v>42186</v>
      </c>
      <c r="C4326" t="s">
        <v>351</v>
      </c>
      <c r="D4326" t="s">
        <v>352</v>
      </c>
      <c r="E4326" t="s">
        <v>347</v>
      </c>
      <c r="F4326" t="s">
        <v>348</v>
      </c>
      <c r="G4326" t="s">
        <v>408</v>
      </c>
      <c r="H4326">
        <v>47</v>
      </c>
      <c r="I4326" t="s">
        <v>259</v>
      </c>
      <c r="J4326" t="s">
        <v>258</v>
      </c>
      <c r="K4326">
        <v>3034278</v>
      </c>
      <c r="L4326">
        <v>2395371</v>
      </c>
      <c r="M4326">
        <v>523090</v>
      </c>
      <c r="N4326">
        <v>9028</v>
      </c>
      <c r="O4326">
        <v>52787</v>
      </c>
      <c r="P4326">
        <v>1670</v>
      </c>
      <c r="Q4326">
        <v>52332</v>
      </c>
    </row>
    <row r="4327" spans="1:17" hidden="1" x14ac:dyDescent="0.2">
      <c r="A4327" t="s">
        <v>362</v>
      </c>
      <c r="B4327" s="2">
        <v>42186</v>
      </c>
      <c r="C4327" t="s">
        <v>351</v>
      </c>
      <c r="D4327" t="s">
        <v>352</v>
      </c>
      <c r="E4327" t="s">
        <v>349</v>
      </c>
      <c r="F4327" t="s">
        <v>350</v>
      </c>
      <c r="G4327" t="s">
        <v>408</v>
      </c>
      <c r="H4327">
        <v>47</v>
      </c>
      <c r="I4327" t="s">
        <v>259</v>
      </c>
      <c r="J4327" t="s">
        <v>258</v>
      </c>
      <c r="K4327">
        <v>3214505</v>
      </c>
      <c r="L4327">
        <v>2549066</v>
      </c>
      <c r="M4327">
        <v>533603</v>
      </c>
      <c r="N4327">
        <v>15566</v>
      </c>
      <c r="O4327">
        <v>54606</v>
      </c>
      <c r="P4327">
        <v>3220</v>
      </c>
      <c r="Q4327">
        <v>58444</v>
      </c>
    </row>
    <row r="4328" spans="1:17" hidden="1" x14ac:dyDescent="0.2">
      <c r="A4328" t="s">
        <v>362</v>
      </c>
      <c r="B4328" s="2">
        <v>42186</v>
      </c>
      <c r="C4328" t="s">
        <v>353</v>
      </c>
      <c r="D4328" t="s">
        <v>354</v>
      </c>
      <c r="E4328" t="s">
        <v>343</v>
      </c>
      <c r="F4328" t="s">
        <v>344</v>
      </c>
      <c r="G4328" t="s">
        <v>408</v>
      </c>
      <c r="H4328">
        <v>47</v>
      </c>
      <c r="I4328" t="s">
        <v>259</v>
      </c>
      <c r="J4328" t="s">
        <v>258</v>
      </c>
      <c r="K4328">
        <v>340088</v>
      </c>
      <c r="L4328">
        <v>289568</v>
      </c>
      <c r="M4328">
        <v>20521</v>
      </c>
      <c r="N4328">
        <v>11620</v>
      </c>
      <c r="O4328">
        <v>3642</v>
      </c>
      <c r="P4328">
        <v>2843</v>
      </c>
      <c r="Q4328">
        <v>11894</v>
      </c>
    </row>
    <row r="4329" spans="1:17" hidden="1" x14ac:dyDescent="0.2">
      <c r="A4329" t="s">
        <v>362</v>
      </c>
      <c r="B4329" s="2">
        <v>42186</v>
      </c>
      <c r="C4329" t="s">
        <v>353</v>
      </c>
      <c r="D4329" t="s">
        <v>354</v>
      </c>
      <c r="E4329" t="s">
        <v>347</v>
      </c>
      <c r="F4329" t="s">
        <v>348</v>
      </c>
      <c r="G4329" t="s">
        <v>408</v>
      </c>
      <c r="H4329">
        <v>47</v>
      </c>
      <c r="I4329" t="s">
        <v>259</v>
      </c>
      <c r="J4329" t="s">
        <v>258</v>
      </c>
      <c r="K4329">
        <v>6250720</v>
      </c>
      <c r="L4329">
        <v>4904038</v>
      </c>
      <c r="M4329">
        <v>1106696</v>
      </c>
      <c r="N4329">
        <v>17787</v>
      </c>
      <c r="O4329">
        <v>112026</v>
      </c>
      <c r="P4329">
        <v>3284</v>
      </c>
      <c r="Q4329">
        <v>106889</v>
      </c>
    </row>
    <row r="4330" spans="1:17" hidden="1" x14ac:dyDescent="0.2">
      <c r="A4330" t="s">
        <v>362</v>
      </c>
      <c r="B4330" s="2">
        <v>42186</v>
      </c>
      <c r="C4330" t="s">
        <v>353</v>
      </c>
      <c r="D4330" t="s">
        <v>354</v>
      </c>
      <c r="E4330" t="s">
        <v>349</v>
      </c>
      <c r="F4330" t="s">
        <v>350</v>
      </c>
      <c r="G4330" t="s">
        <v>408</v>
      </c>
      <c r="H4330">
        <v>47</v>
      </c>
      <c r="I4330" t="s">
        <v>259</v>
      </c>
      <c r="J4330" t="s">
        <v>258</v>
      </c>
      <c r="K4330">
        <v>6590808</v>
      </c>
      <c r="L4330">
        <v>5193606</v>
      </c>
      <c r="M4330">
        <v>1127217</v>
      </c>
      <c r="N4330">
        <v>29407</v>
      </c>
      <c r="O4330">
        <v>115668</v>
      </c>
      <c r="P4330">
        <v>6127</v>
      </c>
      <c r="Q4330">
        <v>118783</v>
      </c>
    </row>
    <row r="4331" spans="1:17" hidden="1" x14ac:dyDescent="0.2">
      <c r="A4331" t="s">
        <v>363</v>
      </c>
      <c r="B4331" s="2">
        <v>42552</v>
      </c>
      <c r="C4331" t="s">
        <v>341</v>
      </c>
      <c r="D4331" t="s">
        <v>342</v>
      </c>
      <c r="E4331" t="s">
        <v>343</v>
      </c>
      <c r="F4331" t="s">
        <v>344</v>
      </c>
      <c r="G4331" t="s">
        <v>408</v>
      </c>
      <c r="H4331">
        <v>47</v>
      </c>
      <c r="I4331" t="s">
        <v>259</v>
      </c>
      <c r="J4331" t="s">
        <v>258</v>
      </c>
      <c r="K4331">
        <v>165956</v>
      </c>
      <c r="L4331">
        <v>141018</v>
      </c>
      <c r="M4331">
        <v>10356</v>
      </c>
      <c r="N4331">
        <v>5273</v>
      </c>
      <c r="O4331">
        <v>1946</v>
      </c>
      <c r="P4331">
        <v>1290</v>
      </c>
      <c r="Q4331">
        <v>6073</v>
      </c>
    </row>
    <row r="4332" spans="1:17" hidden="1" x14ac:dyDescent="0.2">
      <c r="A4332" t="s">
        <v>363</v>
      </c>
      <c r="B4332" s="2">
        <v>42552</v>
      </c>
      <c r="C4332" t="s">
        <v>341</v>
      </c>
      <c r="D4332" t="s">
        <v>342</v>
      </c>
      <c r="E4332" t="s">
        <v>347</v>
      </c>
      <c r="F4332" t="s">
        <v>348</v>
      </c>
      <c r="G4332" t="s">
        <v>408</v>
      </c>
      <c r="H4332">
        <v>47</v>
      </c>
      <c r="I4332" t="s">
        <v>259</v>
      </c>
      <c r="J4332" t="s">
        <v>258</v>
      </c>
      <c r="K4332">
        <v>3238170</v>
      </c>
      <c r="L4332">
        <v>2521157</v>
      </c>
      <c r="M4332">
        <v>588454</v>
      </c>
      <c r="N4332">
        <v>8972</v>
      </c>
      <c r="O4332">
        <v>61201</v>
      </c>
      <c r="P4332">
        <v>1681</v>
      </c>
      <c r="Q4332">
        <v>56705</v>
      </c>
    </row>
    <row r="4333" spans="1:17" hidden="1" x14ac:dyDescent="0.2">
      <c r="A4333" t="s">
        <v>363</v>
      </c>
      <c r="B4333" s="2">
        <v>42552</v>
      </c>
      <c r="C4333" t="s">
        <v>341</v>
      </c>
      <c r="D4333" t="s">
        <v>342</v>
      </c>
      <c r="E4333" t="s">
        <v>349</v>
      </c>
      <c r="F4333" t="s">
        <v>350</v>
      </c>
      <c r="G4333" t="s">
        <v>408</v>
      </c>
      <c r="H4333">
        <v>47</v>
      </c>
      <c r="I4333" t="s">
        <v>259</v>
      </c>
      <c r="J4333" t="s">
        <v>258</v>
      </c>
      <c r="K4333">
        <v>3404126</v>
      </c>
      <c r="L4333">
        <v>2662175</v>
      </c>
      <c r="M4333">
        <v>598810</v>
      </c>
      <c r="N4333">
        <v>14245</v>
      </c>
      <c r="O4333">
        <v>63147</v>
      </c>
      <c r="P4333">
        <v>2971</v>
      </c>
      <c r="Q4333">
        <v>62778</v>
      </c>
    </row>
    <row r="4334" spans="1:17" hidden="1" x14ac:dyDescent="0.2">
      <c r="A4334" t="s">
        <v>363</v>
      </c>
      <c r="B4334" s="2">
        <v>42552</v>
      </c>
      <c r="C4334" t="s">
        <v>351</v>
      </c>
      <c r="D4334" t="s">
        <v>352</v>
      </c>
      <c r="E4334" t="s">
        <v>343</v>
      </c>
      <c r="F4334" t="s">
        <v>344</v>
      </c>
      <c r="G4334" t="s">
        <v>408</v>
      </c>
      <c r="H4334">
        <v>47</v>
      </c>
      <c r="I4334" t="s">
        <v>259</v>
      </c>
      <c r="J4334" t="s">
        <v>258</v>
      </c>
      <c r="K4334">
        <v>185946</v>
      </c>
      <c r="L4334">
        <v>158669</v>
      </c>
      <c r="M4334">
        <v>10729</v>
      </c>
      <c r="N4334">
        <v>6694</v>
      </c>
      <c r="O4334">
        <v>1896</v>
      </c>
      <c r="P4334">
        <v>1594</v>
      </c>
      <c r="Q4334">
        <v>6364</v>
      </c>
    </row>
    <row r="4335" spans="1:17" hidden="1" x14ac:dyDescent="0.2">
      <c r="A4335" t="s">
        <v>363</v>
      </c>
      <c r="B4335" s="2">
        <v>42552</v>
      </c>
      <c r="C4335" t="s">
        <v>351</v>
      </c>
      <c r="D4335" t="s">
        <v>352</v>
      </c>
      <c r="E4335" t="s">
        <v>347</v>
      </c>
      <c r="F4335" t="s">
        <v>348</v>
      </c>
      <c r="G4335" t="s">
        <v>408</v>
      </c>
      <c r="H4335">
        <v>47</v>
      </c>
      <c r="I4335" t="s">
        <v>259</v>
      </c>
      <c r="J4335" t="s">
        <v>258</v>
      </c>
      <c r="K4335">
        <v>3054939</v>
      </c>
      <c r="L4335">
        <v>2408702</v>
      </c>
      <c r="M4335">
        <v>526556</v>
      </c>
      <c r="N4335">
        <v>9194</v>
      </c>
      <c r="O4335">
        <v>54484</v>
      </c>
      <c r="P4335">
        <v>1730</v>
      </c>
      <c r="Q4335">
        <v>54273</v>
      </c>
    </row>
    <row r="4336" spans="1:17" hidden="1" x14ac:dyDescent="0.2">
      <c r="A4336" t="s">
        <v>363</v>
      </c>
      <c r="B4336" s="2">
        <v>42552</v>
      </c>
      <c r="C4336" t="s">
        <v>351</v>
      </c>
      <c r="D4336" t="s">
        <v>352</v>
      </c>
      <c r="E4336" t="s">
        <v>349</v>
      </c>
      <c r="F4336" t="s">
        <v>350</v>
      </c>
      <c r="G4336" t="s">
        <v>408</v>
      </c>
      <c r="H4336">
        <v>47</v>
      </c>
      <c r="I4336" t="s">
        <v>259</v>
      </c>
      <c r="J4336" t="s">
        <v>258</v>
      </c>
      <c r="K4336">
        <v>3240885</v>
      </c>
      <c r="L4336">
        <v>2567371</v>
      </c>
      <c r="M4336">
        <v>537285</v>
      </c>
      <c r="N4336">
        <v>15888</v>
      </c>
      <c r="O4336">
        <v>56380</v>
      </c>
      <c r="P4336">
        <v>3324</v>
      </c>
      <c r="Q4336">
        <v>60637</v>
      </c>
    </row>
    <row r="4337" spans="1:17" hidden="1" x14ac:dyDescent="0.2">
      <c r="A4337" t="s">
        <v>363</v>
      </c>
      <c r="B4337" s="2">
        <v>42552</v>
      </c>
      <c r="C4337" t="s">
        <v>353</v>
      </c>
      <c r="D4337" t="s">
        <v>354</v>
      </c>
      <c r="E4337" t="s">
        <v>343</v>
      </c>
      <c r="F4337" t="s">
        <v>344</v>
      </c>
      <c r="G4337" t="s">
        <v>408</v>
      </c>
      <c r="H4337">
        <v>47</v>
      </c>
      <c r="I4337" t="s">
        <v>259</v>
      </c>
      <c r="J4337" t="s">
        <v>258</v>
      </c>
      <c r="K4337">
        <v>351902</v>
      </c>
      <c r="L4337">
        <v>299687</v>
      </c>
      <c r="M4337">
        <v>21085</v>
      </c>
      <c r="N4337">
        <v>11967</v>
      </c>
      <c r="O4337">
        <v>3842</v>
      </c>
      <c r="P4337">
        <v>2884</v>
      </c>
      <c r="Q4337">
        <v>12437</v>
      </c>
    </row>
    <row r="4338" spans="1:17" hidden="1" x14ac:dyDescent="0.2">
      <c r="A4338" t="s">
        <v>363</v>
      </c>
      <c r="B4338" s="2">
        <v>42552</v>
      </c>
      <c r="C4338" t="s">
        <v>353</v>
      </c>
      <c r="D4338" t="s">
        <v>354</v>
      </c>
      <c r="E4338" t="s">
        <v>347</v>
      </c>
      <c r="F4338" t="s">
        <v>348</v>
      </c>
      <c r="G4338" t="s">
        <v>408</v>
      </c>
      <c r="H4338">
        <v>47</v>
      </c>
      <c r="I4338" t="s">
        <v>259</v>
      </c>
      <c r="J4338" t="s">
        <v>258</v>
      </c>
      <c r="K4338">
        <v>6293109</v>
      </c>
      <c r="L4338">
        <v>4929859</v>
      </c>
      <c r="M4338">
        <v>1115010</v>
      </c>
      <c r="N4338">
        <v>18166</v>
      </c>
      <c r="O4338">
        <v>115685</v>
      </c>
      <c r="P4338">
        <v>3411</v>
      </c>
      <c r="Q4338">
        <v>110978</v>
      </c>
    </row>
    <row r="4339" spans="1:17" hidden="1" x14ac:dyDescent="0.2">
      <c r="A4339" t="s">
        <v>363</v>
      </c>
      <c r="B4339" s="2">
        <v>42552</v>
      </c>
      <c r="C4339" t="s">
        <v>353</v>
      </c>
      <c r="D4339" t="s">
        <v>354</v>
      </c>
      <c r="E4339" t="s">
        <v>349</v>
      </c>
      <c r="F4339" t="s">
        <v>350</v>
      </c>
      <c r="G4339" t="s">
        <v>408</v>
      </c>
      <c r="H4339">
        <v>47</v>
      </c>
      <c r="I4339" t="s">
        <v>259</v>
      </c>
      <c r="J4339" t="s">
        <v>258</v>
      </c>
      <c r="K4339">
        <v>6645011</v>
      </c>
      <c r="L4339">
        <v>5229546</v>
      </c>
      <c r="M4339">
        <v>1136095</v>
      </c>
      <c r="N4339">
        <v>30133</v>
      </c>
      <c r="O4339">
        <v>119527</v>
      </c>
      <c r="P4339">
        <v>6295</v>
      </c>
      <c r="Q4339">
        <v>123415</v>
      </c>
    </row>
    <row r="4340" spans="1:17" hidden="1" x14ac:dyDescent="0.2">
      <c r="A4340" t="s">
        <v>364</v>
      </c>
      <c r="B4340" s="2">
        <v>42917</v>
      </c>
      <c r="C4340" t="s">
        <v>341</v>
      </c>
      <c r="D4340" t="s">
        <v>342</v>
      </c>
      <c r="E4340" t="s">
        <v>343</v>
      </c>
      <c r="F4340" t="s">
        <v>344</v>
      </c>
      <c r="G4340" t="s">
        <v>408</v>
      </c>
      <c r="H4340">
        <v>47</v>
      </c>
      <c r="I4340" t="s">
        <v>259</v>
      </c>
      <c r="J4340" t="s">
        <v>258</v>
      </c>
      <c r="K4340">
        <v>172806</v>
      </c>
      <c r="L4340">
        <v>146839</v>
      </c>
      <c r="M4340">
        <v>10754</v>
      </c>
      <c r="N4340">
        <v>5504</v>
      </c>
      <c r="O4340">
        <v>1986</v>
      </c>
      <c r="P4340">
        <v>1307</v>
      </c>
      <c r="Q4340">
        <v>6416</v>
      </c>
    </row>
    <row r="4341" spans="1:17" hidden="1" x14ac:dyDescent="0.2">
      <c r="A4341" t="s">
        <v>364</v>
      </c>
      <c r="B4341" s="2">
        <v>42917</v>
      </c>
      <c r="C4341" t="s">
        <v>341</v>
      </c>
      <c r="D4341" t="s">
        <v>342</v>
      </c>
      <c r="E4341" t="s">
        <v>347</v>
      </c>
      <c r="F4341" t="s">
        <v>348</v>
      </c>
      <c r="G4341" t="s">
        <v>408</v>
      </c>
      <c r="H4341">
        <v>47</v>
      </c>
      <c r="I4341" t="s">
        <v>259</v>
      </c>
      <c r="J4341" t="s">
        <v>258</v>
      </c>
      <c r="K4341">
        <v>3262881</v>
      </c>
      <c r="L4341">
        <v>2536058</v>
      </c>
      <c r="M4341">
        <v>593727</v>
      </c>
      <c r="N4341">
        <v>9148</v>
      </c>
      <c r="O4341">
        <v>63415</v>
      </c>
      <c r="P4341">
        <v>1716</v>
      </c>
      <c r="Q4341">
        <v>58817</v>
      </c>
    </row>
    <row r="4342" spans="1:17" hidden="1" x14ac:dyDescent="0.2">
      <c r="A4342" t="s">
        <v>364</v>
      </c>
      <c r="B4342" s="2">
        <v>42917</v>
      </c>
      <c r="C4342" t="s">
        <v>341</v>
      </c>
      <c r="D4342" t="s">
        <v>342</v>
      </c>
      <c r="E4342" t="s">
        <v>349</v>
      </c>
      <c r="F4342" t="s">
        <v>350</v>
      </c>
      <c r="G4342" t="s">
        <v>408</v>
      </c>
      <c r="H4342">
        <v>47</v>
      </c>
      <c r="I4342" t="s">
        <v>259</v>
      </c>
      <c r="J4342" t="s">
        <v>258</v>
      </c>
      <c r="K4342">
        <v>3435687</v>
      </c>
      <c r="L4342">
        <v>2682897</v>
      </c>
      <c r="M4342">
        <v>604481</v>
      </c>
      <c r="N4342">
        <v>14652</v>
      </c>
      <c r="O4342">
        <v>65401</v>
      </c>
      <c r="P4342">
        <v>3023</v>
      </c>
      <c r="Q4342">
        <v>65233</v>
      </c>
    </row>
    <row r="4343" spans="1:17" hidden="1" x14ac:dyDescent="0.2">
      <c r="A4343" t="s">
        <v>364</v>
      </c>
      <c r="B4343" s="2">
        <v>42917</v>
      </c>
      <c r="C4343" t="s">
        <v>351</v>
      </c>
      <c r="D4343" t="s">
        <v>352</v>
      </c>
      <c r="E4343" t="s">
        <v>343</v>
      </c>
      <c r="F4343" t="s">
        <v>344</v>
      </c>
      <c r="G4343" t="s">
        <v>408</v>
      </c>
      <c r="H4343">
        <v>47</v>
      </c>
      <c r="I4343" t="s">
        <v>259</v>
      </c>
      <c r="J4343" t="s">
        <v>258</v>
      </c>
      <c r="K4343">
        <v>193294</v>
      </c>
      <c r="L4343">
        <v>165208</v>
      </c>
      <c r="M4343">
        <v>11015</v>
      </c>
      <c r="N4343">
        <v>6824</v>
      </c>
      <c r="O4343">
        <v>1962</v>
      </c>
      <c r="P4343">
        <v>1598</v>
      </c>
      <c r="Q4343">
        <v>6687</v>
      </c>
    </row>
    <row r="4344" spans="1:17" hidden="1" x14ac:dyDescent="0.2">
      <c r="A4344" t="s">
        <v>364</v>
      </c>
      <c r="B4344" s="2">
        <v>42917</v>
      </c>
      <c r="C4344" t="s">
        <v>351</v>
      </c>
      <c r="D4344" t="s">
        <v>352</v>
      </c>
      <c r="E4344" t="s">
        <v>347</v>
      </c>
      <c r="F4344" t="s">
        <v>348</v>
      </c>
      <c r="G4344" t="s">
        <v>408</v>
      </c>
      <c r="H4344">
        <v>47</v>
      </c>
      <c r="I4344" t="s">
        <v>259</v>
      </c>
      <c r="J4344" t="s">
        <v>258</v>
      </c>
      <c r="K4344">
        <v>3079813</v>
      </c>
      <c r="L4344">
        <v>2424015</v>
      </c>
      <c r="M4344">
        <v>531558</v>
      </c>
      <c r="N4344">
        <v>9482</v>
      </c>
      <c r="O4344">
        <v>56582</v>
      </c>
      <c r="P4344">
        <v>1803</v>
      </c>
      <c r="Q4344">
        <v>56373</v>
      </c>
    </row>
    <row r="4345" spans="1:17" hidden="1" x14ac:dyDescent="0.2">
      <c r="A4345" t="s">
        <v>364</v>
      </c>
      <c r="B4345" s="2">
        <v>42917</v>
      </c>
      <c r="C4345" t="s">
        <v>351</v>
      </c>
      <c r="D4345" t="s">
        <v>352</v>
      </c>
      <c r="E4345" t="s">
        <v>349</v>
      </c>
      <c r="F4345" t="s">
        <v>350</v>
      </c>
      <c r="G4345" t="s">
        <v>408</v>
      </c>
      <c r="H4345">
        <v>47</v>
      </c>
      <c r="I4345" t="s">
        <v>259</v>
      </c>
      <c r="J4345" t="s">
        <v>258</v>
      </c>
      <c r="K4345">
        <v>3273107</v>
      </c>
      <c r="L4345">
        <v>2589223</v>
      </c>
      <c r="M4345">
        <v>542573</v>
      </c>
      <c r="N4345">
        <v>16306</v>
      </c>
      <c r="O4345">
        <v>58544</v>
      </c>
      <c r="P4345">
        <v>3401</v>
      </c>
      <c r="Q4345">
        <v>63060</v>
      </c>
    </row>
    <row r="4346" spans="1:17" hidden="1" x14ac:dyDescent="0.2">
      <c r="A4346" t="s">
        <v>364</v>
      </c>
      <c r="B4346" s="2">
        <v>42917</v>
      </c>
      <c r="C4346" t="s">
        <v>353</v>
      </c>
      <c r="D4346" t="s">
        <v>354</v>
      </c>
      <c r="E4346" t="s">
        <v>343</v>
      </c>
      <c r="F4346" t="s">
        <v>344</v>
      </c>
      <c r="G4346" t="s">
        <v>408</v>
      </c>
      <c r="H4346">
        <v>47</v>
      </c>
      <c r="I4346" t="s">
        <v>259</v>
      </c>
      <c r="J4346" t="s">
        <v>258</v>
      </c>
      <c r="K4346">
        <v>366100</v>
      </c>
      <c r="L4346">
        <v>312047</v>
      </c>
      <c r="M4346">
        <v>21769</v>
      </c>
      <c r="N4346">
        <v>12328</v>
      </c>
      <c r="O4346">
        <v>3948</v>
      </c>
      <c r="P4346">
        <v>2905</v>
      </c>
      <c r="Q4346">
        <v>13103</v>
      </c>
    </row>
    <row r="4347" spans="1:17" hidden="1" x14ac:dyDescent="0.2">
      <c r="A4347" t="s">
        <v>364</v>
      </c>
      <c r="B4347" s="2">
        <v>42917</v>
      </c>
      <c r="C4347" t="s">
        <v>353</v>
      </c>
      <c r="D4347" t="s">
        <v>354</v>
      </c>
      <c r="E4347" t="s">
        <v>347</v>
      </c>
      <c r="F4347" t="s">
        <v>348</v>
      </c>
      <c r="G4347" t="s">
        <v>408</v>
      </c>
      <c r="H4347">
        <v>47</v>
      </c>
      <c r="I4347" t="s">
        <v>259</v>
      </c>
      <c r="J4347" t="s">
        <v>258</v>
      </c>
      <c r="K4347">
        <v>6342694</v>
      </c>
      <c r="L4347">
        <v>4960073</v>
      </c>
      <c r="M4347">
        <v>1125285</v>
      </c>
      <c r="N4347">
        <v>18630</v>
      </c>
      <c r="O4347">
        <v>119997</v>
      </c>
      <c r="P4347">
        <v>3519</v>
      </c>
      <c r="Q4347">
        <v>115190</v>
      </c>
    </row>
    <row r="4348" spans="1:17" hidden="1" x14ac:dyDescent="0.2">
      <c r="A4348" t="s">
        <v>364</v>
      </c>
      <c r="B4348" s="2">
        <v>42917</v>
      </c>
      <c r="C4348" t="s">
        <v>353</v>
      </c>
      <c r="D4348" t="s">
        <v>354</v>
      </c>
      <c r="E4348" t="s">
        <v>349</v>
      </c>
      <c r="F4348" t="s">
        <v>350</v>
      </c>
      <c r="G4348" t="s">
        <v>408</v>
      </c>
      <c r="H4348">
        <v>47</v>
      </c>
      <c r="I4348" t="s">
        <v>259</v>
      </c>
      <c r="J4348" t="s">
        <v>258</v>
      </c>
      <c r="K4348">
        <v>6708794</v>
      </c>
      <c r="L4348">
        <v>5272120</v>
      </c>
      <c r="M4348">
        <v>1147054</v>
      </c>
      <c r="N4348">
        <v>30958</v>
      </c>
      <c r="O4348">
        <v>123945</v>
      </c>
      <c r="P4348">
        <v>6424</v>
      </c>
      <c r="Q4348">
        <v>128293</v>
      </c>
    </row>
    <row r="4349" spans="1:17" hidden="1" x14ac:dyDescent="0.2">
      <c r="A4349" t="s">
        <v>365</v>
      </c>
      <c r="B4349" s="2">
        <v>43282</v>
      </c>
      <c r="C4349" t="s">
        <v>341</v>
      </c>
      <c r="D4349" t="s">
        <v>342</v>
      </c>
      <c r="E4349" t="s">
        <v>343</v>
      </c>
      <c r="F4349" t="s">
        <v>344</v>
      </c>
      <c r="G4349" t="s">
        <v>408</v>
      </c>
      <c r="H4349">
        <v>47</v>
      </c>
      <c r="I4349" t="s">
        <v>259</v>
      </c>
      <c r="J4349" t="s">
        <v>258</v>
      </c>
      <c r="K4349">
        <v>179903</v>
      </c>
      <c r="L4349">
        <v>153309</v>
      </c>
      <c r="M4349">
        <v>10884</v>
      </c>
      <c r="N4349">
        <v>5708</v>
      </c>
      <c r="O4349">
        <v>2008</v>
      </c>
      <c r="P4349">
        <v>1348</v>
      </c>
      <c r="Q4349">
        <v>6646</v>
      </c>
    </row>
    <row r="4350" spans="1:17" hidden="1" x14ac:dyDescent="0.2">
      <c r="A4350" t="s">
        <v>365</v>
      </c>
      <c r="B4350" s="2">
        <v>43282</v>
      </c>
      <c r="C4350" t="s">
        <v>341</v>
      </c>
      <c r="D4350" t="s">
        <v>342</v>
      </c>
      <c r="E4350" t="s">
        <v>347</v>
      </c>
      <c r="F4350" t="s">
        <v>348</v>
      </c>
      <c r="G4350" t="s">
        <v>408</v>
      </c>
      <c r="H4350">
        <v>47</v>
      </c>
      <c r="I4350" t="s">
        <v>259</v>
      </c>
      <c r="J4350" t="s">
        <v>258</v>
      </c>
      <c r="K4350">
        <v>3287183</v>
      </c>
      <c r="L4350">
        <v>2551577</v>
      </c>
      <c r="M4350">
        <v>598093</v>
      </c>
      <c r="N4350">
        <v>9385</v>
      </c>
      <c r="O4350">
        <v>65699</v>
      </c>
      <c r="P4350">
        <v>1761</v>
      </c>
      <c r="Q4350">
        <v>60668</v>
      </c>
    </row>
    <row r="4351" spans="1:17" hidden="1" x14ac:dyDescent="0.2">
      <c r="A4351" t="s">
        <v>365</v>
      </c>
      <c r="B4351" s="2">
        <v>43282</v>
      </c>
      <c r="C4351" t="s">
        <v>341</v>
      </c>
      <c r="D4351" t="s">
        <v>342</v>
      </c>
      <c r="E4351" t="s">
        <v>349</v>
      </c>
      <c r="F4351" t="s">
        <v>350</v>
      </c>
      <c r="G4351" t="s">
        <v>408</v>
      </c>
      <c r="H4351">
        <v>47</v>
      </c>
      <c r="I4351" t="s">
        <v>259</v>
      </c>
      <c r="J4351" t="s">
        <v>258</v>
      </c>
      <c r="K4351">
        <v>3467086</v>
      </c>
      <c r="L4351">
        <v>2704886</v>
      </c>
      <c r="M4351">
        <v>608977</v>
      </c>
      <c r="N4351">
        <v>15093</v>
      </c>
      <c r="O4351">
        <v>67707</v>
      </c>
      <c r="P4351">
        <v>3109</v>
      </c>
      <c r="Q4351">
        <v>67314</v>
      </c>
    </row>
    <row r="4352" spans="1:17" hidden="1" x14ac:dyDescent="0.2">
      <c r="A4352" t="s">
        <v>365</v>
      </c>
      <c r="B4352" s="2">
        <v>43282</v>
      </c>
      <c r="C4352" t="s">
        <v>351</v>
      </c>
      <c r="D4352" t="s">
        <v>352</v>
      </c>
      <c r="E4352" t="s">
        <v>343</v>
      </c>
      <c r="F4352" t="s">
        <v>344</v>
      </c>
      <c r="G4352" t="s">
        <v>408</v>
      </c>
      <c r="H4352">
        <v>47</v>
      </c>
      <c r="I4352" t="s">
        <v>259</v>
      </c>
      <c r="J4352" t="s">
        <v>258</v>
      </c>
      <c r="K4352">
        <v>200869</v>
      </c>
      <c r="L4352">
        <v>172205</v>
      </c>
      <c r="M4352">
        <v>11189</v>
      </c>
      <c r="N4352">
        <v>6970</v>
      </c>
      <c r="O4352">
        <v>1992</v>
      </c>
      <c r="P4352">
        <v>1582</v>
      </c>
      <c r="Q4352">
        <v>6931</v>
      </c>
    </row>
    <row r="4353" spans="1:17" hidden="1" x14ac:dyDescent="0.2">
      <c r="A4353" t="s">
        <v>365</v>
      </c>
      <c r="B4353" s="2">
        <v>43282</v>
      </c>
      <c r="C4353" t="s">
        <v>351</v>
      </c>
      <c r="D4353" t="s">
        <v>352</v>
      </c>
      <c r="E4353" t="s">
        <v>347</v>
      </c>
      <c r="F4353" t="s">
        <v>348</v>
      </c>
      <c r="G4353" t="s">
        <v>408</v>
      </c>
      <c r="H4353">
        <v>47</v>
      </c>
      <c r="I4353" t="s">
        <v>259</v>
      </c>
      <c r="J4353" t="s">
        <v>258</v>
      </c>
      <c r="K4353">
        <v>3102055</v>
      </c>
      <c r="L4353">
        <v>2438181</v>
      </c>
      <c r="M4353">
        <v>535465</v>
      </c>
      <c r="N4353">
        <v>9763</v>
      </c>
      <c r="O4353">
        <v>58827</v>
      </c>
      <c r="P4353">
        <v>1805</v>
      </c>
      <c r="Q4353">
        <v>58014</v>
      </c>
    </row>
    <row r="4354" spans="1:17" hidden="1" x14ac:dyDescent="0.2">
      <c r="A4354" t="s">
        <v>365</v>
      </c>
      <c r="B4354" s="2">
        <v>43282</v>
      </c>
      <c r="C4354" t="s">
        <v>351</v>
      </c>
      <c r="D4354" t="s">
        <v>352</v>
      </c>
      <c r="E4354" t="s">
        <v>349</v>
      </c>
      <c r="F4354" t="s">
        <v>350</v>
      </c>
      <c r="G4354" t="s">
        <v>408</v>
      </c>
      <c r="H4354">
        <v>47</v>
      </c>
      <c r="I4354" t="s">
        <v>259</v>
      </c>
      <c r="J4354" t="s">
        <v>258</v>
      </c>
      <c r="K4354">
        <v>3302924</v>
      </c>
      <c r="L4354">
        <v>2610386</v>
      </c>
      <c r="M4354">
        <v>546654</v>
      </c>
      <c r="N4354">
        <v>16733</v>
      </c>
      <c r="O4354">
        <v>60819</v>
      </c>
      <c r="P4354">
        <v>3387</v>
      </c>
      <c r="Q4354">
        <v>64945</v>
      </c>
    </row>
    <row r="4355" spans="1:17" hidden="1" x14ac:dyDescent="0.2">
      <c r="A4355" t="s">
        <v>365</v>
      </c>
      <c r="B4355" s="2">
        <v>43282</v>
      </c>
      <c r="C4355" t="s">
        <v>353</v>
      </c>
      <c r="D4355" t="s">
        <v>354</v>
      </c>
      <c r="E4355" t="s">
        <v>343</v>
      </c>
      <c r="F4355" t="s">
        <v>344</v>
      </c>
      <c r="G4355" t="s">
        <v>408</v>
      </c>
      <c r="H4355">
        <v>47</v>
      </c>
      <c r="I4355" t="s">
        <v>259</v>
      </c>
      <c r="J4355" t="s">
        <v>258</v>
      </c>
      <c r="K4355">
        <v>380772</v>
      </c>
      <c r="L4355">
        <v>325514</v>
      </c>
      <c r="M4355">
        <v>22073</v>
      </c>
      <c r="N4355">
        <v>12678</v>
      </c>
      <c r="O4355">
        <v>4000</v>
      </c>
      <c r="P4355">
        <v>2930</v>
      </c>
      <c r="Q4355">
        <v>13577</v>
      </c>
    </row>
    <row r="4356" spans="1:17" hidden="1" x14ac:dyDescent="0.2">
      <c r="A4356" t="s">
        <v>365</v>
      </c>
      <c r="B4356" s="2">
        <v>43282</v>
      </c>
      <c r="C4356" t="s">
        <v>353</v>
      </c>
      <c r="D4356" t="s">
        <v>354</v>
      </c>
      <c r="E4356" t="s">
        <v>347</v>
      </c>
      <c r="F4356" t="s">
        <v>348</v>
      </c>
      <c r="G4356" t="s">
        <v>408</v>
      </c>
      <c r="H4356">
        <v>47</v>
      </c>
      <c r="I4356" t="s">
        <v>259</v>
      </c>
      <c r="J4356" t="s">
        <v>258</v>
      </c>
      <c r="K4356">
        <v>6389238</v>
      </c>
      <c r="L4356">
        <v>4989758</v>
      </c>
      <c r="M4356">
        <v>1133558</v>
      </c>
      <c r="N4356">
        <v>19148</v>
      </c>
      <c r="O4356">
        <v>124526</v>
      </c>
      <c r="P4356">
        <v>3566</v>
      </c>
      <c r="Q4356">
        <v>118682</v>
      </c>
    </row>
    <row r="4357" spans="1:17" hidden="1" x14ac:dyDescent="0.2">
      <c r="A4357" t="s">
        <v>365</v>
      </c>
      <c r="B4357" s="2">
        <v>43282</v>
      </c>
      <c r="C4357" t="s">
        <v>353</v>
      </c>
      <c r="D4357" t="s">
        <v>354</v>
      </c>
      <c r="E4357" t="s">
        <v>349</v>
      </c>
      <c r="F4357" t="s">
        <v>350</v>
      </c>
      <c r="G4357" t="s">
        <v>408</v>
      </c>
      <c r="H4357">
        <v>47</v>
      </c>
      <c r="I4357" t="s">
        <v>259</v>
      </c>
      <c r="J4357" t="s">
        <v>258</v>
      </c>
      <c r="K4357">
        <v>6770010</v>
      </c>
      <c r="L4357">
        <v>5315272</v>
      </c>
      <c r="M4357">
        <v>1155631</v>
      </c>
      <c r="N4357">
        <v>31826</v>
      </c>
      <c r="O4357">
        <v>128526</v>
      </c>
      <c r="P4357">
        <v>6496</v>
      </c>
      <c r="Q4357">
        <v>132259</v>
      </c>
    </row>
    <row r="4358" spans="1:17" hidden="1" x14ac:dyDescent="0.2">
      <c r="A4358" t="s">
        <v>339</v>
      </c>
      <c r="B4358" t="s">
        <v>340</v>
      </c>
      <c r="C4358" t="s">
        <v>341</v>
      </c>
      <c r="D4358" t="s">
        <v>342</v>
      </c>
      <c r="E4358" t="s">
        <v>343</v>
      </c>
      <c r="F4358" t="s">
        <v>344</v>
      </c>
      <c r="G4358" t="s">
        <v>409</v>
      </c>
      <c r="H4358">
        <v>48</v>
      </c>
      <c r="I4358" t="s">
        <v>261</v>
      </c>
      <c r="J4358" t="s">
        <v>260</v>
      </c>
      <c r="K4358">
        <v>4697168</v>
      </c>
      <c r="L4358">
        <v>4449655</v>
      </c>
      <c r="M4358">
        <v>87084</v>
      </c>
      <c r="N4358">
        <v>81382</v>
      </c>
      <c r="O4358">
        <v>20017</v>
      </c>
      <c r="P4358">
        <v>6176</v>
      </c>
      <c r="Q4358">
        <v>52854</v>
      </c>
    </row>
    <row r="4359" spans="1:17" hidden="1" x14ac:dyDescent="0.2">
      <c r="A4359" t="s">
        <v>339</v>
      </c>
      <c r="B4359" t="s">
        <v>340</v>
      </c>
      <c r="C4359" t="s">
        <v>341</v>
      </c>
      <c r="D4359" t="s">
        <v>342</v>
      </c>
      <c r="E4359" t="s">
        <v>347</v>
      </c>
      <c r="F4359" t="s">
        <v>348</v>
      </c>
      <c r="G4359" t="s">
        <v>409</v>
      </c>
      <c r="H4359">
        <v>48</v>
      </c>
      <c r="I4359" t="s">
        <v>261</v>
      </c>
      <c r="J4359" t="s">
        <v>260</v>
      </c>
      <c r="K4359">
        <v>7976113</v>
      </c>
      <c r="L4359">
        <v>5780170</v>
      </c>
      <c r="M4359">
        <v>1501104</v>
      </c>
      <c r="N4359">
        <v>40964</v>
      </c>
      <c r="O4359">
        <v>493393</v>
      </c>
      <c r="P4359">
        <v>9342</v>
      </c>
      <c r="Q4359">
        <v>151140</v>
      </c>
    </row>
    <row r="4360" spans="1:17" hidden="1" x14ac:dyDescent="0.2">
      <c r="A4360" t="s">
        <v>339</v>
      </c>
      <c r="B4360" t="s">
        <v>340</v>
      </c>
      <c r="C4360" t="s">
        <v>341</v>
      </c>
      <c r="D4360" t="s">
        <v>342</v>
      </c>
      <c r="E4360" t="s">
        <v>349</v>
      </c>
      <c r="F4360" t="s">
        <v>350</v>
      </c>
      <c r="G4360" t="s">
        <v>409</v>
      </c>
      <c r="H4360">
        <v>48</v>
      </c>
      <c r="I4360" t="s">
        <v>261</v>
      </c>
      <c r="J4360" t="s">
        <v>260</v>
      </c>
      <c r="K4360">
        <v>12673281</v>
      </c>
      <c r="L4360">
        <v>10229825</v>
      </c>
      <c r="M4360">
        <v>1588188</v>
      </c>
      <c r="N4360">
        <v>122346</v>
      </c>
      <c r="O4360">
        <v>513410</v>
      </c>
      <c r="P4360">
        <v>15518</v>
      </c>
      <c r="Q4360">
        <v>203994</v>
      </c>
    </row>
    <row r="4361" spans="1:17" hidden="1" x14ac:dyDescent="0.2">
      <c r="A4361" t="s">
        <v>339</v>
      </c>
      <c r="B4361" t="s">
        <v>340</v>
      </c>
      <c r="C4361" t="s">
        <v>351</v>
      </c>
      <c r="D4361" t="s">
        <v>352</v>
      </c>
      <c r="E4361" t="s">
        <v>343</v>
      </c>
      <c r="F4361" t="s">
        <v>344</v>
      </c>
      <c r="G4361" t="s">
        <v>409</v>
      </c>
      <c r="H4361">
        <v>48</v>
      </c>
      <c r="I4361" t="s">
        <v>261</v>
      </c>
      <c r="J4361" t="s">
        <v>260</v>
      </c>
      <c r="K4361">
        <v>4763753</v>
      </c>
      <c r="L4361">
        <v>4511500</v>
      </c>
      <c r="M4361">
        <v>83472</v>
      </c>
      <c r="N4361">
        <v>88431</v>
      </c>
      <c r="O4361">
        <v>19913</v>
      </c>
      <c r="P4361">
        <v>6587</v>
      </c>
      <c r="Q4361">
        <v>53850</v>
      </c>
    </row>
    <row r="4362" spans="1:17" hidden="1" x14ac:dyDescent="0.2">
      <c r="A4362" t="s">
        <v>339</v>
      </c>
      <c r="B4362" t="s">
        <v>340</v>
      </c>
      <c r="C4362" t="s">
        <v>351</v>
      </c>
      <c r="D4362" t="s">
        <v>352</v>
      </c>
      <c r="E4362" t="s">
        <v>347</v>
      </c>
      <c r="F4362" t="s">
        <v>348</v>
      </c>
      <c r="G4362" t="s">
        <v>409</v>
      </c>
      <c r="H4362">
        <v>48</v>
      </c>
      <c r="I4362" t="s">
        <v>261</v>
      </c>
      <c r="J4362" t="s">
        <v>260</v>
      </c>
      <c r="K4362">
        <v>7708527</v>
      </c>
      <c r="L4362">
        <v>5648468</v>
      </c>
      <c r="M4362">
        <v>1398780</v>
      </c>
      <c r="N4362">
        <v>40432</v>
      </c>
      <c r="O4362">
        <v>467150</v>
      </c>
      <c r="P4362">
        <v>9137</v>
      </c>
      <c r="Q4362">
        <v>144560</v>
      </c>
    </row>
    <row r="4363" spans="1:17" hidden="1" x14ac:dyDescent="0.2">
      <c r="A4363" t="s">
        <v>339</v>
      </c>
      <c r="B4363" t="s">
        <v>340</v>
      </c>
      <c r="C4363" t="s">
        <v>351</v>
      </c>
      <c r="D4363" t="s">
        <v>352</v>
      </c>
      <c r="E4363" t="s">
        <v>349</v>
      </c>
      <c r="F4363" t="s">
        <v>350</v>
      </c>
      <c r="G4363" t="s">
        <v>409</v>
      </c>
      <c r="H4363">
        <v>48</v>
      </c>
      <c r="I4363" t="s">
        <v>261</v>
      </c>
      <c r="J4363" t="s">
        <v>260</v>
      </c>
      <c r="K4363">
        <v>12472280</v>
      </c>
      <c r="L4363">
        <v>10159968</v>
      </c>
      <c r="M4363">
        <v>1482252</v>
      </c>
      <c r="N4363">
        <v>128863</v>
      </c>
      <c r="O4363">
        <v>487063</v>
      </c>
      <c r="P4363">
        <v>15724</v>
      </c>
      <c r="Q4363">
        <v>198410</v>
      </c>
    </row>
    <row r="4364" spans="1:17" hidden="1" x14ac:dyDescent="0.2">
      <c r="A4364" t="s">
        <v>339</v>
      </c>
      <c r="B4364" t="s">
        <v>340</v>
      </c>
      <c r="C4364" t="s">
        <v>353</v>
      </c>
      <c r="D4364" t="s">
        <v>354</v>
      </c>
      <c r="E4364" t="s">
        <v>343</v>
      </c>
      <c r="F4364" t="s">
        <v>344</v>
      </c>
      <c r="G4364" t="s">
        <v>409</v>
      </c>
      <c r="H4364">
        <v>48</v>
      </c>
      <c r="I4364" t="s">
        <v>261</v>
      </c>
      <c r="J4364" t="s">
        <v>260</v>
      </c>
      <c r="K4364">
        <v>9460921</v>
      </c>
      <c r="L4364">
        <v>8961155</v>
      </c>
      <c r="M4364">
        <v>170556</v>
      </c>
      <c r="N4364">
        <v>169813</v>
      </c>
      <c r="O4364">
        <v>39930</v>
      </c>
      <c r="P4364">
        <v>12763</v>
      </c>
      <c r="Q4364">
        <v>106704</v>
      </c>
    </row>
    <row r="4365" spans="1:17" hidden="1" x14ac:dyDescent="0.2">
      <c r="A4365" t="s">
        <v>339</v>
      </c>
      <c r="B4365" t="s">
        <v>340</v>
      </c>
      <c r="C4365" t="s">
        <v>353</v>
      </c>
      <c r="D4365" t="s">
        <v>354</v>
      </c>
      <c r="E4365" t="s">
        <v>347</v>
      </c>
      <c r="F4365" t="s">
        <v>348</v>
      </c>
      <c r="G4365" t="s">
        <v>409</v>
      </c>
      <c r="H4365">
        <v>48</v>
      </c>
      <c r="I4365" t="s">
        <v>261</v>
      </c>
      <c r="J4365" t="s">
        <v>260</v>
      </c>
      <c r="K4365">
        <v>15684640</v>
      </c>
      <c r="L4365">
        <v>11428638</v>
      </c>
      <c r="M4365">
        <v>2899884</v>
      </c>
      <c r="N4365">
        <v>81396</v>
      </c>
      <c r="O4365">
        <v>960543</v>
      </c>
      <c r="P4365">
        <v>18479</v>
      </c>
      <c r="Q4365">
        <v>295700</v>
      </c>
    </row>
    <row r="4366" spans="1:17" hidden="1" x14ac:dyDescent="0.2">
      <c r="A4366" t="s">
        <v>339</v>
      </c>
      <c r="B4366" t="s">
        <v>340</v>
      </c>
      <c r="C4366" t="s">
        <v>353</v>
      </c>
      <c r="D4366" t="s">
        <v>354</v>
      </c>
      <c r="E4366" t="s">
        <v>349</v>
      </c>
      <c r="F4366" t="s">
        <v>350</v>
      </c>
      <c r="G4366" t="s">
        <v>409</v>
      </c>
      <c r="H4366">
        <v>48</v>
      </c>
      <c r="I4366" t="s">
        <v>261</v>
      </c>
      <c r="J4366" t="s">
        <v>260</v>
      </c>
      <c r="K4366">
        <v>25145561</v>
      </c>
      <c r="L4366">
        <v>20389793</v>
      </c>
      <c r="M4366">
        <v>3070440</v>
      </c>
      <c r="N4366">
        <v>251209</v>
      </c>
      <c r="O4366">
        <v>1000473</v>
      </c>
      <c r="P4366">
        <v>31242</v>
      </c>
      <c r="Q4366">
        <v>402404</v>
      </c>
    </row>
    <row r="4367" spans="1:17" hidden="1" x14ac:dyDescent="0.2">
      <c r="A4367" t="s">
        <v>355</v>
      </c>
      <c r="B4367" t="s">
        <v>356</v>
      </c>
      <c r="C4367" t="s">
        <v>341</v>
      </c>
      <c r="D4367" t="s">
        <v>342</v>
      </c>
      <c r="E4367" t="s">
        <v>343</v>
      </c>
      <c r="F4367" t="s">
        <v>344</v>
      </c>
      <c r="G4367" t="s">
        <v>409</v>
      </c>
      <c r="H4367">
        <v>48</v>
      </c>
      <c r="I4367" t="s">
        <v>261</v>
      </c>
      <c r="J4367" t="s">
        <v>260</v>
      </c>
      <c r="K4367">
        <v>4697185</v>
      </c>
      <c r="L4367">
        <v>4449670</v>
      </c>
      <c r="M4367">
        <v>87085</v>
      </c>
      <c r="N4367">
        <v>81382</v>
      </c>
      <c r="O4367">
        <v>20017</v>
      </c>
      <c r="P4367">
        <v>6176</v>
      </c>
      <c r="Q4367">
        <v>52855</v>
      </c>
    </row>
    <row r="4368" spans="1:17" hidden="1" x14ac:dyDescent="0.2">
      <c r="A4368" t="s">
        <v>355</v>
      </c>
      <c r="B4368" t="s">
        <v>356</v>
      </c>
      <c r="C4368" t="s">
        <v>341</v>
      </c>
      <c r="D4368" t="s">
        <v>342</v>
      </c>
      <c r="E4368" t="s">
        <v>347</v>
      </c>
      <c r="F4368" t="s">
        <v>348</v>
      </c>
      <c r="G4368" t="s">
        <v>409</v>
      </c>
      <c r="H4368">
        <v>48</v>
      </c>
      <c r="I4368" t="s">
        <v>261</v>
      </c>
      <c r="J4368" t="s">
        <v>260</v>
      </c>
      <c r="K4368">
        <v>7976365</v>
      </c>
      <c r="L4368">
        <v>5780361</v>
      </c>
      <c r="M4368">
        <v>1501162</v>
      </c>
      <c r="N4368">
        <v>40964</v>
      </c>
      <c r="O4368">
        <v>493394</v>
      </c>
      <c r="P4368">
        <v>9342</v>
      </c>
      <c r="Q4368">
        <v>151142</v>
      </c>
    </row>
    <row r="4369" spans="1:17" hidden="1" x14ac:dyDescent="0.2">
      <c r="A4369" t="s">
        <v>355</v>
      </c>
      <c r="B4369" t="s">
        <v>356</v>
      </c>
      <c r="C4369" t="s">
        <v>341</v>
      </c>
      <c r="D4369" t="s">
        <v>342</v>
      </c>
      <c r="E4369" t="s">
        <v>349</v>
      </c>
      <c r="F4369" t="s">
        <v>350</v>
      </c>
      <c r="G4369" t="s">
        <v>409</v>
      </c>
      <c r="H4369">
        <v>48</v>
      </c>
      <c r="I4369" t="s">
        <v>261</v>
      </c>
      <c r="J4369" t="s">
        <v>260</v>
      </c>
      <c r="K4369">
        <v>12673550</v>
      </c>
      <c r="L4369">
        <v>10230031</v>
      </c>
      <c r="M4369">
        <v>1588247</v>
      </c>
      <c r="N4369">
        <v>122346</v>
      </c>
      <c r="O4369">
        <v>513411</v>
      </c>
      <c r="P4369">
        <v>15518</v>
      </c>
      <c r="Q4369">
        <v>203997</v>
      </c>
    </row>
    <row r="4370" spans="1:17" hidden="1" x14ac:dyDescent="0.2">
      <c r="A4370" t="s">
        <v>355</v>
      </c>
      <c r="B4370" t="s">
        <v>356</v>
      </c>
      <c r="C4370" t="s">
        <v>351</v>
      </c>
      <c r="D4370" t="s">
        <v>352</v>
      </c>
      <c r="E4370" t="s">
        <v>343</v>
      </c>
      <c r="F4370" t="s">
        <v>344</v>
      </c>
      <c r="G4370" t="s">
        <v>409</v>
      </c>
      <c r="H4370">
        <v>48</v>
      </c>
      <c r="I4370" t="s">
        <v>261</v>
      </c>
      <c r="J4370" t="s">
        <v>260</v>
      </c>
      <c r="K4370">
        <v>4763781</v>
      </c>
      <c r="L4370">
        <v>4511526</v>
      </c>
      <c r="M4370">
        <v>83473</v>
      </c>
      <c r="N4370">
        <v>88431</v>
      </c>
      <c r="O4370">
        <v>19914</v>
      </c>
      <c r="P4370">
        <v>6587</v>
      </c>
      <c r="Q4370">
        <v>53850</v>
      </c>
    </row>
    <row r="4371" spans="1:17" hidden="1" x14ac:dyDescent="0.2">
      <c r="A4371" t="s">
        <v>355</v>
      </c>
      <c r="B4371" t="s">
        <v>356</v>
      </c>
      <c r="C4371" t="s">
        <v>351</v>
      </c>
      <c r="D4371" t="s">
        <v>352</v>
      </c>
      <c r="E4371" t="s">
        <v>347</v>
      </c>
      <c r="F4371" t="s">
        <v>348</v>
      </c>
      <c r="G4371" t="s">
        <v>409</v>
      </c>
      <c r="H4371">
        <v>48</v>
      </c>
      <c r="I4371" t="s">
        <v>261</v>
      </c>
      <c r="J4371" t="s">
        <v>260</v>
      </c>
      <c r="K4371">
        <v>7708783</v>
      </c>
      <c r="L4371">
        <v>5648651</v>
      </c>
      <c r="M4371">
        <v>1398841</v>
      </c>
      <c r="N4371">
        <v>40433</v>
      </c>
      <c r="O4371">
        <v>467155</v>
      </c>
      <c r="P4371">
        <v>9137</v>
      </c>
      <c r="Q4371">
        <v>144566</v>
      </c>
    </row>
    <row r="4372" spans="1:17" hidden="1" x14ac:dyDescent="0.2">
      <c r="A4372" t="s">
        <v>355</v>
      </c>
      <c r="B4372" t="s">
        <v>356</v>
      </c>
      <c r="C4372" t="s">
        <v>351</v>
      </c>
      <c r="D4372" t="s">
        <v>352</v>
      </c>
      <c r="E4372" t="s">
        <v>349</v>
      </c>
      <c r="F4372" t="s">
        <v>350</v>
      </c>
      <c r="G4372" t="s">
        <v>409</v>
      </c>
      <c r="H4372">
        <v>48</v>
      </c>
      <c r="I4372" t="s">
        <v>261</v>
      </c>
      <c r="J4372" t="s">
        <v>260</v>
      </c>
      <c r="K4372">
        <v>12472564</v>
      </c>
      <c r="L4372">
        <v>10160177</v>
      </c>
      <c r="M4372">
        <v>1482314</v>
      </c>
      <c r="N4372">
        <v>128864</v>
      </c>
      <c r="O4372">
        <v>487069</v>
      </c>
      <c r="P4372">
        <v>15724</v>
      </c>
      <c r="Q4372">
        <v>198416</v>
      </c>
    </row>
    <row r="4373" spans="1:17" hidden="1" x14ac:dyDescent="0.2">
      <c r="A4373" t="s">
        <v>355</v>
      </c>
      <c r="B4373" t="s">
        <v>356</v>
      </c>
      <c r="C4373" t="s">
        <v>353</v>
      </c>
      <c r="D4373" t="s">
        <v>354</v>
      </c>
      <c r="E4373" t="s">
        <v>343</v>
      </c>
      <c r="F4373" t="s">
        <v>344</v>
      </c>
      <c r="G4373" t="s">
        <v>409</v>
      </c>
      <c r="H4373">
        <v>48</v>
      </c>
      <c r="I4373" t="s">
        <v>261</v>
      </c>
      <c r="J4373" t="s">
        <v>260</v>
      </c>
      <c r="K4373">
        <v>9460966</v>
      </c>
      <c r="L4373">
        <v>8961196</v>
      </c>
      <c r="M4373">
        <v>170558</v>
      </c>
      <c r="N4373">
        <v>169813</v>
      </c>
      <c r="O4373">
        <v>39931</v>
      </c>
      <c r="P4373">
        <v>12763</v>
      </c>
      <c r="Q4373">
        <v>106705</v>
      </c>
    </row>
    <row r="4374" spans="1:17" hidden="1" x14ac:dyDescent="0.2">
      <c r="A4374" t="s">
        <v>355</v>
      </c>
      <c r="B4374" t="s">
        <v>356</v>
      </c>
      <c r="C4374" t="s">
        <v>353</v>
      </c>
      <c r="D4374" t="s">
        <v>354</v>
      </c>
      <c r="E4374" t="s">
        <v>347</v>
      </c>
      <c r="F4374" t="s">
        <v>348</v>
      </c>
      <c r="G4374" t="s">
        <v>409</v>
      </c>
      <c r="H4374">
        <v>48</v>
      </c>
      <c r="I4374" t="s">
        <v>261</v>
      </c>
      <c r="J4374" t="s">
        <v>260</v>
      </c>
      <c r="K4374">
        <v>15685148</v>
      </c>
      <c r="L4374">
        <v>11429012</v>
      </c>
      <c r="M4374">
        <v>2900003</v>
      </c>
      <c r="N4374">
        <v>81397</v>
      </c>
      <c r="O4374">
        <v>960549</v>
      </c>
      <c r="P4374">
        <v>18479</v>
      </c>
      <c r="Q4374">
        <v>295708</v>
      </c>
    </row>
    <row r="4375" spans="1:17" hidden="1" x14ac:dyDescent="0.2">
      <c r="A4375" t="s">
        <v>355</v>
      </c>
      <c r="B4375" t="s">
        <v>356</v>
      </c>
      <c r="C4375" t="s">
        <v>353</v>
      </c>
      <c r="D4375" t="s">
        <v>354</v>
      </c>
      <c r="E4375" t="s">
        <v>349</v>
      </c>
      <c r="F4375" t="s">
        <v>350</v>
      </c>
      <c r="G4375" t="s">
        <v>409</v>
      </c>
      <c r="H4375">
        <v>48</v>
      </c>
      <c r="I4375" t="s">
        <v>261</v>
      </c>
      <c r="J4375" t="s">
        <v>260</v>
      </c>
      <c r="K4375">
        <v>25146114</v>
      </c>
      <c r="L4375">
        <v>20390208</v>
      </c>
      <c r="M4375">
        <v>3070561</v>
      </c>
      <c r="N4375">
        <v>251210</v>
      </c>
      <c r="O4375">
        <v>1000480</v>
      </c>
      <c r="P4375">
        <v>31242</v>
      </c>
      <c r="Q4375">
        <v>402413</v>
      </c>
    </row>
    <row r="4376" spans="1:17" hidden="1" x14ac:dyDescent="0.2">
      <c r="A4376" t="s">
        <v>357</v>
      </c>
      <c r="B4376" s="2">
        <v>40360</v>
      </c>
      <c r="C4376" t="s">
        <v>341</v>
      </c>
      <c r="D4376" t="s">
        <v>342</v>
      </c>
      <c r="E4376" t="s">
        <v>343</v>
      </c>
      <c r="F4376" t="s">
        <v>344</v>
      </c>
      <c r="G4376" t="s">
        <v>409</v>
      </c>
      <c r="H4376">
        <v>48</v>
      </c>
      <c r="I4376" t="s">
        <v>261</v>
      </c>
      <c r="J4376" t="s">
        <v>260</v>
      </c>
      <c r="K4376">
        <v>4726418</v>
      </c>
      <c r="L4376">
        <v>4477139</v>
      </c>
      <c r="M4376">
        <v>87774</v>
      </c>
      <c r="N4376">
        <v>81641</v>
      </c>
      <c r="O4376">
        <v>20181</v>
      </c>
      <c r="P4376">
        <v>6218</v>
      </c>
      <c r="Q4376">
        <v>53465</v>
      </c>
    </row>
    <row r="4377" spans="1:17" hidden="1" x14ac:dyDescent="0.2">
      <c r="A4377" t="s">
        <v>357</v>
      </c>
      <c r="B4377" s="2">
        <v>40360</v>
      </c>
      <c r="C4377" t="s">
        <v>341</v>
      </c>
      <c r="D4377" t="s">
        <v>342</v>
      </c>
      <c r="E4377" t="s">
        <v>347</v>
      </c>
      <c r="F4377" t="s">
        <v>348</v>
      </c>
      <c r="G4377" t="s">
        <v>409</v>
      </c>
      <c r="H4377">
        <v>48</v>
      </c>
      <c r="I4377" t="s">
        <v>261</v>
      </c>
      <c r="J4377" t="s">
        <v>260</v>
      </c>
      <c r="K4377">
        <v>7995586</v>
      </c>
      <c r="L4377">
        <v>5787364</v>
      </c>
      <c r="M4377">
        <v>1506672</v>
      </c>
      <c r="N4377">
        <v>41035</v>
      </c>
      <c r="O4377">
        <v>498436</v>
      </c>
      <c r="P4377">
        <v>9425</v>
      </c>
      <c r="Q4377">
        <v>152654</v>
      </c>
    </row>
    <row r="4378" spans="1:17" hidden="1" x14ac:dyDescent="0.2">
      <c r="A4378" t="s">
        <v>357</v>
      </c>
      <c r="B4378" s="2">
        <v>40360</v>
      </c>
      <c r="C4378" t="s">
        <v>341</v>
      </c>
      <c r="D4378" t="s">
        <v>342</v>
      </c>
      <c r="E4378" t="s">
        <v>349</v>
      </c>
      <c r="F4378" t="s">
        <v>350</v>
      </c>
      <c r="G4378" t="s">
        <v>409</v>
      </c>
      <c r="H4378">
        <v>48</v>
      </c>
      <c r="I4378" t="s">
        <v>261</v>
      </c>
      <c r="J4378" t="s">
        <v>260</v>
      </c>
      <c r="K4378">
        <v>12722004</v>
      </c>
      <c r="L4378">
        <v>10264503</v>
      </c>
      <c r="M4378">
        <v>1594446</v>
      </c>
      <c r="N4378">
        <v>122676</v>
      </c>
      <c r="O4378">
        <v>518617</v>
      </c>
      <c r="P4378">
        <v>15643</v>
      </c>
      <c r="Q4378">
        <v>206119</v>
      </c>
    </row>
    <row r="4379" spans="1:17" hidden="1" x14ac:dyDescent="0.2">
      <c r="A4379" t="s">
        <v>357</v>
      </c>
      <c r="B4379" s="2">
        <v>40360</v>
      </c>
      <c r="C4379" t="s">
        <v>351</v>
      </c>
      <c r="D4379" t="s">
        <v>352</v>
      </c>
      <c r="E4379" t="s">
        <v>343</v>
      </c>
      <c r="F4379" t="s">
        <v>344</v>
      </c>
      <c r="G4379" t="s">
        <v>409</v>
      </c>
      <c r="H4379">
        <v>48</v>
      </c>
      <c r="I4379" t="s">
        <v>261</v>
      </c>
      <c r="J4379" t="s">
        <v>260</v>
      </c>
      <c r="K4379">
        <v>4792117</v>
      </c>
      <c r="L4379">
        <v>4537939</v>
      </c>
      <c r="M4379">
        <v>84184</v>
      </c>
      <c r="N4379">
        <v>88769</v>
      </c>
      <c r="O4379">
        <v>20079</v>
      </c>
      <c r="P4379">
        <v>6655</v>
      </c>
      <c r="Q4379">
        <v>54491</v>
      </c>
    </row>
    <row r="4380" spans="1:17" hidden="1" x14ac:dyDescent="0.2">
      <c r="A4380" t="s">
        <v>357</v>
      </c>
      <c r="B4380" s="2">
        <v>40360</v>
      </c>
      <c r="C4380" t="s">
        <v>351</v>
      </c>
      <c r="D4380" t="s">
        <v>352</v>
      </c>
      <c r="E4380" t="s">
        <v>347</v>
      </c>
      <c r="F4380" t="s">
        <v>348</v>
      </c>
      <c r="G4380" t="s">
        <v>409</v>
      </c>
      <c r="H4380">
        <v>48</v>
      </c>
      <c r="I4380" t="s">
        <v>261</v>
      </c>
      <c r="J4380" t="s">
        <v>260</v>
      </c>
      <c r="K4380">
        <v>7728558</v>
      </c>
      <c r="L4380">
        <v>5656534</v>
      </c>
      <c r="M4380">
        <v>1404143</v>
      </c>
      <c r="N4380">
        <v>40543</v>
      </c>
      <c r="O4380">
        <v>472025</v>
      </c>
      <c r="P4380">
        <v>9221</v>
      </c>
      <c r="Q4380">
        <v>146092</v>
      </c>
    </row>
    <row r="4381" spans="1:17" hidden="1" x14ac:dyDescent="0.2">
      <c r="A4381" t="s">
        <v>357</v>
      </c>
      <c r="B4381" s="2">
        <v>40360</v>
      </c>
      <c r="C4381" t="s">
        <v>351</v>
      </c>
      <c r="D4381" t="s">
        <v>352</v>
      </c>
      <c r="E4381" t="s">
        <v>349</v>
      </c>
      <c r="F4381" t="s">
        <v>350</v>
      </c>
      <c r="G4381" t="s">
        <v>409</v>
      </c>
      <c r="H4381">
        <v>48</v>
      </c>
      <c r="I4381" t="s">
        <v>261</v>
      </c>
      <c r="J4381" t="s">
        <v>260</v>
      </c>
      <c r="K4381">
        <v>12520675</v>
      </c>
      <c r="L4381">
        <v>10194473</v>
      </c>
      <c r="M4381">
        <v>1488327</v>
      </c>
      <c r="N4381">
        <v>129312</v>
      </c>
      <c r="O4381">
        <v>492104</v>
      </c>
      <c r="P4381">
        <v>15876</v>
      </c>
      <c r="Q4381">
        <v>200583</v>
      </c>
    </row>
    <row r="4382" spans="1:17" hidden="1" x14ac:dyDescent="0.2">
      <c r="A4382" t="s">
        <v>357</v>
      </c>
      <c r="B4382" s="2">
        <v>40360</v>
      </c>
      <c r="C4382" t="s">
        <v>353</v>
      </c>
      <c r="D4382" t="s">
        <v>354</v>
      </c>
      <c r="E4382" t="s">
        <v>343</v>
      </c>
      <c r="F4382" t="s">
        <v>344</v>
      </c>
      <c r="G4382" t="s">
        <v>409</v>
      </c>
      <c r="H4382">
        <v>48</v>
      </c>
      <c r="I4382" t="s">
        <v>261</v>
      </c>
      <c r="J4382" t="s">
        <v>260</v>
      </c>
      <c r="K4382">
        <v>9518535</v>
      </c>
      <c r="L4382">
        <v>9015078</v>
      </c>
      <c r="M4382">
        <v>171958</v>
      </c>
      <c r="N4382">
        <v>170410</v>
      </c>
      <c r="O4382">
        <v>40260</v>
      </c>
      <c r="P4382">
        <v>12873</v>
      </c>
      <c r="Q4382">
        <v>107956</v>
      </c>
    </row>
    <row r="4383" spans="1:17" hidden="1" x14ac:dyDescent="0.2">
      <c r="A4383" t="s">
        <v>357</v>
      </c>
      <c r="B4383" s="2">
        <v>40360</v>
      </c>
      <c r="C4383" t="s">
        <v>353</v>
      </c>
      <c r="D4383" t="s">
        <v>354</v>
      </c>
      <c r="E4383" t="s">
        <v>347</v>
      </c>
      <c r="F4383" t="s">
        <v>348</v>
      </c>
      <c r="G4383" t="s">
        <v>409</v>
      </c>
      <c r="H4383">
        <v>48</v>
      </c>
      <c r="I4383" t="s">
        <v>261</v>
      </c>
      <c r="J4383" t="s">
        <v>260</v>
      </c>
      <c r="K4383">
        <v>15724144</v>
      </c>
      <c r="L4383">
        <v>11443898</v>
      </c>
      <c r="M4383">
        <v>2910815</v>
      </c>
      <c r="N4383">
        <v>81578</v>
      </c>
      <c r="O4383">
        <v>970461</v>
      </c>
      <c r="P4383">
        <v>18646</v>
      </c>
      <c r="Q4383">
        <v>298746</v>
      </c>
    </row>
    <row r="4384" spans="1:17" hidden="1" x14ac:dyDescent="0.2">
      <c r="A4384" t="s">
        <v>357</v>
      </c>
      <c r="B4384" s="2">
        <v>40360</v>
      </c>
      <c r="C4384" t="s">
        <v>353</v>
      </c>
      <c r="D4384" t="s">
        <v>354</v>
      </c>
      <c r="E4384" t="s">
        <v>349</v>
      </c>
      <c r="F4384" t="s">
        <v>350</v>
      </c>
      <c r="G4384" t="s">
        <v>409</v>
      </c>
      <c r="H4384">
        <v>48</v>
      </c>
      <c r="I4384" t="s">
        <v>261</v>
      </c>
      <c r="J4384" t="s">
        <v>260</v>
      </c>
      <c r="K4384">
        <v>25242679</v>
      </c>
      <c r="L4384">
        <v>20458976</v>
      </c>
      <c r="M4384">
        <v>3082773</v>
      </c>
      <c r="N4384">
        <v>251988</v>
      </c>
      <c r="O4384">
        <v>1010721</v>
      </c>
      <c r="P4384">
        <v>31519</v>
      </c>
      <c r="Q4384">
        <v>406702</v>
      </c>
    </row>
    <row r="4385" spans="1:17" hidden="1" x14ac:dyDescent="0.2">
      <c r="A4385" t="s">
        <v>358</v>
      </c>
      <c r="B4385" s="2">
        <v>40725</v>
      </c>
      <c r="C4385" t="s">
        <v>341</v>
      </c>
      <c r="D4385" t="s">
        <v>342</v>
      </c>
      <c r="E4385" t="s">
        <v>343</v>
      </c>
      <c r="F4385" t="s">
        <v>344</v>
      </c>
      <c r="G4385" t="s">
        <v>409</v>
      </c>
      <c r="H4385">
        <v>48</v>
      </c>
      <c r="I4385" t="s">
        <v>261</v>
      </c>
      <c r="J4385" t="s">
        <v>260</v>
      </c>
      <c r="K4385">
        <v>4845841</v>
      </c>
      <c r="L4385">
        <v>4588242</v>
      </c>
      <c r="M4385">
        <v>90955</v>
      </c>
      <c r="N4385">
        <v>83031</v>
      </c>
      <c r="O4385">
        <v>20888</v>
      </c>
      <c r="P4385">
        <v>6482</v>
      </c>
      <c r="Q4385">
        <v>56243</v>
      </c>
    </row>
    <row r="4386" spans="1:17" hidden="1" x14ac:dyDescent="0.2">
      <c r="A4386" t="s">
        <v>358</v>
      </c>
      <c r="B4386" s="2">
        <v>40725</v>
      </c>
      <c r="C4386" t="s">
        <v>341</v>
      </c>
      <c r="D4386" t="s">
        <v>342</v>
      </c>
      <c r="E4386" t="s">
        <v>347</v>
      </c>
      <c r="F4386" t="s">
        <v>348</v>
      </c>
      <c r="G4386" t="s">
        <v>409</v>
      </c>
      <c r="H4386">
        <v>48</v>
      </c>
      <c r="I4386" t="s">
        <v>261</v>
      </c>
      <c r="J4386" t="s">
        <v>260</v>
      </c>
      <c r="K4386">
        <v>8079933</v>
      </c>
      <c r="L4386">
        <v>5816607</v>
      </c>
      <c r="M4386">
        <v>1532053</v>
      </c>
      <c r="N4386">
        <v>41637</v>
      </c>
      <c r="O4386">
        <v>520050</v>
      </c>
      <c r="P4386">
        <v>9682</v>
      </c>
      <c r="Q4386">
        <v>159904</v>
      </c>
    </row>
    <row r="4387" spans="1:17" hidden="1" x14ac:dyDescent="0.2">
      <c r="A4387" t="s">
        <v>358</v>
      </c>
      <c r="B4387" s="2">
        <v>40725</v>
      </c>
      <c r="C4387" t="s">
        <v>341</v>
      </c>
      <c r="D4387" t="s">
        <v>342</v>
      </c>
      <c r="E4387" t="s">
        <v>349</v>
      </c>
      <c r="F4387" t="s">
        <v>350</v>
      </c>
      <c r="G4387" t="s">
        <v>409</v>
      </c>
      <c r="H4387">
        <v>48</v>
      </c>
      <c r="I4387" t="s">
        <v>261</v>
      </c>
      <c r="J4387" t="s">
        <v>260</v>
      </c>
      <c r="K4387">
        <v>12925774</v>
      </c>
      <c r="L4387">
        <v>10404849</v>
      </c>
      <c r="M4387">
        <v>1623008</v>
      </c>
      <c r="N4387">
        <v>124668</v>
      </c>
      <c r="O4387">
        <v>540938</v>
      </c>
      <c r="P4387">
        <v>16164</v>
      </c>
      <c r="Q4387">
        <v>216147</v>
      </c>
    </row>
    <row r="4388" spans="1:17" hidden="1" x14ac:dyDescent="0.2">
      <c r="A4388" t="s">
        <v>358</v>
      </c>
      <c r="B4388" s="2">
        <v>40725</v>
      </c>
      <c r="C4388" t="s">
        <v>351</v>
      </c>
      <c r="D4388" t="s">
        <v>352</v>
      </c>
      <c r="E4388" t="s">
        <v>343</v>
      </c>
      <c r="F4388" t="s">
        <v>344</v>
      </c>
      <c r="G4388" t="s">
        <v>409</v>
      </c>
      <c r="H4388">
        <v>48</v>
      </c>
      <c r="I4388" t="s">
        <v>261</v>
      </c>
      <c r="J4388" t="s">
        <v>260</v>
      </c>
      <c r="K4388">
        <v>4906071</v>
      </c>
      <c r="L4388">
        <v>4643543</v>
      </c>
      <c r="M4388">
        <v>87350</v>
      </c>
      <c r="N4388">
        <v>90208</v>
      </c>
      <c r="O4388">
        <v>20700</v>
      </c>
      <c r="P4388">
        <v>6879</v>
      </c>
      <c r="Q4388">
        <v>57391</v>
      </c>
    </row>
    <row r="4389" spans="1:17" hidden="1" x14ac:dyDescent="0.2">
      <c r="A4389" t="s">
        <v>358</v>
      </c>
      <c r="B4389" s="2">
        <v>40725</v>
      </c>
      <c r="C4389" t="s">
        <v>351</v>
      </c>
      <c r="D4389" t="s">
        <v>352</v>
      </c>
      <c r="E4389" t="s">
        <v>347</v>
      </c>
      <c r="F4389" t="s">
        <v>348</v>
      </c>
      <c r="G4389" t="s">
        <v>409</v>
      </c>
      <c r="H4389">
        <v>48</v>
      </c>
      <c r="I4389" t="s">
        <v>261</v>
      </c>
      <c r="J4389" t="s">
        <v>260</v>
      </c>
      <c r="K4389">
        <v>7814382</v>
      </c>
      <c r="L4389">
        <v>5688941</v>
      </c>
      <c r="M4389">
        <v>1429306</v>
      </c>
      <c r="N4389">
        <v>41185</v>
      </c>
      <c r="O4389">
        <v>492039</v>
      </c>
      <c r="P4389">
        <v>9578</v>
      </c>
      <c r="Q4389">
        <v>153333</v>
      </c>
    </row>
    <row r="4390" spans="1:17" hidden="1" x14ac:dyDescent="0.2">
      <c r="A4390" t="s">
        <v>358</v>
      </c>
      <c r="B4390" s="2">
        <v>40725</v>
      </c>
      <c r="C4390" t="s">
        <v>351</v>
      </c>
      <c r="D4390" t="s">
        <v>352</v>
      </c>
      <c r="E4390" t="s">
        <v>349</v>
      </c>
      <c r="F4390" t="s">
        <v>350</v>
      </c>
      <c r="G4390" t="s">
        <v>409</v>
      </c>
      <c r="H4390">
        <v>48</v>
      </c>
      <c r="I4390" t="s">
        <v>261</v>
      </c>
      <c r="J4390" t="s">
        <v>260</v>
      </c>
      <c r="K4390">
        <v>12720453</v>
      </c>
      <c r="L4390">
        <v>10332484</v>
      </c>
      <c r="M4390">
        <v>1516656</v>
      </c>
      <c r="N4390">
        <v>131393</v>
      </c>
      <c r="O4390">
        <v>512739</v>
      </c>
      <c r="P4390">
        <v>16457</v>
      </c>
      <c r="Q4390">
        <v>210724</v>
      </c>
    </row>
    <row r="4391" spans="1:17" hidden="1" x14ac:dyDescent="0.2">
      <c r="A4391" t="s">
        <v>358</v>
      </c>
      <c r="B4391" s="2">
        <v>40725</v>
      </c>
      <c r="C4391" t="s">
        <v>353</v>
      </c>
      <c r="D4391" t="s">
        <v>354</v>
      </c>
      <c r="E4391" t="s">
        <v>343</v>
      </c>
      <c r="F4391" t="s">
        <v>344</v>
      </c>
      <c r="G4391" t="s">
        <v>409</v>
      </c>
      <c r="H4391">
        <v>48</v>
      </c>
      <c r="I4391" t="s">
        <v>261</v>
      </c>
      <c r="J4391" t="s">
        <v>260</v>
      </c>
      <c r="K4391">
        <v>9751912</v>
      </c>
      <c r="L4391">
        <v>9231785</v>
      </c>
      <c r="M4391">
        <v>178305</v>
      </c>
      <c r="N4391">
        <v>173239</v>
      </c>
      <c r="O4391">
        <v>41588</v>
      </c>
      <c r="P4391">
        <v>13361</v>
      </c>
      <c r="Q4391">
        <v>113634</v>
      </c>
    </row>
    <row r="4392" spans="1:17" hidden="1" x14ac:dyDescent="0.2">
      <c r="A4392" t="s">
        <v>358</v>
      </c>
      <c r="B4392" s="2">
        <v>40725</v>
      </c>
      <c r="C4392" t="s">
        <v>353</v>
      </c>
      <c r="D4392" t="s">
        <v>354</v>
      </c>
      <c r="E4392" t="s">
        <v>347</v>
      </c>
      <c r="F4392" t="s">
        <v>348</v>
      </c>
      <c r="G4392" t="s">
        <v>409</v>
      </c>
      <c r="H4392">
        <v>48</v>
      </c>
      <c r="I4392" t="s">
        <v>261</v>
      </c>
      <c r="J4392" t="s">
        <v>260</v>
      </c>
      <c r="K4392">
        <v>15894315</v>
      </c>
      <c r="L4392">
        <v>11505548</v>
      </c>
      <c r="M4392">
        <v>2961359</v>
      </c>
      <c r="N4392">
        <v>82822</v>
      </c>
      <c r="O4392">
        <v>1012089</v>
      </c>
      <c r="P4392">
        <v>19260</v>
      </c>
      <c r="Q4392">
        <v>313237</v>
      </c>
    </row>
    <row r="4393" spans="1:17" hidden="1" x14ac:dyDescent="0.2">
      <c r="A4393" t="s">
        <v>358</v>
      </c>
      <c r="B4393" s="2">
        <v>40725</v>
      </c>
      <c r="C4393" t="s">
        <v>353</v>
      </c>
      <c r="D4393" t="s">
        <v>354</v>
      </c>
      <c r="E4393" t="s">
        <v>349</v>
      </c>
      <c r="F4393" t="s">
        <v>350</v>
      </c>
      <c r="G4393" t="s">
        <v>409</v>
      </c>
      <c r="H4393">
        <v>48</v>
      </c>
      <c r="I4393" t="s">
        <v>261</v>
      </c>
      <c r="J4393" t="s">
        <v>260</v>
      </c>
      <c r="K4393">
        <v>25646227</v>
      </c>
      <c r="L4393">
        <v>20737333</v>
      </c>
      <c r="M4393">
        <v>3139664</v>
      </c>
      <c r="N4393">
        <v>256061</v>
      </c>
      <c r="O4393">
        <v>1053677</v>
      </c>
      <c r="P4393">
        <v>32621</v>
      </c>
      <c r="Q4393">
        <v>426871</v>
      </c>
    </row>
    <row r="4394" spans="1:17" hidden="1" x14ac:dyDescent="0.2">
      <c r="A4394" t="s">
        <v>359</v>
      </c>
      <c r="B4394" s="2">
        <v>41091</v>
      </c>
      <c r="C4394" t="s">
        <v>341</v>
      </c>
      <c r="D4394" t="s">
        <v>342</v>
      </c>
      <c r="E4394" t="s">
        <v>343</v>
      </c>
      <c r="F4394" t="s">
        <v>344</v>
      </c>
      <c r="G4394" t="s">
        <v>409</v>
      </c>
      <c r="H4394">
        <v>48</v>
      </c>
      <c r="I4394" t="s">
        <v>261</v>
      </c>
      <c r="J4394" t="s">
        <v>260</v>
      </c>
      <c r="K4394">
        <v>4961314</v>
      </c>
      <c r="L4394">
        <v>4695156</v>
      </c>
      <c r="M4394">
        <v>94407</v>
      </c>
      <c r="N4394">
        <v>84370</v>
      </c>
      <c r="O4394">
        <v>21550</v>
      </c>
      <c r="P4394">
        <v>6717</v>
      </c>
      <c r="Q4394">
        <v>59114</v>
      </c>
    </row>
    <row r="4395" spans="1:17" hidden="1" x14ac:dyDescent="0.2">
      <c r="A4395" t="s">
        <v>359</v>
      </c>
      <c r="B4395" s="2">
        <v>41091</v>
      </c>
      <c r="C4395" t="s">
        <v>341</v>
      </c>
      <c r="D4395" t="s">
        <v>342</v>
      </c>
      <c r="E4395" t="s">
        <v>347</v>
      </c>
      <c r="F4395" t="s">
        <v>348</v>
      </c>
      <c r="G4395" t="s">
        <v>409</v>
      </c>
      <c r="H4395">
        <v>48</v>
      </c>
      <c r="I4395" t="s">
        <v>261</v>
      </c>
      <c r="J4395" t="s">
        <v>260</v>
      </c>
      <c r="K4395">
        <v>8182511</v>
      </c>
      <c r="L4395">
        <v>5853300</v>
      </c>
      <c r="M4395">
        <v>1563346</v>
      </c>
      <c r="N4395">
        <v>42411</v>
      </c>
      <c r="O4395">
        <v>545839</v>
      </c>
      <c r="P4395">
        <v>9824</v>
      </c>
      <c r="Q4395">
        <v>167791</v>
      </c>
    </row>
    <row r="4396" spans="1:17" hidden="1" x14ac:dyDescent="0.2">
      <c r="A4396" t="s">
        <v>359</v>
      </c>
      <c r="B4396" s="2">
        <v>41091</v>
      </c>
      <c r="C4396" t="s">
        <v>341</v>
      </c>
      <c r="D4396" t="s">
        <v>342</v>
      </c>
      <c r="E4396" t="s">
        <v>349</v>
      </c>
      <c r="F4396" t="s">
        <v>350</v>
      </c>
      <c r="G4396" t="s">
        <v>409</v>
      </c>
      <c r="H4396">
        <v>48</v>
      </c>
      <c r="I4396" t="s">
        <v>261</v>
      </c>
      <c r="J4396" t="s">
        <v>260</v>
      </c>
      <c r="K4396">
        <v>13143825</v>
      </c>
      <c r="L4396">
        <v>10548456</v>
      </c>
      <c r="M4396">
        <v>1657753</v>
      </c>
      <c r="N4396">
        <v>126781</v>
      </c>
      <c r="O4396">
        <v>567389</v>
      </c>
      <c r="P4396">
        <v>16541</v>
      </c>
      <c r="Q4396">
        <v>226905</v>
      </c>
    </row>
    <row r="4397" spans="1:17" hidden="1" x14ac:dyDescent="0.2">
      <c r="A4397" t="s">
        <v>359</v>
      </c>
      <c r="B4397" s="2">
        <v>41091</v>
      </c>
      <c r="C4397" t="s">
        <v>351</v>
      </c>
      <c r="D4397" t="s">
        <v>352</v>
      </c>
      <c r="E4397" t="s">
        <v>343</v>
      </c>
      <c r="F4397" t="s">
        <v>344</v>
      </c>
      <c r="G4397" t="s">
        <v>409</v>
      </c>
      <c r="H4397">
        <v>48</v>
      </c>
      <c r="I4397" t="s">
        <v>261</v>
      </c>
      <c r="J4397" t="s">
        <v>260</v>
      </c>
      <c r="K4397">
        <v>5021046</v>
      </c>
      <c r="L4397">
        <v>4749031</v>
      </c>
      <c r="M4397">
        <v>91004</v>
      </c>
      <c r="N4397">
        <v>91804</v>
      </c>
      <c r="O4397">
        <v>21492</v>
      </c>
      <c r="P4397">
        <v>7185</v>
      </c>
      <c r="Q4397">
        <v>60530</v>
      </c>
    </row>
    <row r="4398" spans="1:17" hidden="1" x14ac:dyDescent="0.2">
      <c r="A4398" t="s">
        <v>359</v>
      </c>
      <c r="B4398" s="2">
        <v>41091</v>
      </c>
      <c r="C4398" t="s">
        <v>351</v>
      </c>
      <c r="D4398" t="s">
        <v>352</v>
      </c>
      <c r="E4398" t="s">
        <v>347</v>
      </c>
      <c r="F4398" t="s">
        <v>348</v>
      </c>
      <c r="G4398" t="s">
        <v>409</v>
      </c>
      <c r="H4398">
        <v>48</v>
      </c>
      <c r="I4398" t="s">
        <v>261</v>
      </c>
      <c r="J4398" t="s">
        <v>260</v>
      </c>
      <c r="K4398">
        <v>7924749</v>
      </c>
      <c r="L4398">
        <v>5734220</v>
      </c>
      <c r="M4398">
        <v>1460297</v>
      </c>
      <c r="N4398">
        <v>42056</v>
      </c>
      <c r="O4398">
        <v>516986</v>
      </c>
      <c r="P4398">
        <v>9818</v>
      </c>
      <c r="Q4398">
        <v>161372</v>
      </c>
    </row>
    <row r="4399" spans="1:17" hidden="1" x14ac:dyDescent="0.2">
      <c r="A4399" t="s">
        <v>359</v>
      </c>
      <c r="B4399" s="2">
        <v>41091</v>
      </c>
      <c r="C4399" t="s">
        <v>351</v>
      </c>
      <c r="D4399" t="s">
        <v>352</v>
      </c>
      <c r="E4399" t="s">
        <v>349</v>
      </c>
      <c r="F4399" t="s">
        <v>350</v>
      </c>
      <c r="G4399" t="s">
        <v>409</v>
      </c>
      <c r="H4399">
        <v>48</v>
      </c>
      <c r="I4399" t="s">
        <v>261</v>
      </c>
      <c r="J4399" t="s">
        <v>260</v>
      </c>
      <c r="K4399">
        <v>12945795</v>
      </c>
      <c r="L4399">
        <v>10483251</v>
      </c>
      <c r="M4399">
        <v>1551301</v>
      </c>
      <c r="N4399">
        <v>133860</v>
      </c>
      <c r="O4399">
        <v>538478</v>
      </c>
      <c r="P4399">
        <v>17003</v>
      </c>
      <c r="Q4399">
        <v>221902</v>
      </c>
    </row>
    <row r="4400" spans="1:17" hidden="1" x14ac:dyDescent="0.2">
      <c r="A4400" t="s">
        <v>359</v>
      </c>
      <c r="B4400" s="2">
        <v>41091</v>
      </c>
      <c r="C4400" t="s">
        <v>353</v>
      </c>
      <c r="D4400" t="s">
        <v>354</v>
      </c>
      <c r="E4400" t="s">
        <v>343</v>
      </c>
      <c r="F4400" t="s">
        <v>344</v>
      </c>
      <c r="G4400" t="s">
        <v>409</v>
      </c>
      <c r="H4400">
        <v>48</v>
      </c>
      <c r="I4400" t="s">
        <v>261</v>
      </c>
      <c r="J4400" t="s">
        <v>260</v>
      </c>
      <c r="K4400">
        <v>9982360</v>
      </c>
      <c r="L4400">
        <v>9444187</v>
      </c>
      <c r="M4400">
        <v>185411</v>
      </c>
      <c r="N4400">
        <v>176174</v>
      </c>
      <c r="O4400">
        <v>43042</v>
      </c>
      <c r="P4400">
        <v>13902</v>
      </c>
      <c r="Q4400">
        <v>119644</v>
      </c>
    </row>
    <row r="4401" spans="1:17" hidden="1" x14ac:dyDescent="0.2">
      <c r="A4401" t="s">
        <v>359</v>
      </c>
      <c r="B4401" s="2">
        <v>41091</v>
      </c>
      <c r="C4401" t="s">
        <v>353</v>
      </c>
      <c r="D4401" t="s">
        <v>354</v>
      </c>
      <c r="E4401" t="s">
        <v>347</v>
      </c>
      <c r="F4401" t="s">
        <v>348</v>
      </c>
      <c r="G4401" t="s">
        <v>409</v>
      </c>
      <c r="H4401">
        <v>48</v>
      </c>
      <c r="I4401" t="s">
        <v>261</v>
      </c>
      <c r="J4401" t="s">
        <v>260</v>
      </c>
      <c r="K4401">
        <v>16107260</v>
      </c>
      <c r="L4401">
        <v>11587520</v>
      </c>
      <c r="M4401">
        <v>3023643</v>
      </c>
      <c r="N4401">
        <v>84467</v>
      </c>
      <c r="O4401">
        <v>1062825</v>
      </c>
      <c r="P4401">
        <v>19642</v>
      </c>
      <c r="Q4401">
        <v>329163</v>
      </c>
    </row>
    <row r="4402" spans="1:17" hidden="1" x14ac:dyDescent="0.2">
      <c r="A4402" t="s">
        <v>359</v>
      </c>
      <c r="B4402" s="2">
        <v>41091</v>
      </c>
      <c r="C4402" t="s">
        <v>353</v>
      </c>
      <c r="D4402" t="s">
        <v>354</v>
      </c>
      <c r="E4402" t="s">
        <v>349</v>
      </c>
      <c r="F4402" t="s">
        <v>350</v>
      </c>
      <c r="G4402" t="s">
        <v>409</v>
      </c>
      <c r="H4402">
        <v>48</v>
      </c>
      <c r="I4402" t="s">
        <v>261</v>
      </c>
      <c r="J4402" t="s">
        <v>260</v>
      </c>
      <c r="K4402">
        <v>26089620</v>
      </c>
      <c r="L4402">
        <v>21031707</v>
      </c>
      <c r="M4402">
        <v>3209054</v>
      </c>
      <c r="N4402">
        <v>260641</v>
      </c>
      <c r="O4402">
        <v>1105867</v>
      </c>
      <c r="P4402">
        <v>33544</v>
      </c>
      <c r="Q4402">
        <v>448807</v>
      </c>
    </row>
    <row r="4403" spans="1:17" hidden="1" x14ac:dyDescent="0.2">
      <c r="A4403" t="s">
        <v>360</v>
      </c>
      <c r="B4403" s="2">
        <v>41456</v>
      </c>
      <c r="C4403" t="s">
        <v>341</v>
      </c>
      <c r="D4403" t="s">
        <v>342</v>
      </c>
      <c r="E4403" t="s">
        <v>343</v>
      </c>
      <c r="F4403" t="s">
        <v>344</v>
      </c>
      <c r="G4403" t="s">
        <v>409</v>
      </c>
      <c r="H4403">
        <v>48</v>
      </c>
      <c r="I4403" t="s">
        <v>261</v>
      </c>
      <c r="J4403" t="s">
        <v>260</v>
      </c>
      <c r="K4403">
        <v>5071112</v>
      </c>
      <c r="L4403">
        <v>4796082</v>
      </c>
      <c r="M4403">
        <v>97838</v>
      </c>
      <c r="N4403">
        <v>85851</v>
      </c>
      <c r="O4403">
        <v>22260</v>
      </c>
      <c r="P4403">
        <v>6932</v>
      </c>
      <c r="Q4403">
        <v>62149</v>
      </c>
    </row>
    <row r="4404" spans="1:17" hidden="1" x14ac:dyDescent="0.2">
      <c r="A4404" t="s">
        <v>360</v>
      </c>
      <c r="B4404" s="2">
        <v>41456</v>
      </c>
      <c r="C4404" t="s">
        <v>341</v>
      </c>
      <c r="D4404" t="s">
        <v>342</v>
      </c>
      <c r="E4404" t="s">
        <v>347</v>
      </c>
      <c r="F4404" t="s">
        <v>348</v>
      </c>
      <c r="G4404" t="s">
        <v>409</v>
      </c>
      <c r="H4404">
        <v>48</v>
      </c>
      <c r="I4404" t="s">
        <v>261</v>
      </c>
      <c r="J4404" t="s">
        <v>260</v>
      </c>
      <c r="K4404">
        <v>8270774</v>
      </c>
      <c r="L4404">
        <v>5875968</v>
      </c>
      <c r="M4404">
        <v>1593466</v>
      </c>
      <c r="N4404">
        <v>43142</v>
      </c>
      <c r="O4404">
        <v>572983</v>
      </c>
      <c r="P4404">
        <v>10232</v>
      </c>
      <c r="Q4404">
        <v>174983</v>
      </c>
    </row>
    <row r="4405" spans="1:17" hidden="1" x14ac:dyDescent="0.2">
      <c r="A4405" t="s">
        <v>360</v>
      </c>
      <c r="B4405" s="2">
        <v>41456</v>
      </c>
      <c r="C4405" t="s">
        <v>341</v>
      </c>
      <c r="D4405" t="s">
        <v>342</v>
      </c>
      <c r="E4405" t="s">
        <v>349</v>
      </c>
      <c r="F4405" t="s">
        <v>350</v>
      </c>
      <c r="G4405" t="s">
        <v>409</v>
      </c>
      <c r="H4405">
        <v>48</v>
      </c>
      <c r="I4405" t="s">
        <v>261</v>
      </c>
      <c r="J4405" t="s">
        <v>260</v>
      </c>
      <c r="K4405">
        <v>13341886</v>
      </c>
      <c r="L4405">
        <v>10672050</v>
      </c>
      <c r="M4405">
        <v>1691304</v>
      </c>
      <c r="N4405">
        <v>128993</v>
      </c>
      <c r="O4405">
        <v>595243</v>
      </c>
      <c r="P4405">
        <v>17164</v>
      </c>
      <c r="Q4405">
        <v>237132</v>
      </c>
    </row>
    <row r="4406" spans="1:17" hidden="1" x14ac:dyDescent="0.2">
      <c r="A4406" t="s">
        <v>360</v>
      </c>
      <c r="B4406" s="2">
        <v>41456</v>
      </c>
      <c r="C4406" t="s">
        <v>351</v>
      </c>
      <c r="D4406" t="s">
        <v>352</v>
      </c>
      <c r="E4406" t="s">
        <v>343</v>
      </c>
      <c r="F4406" t="s">
        <v>344</v>
      </c>
      <c r="G4406" t="s">
        <v>409</v>
      </c>
      <c r="H4406">
        <v>48</v>
      </c>
      <c r="I4406" t="s">
        <v>261</v>
      </c>
      <c r="J4406" t="s">
        <v>260</v>
      </c>
      <c r="K4406">
        <v>5130566</v>
      </c>
      <c r="L4406">
        <v>4849489</v>
      </c>
      <c r="M4406">
        <v>94471</v>
      </c>
      <c r="N4406">
        <v>93574</v>
      </c>
      <c r="O4406">
        <v>22170</v>
      </c>
      <c r="P4406">
        <v>7420</v>
      </c>
      <c r="Q4406">
        <v>63442</v>
      </c>
    </row>
    <row r="4407" spans="1:17" hidden="1" x14ac:dyDescent="0.2">
      <c r="A4407" t="s">
        <v>360</v>
      </c>
      <c r="B4407" s="2">
        <v>41456</v>
      </c>
      <c r="C4407" t="s">
        <v>351</v>
      </c>
      <c r="D4407" t="s">
        <v>352</v>
      </c>
      <c r="E4407" t="s">
        <v>347</v>
      </c>
      <c r="F4407" t="s">
        <v>348</v>
      </c>
      <c r="G4407" t="s">
        <v>409</v>
      </c>
      <c r="H4407">
        <v>48</v>
      </c>
      <c r="I4407" t="s">
        <v>261</v>
      </c>
      <c r="J4407" t="s">
        <v>260</v>
      </c>
      <c r="K4407">
        <v>8017012</v>
      </c>
      <c r="L4407">
        <v>5761537</v>
      </c>
      <c r="M4407">
        <v>1490397</v>
      </c>
      <c r="N4407">
        <v>42708</v>
      </c>
      <c r="O4407">
        <v>543051</v>
      </c>
      <c r="P4407">
        <v>10236</v>
      </c>
      <c r="Q4407">
        <v>169083</v>
      </c>
    </row>
    <row r="4408" spans="1:17" hidden="1" x14ac:dyDescent="0.2">
      <c r="A4408" t="s">
        <v>360</v>
      </c>
      <c r="B4408" s="2">
        <v>41456</v>
      </c>
      <c r="C4408" t="s">
        <v>351</v>
      </c>
      <c r="D4408" t="s">
        <v>352</v>
      </c>
      <c r="E4408" t="s">
        <v>349</v>
      </c>
      <c r="F4408" t="s">
        <v>350</v>
      </c>
      <c r="G4408" t="s">
        <v>409</v>
      </c>
      <c r="H4408">
        <v>48</v>
      </c>
      <c r="I4408" t="s">
        <v>261</v>
      </c>
      <c r="J4408" t="s">
        <v>260</v>
      </c>
      <c r="K4408">
        <v>13147578</v>
      </c>
      <c r="L4408">
        <v>10611026</v>
      </c>
      <c r="M4408">
        <v>1584868</v>
      </c>
      <c r="N4408">
        <v>136282</v>
      </c>
      <c r="O4408">
        <v>565221</v>
      </c>
      <c r="P4408">
        <v>17656</v>
      </c>
      <c r="Q4408">
        <v>232525</v>
      </c>
    </row>
    <row r="4409" spans="1:17" hidden="1" x14ac:dyDescent="0.2">
      <c r="A4409" t="s">
        <v>360</v>
      </c>
      <c r="B4409" s="2">
        <v>41456</v>
      </c>
      <c r="C4409" t="s">
        <v>353</v>
      </c>
      <c r="D4409" t="s">
        <v>354</v>
      </c>
      <c r="E4409" t="s">
        <v>343</v>
      </c>
      <c r="F4409" t="s">
        <v>344</v>
      </c>
      <c r="G4409" t="s">
        <v>409</v>
      </c>
      <c r="H4409">
        <v>48</v>
      </c>
      <c r="I4409" t="s">
        <v>261</v>
      </c>
      <c r="J4409" t="s">
        <v>260</v>
      </c>
      <c r="K4409">
        <v>10201678</v>
      </c>
      <c r="L4409">
        <v>9645571</v>
      </c>
      <c r="M4409">
        <v>192309</v>
      </c>
      <c r="N4409">
        <v>179425</v>
      </c>
      <c r="O4409">
        <v>44430</v>
      </c>
      <c r="P4409">
        <v>14352</v>
      </c>
      <c r="Q4409">
        <v>125591</v>
      </c>
    </row>
    <row r="4410" spans="1:17" hidden="1" x14ac:dyDescent="0.2">
      <c r="A4410" t="s">
        <v>360</v>
      </c>
      <c r="B4410" s="2">
        <v>41456</v>
      </c>
      <c r="C4410" t="s">
        <v>353</v>
      </c>
      <c r="D4410" t="s">
        <v>354</v>
      </c>
      <c r="E4410" t="s">
        <v>347</v>
      </c>
      <c r="F4410" t="s">
        <v>348</v>
      </c>
      <c r="G4410" t="s">
        <v>409</v>
      </c>
      <c r="H4410">
        <v>48</v>
      </c>
      <c r="I4410" t="s">
        <v>261</v>
      </c>
      <c r="J4410" t="s">
        <v>260</v>
      </c>
      <c r="K4410">
        <v>16287786</v>
      </c>
      <c r="L4410">
        <v>11637505</v>
      </c>
      <c r="M4410">
        <v>3083863</v>
      </c>
      <c r="N4410">
        <v>85850</v>
      </c>
      <c r="O4410">
        <v>1116034</v>
      </c>
      <c r="P4410">
        <v>20468</v>
      </c>
      <c r="Q4410">
        <v>344066</v>
      </c>
    </row>
    <row r="4411" spans="1:17" hidden="1" x14ac:dyDescent="0.2">
      <c r="A4411" t="s">
        <v>360</v>
      </c>
      <c r="B4411" s="2">
        <v>41456</v>
      </c>
      <c r="C4411" t="s">
        <v>353</v>
      </c>
      <c r="D4411" t="s">
        <v>354</v>
      </c>
      <c r="E4411" t="s">
        <v>349</v>
      </c>
      <c r="F4411" t="s">
        <v>350</v>
      </c>
      <c r="G4411" t="s">
        <v>409</v>
      </c>
      <c r="H4411">
        <v>48</v>
      </c>
      <c r="I4411" t="s">
        <v>261</v>
      </c>
      <c r="J4411" t="s">
        <v>260</v>
      </c>
      <c r="K4411">
        <v>26489464</v>
      </c>
      <c r="L4411">
        <v>21283076</v>
      </c>
      <c r="M4411">
        <v>3276172</v>
      </c>
      <c r="N4411">
        <v>265275</v>
      </c>
      <c r="O4411">
        <v>1160464</v>
      </c>
      <c r="P4411">
        <v>34820</v>
      </c>
      <c r="Q4411">
        <v>469657</v>
      </c>
    </row>
    <row r="4412" spans="1:17" x14ac:dyDescent="0.2">
      <c r="A4412" t="s">
        <v>361</v>
      </c>
      <c r="B4412" s="2">
        <v>41821</v>
      </c>
      <c r="C4412" t="s">
        <v>341</v>
      </c>
      <c r="D4412" t="s">
        <v>342</v>
      </c>
      <c r="E4412" t="s">
        <v>343</v>
      </c>
      <c r="F4412" t="s">
        <v>344</v>
      </c>
      <c r="G4412" t="s">
        <v>409</v>
      </c>
      <c r="H4412">
        <v>48</v>
      </c>
      <c r="I4412" t="s">
        <v>261</v>
      </c>
      <c r="J4412" t="s">
        <v>260</v>
      </c>
      <c r="K4412">
        <v>5188971</v>
      </c>
      <c r="L4412">
        <v>4904124</v>
      </c>
      <c r="M4412">
        <v>101719</v>
      </c>
      <c r="N4412">
        <v>87570</v>
      </c>
      <c r="O4412">
        <v>23049</v>
      </c>
      <c r="P4412">
        <v>7186</v>
      </c>
      <c r="Q4412">
        <v>65323</v>
      </c>
    </row>
    <row r="4413" spans="1:17" x14ac:dyDescent="0.2">
      <c r="A4413" t="s">
        <v>361</v>
      </c>
      <c r="B4413" s="2">
        <v>41821</v>
      </c>
      <c r="C4413" t="s">
        <v>341</v>
      </c>
      <c r="D4413" t="s">
        <v>342</v>
      </c>
      <c r="E4413" t="s">
        <v>347</v>
      </c>
      <c r="F4413" t="s">
        <v>348</v>
      </c>
      <c r="G4413" t="s">
        <v>409</v>
      </c>
      <c r="H4413">
        <v>48</v>
      </c>
      <c r="I4413" t="s">
        <v>261</v>
      </c>
      <c r="J4413" t="s">
        <v>260</v>
      </c>
      <c r="K4413">
        <v>8394503</v>
      </c>
      <c r="L4413">
        <v>5918673</v>
      </c>
      <c r="M4413">
        <v>1629836</v>
      </c>
      <c r="N4413">
        <v>43903</v>
      </c>
      <c r="O4413">
        <v>607612</v>
      </c>
      <c r="P4413">
        <v>10741</v>
      </c>
      <c r="Q4413">
        <v>183738</v>
      </c>
    </row>
    <row r="4414" spans="1:17" x14ac:dyDescent="0.2">
      <c r="A4414" t="s">
        <v>361</v>
      </c>
      <c r="B4414" s="2">
        <v>41821</v>
      </c>
      <c r="C4414" t="s">
        <v>341</v>
      </c>
      <c r="D4414" t="s">
        <v>342</v>
      </c>
      <c r="E4414" t="s">
        <v>349</v>
      </c>
      <c r="F4414" t="s">
        <v>350</v>
      </c>
      <c r="G4414" t="s">
        <v>409</v>
      </c>
      <c r="H4414">
        <v>48</v>
      </c>
      <c r="I4414" t="s">
        <v>261</v>
      </c>
      <c r="J4414" t="s">
        <v>260</v>
      </c>
      <c r="K4414">
        <v>13583474</v>
      </c>
      <c r="L4414">
        <v>10822797</v>
      </c>
      <c r="M4414">
        <v>1731555</v>
      </c>
      <c r="N4414">
        <v>131473</v>
      </c>
      <c r="O4414">
        <v>630661</v>
      </c>
      <c r="P4414">
        <v>17927</v>
      </c>
      <c r="Q4414">
        <v>249061</v>
      </c>
    </row>
    <row r="4415" spans="1:17" x14ac:dyDescent="0.2">
      <c r="A4415" t="s">
        <v>361</v>
      </c>
      <c r="B4415" s="2">
        <v>41821</v>
      </c>
      <c r="C4415" t="s">
        <v>351</v>
      </c>
      <c r="D4415" t="s">
        <v>352</v>
      </c>
      <c r="E4415" t="s">
        <v>343</v>
      </c>
      <c r="F4415" t="s">
        <v>344</v>
      </c>
      <c r="G4415" t="s">
        <v>409</v>
      </c>
      <c r="H4415">
        <v>48</v>
      </c>
      <c r="I4415" t="s">
        <v>261</v>
      </c>
      <c r="J4415" t="s">
        <v>260</v>
      </c>
      <c r="K4415">
        <v>5251622</v>
      </c>
      <c r="L4415">
        <v>4960188</v>
      </c>
      <c r="M4415">
        <v>98716</v>
      </c>
      <c r="N4415">
        <v>95366</v>
      </c>
      <c r="O4415">
        <v>22864</v>
      </c>
      <c r="P4415">
        <v>7684</v>
      </c>
      <c r="Q4415">
        <v>66804</v>
      </c>
    </row>
    <row r="4416" spans="1:17" x14ac:dyDescent="0.2">
      <c r="A4416" t="s">
        <v>361</v>
      </c>
      <c r="B4416" s="2">
        <v>41821</v>
      </c>
      <c r="C4416" t="s">
        <v>351</v>
      </c>
      <c r="D4416" t="s">
        <v>352</v>
      </c>
      <c r="E4416" t="s">
        <v>347</v>
      </c>
      <c r="F4416" t="s">
        <v>348</v>
      </c>
      <c r="G4416" t="s">
        <v>409</v>
      </c>
      <c r="H4416">
        <v>48</v>
      </c>
      <c r="I4416" t="s">
        <v>261</v>
      </c>
      <c r="J4416" t="s">
        <v>260</v>
      </c>
      <c r="K4416">
        <v>8142046</v>
      </c>
      <c r="L4416">
        <v>5808841</v>
      </c>
      <c r="M4416">
        <v>1525011</v>
      </c>
      <c r="N4416">
        <v>43547</v>
      </c>
      <c r="O4416">
        <v>576393</v>
      </c>
      <c r="P4416">
        <v>10559</v>
      </c>
      <c r="Q4416">
        <v>177695</v>
      </c>
    </row>
    <row r="4417" spans="1:17" x14ac:dyDescent="0.2">
      <c r="A4417" t="s">
        <v>361</v>
      </c>
      <c r="B4417" s="2">
        <v>41821</v>
      </c>
      <c r="C4417" t="s">
        <v>351</v>
      </c>
      <c r="D4417" t="s">
        <v>352</v>
      </c>
      <c r="E4417" t="s">
        <v>349</v>
      </c>
      <c r="F4417" t="s">
        <v>350</v>
      </c>
      <c r="G4417" t="s">
        <v>409</v>
      </c>
      <c r="H4417">
        <v>48</v>
      </c>
      <c r="I4417" t="s">
        <v>261</v>
      </c>
      <c r="J4417" t="s">
        <v>260</v>
      </c>
      <c r="K4417">
        <v>13393668</v>
      </c>
      <c r="L4417">
        <v>10769029</v>
      </c>
      <c r="M4417">
        <v>1623727</v>
      </c>
      <c r="N4417">
        <v>138913</v>
      </c>
      <c r="O4417">
        <v>599257</v>
      </c>
      <c r="P4417">
        <v>18243</v>
      </c>
      <c r="Q4417">
        <v>244499</v>
      </c>
    </row>
    <row r="4418" spans="1:17" x14ac:dyDescent="0.2">
      <c r="A4418" t="s">
        <v>361</v>
      </c>
      <c r="B4418" s="2">
        <v>41821</v>
      </c>
      <c r="C4418" t="s">
        <v>353</v>
      </c>
      <c r="D4418" t="s">
        <v>354</v>
      </c>
      <c r="E4418" t="s">
        <v>343</v>
      </c>
      <c r="F4418" t="s">
        <v>344</v>
      </c>
      <c r="G4418" t="s">
        <v>409</v>
      </c>
      <c r="H4418">
        <v>48</v>
      </c>
      <c r="I4418" t="s">
        <v>261</v>
      </c>
      <c r="J4418" t="s">
        <v>260</v>
      </c>
      <c r="K4418">
        <v>10440593</v>
      </c>
      <c r="L4418">
        <v>9864312</v>
      </c>
      <c r="M4418">
        <v>200435</v>
      </c>
      <c r="N4418">
        <v>182936</v>
      </c>
      <c r="O4418">
        <v>45913</v>
      </c>
      <c r="P4418">
        <v>14870</v>
      </c>
      <c r="Q4418">
        <v>132127</v>
      </c>
    </row>
    <row r="4419" spans="1:17" x14ac:dyDescent="0.2">
      <c r="A4419" t="s">
        <v>361</v>
      </c>
      <c r="B4419" s="2">
        <v>41821</v>
      </c>
      <c r="C4419" t="s">
        <v>353</v>
      </c>
      <c r="D4419" t="s">
        <v>354</v>
      </c>
      <c r="E4419" t="s">
        <v>347</v>
      </c>
      <c r="F4419" t="s">
        <v>348</v>
      </c>
      <c r="G4419" t="s">
        <v>409</v>
      </c>
      <c r="H4419">
        <v>48</v>
      </c>
      <c r="I4419" t="s">
        <v>261</v>
      </c>
      <c r="J4419" t="s">
        <v>260</v>
      </c>
      <c r="K4419">
        <v>16536549</v>
      </c>
      <c r="L4419">
        <v>11727514</v>
      </c>
      <c r="M4419">
        <v>3154847</v>
      </c>
      <c r="N4419">
        <v>87450</v>
      </c>
      <c r="O4419">
        <v>1184005</v>
      </c>
      <c r="P4419">
        <v>21300</v>
      </c>
      <c r="Q4419">
        <v>361433</v>
      </c>
    </row>
    <row r="4420" spans="1:17" x14ac:dyDescent="0.2">
      <c r="A4420" t="s">
        <v>361</v>
      </c>
      <c r="B4420" s="2">
        <v>41821</v>
      </c>
      <c r="C4420" t="s">
        <v>353</v>
      </c>
      <c r="D4420" t="s">
        <v>354</v>
      </c>
      <c r="E4420" t="s">
        <v>349</v>
      </c>
      <c r="F4420" t="s">
        <v>350</v>
      </c>
      <c r="G4420" t="s">
        <v>409</v>
      </c>
      <c r="H4420">
        <v>48</v>
      </c>
      <c r="I4420" t="s">
        <v>261</v>
      </c>
      <c r="J4420" t="s">
        <v>260</v>
      </c>
      <c r="K4420">
        <v>26977142</v>
      </c>
      <c r="L4420">
        <v>21591826</v>
      </c>
      <c r="M4420">
        <v>3355282</v>
      </c>
      <c r="N4420">
        <v>270386</v>
      </c>
      <c r="O4420">
        <v>1229918</v>
      </c>
      <c r="P4420">
        <v>36170</v>
      </c>
      <c r="Q4420">
        <v>493560</v>
      </c>
    </row>
    <row r="4421" spans="1:17" hidden="1" x14ac:dyDescent="0.2">
      <c r="A4421" t="s">
        <v>362</v>
      </c>
      <c r="B4421" s="2">
        <v>42186</v>
      </c>
      <c r="C4421" t="s">
        <v>341</v>
      </c>
      <c r="D4421" t="s">
        <v>342</v>
      </c>
      <c r="E4421" t="s">
        <v>343</v>
      </c>
      <c r="F4421" t="s">
        <v>344</v>
      </c>
      <c r="G4421" t="s">
        <v>409</v>
      </c>
      <c r="H4421">
        <v>48</v>
      </c>
      <c r="I4421" t="s">
        <v>261</v>
      </c>
      <c r="J4421" t="s">
        <v>260</v>
      </c>
      <c r="K4421">
        <v>5313477</v>
      </c>
      <c r="L4421">
        <v>5018315</v>
      </c>
      <c r="M4421">
        <v>105785</v>
      </c>
      <c r="N4421">
        <v>89339</v>
      </c>
      <c r="O4421">
        <v>23991</v>
      </c>
      <c r="P4421">
        <v>7509</v>
      </c>
      <c r="Q4421">
        <v>68538</v>
      </c>
    </row>
    <row r="4422" spans="1:17" hidden="1" x14ac:dyDescent="0.2">
      <c r="A4422" t="s">
        <v>362</v>
      </c>
      <c r="B4422" s="2">
        <v>42186</v>
      </c>
      <c r="C4422" t="s">
        <v>341</v>
      </c>
      <c r="D4422" t="s">
        <v>342</v>
      </c>
      <c r="E4422" t="s">
        <v>347</v>
      </c>
      <c r="F4422" t="s">
        <v>348</v>
      </c>
      <c r="G4422" t="s">
        <v>409</v>
      </c>
      <c r="H4422">
        <v>48</v>
      </c>
      <c r="I4422" t="s">
        <v>261</v>
      </c>
      <c r="J4422" t="s">
        <v>260</v>
      </c>
      <c r="K4422">
        <v>8520663</v>
      </c>
      <c r="L4422">
        <v>5958753</v>
      </c>
      <c r="M4422">
        <v>1668876</v>
      </c>
      <c r="N4422">
        <v>44655</v>
      </c>
      <c r="O4422">
        <v>644107</v>
      </c>
      <c r="P4422">
        <v>11328</v>
      </c>
      <c r="Q4422">
        <v>192944</v>
      </c>
    </row>
    <row r="4423" spans="1:17" hidden="1" x14ac:dyDescent="0.2">
      <c r="A4423" t="s">
        <v>362</v>
      </c>
      <c r="B4423" s="2">
        <v>42186</v>
      </c>
      <c r="C4423" t="s">
        <v>341</v>
      </c>
      <c r="D4423" t="s">
        <v>342</v>
      </c>
      <c r="E4423" t="s">
        <v>349</v>
      </c>
      <c r="F4423" t="s">
        <v>350</v>
      </c>
      <c r="G4423" t="s">
        <v>409</v>
      </c>
      <c r="H4423">
        <v>48</v>
      </c>
      <c r="I4423" t="s">
        <v>261</v>
      </c>
      <c r="J4423" t="s">
        <v>260</v>
      </c>
      <c r="K4423">
        <v>13834140</v>
      </c>
      <c r="L4423">
        <v>10977068</v>
      </c>
      <c r="M4423">
        <v>1774661</v>
      </c>
      <c r="N4423">
        <v>133994</v>
      </c>
      <c r="O4423">
        <v>668098</v>
      </c>
      <c r="P4423">
        <v>18837</v>
      </c>
      <c r="Q4423">
        <v>261482</v>
      </c>
    </row>
    <row r="4424" spans="1:17" hidden="1" x14ac:dyDescent="0.2">
      <c r="A4424" t="s">
        <v>362</v>
      </c>
      <c r="B4424" s="2">
        <v>42186</v>
      </c>
      <c r="C4424" t="s">
        <v>351</v>
      </c>
      <c r="D4424" t="s">
        <v>352</v>
      </c>
      <c r="E4424" t="s">
        <v>343</v>
      </c>
      <c r="F4424" t="s">
        <v>344</v>
      </c>
      <c r="G4424" t="s">
        <v>409</v>
      </c>
      <c r="H4424">
        <v>48</v>
      </c>
      <c r="I4424" t="s">
        <v>261</v>
      </c>
      <c r="J4424" t="s">
        <v>260</v>
      </c>
      <c r="K4424">
        <v>5382433</v>
      </c>
      <c r="L4424">
        <v>5080404</v>
      </c>
      <c r="M4424">
        <v>103123</v>
      </c>
      <c r="N4424">
        <v>97053</v>
      </c>
      <c r="O4424">
        <v>23711</v>
      </c>
      <c r="P4424">
        <v>7980</v>
      </c>
      <c r="Q4424">
        <v>70162</v>
      </c>
    </row>
    <row r="4425" spans="1:17" hidden="1" x14ac:dyDescent="0.2">
      <c r="A4425" t="s">
        <v>362</v>
      </c>
      <c r="B4425" s="2">
        <v>42186</v>
      </c>
      <c r="C4425" t="s">
        <v>351</v>
      </c>
      <c r="D4425" t="s">
        <v>352</v>
      </c>
      <c r="E4425" t="s">
        <v>347</v>
      </c>
      <c r="F4425" t="s">
        <v>348</v>
      </c>
      <c r="G4425" t="s">
        <v>409</v>
      </c>
      <c r="H4425">
        <v>48</v>
      </c>
      <c r="I4425" t="s">
        <v>261</v>
      </c>
      <c r="J4425" t="s">
        <v>260</v>
      </c>
      <c r="K4425">
        <v>8270241</v>
      </c>
      <c r="L4425">
        <v>5854468</v>
      </c>
      <c r="M4425">
        <v>1562425</v>
      </c>
      <c r="N4425">
        <v>44435</v>
      </c>
      <c r="O4425">
        <v>610890</v>
      </c>
      <c r="P4425">
        <v>10987</v>
      </c>
      <c r="Q4425">
        <v>187036</v>
      </c>
    </row>
    <row r="4426" spans="1:17" hidden="1" x14ac:dyDescent="0.2">
      <c r="A4426" t="s">
        <v>362</v>
      </c>
      <c r="B4426" s="2">
        <v>42186</v>
      </c>
      <c r="C4426" t="s">
        <v>351</v>
      </c>
      <c r="D4426" t="s">
        <v>352</v>
      </c>
      <c r="E4426" t="s">
        <v>349</v>
      </c>
      <c r="F4426" t="s">
        <v>350</v>
      </c>
      <c r="G4426" t="s">
        <v>409</v>
      </c>
      <c r="H4426">
        <v>48</v>
      </c>
      <c r="I4426" t="s">
        <v>261</v>
      </c>
      <c r="J4426" t="s">
        <v>260</v>
      </c>
      <c r="K4426">
        <v>13652674</v>
      </c>
      <c r="L4426">
        <v>10934872</v>
      </c>
      <c r="M4426">
        <v>1665548</v>
      </c>
      <c r="N4426">
        <v>141488</v>
      </c>
      <c r="O4426">
        <v>634601</v>
      </c>
      <c r="P4426">
        <v>18967</v>
      </c>
      <c r="Q4426">
        <v>257198</v>
      </c>
    </row>
    <row r="4427" spans="1:17" hidden="1" x14ac:dyDescent="0.2">
      <c r="A4427" t="s">
        <v>362</v>
      </c>
      <c r="B4427" s="2">
        <v>42186</v>
      </c>
      <c r="C4427" t="s">
        <v>353</v>
      </c>
      <c r="D4427" t="s">
        <v>354</v>
      </c>
      <c r="E4427" t="s">
        <v>343</v>
      </c>
      <c r="F4427" t="s">
        <v>344</v>
      </c>
      <c r="G4427" t="s">
        <v>409</v>
      </c>
      <c r="H4427">
        <v>48</v>
      </c>
      <c r="I4427" t="s">
        <v>261</v>
      </c>
      <c r="J4427" t="s">
        <v>260</v>
      </c>
      <c r="K4427">
        <v>10695910</v>
      </c>
      <c r="L4427">
        <v>10098719</v>
      </c>
      <c r="M4427">
        <v>208908</v>
      </c>
      <c r="N4427">
        <v>186392</v>
      </c>
      <c r="O4427">
        <v>47702</v>
      </c>
      <c r="P4427">
        <v>15489</v>
      </c>
      <c r="Q4427">
        <v>138700</v>
      </c>
    </row>
    <row r="4428" spans="1:17" hidden="1" x14ac:dyDescent="0.2">
      <c r="A4428" t="s">
        <v>362</v>
      </c>
      <c r="B4428" s="2">
        <v>42186</v>
      </c>
      <c r="C4428" t="s">
        <v>353</v>
      </c>
      <c r="D4428" t="s">
        <v>354</v>
      </c>
      <c r="E4428" t="s">
        <v>347</v>
      </c>
      <c r="F4428" t="s">
        <v>348</v>
      </c>
      <c r="G4428" t="s">
        <v>409</v>
      </c>
      <c r="H4428">
        <v>48</v>
      </c>
      <c r="I4428" t="s">
        <v>261</v>
      </c>
      <c r="J4428" t="s">
        <v>260</v>
      </c>
      <c r="K4428">
        <v>16790904</v>
      </c>
      <c r="L4428">
        <v>11813221</v>
      </c>
      <c r="M4428">
        <v>3231301</v>
      </c>
      <c r="N4428">
        <v>89090</v>
      </c>
      <c r="O4428">
        <v>1254997</v>
      </c>
      <c r="P4428">
        <v>22315</v>
      </c>
      <c r="Q4428">
        <v>379980</v>
      </c>
    </row>
    <row r="4429" spans="1:17" hidden="1" x14ac:dyDescent="0.2">
      <c r="A4429" t="s">
        <v>362</v>
      </c>
      <c r="B4429" s="2">
        <v>42186</v>
      </c>
      <c r="C4429" t="s">
        <v>353</v>
      </c>
      <c r="D4429" t="s">
        <v>354</v>
      </c>
      <c r="E4429" t="s">
        <v>349</v>
      </c>
      <c r="F4429" t="s">
        <v>350</v>
      </c>
      <c r="G4429" t="s">
        <v>409</v>
      </c>
      <c r="H4429">
        <v>48</v>
      </c>
      <c r="I4429" t="s">
        <v>261</v>
      </c>
      <c r="J4429" t="s">
        <v>260</v>
      </c>
      <c r="K4429">
        <v>27486814</v>
      </c>
      <c r="L4429">
        <v>21911940</v>
      </c>
      <c r="M4429">
        <v>3440209</v>
      </c>
      <c r="N4429">
        <v>275482</v>
      </c>
      <c r="O4429">
        <v>1302699</v>
      </c>
      <c r="P4429">
        <v>37804</v>
      </c>
      <c r="Q4429">
        <v>518680</v>
      </c>
    </row>
    <row r="4430" spans="1:17" hidden="1" x14ac:dyDescent="0.2">
      <c r="A4430" t="s">
        <v>363</v>
      </c>
      <c r="B4430" s="2">
        <v>42552</v>
      </c>
      <c r="C4430" t="s">
        <v>341</v>
      </c>
      <c r="D4430" t="s">
        <v>342</v>
      </c>
      <c r="E4430" t="s">
        <v>343</v>
      </c>
      <c r="F4430" t="s">
        <v>344</v>
      </c>
      <c r="G4430" t="s">
        <v>409</v>
      </c>
      <c r="H4430">
        <v>48</v>
      </c>
      <c r="I4430" t="s">
        <v>261</v>
      </c>
      <c r="J4430" t="s">
        <v>260</v>
      </c>
      <c r="K4430">
        <v>5433386</v>
      </c>
      <c r="L4430">
        <v>5128187</v>
      </c>
      <c r="M4430">
        <v>109869</v>
      </c>
      <c r="N4430">
        <v>90996</v>
      </c>
      <c r="O4430">
        <v>24823</v>
      </c>
      <c r="P4430">
        <v>7789</v>
      </c>
      <c r="Q4430">
        <v>71722</v>
      </c>
    </row>
    <row r="4431" spans="1:17" hidden="1" x14ac:dyDescent="0.2">
      <c r="A4431" t="s">
        <v>363</v>
      </c>
      <c r="B4431" s="2">
        <v>42552</v>
      </c>
      <c r="C4431" t="s">
        <v>341</v>
      </c>
      <c r="D4431" t="s">
        <v>342</v>
      </c>
      <c r="E4431" t="s">
        <v>347</v>
      </c>
      <c r="F4431" t="s">
        <v>348</v>
      </c>
      <c r="G4431" t="s">
        <v>409</v>
      </c>
      <c r="H4431">
        <v>48</v>
      </c>
      <c r="I4431" t="s">
        <v>261</v>
      </c>
      <c r="J4431" t="s">
        <v>260</v>
      </c>
      <c r="K4431">
        <v>8625264</v>
      </c>
      <c r="L4431">
        <v>5983375</v>
      </c>
      <c r="M4431">
        <v>1706338</v>
      </c>
      <c r="N4431">
        <v>45330</v>
      </c>
      <c r="O4431">
        <v>676936</v>
      </c>
      <c r="P4431">
        <v>11838</v>
      </c>
      <c r="Q4431">
        <v>201447</v>
      </c>
    </row>
    <row r="4432" spans="1:17" hidden="1" x14ac:dyDescent="0.2">
      <c r="A4432" t="s">
        <v>363</v>
      </c>
      <c r="B4432" s="2">
        <v>42552</v>
      </c>
      <c r="C4432" t="s">
        <v>341</v>
      </c>
      <c r="D4432" t="s">
        <v>342</v>
      </c>
      <c r="E4432" t="s">
        <v>349</v>
      </c>
      <c r="F4432" t="s">
        <v>350</v>
      </c>
      <c r="G4432" t="s">
        <v>409</v>
      </c>
      <c r="H4432">
        <v>48</v>
      </c>
      <c r="I4432" t="s">
        <v>261</v>
      </c>
      <c r="J4432" t="s">
        <v>260</v>
      </c>
      <c r="K4432">
        <v>14058650</v>
      </c>
      <c r="L4432">
        <v>11111562</v>
      </c>
      <c r="M4432">
        <v>1816207</v>
      </c>
      <c r="N4432">
        <v>136326</v>
      </c>
      <c r="O4432">
        <v>701759</v>
      </c>
      <c r="P4432">
        <v>19627</v>
      </c>
      <c r="Q4432">
        <v>273169</v>
      </c>
    </row>
    <row r="4433" spans="1:17" hidden="1" x14ac:dyDescent="0.2">
      <c r="A4433" t="s">
        <v>363</v>
      </c>
      <c r="B4433" s="2">
        <v>42552</v>
      </c>
      <c r="C4433" t="s">
        <v>351</v>
      </c>
      <c r="D4433" t="s">
        <v>352</v>
      </c>
      <c r="E4433" t="s">
        <v>343</v>
      </c>
      <c r="F4433" t="s">
        <v>344</v>
      </c>
      <c r="G4433" t="s">
        <v>409</v>
      </c>
      <c r="H4433">
        <v>48</v>
      </c>
      <c r="I4433" t="s">
        <v>261</v>
      </c>
      <c r="J4433" t="s">
        <v>260</v>
      </c>
      <c r="K4433">
        <v>5505952</v>
      </c>
      <c r="L4433">
        <v>5193814</v>
      </c>
      <c r="M4433">
        <v>107298</v>
      </c>
      <c r="N4433">
        <v>98525</v>
      </c>
      <c r="O4433">
        <v>24452</v>
      </c>
      <c r="P4433">
        <v>8337</v>
      </c>
      <c r="Q4433">
        <v>73526</v>
      </c>
    </row>
    <row r="4434" spans="1:17" hidden="1" x14ac:dyDescent="0.2">
      <c r="A4434" t="s">
        <v>363</v>
      </c>
      <c r="B4434" s="2">
        <v>42552</v>
      </c>
      <c r="C4434" t="s">
        <v>351</v>
      </c>
      <c r="D4434" t="s">
        <v>352</v>
      </c>
      <c r="E4434" t="s">
        <v>347</v>
      </c>
      <c r="F4434" t="s">
        <v>348</v>
      </c>
      <c r="G4434" t="s">
        <v>409</v>
      </c>
      <c r="H4434">
        <v>48</v>
      </c>
      <c r="I4434" t="s">
        <v>261</v>
      </c>
      <c r="J4434" t="s">
        <v>260</v>
      </c>
      <c r="K4434">
        <v>8372890</v>
      </c>
      <c r="L4434">
        <v>5879830</v>
      </c>
      <c r="M4434">
        <v>1598600</v>
      </c>
      <c r="N4434">
        <v>45096</v>
      </c>
      <c r="O4434">
        <v>642163</v>
      </c>
      <c r="P4434">
        <v>11345</v>
      </c>
      <c r="Q4434">
        <v>195856</v>
      </c>
    </row>
    <row r="4435" spans="1:17" hidden="1" x14ac:dyDescent="0.2">
      <c r="A4435" t="s">
        <v>363</v>
      </c>
      <c r="B4435" s="2">
        <v>42552</v>
      </c>
      <c r="C4435" t="s">
        <v>351</v>
      </c>
      <c r="D4435" t="s">
        <v>352</v>
      </c>
      <c r="E4435" t="s">
        <v>349</v>
      </c>
      <c r="F4435" t="s">
        <v>350</v>
      </c>
      <c r="G4435" t="s">
        <v>409</v>
      </c>
      <c r="H4435">
        <v>48</v>
      </c>
      <c r="I4435" t="s">
        <v>261</v>
      </c>
      <c r="J4435" t="s">
        <v>260</v>
      </c>
      <c r="K4435">
        <v>13878842</v>
      </c>
      <c r="L4435">
        <v>11073644</v>
      </c>
      <c r="M4435">
        <v>1705898</v>
      </c>
      <c r="N4435">
        <v>143621</v>
      </c>
      <c r="O4435">
        <v>666615</v>
      </c>
      <c r="P4435">
        <v>19682</v>
      </c>
      <c r="Q4435">
        <v>269382</v>
      </c>
    </row>
    <row r="4436" spans="1:17" hidden="1" x14ac:dyDescent="0.2">
      <c r="A4436" t="s">
        <v>363</v>
      </c>
      <c r="B4436" s="2">
        <v>42552</v>
      </c>
      <c r="C4436" t="s">
        <v>353</v>
      </c>
      <c r="D4436" t="s">
        <v>354</v>
      </c>
      <c r="E4436" t="s">
        <v>343</v>
      </c>
      <c r="F4436" t="s">
        <v>344</v>
      </c>
      <c r="G4436" t="s">
        <v>409</v>
      </c>
      <c r="H4436">
        <v>48</v>
      </c>
      <c r="I4436" t="s">
        <v>261</v>
      </c>
      <c r="J4436" t="s">
        <v>260</v>
      </c>
      <c r="K4436">
        <v>10939338</v>
      </c>
      <c r="L4436">
        <v>10322001</v>
      </c>
      <c r="M4436">
        <v>217167</v>
      </c>
      <c r="N4436">
        <v>189521</v>
      </c>
      <c r="O4436">
        <v>49275</v>
      </c>
      <c r="P4436">
        <v>16126</v>
      </c>
      <c r="Q4436">
        <v>145248</v>
      </c>
    </row>
    <row r="4437" spans="1:17" hidden="1" x14ac:dyDescent="0.2">
      <c r="A4437" t="s">
        <v>363</v>
      </c>
      <c r="B4437" s="2">
        <v>42552</v>
      </c>
      <c r="C4437" t="s">
        <v>353</v>
      </c>
      <c r="D4437" t="s">
        <v>354</v>
      </c>
      <c r="E4437" t="s">
        <v>347</v>
      </c>
      <c r="F4437" t="s">
        <v>348</v>
      </c>
      <c r="G4437" t="s">
        <v>409</v>
      </c>
      <c r="H4437">
        <v>48</v>
      </c>
      <c r="I4437" t="s">
        <v>261</v>
      </c>
      <c r="J4437" t="s">
        <v>260</v>
      </c>
      <c r="K4437">
        <v>16998154</v>
      </c>
      <c r="L4437">
        <v>11863205</v>
      </c>
      <c r="M4437">
        <v>3304938</v>
      </c>
      <c r="N4437">
        <v>90426</v>
      </c>
      <c r="O4437">
        <v>1319099</v>
      </c>
      <c r="P4437">
        <v>23183</v>
      </c>
      <c r="Q4437">
        <v>397303</v>
      </c>
    </row>
    <row r="4438" spans="1:17" hidden="1" x14ac:dyDescent="0.2">
      <c r="A4438" t="s">
        <v>363</v>
      </c>
      <c r="B4438" s="2">
        <v>42552</v>
      </c>
      <c r="C4438" t="s">
        <v>353</v>
      </c>
      <c r="D4438" t="s">
        <v>354</v>
      </c>
      <c r="E4438" t="s">
        <v>349</v>
      </c>
      <c r="F4438" t="s">
        <v>350</v>
      </c>
      <c r="G4438" t="s">
        <v>409</v>
      </c>
      <c r="H4438">
        <v>48</v>
      </c>
      <c r="I4438" t="s">
        <v>261</v>
      </c>
      <c r="J4438" t="s">
        <v>260</v>
      </c>
      <c r="K4438">
        <v>27937492</v>
      </c>
      <c r="L4438">
        <v>22185206</v>
      </c>
      <c r="M4438">
        <v>3522105</v>
      </c>
      <c r="N4438">
        <v>279947</v>
      </c>
      <c r="O4438">
        <v>1368374</v>
      </c>
      <c r="P4438">
        <v>39309</v>
      </c>
      <c r="Q4438">
        <v>542551</v>
      </c>
    </row>
    <row r="4439" spans="1:17" hidden="1" x14ac:dyDescent="0.2">
      <c r="A4439" t="s">
        <v>364</v>
      </c>
      <c r="B4439" s="2">
        <v>42917</v>
      </c>
      <c r="C4439" t="s">
        <v>341</v>
      </c>
      <c r="D4439" t="s">
        <v>342</v>
      </c>
      <c r="E4439" t="s">
        <v>343</v>
      </c>
      <c r="F4439" t="s">
        <v>344</v>
      </c>
      <c r="G4439" t="s">
        <v>409</v>
      </c>
      <c r="H4439">
        <v>48</v>
      </c>
      <c r="I4439" t="s">
        <v>261</v>
      </c>
      <c r="J4439" t="s">
        <v>260</v>
      </c>
      <c r="K4439">
        <v>5538946</v>
      </c>
      <c r="L4439">
        <v>5223907</v>
      </c>
      <c r="M4439">
        <v>113519</v>
      </c>
      <c r="N4439">
        <v>93165</v>
      </c>
      <c r="O4439">
        <v>25580</v>
      </c>
      <c r="P4439">
        <v>8100</v>
      </c>
      <c r="Q4439">
        <v>74675</v>
      </c>
    </row>
    <row r="4440" spans="1:17" hidden="1" x14ac:dyDescent="0.2">
      <c r="A4440" t="s">
        <v>364</v>
      </c>
      <c r="B4440" s="2">
        <v>42917</v>
      </c>
      <c r="C4440" t="s">
        <v>341</v>
      </c>
      <c r="D4440" t="s">
        <v>342</v>
      </c>
      <c r="E4440" t="s">
        <v>347</v>
      </c>
      <c r="F4440" t="s">
        <v>348</v>
      </c>
      <c r="G4440" t="s">
        <v>409</v>
      </c>
      <c r="H4440">
        <v>48</v>
      </c>
      <c r="I4440" t="s">
        <v>261</v>
      </c>
      <c r="J4440" t="s">
        <v>260</v>
      </c>
      <c r="K4440">
        <v>8711992</v>
      </c>
      <c r="L4440">
        <v>5995813</v>
      </c>
      <c r="M4440">
        <v>1741714</v>
      </c>
      <c r="N4440">
        <v>45779</v>
      </c>
      <c r="O4440">
        <v>707501</v>
      </c>
      <c r="P4440">
        <v>12313</v>
      </c>
      <c r="Q4440">
        <v>208872</v>
      </c>
    </row>
    <row r="4441" spans="1:17" hidden="1" x14ac:dyDescent="0.2">
      <c r="A4441" t="s">
        <v>364</v>
      </c>
      <c r="B4441" s="2">
        <v>42917</v>
      </c>
      <c r="C4441" t="s">
        <v>341</v>
      </c>
      <c r="D4441" t="s">
        <v>342</v>
      </c>
      <c r="E4441" t="s">
        <v>349</v>
      </c>
      <c r="F4441" t="s">
        <v>350</v>
      </c>
      <c r="G4441" t="s">
        <v>409</v>
      </c>
      <c r="H4441">
        <v>48</v>
      </c>
      <c r="I4441" t="s">
        <v>261</v>
      </c>
      <c r="J4441" t="s">
        <v>260</v>
      </c>
      <c r="K4441">
        <v>14250938</v>
      </c>
      <c r="L4441">
        <v>11219720</v>
      </c>
      <c r="M4441">
        <v>1855233</v>
      </c>
      <c r="N4441">
        <v>138944</v>
      </c>
      <c r="O4441">
        <v>733081</v>
      </c>
      <c r="P4441">
        <v>20413</v>
      </c>
      <c r="Q4441">
        <v>283547</v>
      </c>
    </row>
    <row r="4442" spans="1:17" hidden="1" x14ac:dyDescent="0.2">
      <c r="A4442" t="s">
        <v>364</v>
      </c>
      <c r="B4442" s="2">
        <v>42917</v>
      </c>
      <c r="C4442" t="s">
        <v>351</v>
      </c>
      <c r="D4442" t="s">
        <v>352</v>
      </c>
      <c r="E4442" t="s">
        <v>343</v>
      </c>
      <c r="F4442" t="s">
        <v>344</v>
      </c>
      <c r="G4442" t="s">
        <v>409</v>
      </c>
      <c r="H4442">
        <v>48</v>
      </c>
      <c r="I4442" t="s">
        <v>261</v>
      </c>
      <c r="J4442" t="s">
        <v>260</v>
      </c>
      <c r="K4442">
        <v>5615167</v>
      </c>
      <c r="L4442">
        <v>5292788</v>
      </c>
      <c r="M4442">
        <v>111310</v>
      </c>
      <c r="N4442">
        <v>100603</v>
      </c>
      <c r="O4442">
        <v>25206</v>
      </c>
      <c r="P4442">
        <v>8667</v>
      </c>
      <c r="Q4442">
        <v>76593</v>
      </c>
    </row>
    <row r="4443" spans="1:17" hidden="1" x14ac:dyDescent="0.2">
      <c r="A4443" t="s">
        <v>364</v>
      </c>
      <c r="B4443" s="2">
        <v>42917</v>
      </c>
      <c r="C4443" t="s">
        <v>351</v>
      </c>
      <c r="D4443" t="s">
        <v>352</v>
      </c>
      <c r="E4443" t="s">
        <v>347</v>
      </c>
      <c r="F4443" t="s">
        <v>348</v>
      </c>
      <c r="G4443" t="s">
        <v>409</v>
      </c>
      <c r="H4443">
        <v>48</v>
      </c>
      <c r="I4443" t="s">
        <v>261</v>
      </c>
      <c r="J4443" t="s">
        <v>260</v>
      </c>
      <c r="K4443">
        <v>8456612</v>
      </c>
      <c r="L4443">
        <v>5892961</v>
      </c>
      <c r="M4443">
        <v>1632105</v>
      </c>
      <c r="N4443">
        <v>45690</v>
      </c>
      <c r="O4443">
        <v>670354</v>
      </c>
      <c r="P4443">
        <v>11696</v>
      </c>
      <c r="Q4443">
        <v>203806</v>
      </c>
    </row>
    <row r="4444" spans="1:17" hidden="1" x14ac:dyDescent="0.2">
      <c r="A4444" t="s">
        <v>364</v>
      </c>
      <c r="B4444" s="2">
        <v>42917</v>
      </c>
      <c r="C4444" t="s">
        <v>351</v>
      </c>
      <c r="D4444" t="s">
        <v>352</v>
      </c>
      <c r="E4444" t="s">
        <v>349</v>
      </c>
      <c r="F4444" t="s">
        <v>350</v>
      </c>
      <c r="G4444" t="s">
        <v>409</v>
      </c>
      <c r="H4444">
        <v>48</v>
      </c>
      <c r="I4444" t="s">
        <v>261</v>
      </c>
      <c r="J4444" t="s">
        <v>260</v>
      </c>
      <c r="K4444">
        <v>14071779</v>
      </c>
      <c r="L4444">
        <v>11185749</v>
      </c>
      <c r="M4444">
        <v>1743415</v>
      </c>
      <c r="N4444">
        <v>146293</v>
      </c>
      <c r="O4444">
        <v>695560</v>
      </c>
      <c r="P4444">
        <v>20363</v>
      </c>
      <c r="Q4444">
        <v>280399</v>
      </c>
    </row>
    <row r="4445" spans="1:17" hidden="1" x14ac:dyDescent="0.2">
      <c r="A4445" t="s">
        <v>364</v>
      </c>
      <c r="B4445" s="2">
        <v>42917</v>
      </c>
      <c r="C4445" t="s">
        <v>353</v>
      </c>
      <c r="D4445" t="s">
        <v>354</v>
      </c>
      <c r="E4445" t="s">
        <v>343</v>
      </c>
      <c r="F4445" t="s">
        <v>344</v>
      </c>
      <c r="G4445" t="s">
        <v>409</v>
      </c>
      <c r="H4445">
        <v>48</v>
      </c>
      <c r="I4445" t="s">
        <v>261</v>
      </c>
      <c r="J4445" t="s">
        <v>260</v>
      </c>
      <c r="K4445">
        <v>11154113</v>
      </c>
      <c r="L4445">
        <v>10516695</v>
      </c>
      <c r="M4445">
        <v>224829</v>
      </c>
      <c r="N4445">
        <v>193768</v>
      </c>
      <c r="O4445">
        <v>50786</v>
      </c>
      <c r="P4445">
        <v>16767</v>
      </c>
      <c r="Q4445">
        <v>151268</v>
      </c>
    </row>
    <row r="4446" spans="1:17" hidden="1" x14ac:dyDescent="0.2">
      <c r="A4446" t="s">
        <v>364</v>
      </c>
      <c r="B4446" s="2">
        <v>42917</v>
      </c>
      <c r="C4446" t="s">
        <v>353</v>
      </c>
      <c r="D4446" t="s">
        <v>354</v>
      </c>
      <c r="E4446" t="s">
        <v>347</v>
      </c>
      <c r="F4446" t="s">
        <v>348</v>
      </c>
      <c r="G4446" t="s">
        <v>409</v>
      </c>
      <c r="H4446">
        <v>48</v>
      </c>
      <c r="I4446" t="s">
        <v>261</v>
      </c>
      <c r="J4446" t="s">
        <v>260</v>
      </c>
      <c r="K4446">
        <v>17168604</v>
      </c>
      <c r="L4446">
        <v>11888774</v>
      </c>
      <c r="M4446">
        <v>3373819</v>
      </c>
      <c r="N4446">
        <v>91469</v>
      </c>
      <c r="O4446">
        <v>1377855</v>
      </c>
      <c r="P4446">
        <v>24009</v>
      </c>
      <c r="Q4446">
        <v>412678</v>
      </c>
    </row>
    <row r="4447" spans="1:17" hidden="1" x14ac:dyDescent="0.2">
      <c r="A4447" t="s">
        <v>364</v>
      </c>
      <c r="B4447" s="2">
        <v>42917</v>
      </c>
      <c r="C4447" t="s">
        <v>353</v>
      </c>
      <c r="D4447" t="s">
        <v>354</v>
      </c>
      <c r="E4447" t="s">
        <v>349</v>
      </c>
      <c r="F4447" t="s">
        <v>350</v>
      </c>
      <c r="G4447" t="s">
        <v>409</v>
      </c>
      <c r="H4447">
        <v>48</v>
      </c>
      <c r="I4447" t="s">
        <v>261</v>
      </c>
      <c r="J4447" t="s">
        <v>260</v>
      </c>
      <c r="K4447">
        <v>28322717</v>
      </c>
      <c r="L4447">
        <v>22405469</v>
      </c>
      <c r="M4447">
        <v>3598648</v>
      </c>
      <c r="N4447">
        <v>285237</v>
      </c>
      <c r="O4447">
        <v>1428641</v>
      </c>
      <c r="P4447">
        <v>40776</v>
      </c>
      <c r="Q4447">
        <v>563946</v>
      </c>
    </row>
    <row r="4448" spans="1:17" hidden="1" x14ac:dyDescent="0.2">
      <c r="A4448" t="s">
        <v>365</v>
      </c>
      <c r="B4448" s="2">
        <v>43282</v>
      </c>
      <c r="C4448" t="s">
        <v>341</v>
      </c>
      <c r="D4448" t="s">
        <v>342</v>
      </c>
      <c r="E4448" t="s">
        <v>343</v>
      </c>
      <c r="F4448" t="s">
        <v>344</v>
      </c>
      <c r="G4448" t="s">
        <v>409</v>
      </c>
      <c r="H4448">
        <v>48</v>
      </c>
      <c r="I4448" t="s">
        <v>261</v>
      </c>
      <c r="J4448" t="s">
        <v>260</v>
      </c>
      <c r="K4448">
        <v>5644814</v>
      </c>
      <c r="L4448">
        <v>5320366</v>
      </c>
      <c r="M4448">
        <v>117098</v>
      </c>
      <c r="N4448">
        <v>95394</v>
      </c>
      <c r="O4448">
        <v>26484</v>
      </c>
      <c r="P4448">
        <v>8306</v>
      </c>
      <c r="Q4448">
        <v>77166</v>
      </c>
    </row>
    <row r="4449" spans="1:17" hidden="1" x14ac:dyDescent="0.2">
      <c r="A4449" t="s">
        <v>365</v>
      </c>
      <c r="B4449" s="2">
        <v>43282</v>
      </c>
      <c r="C4449" t="s">
        <v>341</v>
      </c>
      <c r="D4449" t="s">
        <v>342</v>
      </c>
      <c r="E4449" t="s">
        <v>347</v>
      </c>
      <c r="F4449" t="s">
        <v>348</v>
      </c>
      <c r="G4449" t="s">
        <v>409</v>
      </c>
      <c r="H4449">
        <v>48</v>
      </c>
      <c r="I4449" t="s">
        <v>261</v>
      </c>
      <c r="J4449" t="s">
        <v>260</v>
      </c>
      <c r="K4449">
        <v>8796925</v>
      </c>
      <c r="L4449">
        <v>6007223</v>
      </c>
      <c r="M4449">
        <v>1777311</v>
      </c>
      <c r="N4449">
        <v>46454</v>
      </c>
      <c r="O4449">
        <v>736895</v>
      </c>
      <c r="P4449">
        <v>12962</v>
      </c>
      <c r="Q4449">
        <v>216080</v>
      </c>
    </row>
    <row r="4450" spans="1:17" hidden="1" x14ac:dyDescent="0.2">
      <c r="A4450" t="s">
        <v>365</v>
      </c>
      <c r="B4450" s="2">
        <v>43282</v>
      </c>
      <c r="C4450" t="s">
        <v>341</v>
      </c>
      <c r="D4450" t="s">
        <v>342</v>
      </c>
      <c r="E4450" t="s">
        <v>349</v>
      </c>
      <c r="F4450" t="s">
        <v>350</v>
      </c>
      <c r="G4450" t="s">
        <v>409</v>
      </c>
      <c r="H4450">
        <v>48</v>
      </c>
      <c r="I4450" t="s">
        <v>261</v>
      </c>
      <c r="J4450" t="s">
        <v>260</v>
      </c>
      <c r="K4450">
        <v>14441739</v>
      </c>
      <c r="L4450">
        <v>11327589</v>
      </c>
      <c r="M4450">
        <v>1894409</v>
      </c>
      <c r="N4450">
        <v>141848</v>
      </c>
      <c r="O4450">
        <v>763379</v>
      </c>
      <c r="P4450">
        <v>21268</v>
      </c>
      <c r="Q4450">
        <v>293246</v>
      </c>
    </row>
    <row r="4451" spans="1:17" hidden="1" x14ac:dyDescent="0.2">
      <c r="A4451" t="s">
        <v>365</v>
      </c>
      <c r="B4451" s="2">
        <v>43282</v>
      </c>
      <c r="C4451" t="s">
        <v>351</v>
      </c>
      <c r="D4451" t="s">
        <v>352</v>
      </c>
      <c r="E4451" t="s">
        <v>343</v>
      </c>
      <c r="F4451" t="s">
        <v>344</v>
      </c>
      <c r="G4451" t="s">
        <v>409</v>
      </c>
      <c r="H4451">
        <v>48</v>
      </c>
      <c r="I4451" t="s">
        <v>261</v>
      </c>
      <c r="J4451" t="s">
        <v>260</v>
      </c>
      <c r="K4451">
        <v>5724035</v>
      </c>
      <c r="L4451">
        <v>5391652</v>
      </c>
      <c r="M4451">
        <v>115113</v>
      </c>
      <c r="N4451">
        <v>102923</v>
      </c>
      <c r="O4451">
        <v>26046</v>
      </c>
      <c r="P4451">
        <v>8904</v>
      </c>
      <c r="Q4451">
        <v>79397</v>
      </c>
    </row>
    <row r="4452" spans="1:17" hidden="1" x14ac:dyDescent="0.2">
      <c r="A4452" t="s">
        <v>365</v>
      </c>
      <c r="B4452" s="2">
        <v>43282</v>
      </c>
      <c r="C4452" t="s">
        <v>351</v>
      </c>
      <c r="D4452" t="s">
        <v>352</v>
      </c>
      <c r="E4452" t="s">
        <v>347</v>
      </c>
      <c r="F4452" t="s">
        <v>348</v>
      </c>
      <c r="G4452" t="s">
        <v>409</v>
      </c>
      <c r="H4452">
        <v>48</v>
      </c>
      <c r="I4452" t="s">
        <v>261</v>
      </c>
      <c r="J4452" t="s">
        <v>260</v>
      </c>
      <c r="K4452">
        <v>8536071</v>
      </c>
      <c r="L4452">
        <v>5905626</v>
      </c>
      <c r="M4452">
        <v>1664333</v>
      </c>
      <c r="N4452">
        <v>46190</v>
      </c>
      <c r="O4452">
        <v>696841</v>
      </c>
      <c r="P4452">
        <v>12161</v>
      </c>
      <c r="Q4452">
        <v>210920</v>
      </c>
    </row>
    <row r="4453" spans="1:17" hidden="1" x14ac:dyDescent="0.2">
      <c r="A4453" t="s">
        <v>365</v>
      </c>
      <c r="B4453" s="2">
        <v>43282</v>
      </c>
      <c r="C4453" t="s">
        <v>351</v>
      </c>
      <c r="D4453" t="s">
        <v>352</v>
      </c>
      <c r="E4453" t="s">
        <v>349</v>
      </c>
      <c r="F4453" t="s">
        <v>350</v>
      </c>
      <c r="G4453" t="s">
        <v>409</v>
      </c>
      <c r="H4453">
        <v>48</v>
      </c>
      <c r="I4453" t="s">
        <v>261</v>
      </c>
      <c r="J4453" t="s">
        <v>260</v>
      </c>
      <c r="K4453">
        <v>14260106</v>
      </c>
      <c r="L4453">
        <v>11297278</v>
      </c>
      <c r="M4453">
        <v>1779446</v>
      </c>
      <c r="N4453">
        <v>149113</v>
      </c>
      <c r="O4453">
        <v>722887</v>
      </c>
      <c r="P4453">
        <v>21065</v>
      </c>
      <c r="Q4453">
        <v>290317</v>
      </c>
    </row>
    <row r="4454" spans="1:17" hidden="1" x14ac:dyDescent="0.2">
      <c r="A4454" t="s">
        <v>365</v>
      </c>
      <c r="B4454" s="2">
        <v>43282</v>
      </c>
      <c r="C4454" t="s">
        <v>353</v>
      </c>
      <c r="D4454" t="s">
        <v>354</v>
      </c>
      <c r="E4454" t="s">
        <v>343</v>
      </c>
      <c r="F4454" t="s">
        <v>344</v>
      </c>
      <c r="G4454" t="s">
        <v>409</v>
      </c>
      <c r="H4454">
        <v>48</v>
      </c>
      <c r="I4454" t="s">
        <v>261</v>
      </c>
      <c r="J4454" t="s">
        <v>260</v>
      </c>
      <c r="K4454">
        <v>11368849</v>
      </c>
      <c r="L4454">
        <v>10712018</v>
      </c>
      <c r="M4454">
        <v>232211</v>
      </c>
      <c r="N4454">
        <v>198317</v>
      </c>
      <c r="O4454">
        <v>52530</v>
      </c>
      <c r="P4454">
        <v>17210</v>
      </c>
      <c r="Q4454">
        <v>156563</v>
      </c>
    </row>
    <row r="4455" spans="1:17" hidden="1" x14ac:dyDescent="0.2">
      <c r="A4455" t="s">
        <v>365</v>
      </c>
      <c r="B4455" s="2">
        <v>43282</v>
      </c>
      <c r="C4455" t="s">
        <v>353</v>
      </c>
      <c r="D4455" t="s">
        <v>354</v>
      </c>
      <c r="E4455" t="s">
        <v>347</v>
      </c>
      <c r="F4455" t="s">
        <v>348</v>
      </c>
      <c r="G4455" t="s">
        <v>409</v>
      </c>
      <c r="H4455">
        <v>48</v>
      </c>
      <c r="I4455" t="s">
        <v>261</v>
      </c>
      <c r="J4455" t="s">
        <v>260</v>
      </c>
      <c r="K4455">
        <v>17332996</v>
      </c>
      <c r="L4455">
        <v>11912849</v>
      </c>
      <c r="M4455">
        <v>3441644</v>
      </c>
      <c r="N4455">
        <v>92644</v>
      </c>
      <c r="O4455">
        <v>1433736</v>
      </c>
      <c r="P4455">
        <v>25123</v>
      </c>
      <c r="Q4455">
        <v>427000</v>
      </c>
    </row>
    <row r="4456" spans="1:17" hidden="1" x14ac:dyDescent="0.2">
      <c r="A4456" t="s">
        <v>365</v>
      </c>
      <c r="B4456" s="2">
        <v>43282</v>
      </c>
      <c r="C4456" t="s">
        <v>353</v>
      </c>
      <c r="D4456" t="s">
        <v>354</v>
      </c>
      <c r="E4456" t="s">
        <v>349</v>
      </c>
      <c r="F4456" t="s">
        <v>350</v>
      </c>
      <c r="G4456" t="s">
        <v>409</v>
      </c>
      <c r="H4456">
        <v>48</v>
      </c>
      <c r="I4456" t="s">
        <v>261</v>
      </c>
      <c r="J4456" t="s">
        <v>260</v>
      </c>
      <c r="K4456">
        <v>28701845</v>
      </c>
      <c r="L4456">
        <v>22624867</v>
      </c>
      <c r="M4456">
        <v>3673855</v>
      </c>
      <c r="N4456">
        <v>290961</v>
      </c>
      <c r="O4456">
        <v>1486266</v>
      </c>
      <c r="P4456">
        <v>42333</v>
      </c>
      <c r="Q4456">
        <v>583563</v>
      </c>
    </row>
    <row r="4457" spans="1:17" hidden="1" x14ac:dyDescent="0.2">
      <c r="A4457" t="s">
        <v>339</v>
      </c>
      <c r="B4457" t="s">
        <v>340</v>
      </c>
      <c r="C4457" t="s">
        <v>341</v>
      </c>
      <c r="D4457" t="s">
        <v>342</v>
      </c>
      <c r="E4457" t="s">
        <v>343</v>
      </c>
      <c r="F4457" t="s">
        <v>344</v>
      </c>
      <c r="G4457" t="s">
        <v>410</v>
      </c>
      <c r="H4457">
        <v>49</v>
      </c>
      <c r="I4457" t="s">
        <v>263</v>
      </c>
      <c r="J4457" t="s">
        <v>262</v>
      </c>
      <c r="K4457">
        <v>173301</v>
      </c>
      <c r="L4457">
        <v>155449</v>
      </c>
      <c r="M4457">
        <v>3608</v>
      </c>
      <c r="N4457">
        <v>6285</v>
      </c>
      <c r="O4457">
        <v>1475</v>
      </c>
      <c r="P4457">
        <v>903</v>
      </c>
      <c r="Q4457">
        <v>5581</v>
      </c>
    </row>
    <row r="4458" spans="1:17" hidden="1" x14ac:dyDescent="0.2">
      <c r="A4458" t="s">
        <v>339</v>
      </c>
      <c r="B4458" t="s">
        <v>340</v>
      </c>
      <c r="C4458" t="s">
        <v>341</v>
      </c>
      <c r="D4458" t="s">
        <v>342</v>
      </c>
      <c r="E4458" t="s">
        <v>347</v>
      </c>
      <c r="F4458" t="s">
        <v>348</v>
      </c>
      <c r="G4458" t="s">
        <v>410</v>
      </c>
      <c r="H4458">
        <v>49</v>
      </c>
      <c r="I4458" t="s">
        <v>263</v>
      </c>
      <c r="J4458" t="s">
        <v>262</v>
      </c>
      <c r="K4458">
        <v>1202267</v>
      </c>
      <c r="L4458">
        <v>1113260</v>
      </c>
      <c r="M4458">
        <v>11043</v>
      </c>
      <c r="N4458">
        <v>13898</v>
      </c>
      <c r="O4458">
        <v>29346</v>
      </c>
      <c r="P4458">
        <v>11567</v>
      </c>
      <c r="Q4458">
        <v>23153</v>
      </c>
    </row>
    <row r="4459" spans="1:17" hidden="1" x14ac:dyDescent="0.2">
      <c r="A4459" t="s">
        <v>339</v>
      </c>
      <c r="B4459" t="s">
        <v>340</v>
      </c>
      <c r="C4459" t="s">
        <v>341</v>
      </c>
      <c r="D4459" t="s">
        <v>342</v>
      </c>
      <c r="E4459" t="s">
        <v>349</v>
      </c>
      <c r="F4459" t="s">
        <v>350</v>
      </c>
      <c r="G4459" t="s">
        <v>410</v>
      </c>
      <c r="H4459">
        <v>49</v>
      </c>
      <c r="I4459" t="s">
        <v>263</v>
      </c>
      <c r="J4459" t="s">
        <v>262</v>
      </c>
      <c r="K4459">
        <v>1375568</v>
      </c>
      <c r="L4459">
        <v>1268709</v>
      </c>
      <c r="M4459">
        <v>14651</v>
      </c>
      <c r="N4459">
        <v>20183</v>
      </c>
      <c r="O4459">
        <v>30821</v>
      </c>
      <c r="P4459">
        <v>12470</v>
      </c>
      <c r="Q4459">
        <v>28734</v>
      </c>
    </row>
    <row r="4460" spans="1:17" hidden="1" x14ac:dyDescent="0.2">
      <c r="A4460" t="s">
        <v>339</v>
      </c>
      <c r="B4460" t="s">
        <v>340</v>
      </c>
      <c r="C4460" t="s">
        <v>351</v>
      </c>
      <c r="D4460" t="s">
        <v>352</v>
      </c>
      <c r="E4460" t="s">
        <v>343</v>
      </c>
      <c r="F4460" t="s">
        <v>344</v>
      </c>
      <c r="G4460" t="s">
        <v>410</v>
      </c>
      <c r="H4460">
        <v>49</v>
      </c>
      <c r="I4460" t="s">
        <v>263</v>
      </c>
      <c r="J4460" t="s">
        <v>262</v>
      </c>
      <c r="K4460">
        <v>185039</v>
      </c>
      <c r="L4460">
        <v>165517</v>
      </c>
      <c r="M4460">
        <v>3928</v>
      </c>
      <c r="N4460">
        <v>7216</v>
      </c>
      <c r="O4460">
        <v>1531</v>
      </c>
      <c r="P4460">
        <v>963</v>
      </c>
      <c r="Q4460">
        <v>5884</v>
      </c>
    </row>
    <row r="4461" spans="1:17" hidden="1" x14ac:dyDescent="0.2">
      <c r="A4461" t="s">
        <v>339</v>
      </c>
      <c r="B4461" t="s">
        <v>340</v>
      </c>
      <c r="C4461" t="s">
        <v>351</v>
      </c>
      <c r="D4461" t="s">
        <v>352</v>
      </c>
      <c r="E4461" t="s">
        <v>347</v>
      </c>
      <c r="F4461" t="s">
        <v>348</v>
      </c>
      <c r="G4461" t="s">
        <v>410</v>
      </c>
      <c r="H4461">
        <v>49</v>
      </c>
      <c r="I4461" t="s">
        <v>263</v>
      </c>
      <c r="J4461" t="s">
        <v>262</v>
      </c>
      <c r="K4461">
        <v>1203278</v>
      </c>
      <c r="L4461">
        <v>1113103</v>
      </c>
      <c r="M4461">
        <v>15285</v>
      </c>
      <c r="N4461">
        <v>13330</v>
      </c>
      <c r="O4461">
        <v>25448</v>
      </c>
      <c r="P4461">
        <v>12616</v>
      </c>
      <c r="Q4461">
        <v>23496</v>
      </c>
    </row>
    <row r="4462" spans="1:17" hidden="1" x14ac:dyDescent="0.2">
      <c r="A4462" t="s">
        <v>339</v>
      </c>
      <c r="B4462" t="s">
        <v>340</v>
      </c>
      <c r="C4462" t="s">
        <v>351</v>
      </c>
      <c r="D4462" t="s">
        <v>352</v>
      </c>
      <c r="E4462" t="s">
        <v>349</v>
      </c>
      <c r="F4462" t="s">
        <v>350</v>
      </c>
      <c r="G4462" t="s">
        <v>410</v>
      </c>
      <c r="H4462">
        <v>49</v>
      </c>
      <c r="I4462" t="s">
        <v>263</v>
      </c>
      <c r="J4462" t="s">
        <v>262</v>
      </c>
      <c r="K4462">
        <v>1388317</v>
      </c>
      <c r="L4462">
        <v>1278620</v>
      </c>
      <c r="M4462">
        <v>19213</v>
      </c>
      <c r="N4462">
        <v>20546</v>
      </c>
      <c r="O4462">
        <v>26979</v>
      </c>
      <c r="P4462">
        <v>13579</v>
      </c>
      <c r="Q4462">
        <v>29380</v>
      </c>
    </row>
    <row r="4463" spans="1:17" hidden="1" x14ac:dyDescent="0.2">
      <c r="A4463" t="s">
        <v>339</v>
      </c>
      <c r="B4463" t="s">
        <v>340</v>
      </c>
      <c r="C4463" t="s">
        <v>353</v>
      </c>
      <c r="D4463" t="s">
        <v>354</v>
      </c>
      <c r="E4463" t="s">
        <v>343</v>
      </c>
      <c r="F4463" t="s">
        <v>344</v>
      </c>
      <c r="G4463" t="s">
        <v>410</v>
      </c>
      <c r="H4463">
        <v>49</v>
      </c>
      <c r="I4463" t="s">
        <v>263</v>
      </c>
      <c r="J4463" t="s">
        <v>262</v>
      </c>
      <c r="K4463">
        <v>358340</v>
      </c>
      <c r="L4463">
        <v>320966</v>
      </c>
      <c r="M4463">
        <v>7536</v>
      </c>
      <c r="N4463">
        <v>13501</v>
      </c>
      <c r="O4463">
        <v>3006</v>
      </c>
      <c r="P4463">
        <v>1866</v>
      </c>
      <c r="Q4463">
        <v>11465</v>
      </c>
    </row>
    <row r="4464" spans="1:17" hidden="1" x14ac:dyDescent="0.2">
      <c r="A4464" t="s">
        <v>339</v>
      </c>
      <c r="B4464" t="s">
        <v>340</v>
      </c>
      <c r="C4464" t="s">
        <v>353</v>
      </c>
      <c r="D4464" t="s">
        <v>354</v>
      </c>
      <c r="E4464" t="s">
        <v>347</v>
      </c>
      <c r="F4464" t="s">
        <v>348</v>
      </c>
      <c r="G4464" t="s">
        <v>410</v>
      </c>
      <c r="H4464">
        <v>49</v>
      </c>
      <c r="I4464" t="s">
        <v>263</v>
      </c>
      <c r="J4464" t="s">
        <v>262</v>
      </c>
      <c r="K4464">
        <v>2405545</v>
      </c>
      <c r="L4464">
        <v>2226363</v>
      </c>
      <c r="M4464">
        <v>26328</v>
      </c>
      <c r="N4464">
        <v>27228</v>
      </c>
      <c r="O4464">
        <v>54794</v>
      </c>
      <c r="P4464">
        <v>24183</v>
      </c>
      <c r="Q4464">
        <v>46649</v>
      </c>
    </row>
    <row r="4465" spans="1:17" hidden="1" x14ac:dyDescent="0.2">
      <c r="A4465" t="s">
        <v>339</v>
      </c>
      <c r="B4465" t="s">
        <v>340</v>
      </c>
      <c r="C4465" t="s">
        <v>353</v>
      </c>
      <c r="D4465" t="s">
        <v>354</v>
      </c>
      <c r="E4465" t="s">
        <v>349</v>
      </c>
      <c r="F4465" t="s">
        <v>350</v>
      </c>
      <c r="G4465" t="s">
        <v>410</v>
      </c>
      <c r="H4465">
        <v>49</v>
      </c>
      <c r="I4465" t="s">
        <v>263</v>
      </c>
      <c r="J4465" t="s">
        <v>262</v>
      </c>
      <c r="K4465">
        <v>2763885</v>
      </c>
      <c r="L4465">
        <v>2547329</v>
      </c>
      <c r="M4465">
        <v>33864</v>
      </c>
      <c r="N4465">
        <v>40729</v>
      </c>
      <c r="O4465">
        <v>57800</v>
      </c>
      <c r="P4465">
        <v>26049</v>
      </c>
      <c r="Q4465">
        <v>58114</v>
      </c>
    </row>
    <row r="4466" spans="1:17" hidden="1" x14ac:dyDescent="0.2">
      <c r="A4466" t="s">
        <v>355</v>
      </c>
      <c r="B4466" t="s">
        <v>356</v>
      </c>
      <c r="C4466" t="s">
        <v>341</v>
      </c>
      <c r="D4466" t="s">
        <v>342</v>
      </c>
      <c r="E4466" t="s">
        <v>343</v>
      </c>
      <c r="F4466" t="s">
        <v>344</v>
      </c>
      <c r="G4466" t="s">
        <v>410</v>
      </c>
      <c r="H4466">
        <v>49</v>
      </c>
      <c r="I4466" t="s">
        <v>263</v>
      </c>
      <c r="J4466" t="s">
        <v>262</v>
      </c>
      <c r="K4466">
        <v>173301</v>
      </c>
      <c r="L4466">
        <v>155449</v>
      </c>
      <c r="M4466">
        <v>3608</v>
      </c>
      <c r="N4466">
        <v>6285</v>
      </c>
      <c r="O4466">
        <v>1475</v>
      </c>
      <c r="P4466">
        <v>903</v>
      </c>
      <c r="Q4466">
        <v>5581</v>
      </c>
    </row>
    <row r="4467" spans="1:17" hidden="1" x14ac:dyDescent="0.2">
      <c r="A4467" t="s">
        <v>355</v>
      </c>
      <c r="B4467" t="s">
        <v>356</v>
      </c>
      <c r="C4467" t="s">
        <v>341</v>
      </c>
      <c r="D4467" t="s">
        <v>342</v>
      </c>
      <c r="E4467" t="s">
        <v>347</v>
      </c>
      <c r="F4467" t="s">
        <v>348</v>
      </c>
      <c r="G4467" t="s">
        <v>410</v>
      </c>
      <c r="H4467">
        <v>49</v>
      </c>
      <c r="I4467" t="s">
        <v>263</v>
      </c>
      <c r="J4467" t="s">
        <v>262</v>
      </c>
      <c r="K4467">
        <v>1202271</v>
      </c>
      <c r="L4467">
        <v>1113264</v>
      </c>
      <c r="M4467">
        <v>11043</v>
      </c>
      <c r="N4467">
        <v>13898</v>
      </c>
      <c r="O4467">
        <v>29346</v>
      </c>
      <c r="P4467">
        <v>11567</v>
      </c>
      <c r="Q4467">
        <v>23153</v>
      </c>
    </row>
    <row r="4468" spans="1:17" hidden="1" x14ac:dyDescent="0.2">
      <c r="A4468" t="s">
        <v>355</v>
      </c>
      <c r="B4468" t="s">
        <v>356</v>
      </c>
      <c r="C4468" t="s">
        <v>341</v>
      </c>
      <c r="D4468" t="s">
        <v>342</v>
      </c>
      <c r="E4468" t="s">
        <v>349</v>
      </c>
      <c r="F4468" t="s">
        <v>350</v>
      </c>
      <c r="G4468" t="s">
        <v>410</v>
      </c>
      <c r="H4468">
        <v>49</v>
      </c>
      <c r="I4468" t="s">
        <v>263</v>
      </c>
      <c r="J4468" t="s">
        <v>262</v>
      </c>
      <c r="K4468">
        <v>1375572</v>
      </c>
      <c r="L4468">
        <v>1268713</v>
      </c>
      <c r="M4468">
        <v>14651</v>
      </c>
      <c r="N4468">
        <v>20183</v>
      </c>
      <c r="O4468">
        <v>30821</v>
      </c>
      <c r="P4468">
        <v>12470</v>
      </c>
      <c r="Q4468">
        <v>28734</v>
      </c>
    </row>
    <row r="4469" spans="1:17" hidden="1" x14ac:dyDescent="0.2">
      <c r="A4469" t="s">
        <v>355</v>
      </c>
      <c r="B4469" t="s">
        <v>356</v>
      </c>
      <c r="C4469" t="s">
        <v>351</v>
      </c>
      <c r="D4469" t="s">
        <v>352</v>
      </c>
      <c r="E4469" t="s">
        <v>343</v>
      </c>
      <c r="F4469" t="s">
        <v>344</v>
      </c>
      <c r="G4469" t="s">
        <v>410</v>
      </c>
      <c r="H4469">
        <v>49</v>
      </c>
      <c r="I4469" t="s">
        <v>263</v>
      </c>
      <c r="J4469" t="s">
        <v>262</v>
      </c>
      <c r="K4469">
        <v>185039</v>
      </c>
      <c r="L4469">
        <v>165517</v>
      </c>
      <c r="M4469">
        <v>3928</v>
      </c>
      <c r="N4469">
        <v>7216</v>
      </c>
      <c r="O4469">
        <v>1531</v>
      </c>
      <c r="P4469">
        <v>963</v>
      </c>
      <c r="Q4469">
        <v>5884</v>
      </c>
    </row>
    <row r="4470" spans="1:17" hidden="1" x14ac:dyDescent="0.2">
      <c r="A4470" t="s">
        <v>355</v>
      </c>
      <c r="B4470" t="s">
        <v>356</v>
      </c>
      <c r="C4470" t="s">
        <v>351</v>
      </c>
      <c r="D4470" t="s">
        <v>352</v>
      </c>
      <c r="E4470" t="s">
        <v>347</v>
      </c>
      <c r="F4470" t="s">
        <v>348</v>
      </c>
      <c r="G4470" t="s">
        <v>410</v>
      </c>
      <c r="H4470">
        <v>49</v>
      </c>
      <c r="I4470" t="s">
        <v>263</v>
      </c>
      <c r="J4470" t="s">
        <v>262</v>
      </c>
      <c r="K4470">
        <v>1203280</v>
      </c>
      <c r="L4470">
        <v>1113106</v>
      </c>
      <c r="M4470">
        <v>15285</v>
      </c>
      <c r="N4470">
        <v>13329</v>
      </c>
      <c r="O4470">
        <v>25448</v>
      </c>
      <c r="P4470">
        <v>12616</v>
      </c>
      <c r="Q4470">
        <v>23496</v>
      </c>
    </row>
    <row r="4471" spans="1:17" hidden="1" x14ac:dyDescent="0.2">
      <c r="A4471" t="s">
        <v>355</v>
      </c>
      <c r="B4471" t="s">
        <v>356</v>
      </c>
      <c r="C4471" t="s">
        <v>351</v>
      </c>
      <c r="D4471" t="s">
        <v>352</v>
      </c>
      <c r="E4471" t="s">
        <v>349</v>
      </c>
      <c r="F4471" t="s">
        <v>350</v>
      </c>
      <c r="G4471" t="s">
        <v>410</v>
      </c>
      <c r="H4471">
        <v>49</v>
      </c>
      <c r="I4471" t="s">
        <v>263</v>
      </c>
      <c r="J4471" t="s">
        <v>262</v>
      </c>
      <c r="K4471">
        <v>1388319</v>
      </c>
      <c r="L4471">
        <v>1278623</v>
      </c>
      <c r="M4471">
        <v>19213</v>
      </c>
      <c r="N4471">
        <v>20545</v>
      </c>
      <c r="O4471">
        <v>26979</v>
      </c>
      <c r="P4471">
        <v>13579</v>
      </c>
      <c r="Q4471">
        <v>29380</v>
      </c>
    </row>
    <row r="4472" spans="1:17" hidden="1" x14ac:dyDescent="0.2">
      <c r="A4472" t="s">
        <v>355</v>
      </c>
      <c r="B4472" t="s">
        <v>356</v>
      </c>
      <c r="C4472" t="s">
        <v>353</v>
      </c>
      <c r="D4472" t="s">
        <v>354</v>
      </c>
      <c r="E4472" t="s">
        <v>343</v>
      </c>
      <c r="F4472" t="s">
        <v>344</v>
      </c>
      <c r="G4472" t="s">
        <v>410</v>
      </c>
      <c r="H4472">
        <v>49</v>
      </c>
      <c r="I4472" t="s">
        <v>263</v>
      </c>
      <c r="J4472" t="s">
        <v>262</v>
      </c>
      <c r="K4472">
        <v>358340</v>
      </c>
      <c r="L4472">
        <v>320966</v>
      </c>
      <c r="M4472">
        <v>7536</v>
      </c>
      <c r="N4472">
        <v>13501</v>
      </c>
      <c r="O4472">
        <v>3006</v>
      </c>
      <c r="P4472">
        <v>1866</v>
      </c>
      <c r="Q4472">
        <v>11465</v>
      </c>
    </row>
    <row r="4473" spans="1:17" hidden="1" x14ac:dyDescent="0.2">
      <c r="A4473" t="s">
        <v>355</v>
      </c>
      <c r="B4473" t="s">
        <v>356</v>
      </c>
      <c r="C4473" t="s">
        <v>353</v>
      </c>
      <c r="D4473" t="s">
        <v>354</v>
      </c>
      <c r="E4473" t="s">
        <v>347</v>
      </c>
      <c r="F4473" t="s">
        <v>348</v>
      </c>
      <c r="G4473" t="s">
        <v>410</v>
      </c>
      <c r="H4473">
        <v>49</v>
      </c>
      <c r="I4473" t="s">
        <v>263</v>
      </c>
      <c r="J4473" t="s">
        <v>262</v>
      </c>
      <c r="K4473">
        <v>2405551</v>
      </c>
      <c r="L4473">
        <v>2226370</v>
      </c>
      <c r="M4473">
        <v>26328</v>
      </c>
      <c r="N4473">
        <v>27227</v>
      </c>
      <c r="O4473">
        <v>54794</v>
      </c>
      <c r="P4473">
        <v>24183</v>
      </c>
      <c r="Q4473">
        <v>46649</v>
      </c>
    </row>
    <row r="4474" spans="1:17" hidden="1" x14ac:dyDescent="0.2">
      <c r="A4474" t="s">
        <v>355</v>
      </c>
      <c r="B4474" t="s">
        <v>356</v>
      </c>
      <c r="C4474" t="s">
        <v>353</v>
      </c>
      <c r="D4474" t="s">
        <v>354</v>
      </c>
      <c r="E4474" t="s">
        <v>349</v>
      </c>
      <c r="F4474" t="s">
        <v>350</v>
      </c>
      <c r="G4474" t="s">
        <v>410</v>
      </c>
      <c r="H4474">
        <v>49</v>
      </c>
      <c r="I4474" t="s">
        <v>263</v>
      </c>
      <c r="J4474" t="s">
        <v>262</v>
      </c>
      <c r="K4474">
        <v>2763891</v>
      </c>
      <c r="L4474">
        <v>2547336</v>
      </c>
      <c r="M4474">
        <v>33864</v>
      </c>
      <c r="N4474">
        <v>40728</v>
      </c>
      <c r="O4474">
        <v>57800</v>
      </c>
      <c r="P4474">
        <v>26049</v>
      </c>
      <c r="Q4474">
        <v>58114</v>
      </c>
    </row>
    <row r="4475" spans="1:17" hidden="1" x14ac:dyDescent="0.2">
      <c r="A4475" t="s">
        <v>357</v>
      </c>
      <c r="B4475" s="2">
        <v>40360</v>
      </c>
      <c r="C4475" t="s">
        <v>341</v>
      </c>
      <c r="D4475" t="s">
        <v>342</v>
      </c>
      <c r="E4475" t="s">
        <v>343</v>
      </c>
      <c r="F4475" t="s">
        <v>344</v>
      </c>
      <c r="G4475" t="s">
        <v>410</v>
      </c>
      <c r="H4475">
        <v>49</v>
      </c>
      <c r="I4475" t="s">
        <v>263</v>
      </c>
      <c r="J4475" t="s">
        <v>262</v>
      </c>
      <c r="K4475">
        <v>174489</v>
      </c>
      <c r="L4475">
        <v>156477</v>
      </c>
      <c r="M4475">
        <v>3624</v>
      </c>
      <c r="N4475">
        <v>6365</v>
      </c>
      <c r="O4475">
        <v>1479</v>
      </c>
      <c r="P4475">
        <v>912</v>
      </c>
      <c r="Q4475">
        <v>5632</v>
      </c>
    </row>
    <row r="4476" spans="1:17" hidden="1" x14ac:dyDescent="0.2">
      <c r="A4476" t="s">
        <v>357</v>
      </c>
      <c r="B4476" s="2">
        <v>40360</v>
      </c>
      <c r="C4476" t="s">
        <v>341</v>
      </c>
      <c r="D4476" t="s">
        <v>342</v>
      </c>
      <c r="E4476" t="s">
        <v>347</v>
      </c>
      <c r="F4476" t="s">
        <v>348</v>
      </c>
      <c r="G4476" t="s">
        <v>410</v>
      </c>
      <c r="H4476">
        <v>49</v>
      </c>
      <c r="I4476" t="s">
        <v>263</v>
      </c>
      <c r="J4476" t="s">
        <v>262</v>
      </c>
      <c r="K4476">
        <v>1206754</v>
      </c>
      <c r="L4476">
        <v>1117083</v>
      </c>
      <c r="M4476">
        <v>11110</v>
      </c>
      <c r="N4476">
        <v>13904</v>
      </c>
      <c r="O4476">
        <v>29629</v>
      </c>
      <c r="P4476">
        <v>11636</v>
      </c>
      <c r="Q4476">
        <v>23392</v>
      </c>
    </row>
    <row r="4477" spans="1:17" hidden="1" x14ac:dyDescent="0.2">
      <c r="A4477" t="s">
        <v>357</v>
      </c>
      <c r="B4477" s="2">
        <v>40360</v>
      </c>
      <c r="C4477" t="s">
        <v>341</v>
      </c>
      <c r="D4477" t="s">
        <v>342</v>
      </c>
      <c r="E4477" t="s">
        <v>349</v>
      </c>
      <c r="F4477" t="s">
        <v>350</v>
      </c>
      <c r="G4477" t="s">
        <v>410</v>
      </c>
      <c r="H4477">
        <v>49</v>
      </c>
      <c r="I4477" t="s">
        <v>263</v>
      </c>
      <c r="J4477" t="s">
        <v>262</v>
      </c>
      <c r="K4477">
        <v>1381243</v>
      </c>
      <c r="L4477">
        <v>1273560</v>
      </c>
      <c r="M4477">
        <v>14734</v>
      </c>
      <c r="N4477">
        <v>20269</v>
      </c>
      <c r="O4477">
        <v>31108</v>
      </c>
      <c r="P4477">
        <v>12548</v>
      </c>
      <c r="Q4477">
        <v>29024</v>
      </c>
    </row>
    <row r="4478" spans="1:17" hidden="1" x14ac:dyDescent="0.2">
      <c r="A4478" t="s">
        <v>357</v>
      </c>
      <c r="B4478" s="2">
        <v>40360</v>
      </c>
      <c r="C4478" t="s">
        <v>351</v>
      </c>
      <c r="D4478" t="s">
        <v>352</v>
      </c>
      <c r="E4478" t="s">
        <v>343</v>
      </c>
      <c r="F4478" t="s">
        <v>344</v>
      </c>
      <c r="G4478" t="s">
        <v>410</v>
      </c>
      <c r="H4478">
        <v>49</v>
      </c>
      <c r="I4478" t="s">
        <v>263</v>
      </c>
      <c r="J4478" t="s">
        <v>262</v>
      </c>
      <c r="K4478">
        <v>186142</v>
      </c>
      <c r="L4478">
        <v>166455</v>
      </c>
      <c r="M4478">
        <v>3943</v>
      </c>
      <c r="N4478">
        <v>7293</v>
      </c>
      <c r="O4478">
        <v>1544</v>
      </c>
      <c r="P4478">
        <v>976</v>
      </c>
      <c r="Q4478">
        <v>5931</v>
      </c>
    </row>
    <row r="4479" spans="1:17" hidden="1" x14ac:dyDescent="0.2">
      <c r="A4479" t="s">
        <v>357</v>
      </c>
      <c r="B4479" s="2">
        <v>40360</v>
      </c>
      <c r="C4479" t="s">
        <v>351</v>
      </c>
      <c r="D4479" t="s">
        <v>352</v>
      </c>
      <c r="E4479" t="s">
        <v>347</v>
      </c>
      <c r="F4479" t="s">
        <v>348</v>
      </c>
      <c r="G4479" t="s">
        <v>410</v>
      </c>
      <c r="H4479">
        <v>49</v>
      </c>
      <c r="I4479" t="s">
        <v>263</v>
      </c>
      <c r="J4479" t="s">
        <v>262</v>
      </c>
      <c r="K4479">
        <v>1207949</v>
      </c>
      <c r="L4479">
        <v>1117057</v>
      </c>
      <c r="M4479">
        <v>15366</v>
      </c>
      <c r="N4479">
        <v>13337</v>
      </c>
      <c r="O4479">
        <v>25733</v>
      </c>
      <c r="P4479">
        <v>12698</v>
      </c>
      <c r="Q4479">
        <v>23758</v>
      </c>
    </row>
    <row r="4480" spans="1:17" hidden="1" x14ac:dyDescent="0.2">
      <c r="A4480" t="s">
        <v>357</v>
      </c>
      <c r="B4480" s="2">
        <v>40360</v>
      </c>
      <c r="C4480" t="s">
        <v>351</v>
      </c>
      <c r="D4480" t="s">
        <v>352</v>
      </c>
      <c r="E4480" t="s">
        <v>349</v>
      </c>
      <c r="F4480" t="s">
        <v>350</v>
      </c>
      <c r="G4480" t="s">
        <v>410</v>
      </c>
      <c r="H4480">
        <v>49</v>
      </c>
      <c r="I4480" t="s">
        <v>263</v>
      </c>
      <c r="J4480" t="s">
        <v>262</v>
      </c>
      <c r="K4480">
        <v>1394091</v>
      </c>
      <c r="L4480">
        <v>1283512</v>
      </c>
      <c r="M4480">
        <v>19309</v>
      </c>
      <c r="N4480">
        <v>20630</v>
      </c>
      <c r="O4480">
        <v>27277</v>
      </c>
      <c r="P4480">
        <v>13674</v>
      </c>
      <c r="Q4480">
        <v>29689</v>
      </c>
    </row>
    <row r="4481" spans="1:17" hidden="1" x14ac:dyDescent="0.2">
      <c r="A4481" t="s">
        <v>357</v>
      </c>
      <c r="B4481" s="2">
        <v>40360</v>
      </c>
      <c r="C4481" t="s">
        <v>353</v>
      </c>
      <c r="D4481" t="s">
        <v>354</v>
      </c>
      <c r="E4481" t="s">
        <v>343</v>
      </c>
      <c r="F4481" t="s">
        <v>344</v>
      </c>
      <c r="G4481" t="s">
        <v>410</v>
      </c>
      <c r="H4481">
        <v>49</v>
      </c>
      <c r="I4481" t="s">
        <v>263</v>
      </c>
      <c r="J4481" t="s">
        <v>262</v>
      </c>
      <c r="K4481">
        <v>360631</v>
      </c>
      <c r="L4481">
        <v>322932</v>
      </c>
      <c r="M4481">
        <v>7567</v>
      </c>
      <c r="N4481">
        <v>13658</v>
      </c>
      <c r="O4481">
        <v>3023</v>
      </c>
      <c r="P4481">
        <v>1888</v>
      </c>
      <c r="Q4481">
        <v>11563</v>
      </c>
    </row>
    <row r="4482" spans="1:17" hidden="1" x14ac:dyDescent="0.2">
      <c r="A4482" t="s">
        <v>357</v>
      </c>
      <c r="B4482" s="2">
        <v>40360</v>
      </c>
      <c r="C4482" t="s">
        <v>353</v>
      </c>
      <c r="D4482" t="s">
        <v>354</v>
      </c>
      <c r="E4482" t="s">
        <v>347</v>
      </c>
      <c r="F4482" t="s">
        <v>348</v>
      </c>
      <c r="G4482" t="s">
        <v>410</v>
      </c>
      <c r="H4482">
        <v>49</v>
      </c>
      <c r="I4482" t="s">
        <v>263</v>
      </c>
      <c r="J4482" t="s">
        <v>262</v>
      </c>
      <c r="K4482">
        <v>2414703</v>
      </c>
      <c r="L4482">
        <v>2234140</v>
      </c>
      <c r="M4482">
        <v>26476</v>
      </c>
      <c r="N4482">
        <v>27241</v>
      </c>
      <c r="O4482">
        <v>55362</v>
      </c>
      <c r="P4482">
        <v>24334</v>
      </c>
      <c r="Q4482">
        <v>47150</v>
      </c>
    </row>
    <row r="4483" spans="1:17" hidden="1" x14ac:dyDescent="0.2">
      <c r="A4483" t="s">
        <v>357</v>
      </c>
      <c r="B4483" s="2">
        <v>40360</v>
      </c>
      <c r="C4483" t="s">
        <v>353</v>
      </c>
      <c r="D4483" t="s">
        <v>354</v>
      </c>
      <c r="E4483" t="s">
        <v>349</v>
      </c>
      <c r="F4483" t="s">
        <v>350</v>
      </c>
      <c r="G4483" t="s">
        <v>410</v>
      </c>
      <c r="H4483">
        <v>49</v>
      </c>
      <c r="I4483" t="s">
        <v>263</v>
      </c>
      <c r="J4483" t="s">
        <v>262</v>
      </c>
      <c r="K4483">
        <v>2775334</v>
      </c>
      <c r="L4483">
        <v>2557072</v>
      </c>
      <c r="M4483">
        <v>34043</v>
      </c>
      <c r="N4483">
        <v>40899</v>
      </c>
      <c r="O4483">
        <v>58385</v>
      </c>
      <c r="P4483">
        <v>26222</v>
      </c>
      <c r="Q4483">
        <v>58713</v>
      </c>
    </row>
    <row r="4484" spans="1:17" hidden="1" x14ac:dyDescent="0.2">
      <c r="A4484" t="s">
        <v>358</v>
      </c>
      <c r="B4484" s="2">
        <v>40725</v>
      </c>
      <c r="C4484" t="s">
        <v>341</v>
      </c>
      <c r="D4484" t="s">
        <v>342</v>
      </c>
      <c r="E4484" t="s">
        <v>343</v>
      </c>
      <c r="F4484" t="s">
        <v>344</v>
      </c>
      <c r="G4484" t="s">
        <v>410</v>
      </c>
      <c r="H4484">
        <v>49</v>
      </c>
      <c r="I4484" t="s">
        <v>263</v>
      </c>
      <c r="J4484" t="s">
        <v>262</v>
      </c>
      <c r="K4484">
        <v>178966</v>
      </c>
      <c r="L4484">
        <v>160275</v>
      </c>
      <c r="M4484">
        <v>3659</v>
      </c>
      <c r="N4484">
        <v>6712</v>
      </c>
      <c r="O4484">
        <v>1521</v>
      </c>
      <c r="P4484">
        <v>954</v>
      </c>
      <c r="Q4484">
        <v>5845</v>
      </c>
    </row>
    <row r="4485" spans="1:17" hidden="1" x14ac:dyDescent="0.2">
      <c r="A4485" t="s">
        <v>358</v>
      </c>
      <c r="B4485" s="2">
        <v>40725</v>
      </c>
      <c r="C4485" t="s">
        <v>341</v>
      </c>
      <c r="D4485" t="s">
        <v>342</v>
      </c>
      <c r="E4485" t="s">
        <v>347</v>
      </c>
      <c r="F4485" t="s">
        <v>348</v>
      </c>
      <c r="G4485" t="s">
        <v>410</v>
      </c>
      <c r="H4485">
        <v>49</v>
      </c>
      <c r="I4485" t="s">
        <v>263</v>
      </c>
      <c r="J4485" t="s">
        <v>262</v>
      </c>
      <c r="K4485">
        <v>1221512</v>
      </c>
      <c r="L4485">
        <v>1129081</v>
      </c>
      <c r="M4485">
        <v>11505</v>
      </c>
      <c r="N4485">
        <v>14017</v>
      </c>
      <c r="O4485">
        <v>30855</v>
      </c>
      <c r="P4485">
        <v>11814</v>
      </c>
      <c r="Q4485">
        <v>24240</v>
      </c>
    </row>
    <row r="4486" spans="1:17" hidden="1" x14ac:dyDescent="0.2">
      <c r="A4486" t="s">
        <v>358</v>
      </c>
      <c r="B4486" s="2">
        <v>40725</v>
      </c>
      <c r="C4486" t="s">
        <v>341</v>
      </c>
      <c r="D4486" t="s">
        <v>342</v>
      </c>
      <c r="E4486" t="s">
        <v>349</v>
      </c>
      <c r="F4486" t="s">
        <v>350</v>
      </c>
      <c r="G4486" t="s">
        <v>410</v>
      </c>
      <c r="H4486">
        <v>49</v>
      </c>
      <c r="I4486" t="s">
        <v>263</v>
      </c>
      <c r="J4486" t="s">
        <v>262</v>
      </c>
      <c r="K4486">
        <v>1400478</v>
      </c>
      <c r="L4486">
        <v>1289356</v>
      </c>
      <c r="M4486">
        <v>15164</v>
      </c>
      <c r="N4486">
        <v>20729</v>
      </c>
      <c r="O4486">
        <v>32376</v>
      </c>
      <c r="P4486">
        <v>12768</v>
      </c>
      <c r="Q4486">
        <v>30085</v>
      </c>
    </row>
    <row r="4487" spans="1:17" hidden="1" x14ac:dyDescent="0.2">
      <c r="A4487" t="s">
        <v>358</v>
      </c>
      <c r="B4487" s="2">
        <v>40725</v>
      </c>
      <c r="C4487" t="s">
        <v>351</v>
      </c>
      <c r="D4487" t="s">
        <v>352</v>
      </c>
      <c r="E4487" t="s">
        <v>343</v>
      </c>
      <c r="F4487" t="s">
        <v>344</v>
      </c>
      <c r="G4487" t="s">
        <v>410</v>
      </c>
      <c r="H4487">
        <v>49</v>
      </c>
      <c r="I4487" t="s">
        <v>263</v>
      </c>
      <c r="J4487" t="s">
        <v>262</v>
      </c>
      <c r="K4487">
        <v>190154</v>
      </c>
      <c r="L4487">
        <v>169828</v>
      </c>
      <c r="M4487">
        <v>4060</v>
      </c>
      <c r="N4487">
        <v>7549</v>
      </c>
      <c r="O4487">
        <v>1611</v>
      </c>
      <c r="P4487">
        <v>992</v>
      </c>
      <c r="Q4487">
        <v>6114</v>
      </c>
    </row>
    <row r="4488" spans="1:17" hidden="1" x14ac:dyDescent="0.2">
      <c r="A4488" t="s">
        <v>358</v>
      </c>
      <c r="B4488" s="2">
        <v>40725</v>
      </c>
      <c r="C4488" t="s">
        <v>351</v>
      </c>
      <c r="D4488" t="s">
        <v>352</v>
      </c>
      <c r="E4488" t="s">
        <v>347</v>
      </c>
      <c r="F4488" t="s">
        <v>348</v>
      </c>
      <c r="G4488" t="s">
        <v>410</v>
      </c>
      <c r="H4488">
        <v>49</v>
      </c>
      <c r="I4488" t="s">
        <v>263</v>
      </c>
      <c r="J4488" t="s">
        <v>262</v>
      </c>
      <c r="K4488">
        <v>1223584</v>
      </c>
      <c r="L4488">
        <v>1130084</v>
      </c>
      <c r="M4488">
        <v>15718</v>
      </c>
      <c r="N4488">
        <v>13432</v>
      </c>
      <c r="O4488">
        <v>26720</v>
      </c>
      <c r="P4488">
        <v>12868</v>
      </c>
      <c r="Q4488">
        <v>24762</v>
      </c>
    </row>
    <row r="4489" spans="1:17" hidden="1" x14ac:dyDescent="0.2">
      <c r="A4489" t="s">
        <v>358</v>
      </c>
      <c r="B4489" s="2">
        <v>40725</v>
      </c>
      <c r="C4489" t="s">
        <v>351</v>
      </c>
      <c r="D4489" t="s">
        <v>352</v>
      </c>
      <c r="E4489" t="s">
        <v>349</v>
      </c>
      <c r="F4489" t="s">
        <v>350</v>
      </c>
      <c r="G4489" t="s">
        <v>410</v>
      </c>
      <c r="H4489">
        <v>49</v>
      </c>
      <c r="I4489" t="s">
        <v>263</v>
      </c>
      <c r="J4489" t="s">
        <v>262</v>
      </c>
      <c r="K4489">
        <v>1413738</v>
      </c>
      <c r="L4489">
        <v>1299912</v>
      </c>
      <c r="M4489">
        <v>19778</v>
      </c>
      <c r="N4489">
        <v>20981</v>
      </c>
      <c r="O4489">
        <v>28331</v>
      </c>
      <c r="P4489">
        <v>13860</v>
      </c>
      <c r="Q4489">
        <v>30876</v>
      </c>
    </row>
    <row r="4490" spans="1:17" hidden="1" x14ac:dyDescent="0.2">
      <c r="A4490" t="s">
        <v>358</v>
      </c>
      <c r="B4490" s="2">
        <v>40725</v>
      </c>
      <c r="C4490" t="s">
        <v>353</v>
      </c>
      <c r="D4490" t="s">
        <v>354</v>
      </c>
      <c r="E4490" t="s">
        <v>343</v>
      </c>
      <c r="F4490" t="s">
        <v>344</v>
      </c>
      <c r="G4490" t="s">
        <v>410</v>
      </c>
      <c r="H4490">
        <v>49</v>
      </c>
      <c r="I4490" t="s">
        <v>263</v>
      </c>
      <c r="J4490" t="s">
        <v>262</v>
      </c>
      <c r="K4490">
        <v>369120</v>
      </c>
      <c r="L4490">
        <v>330103</v>
      </c>
      <c r="M4490">
        <v>7719</v>
      </c>
      <c r="N4490">
        <v>14261</v>
      </c>
      <c r="O4490">
        <v>3132</v>
      </c>
      <c r="P4490">
        <v>1946</v>
      </c>
      <c r="Q4490">
        <v>11959</v>
      </c>
    </row>
    <row r="4491" spans="1:17" hidden="1" x14ac:dyDescent="0.2">
      <c r="A4491" t="s">
        <v>358</v>
      </c>
      <c r="B4491" s="2">
        <v>40725</v>
      </c>
      <c r="C4491" t="s">
        <v>353</v>
      </c>
      <c r="D4491" t="s">
        <v>354</v>
      </c>
      <c r="E4491" t="s">
        <v>347</v>
      </c>
      <c r="F4491" t="s">
        <v>348</v>
      </c>
      <c r="G4491" t="s">
        <v>410</v>
      </c>
      <c r="H4491">
        <v>49</v>
      </c>
      <c r="I4491" t="s">
        <v>263</v>
      </c>
      <c r="J4491" t="s">
        <v>262</v>
      </c>
      <c r="K4491">
        <v>2445096</v>
      </c>
      <c r="L4491">
        <v>2259165</v>
      </c>
      <c r="M4491">
        <v>27223</v>
      </c>
      <c r="N4491">
        <v>27449</v>
      </c>
      <c r="O4491">
        <v>57575</v>
      </c>
      <c r="P4491">
        <v>24682</v>
      </c>
      <c r="Q4491">
        <v>49002</v>
      </c>
    </row>
    <row r="4492" spans="1:17" hidden="1" x14ac:dyDescent="0.2">
      <c r="A4492" t="s">
        <v>358</v>
      </c>
      <c r="B4492" s="2">
        <v>40725</v>
      </c>
      <c r="C4492" t="s">
        <v>353</v>
      </c>
      <c r="D4492" t="s">
        <v>354</v>
      </c>
      <c r="E4492" t="s">
        <v>349</v>
      </c>
      <c r="F4492" t="s">
        <v>350</v>
      </c>
      <c r="G4492" t="s">
        <v>410</v>
      </c>
      <c r="H4492">
        <v>49</v>
      </c>
      <c r="I4492" t="s">
        <v>263</v>
      </c>
      <c r="J4492" t="s">
        <v>262</v>
      </c>
      <c r="K4492">
        <v>2814216</v>
      </c>
      <c r="L4492">
        <v>2589268</v>
      </c>
      <c r="M4492">
        <v>34942</v>
      </c>
      <c r="N4492">
        <v>41710</v>
      </c>
      <c r="O4492">
        <v>60707</v>
      </c>
      <c r="P4492">
        <v>26628</v>
      </c>
      <c r="Q4492">
        <v>60961</v>
      </c>
    </row>
    <row r="4493" spans="1:17" hidden="1" x14ac:dyDescent="0.2">
      <c r="A4493" t="s">
        <v>359</v>
      </c>
      <c r="B4493" s="2">
        <v>41091</v>
      </c>
      <c r="C4493" t="s">
        <v>341</v>
      </c>
      <c r="D4493" t="s">
        <v>342</v>
      </c>
      <c r="E4493" t="s">
        <v>343</v>
      </c>
      <c r="F4493" t="s">
        <v>344</v>
      </c>
      <c r="G4493" t="s">
        <v>410</v>
      </c>
      <c r="H4493">
        <v>49</v>
      </c>
      <c r="I4493" t="s">
        <v>263</v>
      </c>
      <c r="J4493" t="s">
        <v>262</v>
      </c>
      <c r="K4493">
        <v>182750</v>
      </c>
      <c r="L4493">
        <v>163303</v>
      </c>
      <c r="M4493">
        <v>3731</v>
      </c>
      <c r="N4493">
        <v>7075</v>
      </c>
      <c r="O4493">
        <v>1574</v>
      </c>
      <c r="P4493">
        <v>1002</v>
      </c>
      <c r="Q4493">
        <v>6065</v>
      </c>
    </row>
    <row r="4494" spans="1:17" hidden="1" x14ac:dyDescent="0.2">
      <c r="A4494" t="s">
        <v>359</v>
      </c>
      <c r="B4494" s="2">
        <v>41091</v>
      </c>
      <c r="C4494" t="s">
        <v>341</v>
      </c>
      <c r="D4494" t="s">
        <v>342</v>
      </c>
      <c r="E4494" t="s">
        <v>347</v>
      </c>
      <c r="F4494" t="s">
        <v>348</v>
      </c>
      <c r="G4494" t="s">
        <v>410</v>
      </c>
      <c r="H4494">
        <v>49</v>
      </c>
      <c r="I4494" t="s">
        <v>263</v>
      </c>
      <c r="J4494" t="s">
        <v>262</v>
      </c>
      <c r="K4494">
        <v>1236267</v>
      </c>
      <c r="L4494">
        <v>1140237</v>
      </c>
      <c r="M4494">
        <v>12071</v>
      </c>
      <c r="N4494">
        <v>14088</v>
      </c>
      <c r="O4494">
        <v>32391</v>
      </c>
      <c r="P4494">
        <v>12157</v>
      </c>
      <c r="Q4494">
        <v>25323</v>
      </c>
    </row>
    <row r="4495" spans="1:17" hidden="1" x14ac:dyDescent="0.2">
      <c r="A4495" t="s">
        <v>359</v>
      </c>
      <c r="B4495" s="2">
        <v>41091</v>
      </c>
      <c r="C4495" t="s">
        <v>341</v>
      </c>
      <c r="D4495" t="s">
        <v>342</v>
      </c>
      <c r="E4495" t="s">
        <v>349</v>
      </c>
      <c r="F4495" t="s">
        <v>350</v>
      </c>
      <c r="G4495" t="s">
        <v>410</v>
      </c>
      <c r="H4495">
        <v>49</v>
      </c>
      <c r="I4495" t="s">
        <v>263</v>
      </c>
      <c r="J4495" t="s">
        <v>262</v>
      </c>
      <c r="K4495">
        <v>1419017</v>
      </c>
      <c r="L4495">
        <v>1303540</v>
      </c>
      <c r="M4495">
        <v>15802</v>
      </c>
      <c r="N4495">
        <v>21163</v>
      </c>
      <c r="O4495">
        <v>33965</v>
      </c>
      <c r="P4495">
        <v>13159</v>
      </c>
      <c r="Q4495">
        <v>31388</v>
      </c>
    </row>
    <row r="4496" spans="1:17" hidden="1" x14ac:dyDescent="0.2">
      <c r="A4496" t="s">
        <v>359</v>
      </c>
      <c r="B4496" s="2">
        <v>41091</v>
      </c>
      <c r="C4496" t="s">
        <v>351</v>
      </c>
      <c r="D4496" t="s">
        <v>352</v>
      </c>
      <c r="E4496" t="s">
        <v>343</v>
      </c>
      <c r="F4496" t="s">
        <v>344</v>
      </c>
      <c r="G4496" t="s">
        <v>410</v>
      </c>
      <c r="H4496">
        <v>49</v>
      </c>
      <c r="I4496" t="s">
        <v>263</v>
      </c>
      <c r="J4496" t="s">
        <v>262</v>
      </c>
      <c r="K4496">
        <v>194081</v>
      </c>
      <c r="L4496">
        <v>172795</v>
      </c>
      <c r="M4496">
        <v>4174</v>
      </c>
      <c r="N4496">
        <v>7972</v>
      </c>
      <c r="O4496">
        <v>1681</v>
      </c>
      <c r="P4496">
        <v>1069</v>
      </c>
      <c r="Q4496">
        <v>6390</v>
      </c>
    </row>
    <row r="4497" spans="1:17" hidden="1" x14ac:dyDescent="0.2">
      <c r="A4497" t="s">
        <v>359</v>
      </c>
      <c r="B4497" s="2">
        <v>41091</v>
      </c>
      <c r="C4497" t="s">
        <v>351</v>
      </c>
      <c r="D4497" t="s">
        <v>352</v>
      </c>
      <c r="E4497" t="s">
        <v>347</v>
      </c>
      <c r="F4497" t="s">
        <v>348</v>
      </c>
      <c r="G4497" t="s">
        <v>410</v>
      </c>
      <c r="H4497">
        <v>49</v>
      </c>
      <c r="I4497" t="s">
        <v>263</v>
      </c>
      <c r="J4497" t="s">
        <v>262</v>
      </c>
      <c r="K4497">
        <v>1240369</v>
      </c>
      <c r="L4497">
        <v>1143369</v>
      </c>
      <c r="M4497">
        <v>16246</v>
      </c>
      <c r="N4497">
        <v>13570</v>
      </c>
      <c r="O4497">
        <v>28254</v>
      </c>
      <c r="P4497">
        <v>13220</v>
      </c>
      <c r="Q4497">
        <v>25710</v>
      </c>
    </row>
    <row r="4498" spans="1:17" hidden="1" x14ac:dyDescent="0.2">
      <c r="A4498" t="s">
        <v>359</v>
      </c>
      <c r="B4498" s="2">
        <v>41091</v>
      </c>
      <c r="C4498" t="s">
        <v>351</v>
      </c>
      <c r="D4498" t="s">
        <v>352</v>
      </c>
      <c r="E4498" t="s">
        <v>349</v>
      </c>
      <c r="F4498" t="s">
        <v>350</v>
      </c>
      <c r="G4498" t="s">
        <v>410</v>
      </c>
      <c r="H4498">
        <v>49</v>
      </c>
      <c r="I4498" t="s">
        <v>263</v>
      </c>
      <c r="J4498" t="s">
        <v>262</v>
      </c>
      <c r="K4498">
        <v>1434450</v>
      </c>
      <c r="L4498">
        <v>1316164</v>
      </c>
      <c r="M4498">
        <v>20420</v>
      </c>
      <c r="N4498">
        <v>21542</v>
      </c>
      <c r="O4498">
        <v>29935</v>
      </c>
      <c r="P4498">
        <v>14289</v>
      </c>
      <c r="Q4498">
        <v>32100</v>
      </c>
    </row>
    <row r="4499" spans="1:17" hidden="1" x14ac:dyDescent="0.2">
      <c r="A4499" t="s">
        <v>359</v>
      </c>
      <c r="B4499" s="2">
        <v>41091</v>
      </c>
      <c r="C4499" t="s">
        <v>353</v>
      </c>
      <c r="D4499" t="s">
        <v>354</v>
      </c>
      <c r="E4499" t="s">
        <v>343</v>
      </c>
      <c r="F4499" t="s">
        <v>344</v>
      </c>
      <c r="G4499" t="s">
        <v>410</v>
      </c>
      <c r="H4499">
        <v>49</v>
      </c>
      <c r="I4499" t="s">
        <v>263</v>
      </c>
      <c r="J4499" t="s">
        <v>262</v>
      </c>
      <c r="K4499">
        <v>376831</v>
      </c>
      <c r="L4499">
        <v>336098</v>
      </c>
      <c r="M4499">
        <v>7905</v>
      </c>
      <c r="N4499">
        <v>15047</v>
      </c>
      <c r="O4499">
        <v>3255</v>
      </c>
      <c r="P4499">
        <v>2071</v>
      </c>
      <c r="Q4499">
        <v>12455</v>
      </c>
    </row>
    <row r="4500" spans="1:17" hidden="1" x14ac:dyDescent="0.2">
      <c r="A4500" t="s">
        <v>359</v>
      </c>
      <c r="B4500" s="2">
        <v>41091</v>
      </c>
      <c r="C4500" t="s">
        <v>353</v>
      </c>
      <c r="D4500" t="s">
        <v>354</v>
      </c>
      <c r="E4500" t="s">
        <v>347</v>
      </c>
      <c r="F4500" t="s">
        <v>348</v>
      </c>
      <c r="G4500" t="s">
        <v>410</v>
      </c>
      <c r="H4500">
        <v>49</v>
      </c>
      <c r="I4500" t="s">
        <v>263</v>
      </c>
      <c r="J4500" t="s">
        <v>262</v>
      </c>
      <c r="K4500">
        <v>2476636</v>
      </c>
      <c r="L4500">
        <v>2283606</v>
      </c>
      <c r="M4500">
        <v>28317</v>
      </c>
      <c r="N4500">
        <v>27658</v>
      </c>
      <c r="O4500">
        <v>60645</v>
      </c>
      <c r="P4500">
        <v>25377</v>
      </c>
      <c r="Q4500">
        <v>51033</v>
      </c>
    </row>
    <row r="4501" spans="1:17" hidden="1" x14ac:dyDescent="0.2">
      <c r="A4501" t="s">
        <v>359</v>
      </c>
      <c r="B4501" s="2">
        <v>41091</v>
      </c>
      <c r="C4501" t="s">
        <v>353</v>
      </c>
      <c r="D4501" t="s">
        <v>354</v>
      </c>
      <c r="E4501" t="s">
        <v>349</v>
      </c>
      <c r="F4501" t="s">
        <v>350</v>
      </c>
      <c r="G4501" t="s">
        <v>410</v>
      </c>
      <c r="H4501">
        <v>49</v>
      </c>
      <c r="I4501" t="s">
        <v>263</v>
      </c>
      <c r="J4501" t="s">
        <v>262</v>
      </c>
      <c r="K4501">
        <v>2853467</v>
      </c>
      <c r="L4501">
        <v>2619704</v>
      </c>
      <c r="M4501">
        <v>36222</v>
      </c>
      <c r="N4501">
        <v>42705</v>
      </c>
      <c r="O4501">
        <v>63900</v>
      </c>
      <c r="P4501">
        <v>27448</v>
      </c>
      <c r="Q4501">
        <v>63488</v>
      </c>
    </row>
    <row r="4502" spans="1:17" hidden="1" x14ac:dyDescent="0.2">
      <c r="A4502" t="s">
        <v>360</v>
      </c>
      <c r="B4502" s="2">
        <v>41456</v>
      </c>
      <c r="C4502" t="s">
        <v>341</v>
      </c>
      <c r="D4502" t="s">
        <v>342</v>
      </c>
      <c r="E4502" t="s">
        <v>343</v>
      </c>
      <c r="F4502" t="s">
        <v>344</v>
      </c>
      <c r="G4502" t="s">
        <v>410</v>
      </c>
      <c r="H4502">
        <v>49</v>
      </c>
      <c r="I4502" t="s">
        <v>263</v>
      </c>
      <c r="J4502" t="s">
        <v>262</v>
      </c>
      <c r="K4502">
        <v>187960</v>
      </c>
      <c r="L4502">
        <v>167587</v>
      </c>
      <c r="M4502">
        <v>3851</v>
      </c>
      <c r="N4502">
        <v>7484</v>
      </c>
      <c r="O4502">
        <v>1662</v>
      </c>
      <c r="P4502">
        <v>1071</v>
      </c>
      <c r="Q4502">
        <v>6305</v>
      </c>
    </row>
    <row r="4503" spans="1:17" hidden="1" x14ac:dyDescent="0.2">
      <c r="A4503" t="s">
        <v>360</v>
      </c>
      <c r="B4503" s="2">
        <v>41456</v>
      </c>
      <c r="C4503" t="s">
        <v>341</v>
      </c>
      <c r="D4503" t="s">
        <v>342</v>
      </c>
      <c r="E4503" t="s">
        <v>347</v>
      </c>
      <c r="F4503" t="s">
        <v>348</v>
      </c>
      <c r="G4503" t="s">
        <v>410</v>
      </c>
      <c r="H4503">
        <v>49</v>
      </c>
      <c r="I4503" t="s">
        <v>263</v>
      </c>
      <c r="J4503" t="s">
        <v>262</v>
      </c>
      <c r="K4503">
        <v>1252712</v>
      </c>
      <c r="L4503">
        <v>1153710</v>
      </c>
      <c r="M4503">
        <v>12510</v>
      </c>
      <c r="N4503">
        <v>14245</v>
      </c>
      <c r="O4503">
        <v>33442</v>
      </c>
      <c r="P4503">
        <v>12517</v>
      </c>
      <c r="Q4503">
        <v>26288</v>
      </c>
    </row>
    <row r="4504" spans="1:17" hidden="1" x14ac:dyDescent="0.2">
      <c r="A4504" t="s">
        <v>360</v>
      </c>
      <c r="B4504" s="2">
        <v>41456</v>
      </c>
      <c r="C4504" t="s">
        <v>341</v>
      </c>
      <c r="D4504" t="s">
        <v>342</v>
      </c>
      <c r="E4504" t="s">
        <v>349</v>
      </c>
      <c r="F4504" t="s">
        <v>350</v>
      </c>
      <c r="G4504" t="s">
        <v>410</v>
      </c>
      <c r="H4504">
        <v>49</v>
      </c>
      <c r="I4504" t="s">
        <v>263</v>
      </c>
      <c r="J4504" t="s">
        <v>262</v>
      </c>
      <c r="K4504">
        <v>1440672</v>
      </c>
      <c r="L4504">
        <v>1321297</v>
      </c>
      <c r="M4504">
        <v>16361</v>
      </c>
      <c r="N4504">
        <v>21729</v>
      </c>
      <c r="O4504">
        <v>35104</v>
      </c>
      <c r="P4504">
        <v>13588</v>
      </c>
      <c r="Q4504">
        <v>32593</v>
      </c>
    </row>
    <row r="4505" spans="1:17" hidden="1" x14ac:dyDescent="0.2">
      <c r="A4505" t="s">
        <v>360</v>
      </c>
      <c r="B4505" s="2">
        <v>41456</v>
      </c>
      <c r="C4505" t="s">
        <v>351</v>
      </c>
      <c r="D4505" t="s">
        <v>352</v>
      </c>
      <c r="E4505" t="s">
        <v>343</v>
      </c>
      <c r="F4505" t="s">
        <v>344</v>
      </c>
      <c r="G4505" t="s">
        <v>410</v>
      </c>
      <c r="H4505">
        <v>49</v>
      </c>
      <c r="I4505" t="s">
        <v>263</v>
      </c>
      <c r="J4505" t="s">
        <v>262</v>
      </c>
      <c r="K4505">
        <v>198682</v>
      </c>
      <c r="L4505">
        <v>176459</v>
      </c>
      <c r="M4505">
        <v>4285</v>
      </c>
      <c r="N4505">
        <v>8388</v>
      </c>
      <c r="O4505">
        <v>1773</v>
      </c>
      <c r="P4505">
        <v>1112</v>
      </c>
      <c r="Q4505">
        <v>6665</v>
      </c>
    </row>
    <row r="4506" spans="1:17" hidden="1" x14ac:dyDescent="0.2">
      <c r="A4506" t="s">
        <v>360</v>
      </c>
      <c r="B4506" s="2">
        <v>41456</v>
      </c>
      <c r="C4506" t="s">
        <v>351</v>
      </c>
      <c r="D4506" t="s">
        <v>352</v>
      </c>
      <c r="E4506" t="s">
        <v>347</v>
      </c>
      <c r="F4506" t="s">
        <v>348</v>
      </c>
      <c r="G4506" t="s">
        <v>410</v>
      </c>
      <c r="H4506">
        <v>49</v>
      </c>
      <c r="I4506" t="s">
        <v>263</v>
      </c>
      <c r="J4506" t="s">
        <v>262</v>
      </c>
      <c r="K4506">
        <v>1258573</v>
      </c>
      <c r="L4506">
        <v>1158326</v>
      </c>
      <c r="M4506">
        <v>16766</v>
      </c>
      <c r="N4506">
        <v>13652</v>
      </c>
      <c r="O4506">
        <v>29378</v>
      </c>
      <c r="P4506">
        <v>13653</v>
      </c>
      <c r="Q4506">
        <v>26798</v>
      </c>
    </row>
    <row r="4507" spans="1:17" hidden="1" x14ac:dyDescent="0.2">
      <c r="A4507" t="s">
        <v>360</v>
      </c>
      <c r="B4507" s="2">
        <v>41456</v>
      </c>
      <c r="C4507" t="s">
        <v>351</v>
      </c>
      <c r="D4507" t="s">
        <v>352</v>
      </c>
      <c r="E4507" t="s">
        <v>349</v>
      </c>
      <c r="F4507" t="s">
        <v>350</v>
      </c>
      <c r="G4507" t="s">
        <v>410</v>
      </c>
      <c r="H4507">
        <v>49</v>
      </c>
      <c r="I4507" t="s">
        <v>263</v>
      </c>
      <c r="J4507" t="s">
        <v>262</v>
      </c>
      <c r="K4507">
        <v>1457255</v>
      </c>
      <c r="L4507">
        <v>1334785</v>
      </c>
      <c r="M4507">
        <v>21051</v>
      </c>
      <c r="N4507">
        <v>22040</v>
      </c>
      <c r="O4507">
        <v>31151</v>
      </c>
      <c r="P4507">
        <v>14765</v>
      </c>
      <c r="Q4507">
        <v>33463</v>
      </c>
    </row>
    <row r="4508" spans="1:17" hidden="1" x14ac:dyDescent="0.2">
      <c r="A4508" t="s">
        <v>360</v>
      </c>
      <c r="B4508" s="2">
        <v>41456</v>
      </c>
      <c r="C4508" t="s">
        <v>353</v>
      </c>
      <c r="D4508" t="s">
        <v>354</v>
      </c>
      <c r="E4508" t="s">
        <v>343</v>
      </c>
      <c r="F4508" t="s">
        <v>344</v>
      </c>
      <c r="G4508" t="s">
        <v>410</v>
      </c>
      <c r="H4508">
        <v>49</v>
      </c>
      <c r="I4508" t="s">
        <v>263</v>
      </c>
      <c r="J4508" t="s">
        <v>262</v>
      </c>
      <c r="K4508">
        <v>386642</v>
      </c>
      <c r="L4508">
        <v>344046</v>
      </c>
      <c r="M4508">
        <v>8136</v>
      </c>
      <c r="N4508">
        <v>15872</v>
      </c>
      <c r="O4508">
        <v>3435</v>
      </c>
      <c r="P4508">
        <v>2183</v>
      </c>
      <c r="Q4508">
        <v>12970</v>
      </c>
    </row>
    <row r="4509" spans="1:17" hidden="1" x14ac:dyDescent="0.2">
      <c r="A4509" t="s">
        <v>360</v>
      </c>
      <c r="B4509" s="2">
        <v>41456</v>
      </c>
      <c r="C4509" t="s">
        <v>353</v>
      </c>
      <c r="D4509" t="s">
        <v>354</v>
      </c>
      <c r="E4509" t="s">
        <v>347</v>
      </c>
      <c r="F4509" t="s">
        <v>348</v>
      </c>
      <c r="G4509" t="s">
        <v>410</v>
      </c>
      <c r="H4509">
        <v>49</v>
      </c>
      <c r="I4509" t="s">
        <v>263</v>
      </c>
      <c r="J4509" t="s">
        <v>262</v>
      </c>
      <c r="K4509">
        <v>2511285</v>
      </c>
      <c r="L4509">
        <v>2312036</v>
      </c>
      <c r="M4509">
        <v>29276</v>
      </c>
      <c r="N4509">
        <v>27897</v>
      </c>
      <c r="O4509">
        <v>62820</v>
      </c>
      <c r="P4509">
        <v>26170</v>
      </c>
      <c r="Q4509">
        <v>53086</v>
      </c>
    </row>
    <row r="4510" spans="1:17" hidden="1" x14ac:dyDescent="0.2">
      <c r="A4510" t="s">
        <v>360</v>
      </c>
      <c r="B4510" s="2">
        <v>41456</v>
      </c>
      <c r="C4510" t="s">
        <v>353</v>
      </c>
      <c r="D4510" t="s">
        <v>354</v>
      </c>
      <c r="E4510" t="s">
        <v>349</v>
      </c>
      <c r="F4510" t="s">
        <v>350</v>
      </c>
      <c r="G4510" t="s">
        <v>410</v>
      </c>
      <c r="H4510">
        <v>49</v>
      </c>
      <c r="I4510" t="s">
        <v>263</v>
      </c>
      <c r="J4510" t="s">
        <v>262</v>
      </c>
      <c r="K4510">
        <v>2897927</v>
      </c>
      <c r="L4510">
        <v>2656082</v>
      </c>
      <c r="M4510">
        <v>37412</v>
      </c>
      <c r="N4510">
        <v>43769</v>
      </c>
      <c r="O4510">
        <v>66255</v>
      </c>
      <c r="P4510">
        <v>28353</v>
      </c>
      <c r="Q4510">
        <v>66056</v>
      </c>
    </row>
    <row r="4511" spans="1:17" x14ac:dyDescent="0.2">
      <c r="A4511" t="s">
        <v>361</v>
      </c>
      <c r="B4511" s="2">
        <v>41821</v>
      </c>
      <c r="C4511" t="s">
        <v>341</v>
      </c>
      <c r="D4511" t="s">
        <v>342</v>
      </c>
      <c r="E4511" t="s">
        <v>343</v>
      </c>
      <c r="F4511" t="s">
        <v>344</v>
      </c>
      <c r="G4511" t="s">
        <v>410</v>
      </c>
      <c r="H4511">
        <v>49</v>
      </c>
      <c r="I4511" t="s">
        <v>263</v>
      </c>
      <c r="J4511" t="s">
        <v>262</v>
      </c>
      <c r="K4511">
        <v>192662</v>
      </c>
      <c r="L4511">
        <v>171657</v>
      </c>
      <c r="M4511">
        <v>3940</v>
      </c>
      <c r="N4511">
        <v>7833</v>
      </c>
      <c r="O4511">
        <v>1672</v>
      </c>
      <c r="P4511">
        <v>1113</v>
      </c>
      <c r="Q4511">
        <v>6447</v>
      </c>
    </row>
    <row r="4512" spans="1:17" x14ac:dyDescent="0.2">
      <c r="A4512" t="s">
        <v>361</v>
      </c>
      <c r="B4512" s="2">
        <v>41821</v>
      </c>
      <c r="C4512" t="s">
        <v>341</v>
      </c>
      <c r="D4512" t="s">
        <v>342</v>
      </c>
      <c r="E4512" t="s">
        <v>347</v>
      </c>
      <c r="F4512" t="s">
        <v>348</v>
      </c>
      <c r="G4512" t="s">
        <v>410</v>
      </c>
      <c r="H4512">
        <v>49</v>
      </c>
      <c r="I4512" t="s">
        <v>263</v>
      </c>
      <c r="J4512" t="s">
        <v>262</v>
      </c>
      <c r="K4512">
        <v>1267443</v>
      </c>
      <c r="L4512">
        <v>1165334</v>
      </c>
      <c r="M4512">
        <v>12773</v>
      </c>
      <c r="N4512">
        <v>14485</v>
      </c>
      <c r="O4512">
        <v>34672</v>
      </c>
      <c r="P4512">
        <v>12842</v>
      </c>
      <c r="Q4512">
        <v>27337</v>
      </c>
    </row>
    <row r="4513" spans="1:17" x14ac:dyDescent="0.2">
      <c r="A4513" t="s">
        <v>361</v>
      </c>
      <c r="B4513" s="2">
        <v>41821</v>
      </c>
      <c r="C4513" t="s">
        <v>341</v>
      </c>
      <c r="D4513" t="s">
        <v>342</v>
      </c>
      <c r="E4513" t="s">
        <v>349</v>
      </c>
      <c r="F4513" t="s">
        <v>350</v>
      </c>
      <c r="G4513" t="s">
        <v>410</v>
      </c>
      <c r="H4513">
        <v>49</v>
      </c>
      <c r="I4513" t="s">
        <v>263</v>
      </c>
      <c r="J4513" t="s">
        <v>262</v>
      </c>
      <c r="K4513">
        <v>1460105</v>
      </c>
      <c r="L4513">
        <v>1336991</v>
      </c>
      <c r="M4513">
        <v>16713</v>
      </c>
      <c r="N4513">
        <v>22318</v>
      </c>
      <c r="O4513">
        <v>36344</v>
      </c>
      <c r="P4513">
        <v>13955</v>
      </c>
      <c r="Q4513">
        <v>33784</v>
      </c>
    </row>
    <row r="4514" spans="1:17" x14ac:dyDescent="0.2">
      <c r="A4514" t="s">
        <v>361</v>
      </c>
      <c r="B4514" s="2">
        <v>41821</v>
      </c>
      <c r="C4514" t="s">
        <v>351</v>
      </c>
      <c r="D4514" t="s">
        <v>352</v>
      </c>
      <c r="E4514" t="s">
        <v>343</v>
      </c>
      <c r="F4514" t="s">
        <v>344</v>
      </c>
      <c r="G4514" t="s">
        <v>410</v>
      </c>
      <c r="H4514">
        <v>49</v>
      </c>
      <c r="I4514" t="s">
        <v>263</v>
      </c>
      <c r="J4514" t="s">
        <v>262</v>
      </c>
      <c r="K4514">
        <v>203033</v>
      </c>
      <c r="L4514">
        <v>180192</v>
      </c>
      <c r="M4514">
        <v>4382</v>
      </c>
      <c r="N4514">
        <v>8631</v>
      </c>
      <c r="O4514">
        <v>1799</v>
      </c>
      <c r="P4514">
        <v>1155</v>
      </c>
      <c r="Q4514">
        <v>6874</v>
      </c>
    </row>
    <row r="4515" spans="1:17" x14ac:dyDescent="0.2">
      <c r="A4515" t="s">
        <v>361</v>
      </c>
      <c r="B4515" s="2">
        <v>41821</v>
      </c>
      <c r="C4515" t="s">
        <v>351</v>
      </c>
      <c r="D4515" t="s">
        <v>352</v>
      </c>
      <c r="E4515" t="s">
        <v>347</v>
      </c>
      <c r="F4515" t="s">
        <v>348</v>
      </c>
      <c r="G4515" t="s">
        <v>410</v>
      </c>
      <c r="H4515">
        <v>49</v>
      </c>
      <c r="I4515" t="s">
        <v>263</v>
      </c>
      <c r="J4515" t="s">
        <v>262</v>
      </c>
      <c r="K4515">
        <v>1274261</v>
      </c>
      <c r="L4515">
        <v>1170739</v>
      </c>
      <c r="M4515">
        <v>17286</v>
      </c>
      <c r="N4515">
        <v>13819</v>
      </c>
      <c r="O4515">
        <v>30644</v>
      </c>
      <c r="P4515">
        <v>13956</v>
      </c>
      <c r="Q4515">
        <v>27817</v>
      </c>
    </row>
    <row r="4516" spans="1:17" x14ac:dyDescent="0.2">
      <c r="A4516" t="s">
        <v>361</v>
      </c>
      <c r="B4516" s="2">
        <v>41821</v>
      </c>
      <c r="C4516" t="s">
        <v>351</v>
      </c>
      <c r="D4516" t="s">
        <v>352</v>
      </c>
      <c r="E4516" t="s">
        <v>349</v>
      </c>
      <c r="F4516" t="s">
        <v>350</v>
      </c>
      <c r="G4516" t="s">
        <v>410</v>
      </c>
      <c r="H4516">
        <v>49</v>
      </c>
      <c r="I4516" t="s">
        <v>263</v>
      </c>
      <c r="J4516" t="s">
        <v>262</v>
      </c>
      <c r="K4516">
        <v>1477294</v>
      </c>
      <c r="L4516">
        <v>1350931</v>
      </c>
      <c r="M4516">
        <v>21668</v>
      </c>
      <c r="N4516">
        <v>22450</v>
      </c>
      <c r="O4516">
        <v>32443</v>
      </c>
      <c r="P4516">
        <v>15111</v>
      </c>
      <c r="Q4516">
        <v>34691</v>
      </c>
    </row>
    <row r="4517" spans="1:17" x14ac:dyDescent="0.2">
      <c r="A4517" t="s">
        <v>361</v>
      </c>
      <c r="B4517" s="2">
        <v>41821</v>
      </c>
      <c r="C4517" t="s">
        <v>353</v>
      </c>
      <c r="D4517" t="s">
        <v>354</v>
      </c>
      <c r="E4517" t="s">
        <v>343</v>
      </c>
      <c r="F4517" t="s">
        <v>344</v>
      </c>
      <c r="G4517" t="s">
        <v>410</v>
      </c>
      <c r="H4517">
        <v>49</v>
      </c>
      <c r="I4517" t="s">
        <v>263</v>
      </c>
      <c r="J4517" t="s">
        <v>262</v>
      </c>
      <c r="K4517">
        <v>395695</v>
      </c>
      <c r="L4517">
        <v>351849</v>
      </c>
      <c r="M4517">
        <v>8322</v>
      </c>
      <c r="N4517">
        <v>16464</v>
      </c>
      <c r="O4517">
        <v>3471</v>
      </c>
      <c r="P4517">
        <v>2268</v>
      </c>
      <c r="Q4517">
        <v>13321</v>
      </c>
    </row>
    <row r="4518" spans="1:17" x14ac:dyDescent="0.2">
      <c r="A4518" t="s">
        <v>361</v>
      </c>
      <c r="B4518" s="2">
        <v>41821</v>
      </c>
      <c r="C4518" t="s">
        <v>353</v>
      </c>
      <c r="D4518" t="s">
        <v>354</v>
      </c>
      <c r="E4518" t="s">
        <v>347</v>
      </c>
      <c r="F4518" t="s">
        <v>348</v>
      </c>
      <c r="G4518" t="s">
        <v>410</v>
      </c>
      <c r="H4518">
        <v>49</v>
      </c>
      <c r="I4518" t="s">
        <v>263</v>
      </c>
      <c r="J4518" t="s">
        <v>262</v>
      </c>
      <c r="K4518">
        <v>2541704</v>
      </c>
      <c r="L4518">
        <v>2336073</v>
      </c>
      <c r="M4518">
        <v>30059</v>
      </c>
      <c r="N4518">
        <v>28304</v>
      </c>
      <c r="O4518">
        <v>65316</v>
      </c>
      <c r="P4518">
        <v>26798</v>
      </c>
      <c r="Q4518">
        <v>55154</v>
      </c>
    </row>
    <row r="4519" spans="1:17" x14ac:dyDescent="0.2">
      <c r="A4519" t="s">
        <v>361</v>
      </c>
      <c r="B4519" s="2">
        <v>41821</v>
      </c>
      <c r="C4519" t="s">
        <v>353</v>
      </c>
      <c r="D4519" t="s">
        <v>354</v>
      </c>
      <c r="E4519" t="s">
        <v>349</v>
      </c>
      <c r="F4519" t="s">
        <v>350</v>
      </c>
      <c r="G4519" t="s">
        <v>410</v>
      </c>
      <c r="H4519">
        <v>49</v>
      </c>
      <c r="I4519" t="s">
        <v>263</v>
      </c>
      <c r="J4519" t="s">
        <v>262</v>
      </c>
      <c r="K4519">
        <v>2937399</v>
      </c>
      <c r="L4519">
        <v>2687922</v>
      </c>
      <c r="M4519">
        <v>38381</v>
      </c>
      <c r="N4519">
        <v>44768</v>
      </c>
      <c r="O4519">
        <v>68787</v>
      </c>
      <c r="P4519">
        <v>29066</v>
      </c>
      <c r="Q4519">
        <v>68475</v>
      </c>
    </row>
    <row r="4520" spans="1:17" hidden="1" x14ac:dyDescent="0.2">
      <c r="A4520" t="s">
        <v>362</v>
      </c>
      <c r="B4520" s="2">
        <v>42186</v>
      </c>
      <c r="C4520" t="s">
        <v>341</v>
      </c>
      <c r="D4520" t="s">
        <v>342</v>
      </c>
      <c r="E4520" t="s">
        <v>343</v>
      </c>
      <c r="F4520" t="s">
        <v>344</v>
      </c>
      <c r="G4520" t="s">
        <v>410</v>
      </c>
      <c r="H4520">
        <v>49</v>
      </c>
      <c r="I4520" t="s">
        <v>263</v>
      </c>
      <c r="J4520" t="s">
        <v>262</v>
      </c>
      <c r="K4520">
        <v>198387</v>
      </c>
      <c r="L4520">
        <v>176667</v>
      </c>
      <c r="M4520">
        <v>3981</v>
      </c>
      <c r="N4520">
        <v>8125</v>
      </c>
      <c r="O4520">
        <v>1711</v>
      </c>
      <c r="P4520">
        <v>1158</v>
      </c>
      <c r="Q4520">
        <v>6745</v>
      </c>
    </row>
    <row r="4521" spans="1:17" hidden="1" x14ac:dyDescent="0.2">
      <c r="A4521" t="s">
        <v>362</v>
      </c>
      <c r="B4521" s="2">
        <v>42186</v>
      </c>
      <c r="C4521" t="s">
        <v>341</v>
      </c>
      <c r="D4521" t="s">
        <v>342</v>
      </c>
      <c r="E4521" t="s">
        <v>347</v>
      </c>
      <c r="F4521" t="s">
        <v>348</v>
      </c>
      <c r="G4521" t="s">
        <v>410</v>
      </c>
      <c r="H4521">
        <v>49</v>
      </c>
      <c r="I4521" t="s">
        <v>263</v>
      </c>
      <c r="J4521" t="s">
        <v>262</v>
      </c>
      <c r="K4521">
        <v>1283490</v>
      </c>
      <c r="L4521">
        <v>1178330</v>
      </c>
      <c r="M4521">
        <v>13117</v>
      </c>
      <c r="N4521">
        <v>14589</v>
      </c>
      <c r="O4521">
        <v>35810</v>
      </c>
      <c r="P4521">
        <v>13286</v>
      </c>
      <c r="Q4521">
        <v>28358</v>
      </c>
    </row>
    <row r="4522" spans="1:17" hidden="1" x14ac:dyDescent="0.2">
      <c r="A4522" t="s">
        <v>362</v>
      </c>
      <c r="B4522" s="2">
        <v>42186</v>
      </c>
      <c r="C4522" t="s">
        <v>341</v>
      </c>
      <c r="D4522" t="s">
        <v>342</v>
      </c>
      <c r="E4522" t="s">
        <v>349</v>
      </c>
      <c r="F4522" t="s">
        <v>350</v>
      </c>
      <c r="G4522" t="s">
        <v>410</v>
      </c>
      <c r="H4522">
        <v>49</v>
      </c>
      <c r="I4522" t="s">
        <v>263</v>
      </c>
      <c r="J4522" t="s">
        <v>262</v>
      </c>
      <c r="K4522">
        <v>1481877</v>
      </c>
      <c r="L4522">
        <v>1354997</v>
      </c>
      <c r="M4522">
        <v>17098</v>
      </c>
      <c r="N4522">
        <v>22714</v>
      </c>
      <c r="O4522">
        <v>37521</v>
      </c>
      <c r="P4522">
        <v>14444</v>
      </c>
      <c r="Q4522">
        <v>35103</v>
      </c>
    </row>
    <row r="4523" spans="1:17" hidden="1" x14ac:dyDescent="0.2">
      <c r="A4523" t="s">
        <v>362</v>
      </c>
      <c r="B4523" s="2">
        <v>42186</v>
      </c>
      <c r="C4523" t="s">
        <v>351</v>
      </c>
      <c r="D4523" t="s">
        <v>352</v>
      </c>
      <c r="E4523" t="s">
        <v>343</v>
      </c>
      <c r="F4523" t="s">
        <v>344</v>
      </c>
      <c r="G4523" t="s">
        <v>410</v>
      </c>
      <c r="H4523">
        <v>49</v>
      </c>
      <c r="I4523" t="s">
        <v>263</v>
      </c>
      <c r="J4523" t="s">
        <v>262</v>
      </c>
      <c r="K4523">
        <v>208950</v>
      </c>
      <c r="L4523">
        <v>185306</v>
      </c>
      <c r="M4523">
        <v>4426</v>
      </c>
      <c r="N4523">
        <v>9055</v>
      </c>
      <c r="O4523">
        <v>1872</v>
      </c>
      <c r="P4523">
        <v>1201</v>
      </c>
      <c r="Q4523">
        <v>7090</v>
      </c>
    </row>
    <row r="4524" spans="1:17" hidden="1" x14ac:dyDescent="0.2">
      <c r="A4524" t="s">
        <v>362</v>
      </c>
      <c r="B4524" s="2">
        <v>42186</v>
      </c>
      <c r="C4524" t="s">
        <v>351</v>
      </c>
      <c r="D4524" t="s">
        <v>352</v>
      </c>
      <c r="E4524" t="s">
        <v>347</v>
      </c>
      <c r="F4524" t="s">
        <v>348</v>
      </c>
      <c r="G4524" t="s">
        <v>410</v>
      </c>
      <c r="H4524">
        <v>49</v>
      </c>
      <c r="I4524" t="s">
        <v>263</v>
      </c>
      <c r="J4524" t="s">
        <v>262</v>
      </c>
      <c r="K4524">
        <v>1291670</v>
      </c>
      <c r="L4524">
        <v>1184528</v>
      </c>
      <c r="M4524">
        <v>17886</v>
      </c>
      <c r="N4524">
        <v>14050</v>
      </c>
      <c r="O4524">
        <v>31805</v>
      </c>
      <c r="P4524">
        <v>14403</v>
      </c>
      <c r="Q4524">
        <v>28998</v>
      </c>
    </row>
    <row r="4525" spans="1:17" hidden="1" x14ac:dyDescent="0.2">
      <c r="A4525" t="s">
        <v>362</v>
      </c>
      <c r="B4525" s="2">
        <v>42186</v>
      </c>
      <c r="C4525" t="s">
        <v>351</v>
      </c>
      <c r="D4525" t="s">
        <v>352</v>
      </c>
      <c r="E4525" t="s">
        <v>349</v>
      </c>
      <c r="F4525" t="s">
        <v>350</v>
      </c>
      <c r="G4525" t="s">
        <v>410</v>
      </c>
      <c r="H4525">
        <v>49</v>
      </c>
      <c r="I4525" t="s">
        <v>263</v>
      </c>
      <c r="J4525" t="s">
        <v>262</v>
      </c>
      <c r="K4525">
        <v>1500620</v>
      </c>
      <c r="L4525">
        <v>1369834</v>
      </c>
      <c r="M4525">
        <v>22312</v>
      </c>
      <c r="N4525">
        <v>23105</v>
      </c>
      <c r="O4525">
        <v>33677</v>
      </c>
      <c r="P4525">
        <v>15604</v>
      </c>
      <c r="Q4525">
        <v>36088</v>
      </c>
    </row>
    <row r="4526" spans="1:17" hidden="1" x14ac:dyDescent="0.2">
      <c r="A4526" t="s">
        <v>362</v>
      </c>
      <c r="B4526" s="2">
        <v>42186</v>
      </c>
      <c r="C4526" t="s">
        <v>353</v>
      </c>
      <c r="D4526" t="s">
        <v>354</v>
      </c>
      <c r="E4526" t="s">
        <v>343</v>
      </c>
      <c r="F4526" t="s">
        <v>344</v>
      </c>
      <c r="G4526" t="s">
        <v>410</v>
      </c>
      <c r="H4526">
        <v>49</v>
      </c>
      <c r="I4526" t="s">
        <v>263</v>
      </c>
      <c r="J4526" t="s">
        <v>262</v>
      </c>
      <c r="K4526">
        <v>407337</v>
      </c>
      <c r="L4526">
        <v>361973</v>
      </c>
      <c r="M4526">
        <v>8407</v>
      </c>
      <c r="N4526">
        <v>17180</v>
      </c>
      <c r="O4526">
        <v>3583</v>
      </c>
      <c r="P4526">
        <v>2359</v>
      </c>
      <c r="Q4526">
        <v>13835</v>
      </c>
    </row>
    <row r="4527" spans="1:17" hidden="1" x14ac:dyDescent="0.2">
      <c r="A4527" t="s">
        <v>362</v>
      </c>
      <c r="B4527" s="2">
        <v>42186</v>
      </c>
      <c r="C4527" t="s">
        <v>353</v>
      </c>
      <c r="D4527" t="s">
        <v>354</v>
      </c>
      <c r="E4527" t="s">
        <v>347</v>
      </c>
      <c r="F4527" t="s">
        <v>348</v>
      </c>
      <c r="G4527" t="s">
        <v>410</v>
      </c>
      <c r="H4527">
        <v>49</v>
      </c>
      <c r="I4527" t="s">
        <v>263</v>
      </c>
      <c r="J4527" t="s">
        <v>262</v>
      </c>
      <c r="K4527">
        <v>2575160</v>
      </c>
      <c r="L4527">
        <v>2362858</v>
      </c>
      <c r="M4527">
        <v>31003</v>
      </c>
      <c r="N4527">
        <v>28639</v>
      </c>
      <c r="O4527">
        <v>67615</v>
      </c>
      <c r="P4527">
        <v>27689</v>
      </c>
      <c r="Q4527">
        <v>57356</v>
      </c>
    </row>
    <row r="4528" spans="1:17" hidden="1" x14ac:dyDescent="0.2">
      <c r="A4528" t="s">
        <v>362</v>
      </c>
      <c r="B4528" s="2">
        <v>42186</v>
      </c>
      <c r="C4528" t="s">
        <v>353</v>
      </c>
      <c r="D4528" t="s">
        <v>354</v>
      </c>
      <c r="E4528" t="s">
        <v>349</v>
      </c>
      <c r="F4528" t="s">
        <v>350</v>
      </c>
      <c r="G4528" t="s">
        <v>410</v>
      </c>
      <c r="H4528">
        <v>49</v>
      </c>
      <c r="I4528" t="s">
        <v>263</v>
      </c>
      <c r="J4528" t="s">
        <v>262</v>
      </c>
      <c r="K4528">
        <v>2982497</v>
      </c>
      <c r="L4528">
        <v>2724831</v>
      </c>
      <c r="M4528">
        <v>39410</v>
      </c>
      <c r="N4528">
        <v>45819</v>
      </c>
      <c r="O4528">
        <v>71198</v>
      </c>
      <c r="P4528">
        <v>30048</v>
      </c>
      <c r="Q4528">
        <v>71191</v>
      </c>
    </row>
    <row r="4529" spans="1:17" hidden="1" x14ac:dyDescent="0.2">
      <c r="A4529" t="s">
        <v>363</v>
      </c>
      <c r="B4529" s="2">
        <v>42552</v>
      </c>
      <c r="C4529" t="s">
        <v>341</v>
      </c>
      <c r="D4529" t="s">
        <v>342</v>
      </c>
      <c r="E4529" t="s">
        <v>343</v>
      </c>
      <c r="F4529" t="s">
        <v>344</v>
      </c>
      <c r="G4529" t="s">
        <v>410</v>
      </c>
      <c r="H4529">
        <v>49</v>
      </c>
      <c r="I4529" t="s">
        <v>263</v>
      </c>
      <c r="J4529" t="s">
        <v>262</v>
      </c>
      <c r="K4529">
        <v>205408</v>
      </c>
      <c r="L4529">
        <v>182750</v>
      </c>
      <c r="M4529">
        <v>4167</v>
      </c>
      <c r="N4529">
        <v>8453</v>
      </c>
      <c r="O4529">
        <v>1788</v>
      </c>
      <c r="P4529">
        <v>1198</v>
      </c>
      <c r="Q4529">
        <v>7052</v>
      </c>
    </row>
    <row r="4530" spans="1:17" hidden="1" x14ac:dyDescent="0.2">
      <c r="A4530" t="s">
        <v>363</v>
      </c>
      <c r="B4530" s="2">
        <v>42552</v>
      </c>
      <c r="C4530" t="s">
        <v>341</v>
      </c>
      <c r="D4530" t="s">
        <v>342</v>
      </c>
      <c r="E4530" t="s">
        <v>347</v>
      </c>
      <c r="F4530" t="s">
        <v>348</v>
      </c>
      <c r="G4530" t="s">
        <v>410</v>
      </c>
      <c r="H4530">
        <v>49</v>
      </c>
      <c r="I4530" t="s">
        <v>263</v>
      </c>
      <c r="J4530" t="s">
        <v>262</v>
      </c>
      <c r="K4530">
        <v>1305611</v>
      </c>
      <c r="L4530">
        <v>1195612</v>
      </c>
      <c r="M4530">
        <v>13796</v>
      </c>
      <c r="N4530">
        <v>14729</v>
      </c>
      <c r="O4530">
        <v>37894</v>
      </c>
      <c r="P4530">
        <v>13806</v>
      </c>
      <c r="Q4530">
        <v>29774</v>
      </c>
    </row>
    <row r="4531" spans="1:17" hidden="1" x14ac:dyDescent="0.2">
      <c r="A4531" t="s">
        <v>363</v>
      </c>
      <c r="B4531" s="2">
        <v>42552</v>
      </c>
      <c r="C4531" t="s">
        <v>341</v>
      </c>
      <c r="D4531" t="s">
        <v>342</v>
      </c>
      <c r="E4531" t="s">
        <v>349</v>
      </c>
      <c r="F4531" t="s">
        <v>350</v>
      </c>
      <c r="G4531" t="s">
        <v>410</v>
      </c>
      <c r="H4531">
        <v>49</v>
      </c>
      <c r="I4531" t="s">
        <v>263</v>
      </c>
      <c r="J4531" t="s">
        <v>262</v>
      </c>
      <c r="K4531">
        <v>1511019</v>
      </c>
      <c r="L4531">
        <v>1378362</v>
      </c>
      <c r="M4531">
        <v>17963</v>
      </c>
      <c r="N4531">
        <v>23182</v>
      </c>
      <c r="O4531">
        <v>39682</v>
      </c>
      <c r="P4531">
        <v>15004</v>
      </c>
      <c r="Q4531">
        <v>36826</v>
      </c>
    </row>
    <row r="4532" spans="1:17" hidden="1" x14ac:dyDescent="0.2">
      <c r="A4532" t="s">
        <v>363</v>
      </c>
      <c r="B4532" s="2">
        <v>42552</v>
      </c>
      <c r="C4532" t="s">
        <v>351</v>
      </c>
      <c r="D4532" t="s">
        <v>352</v>
      </c>
      <c r="E4532" t="s">
        <v>343</v>
      </c>
      <c r="F4532" t="s">
        <v>344</v>
      </c>
      <c r="G4532" t="s">
        <v>410</v>
      </c>
      <c r="H4532">
        <v>49</v>
      </c>
      <c r="I4532" t="s">
        <v>263</v>
      </c>
      <c r="J4532" t="s">
        <v>262</v>
      </c>
      <c r="K4532">
        <v>216000</v>
      </c>
      <c r="L4532">
        <v>191507</v>
      </c>
      <c r="M4532">
        <v>4572</v>
      </c>
      <c r="N4532">
        <v>9300</v>
      </c>
      <c r="O4532">
        <v>1920</v>
      </c>
      <c r="P4532">
        <v>1262</v>
      </c>
      <c r="Q4532">
        <v>7439</v>
      </c>
    </row>
    <row r="4533" spans="1:17" hidden="1" x14ac:dyDescent="0.2">
      <c r="A4533" t="s">
        <v>363</v>
      </c>
      <c r="B4533" s="2">
        <v>42552</v>
      </c>
      <c r="C4533" t="s">
        <v>351</v>
      </c>
      <c r="D4533" t="s">
        <v>352</v>
      </c>
      <c r="E4533" t="s">
        <v>347</v>
      </c>
      <c r="F4533" t="s">
        <v>348</v>
      </c>
      <c r="G4533" t="s">
        <v>410</v>
      </c>
      <c r="H4533">
        <v>49</v>
      </c>
      <c r="I4533" t="s">
        <v>263</v>
      </c>
      <c r="J4533" t="s">
        <v>262</v>
      </c>
      <c r="K4533">
        <v>1315594</v>
      </c>
      <c r="L4533">
        <v>1203291</v>
      </c>
      <c r="M4533">
        <v>18895</v>
      </c>
      <c r="N4533">
        <v>14280</v>
      </c>
      <c r="O4533">
        <v>33702</v>
      </c>
      <c r="P4533">
        <v>14944</v>
      </c>
      <c r="Q4533">
        <v>30482</v>
      </c>
    </row>
    <row r="4534" spans="1:17" hidden="1" x14ac:dyDescent="0.2">
      <c r="A4534" t="s">
        <v>363</v>
      </c>
      <c r="B4534" s="2">
        <v>42552</v>
      </c>
      <c r="C4534" t="s">
        <v>351</v>
      </c>
      <c r="D4534" t="s">
        <v>352</v>
      </c>
      <c r="E4534" t="s">
        <v>349</v>
      </c>
      <c r="F4534" t="s">
        <v>350</v>
      </c>
      <c r="G4534" t="s">
        <v>410</v>
      </c>
      <c r="H4534">
        <v>49</v>
      </c>
      <c r="I4534" t="s">
        <v>263</v>
      </c>
      <c r="J4534" t="s">
        <v>262</v>
      </c>
      <c r="K4534">
        <v>1531594</v>
      </c>
      <c r="L4534">
        <v>1394798</v>
      </c>
      <c r="M4534">
        <v>23467</v>
      </c>
      <c r="N4534">
        <v>23580</v>
      </c>
      <c r="O4534">
        <v>35622</v>
      </c>
      <c r="P4534">
        <v>16206</v>
      </c>
      <c r="Q4534">
        <v>37921</v>
      </c>
    </row>
    <row r="4535" spans="1:17" hidden="1" x14ac:dyDescent="0.2">
      <c r="A4535" t="s">
        <v>363</v>
      </c>
      <c r="B4535" s="2">
        <v>42552</v>
      </c>
      <c r="C4535" t="s">
        <v>353</v>
      </c>
      <c r="D4535" t="s">
        <v>354</v>
      </c>
      <c r="E4535" t="s">
        <v>343</v>
      </c>
      <c r="F4535" t="s">
        <v>344</v>
      </c>
      <c r="G4535" t="s">
        <v>410</v>
      </c>
      <c r="H4535">
        <v>49</v>
      </c>
      <c r="I4535" t="s">
        <v>263</v>
      </c>
      <c r="J4535" t="s">
        <v>262</v>
      </c>
      <c r="K4535">
        <v>421408</v>
      </c>
      <c r="L4535">
        <v>374257</v>
      </c>
      <c r="M4535">
        <v>8739</v>
      </c>
      <c r="N4535">
        <v>17753</v>
      </c>
      <c r="O4535">
        <v>3708</v>
      </c>
      <c r="P4535">
        <v>2460</v>
      </c>
      <c r="Q4535">
        <v>14491</v>
      </c>
    </row>
    <row r="4536" spans="1:17" hidden="1" x14ac:dyDescent="0.2">
      <c r="A4536" t="s">
        <v>363</v>
      </c>
      <c r="B4536" s="2">
        <v>42552</v>
      </c>
      <c r="C4536" t="s">
        <v>353</v>
      </c>
      <c r="D4536" t="s">
        <v>354</v>
      </c>
      <c r="E4536" t="s">
        <v>347</v>
      </c>
      <c r="F4536" t="s">
        <v>348</v>
      </c>
      <c r="G4536" t="s">
        <v>410</v>
      </c>
      <c r="H4536">
        <v>49</v>
      </c>
      <c r="I4536" t="s">
        <v>263</v>
      </c>
      <c r="J4536" t="s">
        <v>262</v>
      </c>
      <c r="K4536">
        <v>2621205</v>
      </c>
      <c r="L4536">
        <v>2398903</v>
      </c>
      <c r="M4536">
        <v>32691</v>
      </c>
      <c r="N4536">
        <v>29009</v>
      </c>
      <c r="O4536">
        <v>71596</v>
      </c>
      <c r="P4536">
        <v>28750</v>
      </c>
      <c r="Q4536">
        <v>60256</v>
      </c>
    </row>
    <row r="4537" spans="1:17" hidden="1" x14ac:dyDescent="0.2">
      <c r="A4537" t="s">
        <v>363</v>
      </c>
      <c r="B4537" s="2">
        <v>42552</v>
      </c>
      <c r="C4537" t="s">
        <v>353</v>
      </c>
      <c r="D4537" t="s">
        <v>354</v>
      </c>
      <c r="E4537" t="s">
        <v>349</v>
      </c>
      <c r="F4537" t="s">
        <v>350</v>
      </c>
      <c r="G4537" t="s">
        <v>410</v>
      </c>
      <c r="H4537">
        <v>49</v>
      </c>
      <c r="I4537" t="s">
        <v>263</v>
      </c>
      <c r="J4537" t="s">
        <v>262</v>
      </c>
      <c r="K4537">
        <v>3042613</v>
      </c>
      <c r="L4537">
        <v>2773160</v>
      </c>
      <c r="M4537">
        <v>41430</v>
      </c>
      <c r="N4537">
        <v>46762</v>
      </c>
      <c r="O4537">
        <v>75304</v>
      </c>
      <c r="P4537">
        <v>31210</v>
      </c>
      <c r="Q4537">
        <v>74747</v>
      </c>
    </row>
    <row r="4538" spans="1:17" hidden="1" x14ac:dyDescent="0.2">
      <c r="A4538" t="s">
        <v>364</v>
      </c>
      <c r="B4538" s="2">
        <v>42917</v>
      </c>
      <c r="C4538" t="s">
        <v>341</v>
      </c>
      <c r="D4538" t="s">
        <v>342</v>
      </c>
      <c r="E4538" t="s">
        <v>343</v>
      </c>
      <c r="F4538" t="s">
        <v>344</v>
      </c>
      <c r="G4538" t="s">
        <v>410</v>
      </c>
      <c r="H4538">
        <v>49</v>
      </c>
      <c r="I4538" t="s">
        <v>263</v>
      </c>
      <c r="J4538" t="s">
        <v>262</v>
      </c>
      <c r="K4538">
        <v>212408</v>
      </c>
      <c r="L4538">
        <v>188914</v>
      </c>
      <c r="M4538">
        <v>4298</v>
      </c>
      <c r="N4538">
        <v>8687</v>
      </c>
      <c r="O4538">
        <v>1858</v>
      </c>
      <c r="P4538">
        <v>1250</v>
      </c>
      <c r="Q4538">
        <v>7401</v>
      </c>
    </row>
    <row r="4539" spans="1:17" hidden="1" x14ac:dyDescent="0.2">
      <c r="A4539" t="s">
        <v>364</v>
      </c>
      <c r="B4539" s="2">
        <v>42917</v>
      </c>
      <c r="C4539" t="s">
        <v>341</v>
      </c>
      <c r="D4539" t="s">
        <v>342</v>
      </c>
      <c r="E4539" t="s">
        <v>347</v>
      </c>
      <c r="F4539" t="s">
        <v>348</v>
      </c>
      <c r="G4539" t="s">
        <v>410</v>
      </c>
      <c r="H4539">
        <v>49</v>
      </c>
      <c r="I4539" t="s">
        <v>263</v>
      </c>
      <c r="J4539" t="s">
        <v>262</v>
      </c>
      <c r="K4539">
        <v>1327905</v>
      </c>
      <c r="L4539">
        <v>1212428</v>
      </c>
      <c r="M4539">
        <v>14610</v>
      </c>
      <c r="N4539">
        <v>14965</v>
      </c>
      <c r="O4539">
        <v>40434</v>
      </c>
      <c r="P4539">
        <v>14211</v>
      </c>
      <c r="Q4539">
        <v>31257</v>
      </c>
    </row>
    <row r="4540" spans="1:17" hidden="1" x14ac:dyDescent="0.2">
      <c r="A4540" t="s">
        <v>364</v>
      </c>
      <c r="B4540" s="2">
        <v>42917</v>
      </c>
      <c r="C4540" t="s">
        <v>341</v>
      </c>
      <c r="D4540" t="s">
        <v>342</v>
      </c>
      <c r="E4540" t="s">
        <v>349</v>
      </c>
      <c r="F4540" t="s">
        <v>350</v>
      </c>
      <c r="G4540" t="s">
        <v>410</v>
      </c>
      <c r="H4540">
        <v>49</v>
      </c>
      <c r="I4540" t="s">
        <v>263</v>
      </c>
      <c r="J4540" t="s">
        <v>262</v>
      </c>
      <c r="K4540">
        <v>1540313</v>
      </c>
      <c r="L4540">
        <v>1401342</v>
      </c>
      <c r="M4540">
        <v>18908</v>
      </c>
      <c r="N4540">
        <v>23652</v>
      </c>
      <c r="O4540">
        <v>42292</v>
      </c>
      <c r="P4540">
        <v>15461</v>
      </c>
      <c r="Q4540">
        <v>38658</v>
      </c>
    </row>
    <row r="4541" spans="1:17" hidden="1" x14ac:dyDescent="0.2">
      <c r="A4541" t="s">
        <v>364</v>
      </c>
      <c r="B4541" s="2">
        <v>42917</v>
      </c>
      <c r="C4541" t="s">
        <v>351</v>
      </c>
      <c r="D4541" t="s">
        <v>352</v>
      </c>
      <c r="E4541" t="s">
        <v>343</v>
      </c>
      <c r="F4541" t="s">
        <v>344</v>
      </c>
      <c r="G4541" t="s">
        <v>410</v>
      </c>
      <c r="H4541">
        <v>49</v>
      </c>
      <c r="I4541" t="s">
        <v>263</v>
      </c>
      <c r="J4541" t="s">
        <v>262</v>
      </c>
      <c r="K4541">
        <v>223520</v>
      </c>
      <c r="L4541">
        <v>198141</v>
      </c>
      <c r="M4541">
        <v>4735</v>
      </c>
      <c r="N4541">
        <v>9608</v>
      </c>
      <c r="O4541">
        <v>2010</v>
      </c>
      <c r="P4541">
        <v>1318</v>
      </c>
      <c r="Q4541">
        <v>7708</v>
      </c>
    </row>
    <row r="4542" spans="1:17" hidden="1" x14ac:dyDescent="0.2">
      <c r="A4542" t="s">
        <v>364</v>
      </c>
      <c r="B4542" s="2">
        <v>42917</v>
      </c>
      <c r="C4542" t="s">
        <v>351</v>
      </c>
      <c r="D4542" t="s">
        <v>352</v>
      </c>
      <c r="E4542" t="s">
        <v>347</v>
      </c>
      <c r="F4542" t="s">
        <v>348</v>
      </c>
      <c r="G4542" t="s">
        <v>410</v>
      </c>
      <c r="H4542">
        <v>49</v>
      </c>
      <c r="I4542" t="s">
        <v>263</v>
      </c>
      <c r="J4542" t="s">
        <v>262</v>
      </c>
      <c r="K4542">
        <v>1339285</v>
      </c>
      <c r="L4542">
        <v>1221112</v>
      </c>
      <c r="M4542">
        <v>20110</v>
      </c>
      <c r="N4542">
        <v>14492</v>
      </c>
      <c r="O4542">
        <v>36083</v>
      </c>
      <c r="P4542">
        <v>15400</v>
      </c>
      <c r="Q4542">
        <v>32088</v>
      </c>
    </row>
    <row r="4543" spans="1:17" hidden="1" x14ac:dyDescent="0.2">
      <c r="A4543" t="s">
        <v>364</v>
      </c>
      <c r="B4543" s="2">
        <v>42917</v>
      </c>
      <c r="C4543" t="s">
        <v>351</v>
      </c>
      <c r="D4543" t="s">
        <v>352</v>
      </c>
      <c r="E4543" t="s">
        <v>349</v>
      </c>
      <c r="F4543" t="s">
        <v>350</v>
      </c>
      <c r="G4543" t="s">
        <v>410</v>
      </c>
      <c r="H4543">
        <v>49</v>
      </c>
      <c r="I4543" t="s">
        <v>263</v>
      </c>
      <c r="J4543" t="s">
        <v>262</v>
      </c>
      <c r="K4543">
        <v>1562805</v>
      </c>
      <c r="L4543">
        <v>1419253</v>
      </c>
      <c r="M4543">
        <v>24845</v>
      </c>
      <c r="N4543">
        <v>24100</v>
      </c>
      <c r="O4543">
        <v>38093</v>
      </c>
      <c r="P4543">
        <v>16718</v>
      </c>
      <c r="Q4543">
        <v>39796</v>
      </c>
    </row>
    <row r="4544" spans="1:17" hidden="1" x14ac:dyDescent="0.2">
      <c r="A4544" t="s">
        <v>364</v>
      </c>
      <c r="B4544" s="2">
        <v>42917</v>
      </c>
      <c r="C4544" t="s">
        <v>353</v>
      </c>
      <c r="D4544" t="s">
        <v>354</v>
      </c>
      <c r="E4544" t="s">
        <v>343</v>
      </c>
      <c r="F4544" t="s">
        <v>344</v>
      </c>
      <c r="G4544" t="s">
        <v>410</v>
      </c>
      <c r="H4544">
        <v>49</v>
      </c>
      <c r="I4544" t="s">
        <v>263</v>
      </c>
      <c r="J4544" t="s">
        <v>262</v>
      </c>
      <c r="K4544">
        <v>435928</v>
      </c>
      <c r="L4544">
        <v>387055</v>
      </c>
      <c r="M4544">
        <v>9033</v>
      </c>
      <c r="N4544">
        <v>18295</v>
      </c>
      <c r="O4544">
        <v>3868</v>
      </c>
      <c r="P4544">
        <v>2568</v>
      </c>
      <c r="Q4544">
        <v>15109</v>
      </c>
    </row>
    <row r="4545" spans="1:17" hidden="1" x14ac:dyDescent="0.2">
      <c r="A4545" t="s">
        <v>364</v>
      </c>
      <c r="B4545" s="2">
        <v>42917</v>
      </c>
      <c r="C4545" t="s">
        <v>353</v>
      </c>
      <c r="D4545" t="s">
        <v>354</v>
      </c>
      <c r="E4545" t="s">
        <v>347</v>
      </c>
      <c r="F4545" t="s">
        <v>348</v>
      </c>
      <c r="G4545" t="s">
        <v>410</v>
      </c>
      <c r="H4545">
        <v>49</v>
      </c>
      <c r="I4545" t="s">
        <v>263</v>
      </c>
      <c r="J4545" t="s">
        <v>262</v>
      </c>
      <c r="K4545">
        <v>2667190</v>
      </c>
      <c r="L4545">
        <v>2433540</v>
      </c>
      <c r="M4545">
        <v>34720</v>
      </c>
      <c r="N4545">
        <v>29457</v>
      </c>
      <c r="O4545">
        <v>76517</v>
      </c>
      <c r="P4545">
        <v>29611</v>
      </c>
      <c r="Q4545">
        <v>63345</v>
      </c>
    </row>
    <row r="4546" spans="1:17" hidden="1" x14ac:dyDescent="0.2">
      <c r="A4546" t="s">
        <v>364</v>
      </c>
      <c r="B4546" s="2">
        <v>42917</v>
      </c>
      <c r="C4546" t="s">
        <v>353</v>
      </c>
      <c r="D4546" t="s">
        <v>354</v>
      </c>
      <c r="E4546" t="s">
        <v>349</v>
      </c>
      <c r="F4546" t="s">
        <v>350</v>
      </c>
      <c r="G4546" t="s">
        <v>410</v>
      </c>
      <c r="H4546">
        <v>49</v>
      </c>
      <c r="I4546" t="s">
        <v>263</v>
      </c>
      <c r="J4546" t="s">
        <v>262</v>
      </c>
      <c r="K4546">
        <v>3103118</v>
      </c>
      <c r="L4546">
        <v>2820595</v>
      </c>
      <c r="M4546">
        <v>43753</v>
      </c>
      <c r="N4546">
        <v>47752</v>
      </c>
      <c r="O4546">
        <v>80385</v>
      </c>
      <c r="P4546">
        <v>32179</v>
      </c>
      <c r="Q4546">
        <v>78454</v>
      </c>
    </row>
    <row r="4547" spans="1:17" hidden="1" x14ac:dyDescent="0.2">
      <c r="A4547" t="s">
        <v>365</v>
      </c>
      <c r="B4547" s="2">
        <v>43282</v>
      </c>
      <c r="C4547" t="s">
        <v>341</v>
      </c>
      <c r="D4547" t="s">
        <v>342</v>
      </c>
      <c r="E4547" t="s">
        <v>343</v>
      </c>
      <c r="F4547" t="s">
        <v>344</v>
      </c>
      <c r="G4547" t="s">
        <v>410</v>
      </c>
      <c r="H4547">
        <v>49</v>
      </c>
      <c r="I4547" t="s">
        <v>263</v>
      </c>
      <c r="J4547" t="s">
        <v>262</v>
      </c>
      <c r="K4547">
        <v>219520</v>
      </c>
      <c r="L4547">
        <v>195165</v>
      </c>
      <c r="M4547">
        <v>4444</v>
      </c>
      <c r="N4547">
        <v>8886</v>
      </c>
      <c r="O4547">
        <v>1940</v>
      </c>
      <c r="P4547">
        <v>1303</v>
      </c>
      <c r="Q4547">
        <v>7782</v>
      </c>
    </row>
    <row r="4548" spans="1:17" hidden="1" x14ac:dyDescent="0.2">
      <c r="A4548" t="s">
        <v>365</v>
      </c>
      <c r="B4548" s="2">
        <v>43282</v>
      </c>
      <c r="C4548" t="s">
        <v>341</v>
      </c>
      <c r="D4548" t="s">
        <v>342</v>
      </c>
      <c r="E4548" t="s">
        <v>347</v>
      </c>
      <c r="F4548" t="s">
        <v>348</v>
      </c>
      <c r="G4548" t="s">
        <v>410</v>
      </c>
      <c r="H4548">
        <v>49</v>
      </c>
      <c r="I4548" t="s">
        <v>263</v>
      </c>
      <c r="J4548" t="s">
        <v>262</v>
      </c>
      <c r="K4548">
        <v>1349442</v>
      </c>
      <c r="L4548">
        <v>1228555</v>
      </c>
      <c r="M4548">
        <v>15222</v>
      </c>
      <c r="N4548">
        <v>15184</v>
      </c>
      <c r="O4548">
        <v>42944</v>
      </c>
      <c r="P4548">
        <v>14801</v>
      </c>
      <c r="Q4548">
        <v>32736</v>
      </c>
    </row>
    <row r="4549" spans="1:17" hidden="1" x14ac:dyDescent="0.2">
      <c r="A4549" t="s">
        <v>365</v>
      </c>
      <c r="B4549" s="2">
        <v>43282</v>
      </c>
      <c r="C4549" t="s">
        <v>341</v>
      </c>
      <c r="D4549" t="s">
        <v>342</v>
      </c>
      <c r="E4549" t="s">
        <v>349</v>
      </c>
      <c r="F4549" t="s">
        <v>350</v>
      </c>
      <c r="G4549" t="s">
        <v>410</v>
      </c>
      <c r="H4549">
        <v>49</v>
      </c>
      <c r="I4549" t="s">
        <v>263</v>
      </c>
      <c r="J4549" t="s">
        <v>262</v>
      </c>
      <c r="K4549">
        <v>1568962</v>
      </c>
      <c r="L4549">
        <v>1423720</v>
      </c>
      <c r="M4549">
        <v>19666</v>
      </c>
      <c r="N4549">
        <v>24070</v>
      </c>
      <c r="O4549">
        <v>44884</v>
      </c>
      <c r="P4549">
        <v>16104</v>
      </c>
      <c r="Q4549">
        <v>40518</v>
      </c>
    </row>
    <row r="4550" spans="1:17" hidden="1" x14ac:dyDescent="0.2">
      <c r="A4550" t="s">
        <v>365</v>
      </c>
      <c r="B4550" s="2">
        <v>43282</v>
      </c>
      <c r="C4550" t="s">
        <v>351</v>
      </c>
      <c r="D4550" t="s">
        <v>352</v>
      </c>
      <c r="E4550" t="s">
        <v>343</v>
      </c>
      <c r="F4550" t="s">
        <v>344</v>
      </c>
      <c r="G4550" t="s">
        <v>410</v>
      </c>
      <c r="H4550">
        <v>49</v>
      </c>
      <c r="I4550" t="s">
        <v>263</v>
      </c>
      <c r="J4550" t="s">
        <v>262</v>
      </c>
      <c r="K4550">
        <v>230698</v>
      </c>
      <c r="L4550">
        <v>204444</v>
      </c>
      <c r="M4550">
        <v>4949</v>
      </c>
      <c r="N4550">
        <v>9832</v>
      </c>
      <c r="O4550">
        <v>2093</v>
      </c>
      <c r="P4550">
        <v>1368</v>
      </c>
      <c r="Q4550">
        <v>8012</v>
      </c>
    </row>
    <row r="4551" spans="1:17" hidden="1" x14ac:dyDescent="0.2">
      <c r="A4551" t="s">
        <v>365</v>
      </c>
      <c r="B4551" s="2">
        <v>43282</v>
      </c>
      <c r="C4551" t="s">
        <v>351</v>
      </c>
      <c r="D4551" t="s">
        <v>352</v>
      </c>
      <c r="E4551" t="s">
        <v>347</v>
      </c>
      <c r="F4551" t="s">
        <v>348</v>
      </c>
      <c r="G4551" t="s">
        <v>410</v>
      </c>
      <c r="H4551">
        <v>49</v>
      </c>
      <c r="I4551" t="s">
        <v>263</v>
      </c>
      <c r="J4551" t="s">
        <v>262</v>
      </c>
      <c r="K4551">
        <v>1361445</v>
      </c>
      <c r="L4551">
        <v>1237470</v>
      </c>
      <c r="M4551">
        <v>21085</v>
      </c>
      <c r="N4551">
        <v>14726</v>
      </c>
      <c r="O4551">
        <v>38412</v>
      </c>
      <c r="P4551">
        <v>16023</v>
      </c>
      <c r="Q4551">
        <v>33729</v>
      </c>
    </row>
    <row r="4552" spans="1:17" hidden="1" x14ac:dyDescent="0.2">
      <c r="A4552" t="s">
        <v>365</v>
      </c>
      <c r="B4552" s="2">
        <v>43282</v>
      </c>
      <c r="C4552" t="s">
        <v>351</v>
      </c>
      <c r="D4552" t="s">
        <v>352</v>
      </c>
      <c r="E4552" t="s">
        <v>349</v>
      </c>
      <c r="F4552" t="s">
        <v>350</v>
      </c>
      <c r="G4552" t="s">
        <v>410</v>
      </c>
      <c r="H4552">
        <v>49</v>
      </c>
      <c r="I4552" t="s">
        <v>263</v>
      </c>
      <c r="J4552" t="s">
        <v>262</v>
      </c>
      <c r="K4552">
        <v>1592143</v>
      </c>
      <c r="L4552">
        <v>1441914</v>
      </c>
      <c r="M4552">
        <v>26034</v>
      </c>
      <c r="N4552">
        <v>24558</v>
      </c>
      <c r="O4552">
        <v>40505</v>
      </c>
      <c r="P4552">
        <v>17391</v>
      </c>
      <c r="Q4552">
        <v>41741</v>
      </c>
    </row>
    <row r="4553" spans="1:17" hidden="1" x14ac:dyDescent="0.2">
      <c r="A4553" t="s">
        <v>365</v>
      </c>
      <c r="B4553" s="2">
        <v>43282</v>
      </c>
      <c r="C4553" t="s">
        <v>353</v>
      </c>
      <c r="D4553" t="s">
        <v>354</v>
      </c>
      <c r="E4553" t="s">
        <v>343</v>
      </c>
      <c r="F4553" t="s">
        <v>344</v>
      </c>
      <c r="G4553" t="s">
        <v>410</v>
      </c>
      <c r="H4553">
        <v>49</v>
      </c>
      <c r="I4553" t="s">
        <v>263</v>
      </c>
      <c r="J4553" t="s">
        <v>262</v>
      </c>
      <c r="K4553">
        <v>450218</v>
      </c>
      <c r="L4553">
        <v>399609</v>
      </c>
      <c r="M4553">
        <v>9393</v>
      </c>
      <c r="N4553">
        <v>18718</v>
      </c>
      <c r="O4553">
        <v>4033</v>
      </c>
      <c r="P4553">
        <v>2671</v>
      </c>
      <c r="Q4553">
        <v>15794</v>
      </c>
    </row>
    <row r="4554" spans="1:17" hidden="1" x14ac:dyDescent="0.2">
      <c r="A4554" t="s">
        <v>365</v>
      </c>
      <c r="B4554" s="2">
        <v>43282</v>
      </c>
      <c r="C4554" t="s">
        <v>353</v>
      </c>
      <c r="D4554" t="s">
        <v>354</v>
      </c>
      <c r="E4554" t="s">
        <v>347</v>
      </c>
      <c r="F4554" t="s">
        <v>348</v>
      </c>
      <c r="G4554" t="s">
        <v>410</v>
      </c>
      <c r="H4554">
        <v>49</v>
      </c>
      <c r="I4554" t="s">
        <v>263</v>
      </c>
      <c r="J4554" t="s">
        <v>262</v>
      </c>
      <c r="K4554">
        <v>2710887</v>
      </c>
      <c r="L4554">
        <v>2466025</v>
      </c>
      <c r="M4554">
        <v>36307</v>
      </c>
      <c r="N4554">
        <v>29910</v>
      </c>
      <c r="O4554">
        <v>81356</v>
      </c>
      <c r="P4554">
        <v>30824</v>
      </c>
      <c r="Q4554">
        <v>66465</v>
      </c>
    </row>
    <row r="4555" spans="1:17" hidden="1" x14ac:dyDescent="0.2">
      <c r="A4555" t="s">
        <v>365</v>
      </c>
      <c r="B4555" s="2">
        <v>43282</v>
      </c>
      <c r="C4555" t="s">
        <v>353</v>
      </c>
      <c r="D4555" t="s">
        <v>354</v>
      </c>
      <c r="E4555" t="s">
        <v>349</v>
      </c>
      <c r="F4555" t="s">
        <v>350</v>
      </c>
      <c r="G4555" t="s">
        <v>410</v>
      </c>
      <c r="H4555">
        <v>49</v>
      </c>
      <c r="I4555" t="s">
        <v>263</v>
      </c>
      <c r="J4555" t="s">
        <v>262</v>
      </c>
      <c r="K4555">
        <v>3161105</v>
      </c>
      <c r="L4555">
        <v>2865634</v>
      </c>
      <c r="M4555">
        <v>45700</v>
      </c>
      <c r="N4555">
        <v>48628</v>
      </c>
      <c r="O4555">
        <v>85389</v>
      </c>
      <c r="P4555">
        <v>33495</v>
      </c>
      <c r="Q4555">
        <v>82259</v>
      </c>
    </row>
    <row r="4556" spans="1:17" hidden="1" x14ac:dyDescent="0.2">
      <c r="A4556" t="s">
        <v>339</v>
      </c>
      <c r="B4556" t="s">
        <v>340</v>
      </c>
      <c r="C4556" t="s">
        <v>341</v>
      </c>
      <c r="D4556" t="s">
        <v>342</v>
      </c>
      <c r="E4556" t="s">
        <v>343</v>
      </c>
      <c r="F4556" t="s">
        <v>344</v>
      </c>
      <c r="G4556" t="s">
        <v>411</v>
      </c>
      <c r="H4556">
        <v>50</v>
      </c>
      <c r="I4556" t="s">
        <v>265</v>
      </c>
      <c r="J4556" t="s">
        <v>264</v>
      </c>
      <c r="K4556">
        <v>4582</v>
      </c>
      <c r="L4556">
        <v>3855</v>
      </c>
      <c r="M4556">
        <v>209</v>
      </c>
      <c r="N4556">
        <v>115</v>
      </c>
      <c r="O4556">
        <v>63</v>
      </c>
      <c r="P4556">
        <v>15</v>
      </c>
      <c r="Q4556">
        <v>325</v>
      </c>
    </row>
    <row r="4557" spans="1:17" hidden="1" x14ac:dyDescent="0.2">
      <c r="A4557" t="s">
        <v>339</v>
      </c>
      <c r="B4557" t="s">
        <v>340</v>
      </c>
      <c r="C4557" t="s">
        <v>341</v>
      </c>
      <c r="D4557" t="s">
        <v>342</v>
      </c>
      <c r="E4557" t="s">
        <v>347</v>
      </c>
      <c r="F4557" t="s">
        <v>348</v>
      </c>
      <c r="G4557" t="s">
        <v>411</v>
      </c>
      <c r="H4557">
        <v>50</v>
      </c>
      <c r="I4557" t="s">
        <v>265</v>
      </c>
      <c r="J4557" t="s">
        <v>264</v>
      </c>
      <c r="K4557">
        <v>312953</v>
      </c>
      <c r="L4557">
        <v>299914</v>
      </c>
      <c r="M4557">
        <v>2634</v>
      </c>
      <c r="N4557">
        <v>999</v>
      </c>
      <c r="O4557">
        <v>4465</v>
      </c>
      <c r="P4557">
        <v>69</v>
      </c>
      <c r="Q4557">
        <v>4872</v>
      </c>
    </row>
    <row r="4558" spans="1:17" hidden="1" x14ac:dyDescent="0.2">
      <c r="A4558" t="s">
        <v>339</v>
      </c>
      <c r="B4558" t="s">
        <v>340</v>
      </c>
      <c r="C4558" t="s">
        <v>341</v>
      </c>
      <c r="D4558" t="s">
        <v>342</v>
      </c>
      <c r="E4558" t="s">
        <v>349</v>
      </c>
      <c r="F4558" t="s">
        <v>350</v>
      </c>
      <c r="G4558" t="s">
        <v>411</v>
      </c>
      <c r="H4558">
        <v>50</v>
      </c>
      <c r="I4558" t="s">
        <v>265</v>
      </c>
      <c r="J4558" t="s">
        <v>264</v>
      </c>
      <c r="K4558">
        <v>317535</v>
      </c>
      <c r="L4558">
        <v>303769</v>
      </c>
      <c r="M4558">
        <v>2843</v>
      </c>
      <c r="N4558">
        <v>1114</v>
      </c>
      <c r="O4558">
        <v>4528</v>
      </c>
      <c r="P4558">
        <v>84</v>
      </c>
      <c r="Q4558">
        <v>5197</v>
      </c>
    </row>
    <row r="4559" spans="1:17" hidden="1" x14ac:dyDescent="0.2">
      <c r="A4559" t="s">
        <v>339</v>
      </c>
      <c r="B4559" t="s">
        <v>340</v>
      </c>
      <c r="C4559" t="s">
        <v>351</v>
      </c>
      <c r="D4559" t="s">
        <v>352</v>
      </c>
      <c r="E4559" t="s">
        <v>343</v>
      </c>
      <c r="F4559" t="s">
        <v>344</v>
      </c>
      <c r="G4559" t="s">
        <v>411</v>
      </c>
      <c r="H4559">
        <v>50</v>
      </c>
      <c r="I4559" t="s">
        <v>265</v>
      </c>
      <c r="J4559" t="s">
        <v>264</v>
      </c>
      <c r="K4559">
        <v>4626</v>
      </c>
      <c r="L4559">
        <v>3847</v>
      </c>
      <c r="M4559">
        <v>238</v>
      </c>
      <c r="N4559">
        <v>155</v>
      </c>
      <c r="O4559">
        <v>49</v>
      </c>
      <c r="P4559">
        <v>14</v>
      </c>
      <c r="Q4559">
        <v>323</v>
      </c>
    </row>
    <row r="4560" spans="1:17" hidden="1" x14ac:dyDescent="0.2">
      <c r="A4560" t="s">
        <v>339</v>
      </c>
      <c r="B4560" t="s">
        <v>340</v>
      </c>
      <c r="C4560" t="s">
        <v>351</v>
      </c>
      <c r="D4560" t="s">
        <v>352</v>
      </c>
      <c r="E4560" t="s">
        <v>347</v>
      </c>
      <c r="F4560" t="s">
        <v>348</v>
      </c>
      <c r="G4560" t="s">
        <v>411</v>
      </c>
      <c r="H4560">
        <v>50</v>
      </c>
      <c r="I4560" t="s">
        <v>265</v>
      </c>
      <c r="J4560" t="s">
        <v>264</v>
      </c>
      <c r="K4560">
        <v>303580</v>
      </c>
      <c r="L4560">
        <v>290976</v>
      </c>
      <c r="M4560">
        <v>3375</v>
      </c>
      <c r="N4560">
        <v>1039</v>
      </c>
      <c r="O4560">
        <v>3492</v>
      </c>
      <c r="P4560">
        <v>77</v>
      </c>
      <c r="Q4560">
        <v>4621</v>
      </c>
    </row>
    <row r="4561" spans="1:17" hidden="1" x14ac:dyDescent="0.2">
      <c r="A4561" t="s">
        <v>339</v>
      </c>
      <c r="B4561" t="s">
        <v>340</v>
      </c>
      <c r="C4561" t="s">
        <v>351</v>
      </c>
      <c r="D4561" t="s">
        <v>352</v>
      </c>
      <c r="E4561" t="s">
        <v>349</v>
      </c>
      <c r="F4561" t="s">
        <v>350</v>
      </c>
      <c r="G4561" t="s">
        <v>411</v>
      </c>
      <c r="H4561">
        <v>50</v>
      </c>
      <c r="I4561" t="s">
        <v>265</v>
      </c>
      <c r="J4561" t="s">
        <v>264</v>
      </c>
      <c r="K4561">
        <v>308206</v>
      </c>
      <c r="L4561">
        <v>294823</v>
      </c>
      <c r="M4561">
        <v>3613</v>
      </c>
      <c r="N4561">
        <v>1194</v>
      </c>
      <c r="O4561">
        <v>3541</v>
      </c>
      <c r="P4561">
        <v>91</v>
      </c>
      <c r="Q4561">
        <v>4944</v>
      </c>
    </row>
    <row r="4562" spans="1:17" hidden="1" x14ac:dyDescent="0.2">
      <c r="A4562" t="s">
        <v>339</v>
      </c>
      <c r="B4562" t="s">
        <v>340</v>
      </c>
      <c r="C4562" t="s">
        <v>353</v>
      </c>
      <c r="D4562" t="s">
        <v>354</v>
      </c>
      <c r="E4562" t="s">
        <v>343</v>
      </c>
      <c r="F4562" t="s">
        <v>344</v>
      </c>
      <c r="G4562" t="s">
        <v>411</v>
      </c>
      <c r="H4562">
        <v>50</v>
      </c>
      <c r="I4562" t="s">
        <v>265</v>
      </c>
      <c r="J4562" t="s">
        <v>264</v>
      </c>
      <c r="K4562">
        <v>9208</v>
      </c>
      <c r="L4562">
        <v>7702</v>
      </c>
      <c r="M4562">
        <v>447</v>
      </c>
      <c r="N4562">
        <v>270</v>
      </c>
      <c r="O4562">
        <v>112</v>
      </c>
      <c r="P4562">
        <v>29</v>
      </c>
      <c r="Q4562">
        <v>648</v>
      </c>
    </row>
    <row r="4563" spans="1:17" hidden="1" x14ac:dyDescent="0.2">
      <c r="A4563" t="s">
        <v>339</v>
      </c>
      <c r="B4563" t="s">
        <v>340</v>
      </c>
      <c r="C4563" t="s">
        <v>353</v>
      </c>
      <c r="D4563" t="s">
        <v>354</v>
      </c>
      <c r="E4563" t="s">
        <v>347</v>
      </c>
      <c r="F4563" t="s">
        <v>348</v>
      </c>
      <c r="G4563" t="s">
        <v>411</v>
      </c>
      <c r="H4563">
        <v>50</v>
      </c>
      <c r="I4563" t="s">
        <v>265</v>
      </c>
      <c r="J4563" t="s">
        <v>264</v>
      </c>
      <c r="K4563">
        <v>616533</v>
      </c>
      <c r="L4563">
        <v>590890</v>
      </c>
      <c r="M4563">
        <v>6009</v>
      </c>
      <c r="N4563">
        <v>2038</v>
      </c>
      <c r="O4563">
        <v>7957</v>
      </c>
      <c r="P4563">
        <v>146</v>
      </c>
      <c r="Q4563">
        <v>9493</v>
      </c>
    </row>
    <row r="4564" spans="1:17" hidden="1" x14ac:dyDescent="0.2">
      <c r="A4564" t="s">
        <v>339</v>
      </c>
      <c r="B4564" t="s">
        <v>340</v>
      </c>
      <c r="C4564" t="s">
        <v>353</v>
      </c>
      <c r="D4564" t="s">
        <v>354</v>
      </c>
      <c r="E4564" t="s">
        <v>349</v>
      </c>
      <c r="F4564" t="s">
        <v>350</v>
      </c>
      <c r="G4564" t="s">
        <v>411</v>
      </c>
      <c r="H4564">
        <v>50</v>
      </c>
      <c r="I4564" t="s">
        <v>265</v>
      </c>
      <c r="J4564" t="s">
        <v>264</v>
      </c>
      <c r="K4564">
        <v>625741</v>
      </c>
      <c r="L4564">
        <v>598592</v>
      </c>
      <c r="M4564">
        <v>6456</v>
      </c>
      <c r="N4564">
        <v>2308</v>
      </c>
      <c r="O4564">
        <v>8069</v>
      </c>
      <c r="P4564">
        <v>175</v>
      </c>
      <c r="Q4564">
        <v>10141</v>
      </c>
    </row>
    <row r="4565" spans="1:17" hidden="1" x14ac:dyDescent="0.2">
      <c r="A4565" t="s">
        <v>355</v>
      </c>
      <c r="B4565" t="s">
        <v>356</v>
      </c>
      <c r="C4565" t="s">
        <v>341</v>
      </c>
      <c r="D4565" t="s">
        <v>342</v>
      </c>
      <c r="E4565" t="s">
        <v>343</v>
      </c>
      <c r="F4565" t="s">
        <v>344</v>
      </c>
      <c r="G4565" t="s">
        <v>411</v>
      </c>
      <c r="H4565">
        <v>50</v>
      </c>
      <c r="I4565" t="s">
        <v>265</v>
      </c>
      <c r="J4565" t="s">
        <v>264</v>
      </c>
      <c r="K4565">
        <v>4582</v>
      </c>
      <c r="L4565">
        <v>3855</v>
      </c>
      <c r="M4565">
        <v>209</v>
      </c>
      <c r="N4565">
        <v>115</v>
      </c>
      <c r="O4565">
        <v>63</v>
      </c>
      <c r="P4565">
        <v>15</v>
      </c>
      <c r="Q4565">
        <v>325</v>
      </c>
    </row>
    <row r="4566" spans="1:17" hidden="1" x14ac:dyDescent="0.2">
      <c r="A4566" t="s">
        <v>355</v>
      </c>
      <c r="B4566" t="s">
        <v>356</v>
      </c>
      <c r="C4566" t="s">
        <v>341</v>
      </c>
      <c r="D4566" t="s">
        <v>342</v>
      </c>
      <c r="E4566" t="s">
        <v>347</v>
      </c>
      <c r="F4566" t="s">
        <v>348</v>
      </c>
      <c r="G4566" t="s">
        <v>411</v>
      </c>
      <c r="H4566">
        <v>50</v>
      </c>
      <c r="I4566" t="s">
        <v>265</v>
      </c>
      <c r="J4566" t="s">
        <v>264</v>
      </c>
      <c r="K4566">
        <v>312953</v>
      </c>
      <c r="L4566">
        <v>299913</v>
      </c>
      <c r="M4566">
        <v>2634</v>
      </c>
      <c r="N4566">
        <v>999</v>
      </c>
      <c r="O4566">
        <v>4465</v>
      </c>
      <c r="P4566">
        <v>69</v>
      </c>
      <c r="Q4566">
        <v>4873</v>
      </c>
    </row>
    <row r="4567" spans="1:17" hidden="1" x14ac:dyDescent="0.2">
      <c r="A4567" t="s">
        <v>355</v>
      </c>
      <c r="B4567" t="s">
        <v>356</v>
      </c>
      <c r="C4567" t="s">
        <v>341</v>
      </c>
      <c r="D4567" t="s">
        <v>342</v>
      </c>
      <c r="E4567" t="s">
        <v>349</v>
      </c>
      <c r="F4567" t="s">
        <v>350</v>
      </c>
      <c r="G4567" t="s">
        <v>411</v>
      </c>
      <c r="H4567">
        <v>50</v>
      </c>
      <c r="I4567" t="s">
        <v>265</v>
      </c>
      <c r="J4567" t="s">
        <v>264</v>
      </c>
      <c r="K4567">
        <v>317535</v>
      </c>
      <c r="L4567">
        <v>303768</v>
      </c>
      <c r="M4567">
        <v>2843</v>
      </c>
      <c r="N4567">
        <v>1114</v>
      </c>
      <c r="O4567">
        <v>4528</v>
      </c>
      <c r="P4567">
        <v>84</v>
      </c>
      <c r="Q4567">
        <v>5198</v>
      </c>
    </row>
    <row r="4568" spans="1:17" hidden="1" x14ac:dyDescent="0.2">
      <c r="A4568" t="s">
        <v>355</v>
      </c>
      <c r="B4568" t="s">
        <v>356</v>
      </c>
      <c r="C4568" t="s">
        <v>351</v>
      </c>
      <c r="D4568" t="s">
        <v>352</v>
      </c>
      <c r="E4568" t="s">
        <v>343</v>
      </c>
      <c r="F4568" t="s">
        <v>344</v>
      </c>
      <c r="G4568" t="s">
        <v>411</v>
      </c>
      <c r="H4568">
        <v>50</v>
      </c>
      <c r="I4568" t="s">
        <v>265</v>
      </c>
      <c r="J4568" t="s">
        <v>264</v>
      </c>
      <c r="K4568">
        <v>4626</v>
      </c>
      <c r="L4568">
        <v>3847</v>
      </c>
      <c r="M4568">
        <v>238</v>
      </c>
      <c r="N4568">
        <v>155</v>
      </c>
      <c r="O4568">
        <v>49</v>
      </c>
      <c r="P4568">
        <v>14</v>
      </c>
      <c r="Q4568">
        <v>323</v>
      </c>
    </row>
    <row r="4569" spans="1:17" hidden="1" x14ac:dyDescent="0.2">
      <c r="A4569" t="s">
        <v>355</v>
      </c>
      <c r="B4569" t="s">
        <v>356</v>
      </c>
      <c r="C4569" t="s">
        <v>351</v>
      </c>
      <c r="D4569" t="s">
        <v>352</v>
      </c>
      <c r="E4569" t="s">
        <v>347</v>
      </c>
      <c r="F4569" t="s">
        <v>348</v>
      </c>
      <c r="G4569" t="s">
        <v>411</v>
      </c>
      <c r="H4569">
        <v>50</v>
      </c>
      <c r="I4569" t="s">
        <v>265</v>
      </c>
      <c r="J4569" t="s">
        <v>264</v>
      </c>
      <c r="K4569">
        <v>303583</v>
      </c>
      <c r="L4569">
        <v>290979</v>
      </c>
      <c r="M4569">
        <v>3375</v>
      </c>
      <c r="N4569">
        <v>1039</v>
      </c>
      <c r="O4569">
        <v>3492</v>
      </c>
      <c r="P4569">
        <v>77</v>
      </c>
      <c r="Q4569">
        <v>4621</v>
      </c>
    </row>
    <row r="4570" spans="1:17" hidden="1" x14ac:dyDescent="0.2">
      <c r="A4570" t="s">
        <v>355</v>
      </c>
      <c r="B4570" t="s">
        <v>356</v>
      </c>
      <c r="C4570" t="s">
        <v>351</v>
      </c>
      <c r="D4570" t="s">
        <v>352</v>
      </c>
      <c r="E4570" t="s">
        <v>349</v>
      </c>
      <c r="F4570" t="s">
        <v>350</v>
      </c>
      <c r="G4570" t="s">
        <v>411</v>
      </c>
      <c r="H4570">
        <v>50</v>
      </c>
      <c r="I4570" t="s">
        <v>265</v>
      </c>
      <c r="J4570" t="s">
        <v>264</v>
      </c>
      <c r="K4570">
        <v>308209</v>
      </c>
      <c r="L4570">
        <v>294826</v>
      </c>
      <c r="M4570">
        <v>3613</v>
      </c>
      <c r="N4570">
        <v>1194</v>
      </c>
      <c r="O4570">
        <v>3541</v>
      </c>
      <c r="P4570">
        <v>91</v>
      </c>
      <c r="Q4570">
        <v>4944</v>
      </c>
    </row>
    <row r="4571" spans="1:17" hidden="1" x14ac:dyDescent="0.2">
      <c r="A4571" t="s">
        <v>355</v>
      </c>
      <c r="B4571" t="s">
        <v>356</v>
      </c>
      <c r="C4571" t="s">
        <v>353</v>
      </c>
      <c r="D4571" t="s">
        <v>354</v>
      </c>
      <c r="E4571" t="s">
        <v>343</v>
      </c>
      <c r="F4571" t="s">
        <v>344</v>
      </c>
      <c r="G4571" t="s">
        <v>411</v>
      </c>
      <c r="H4571">
        <v>50</v>
      </c>
      <c r="I4571" t="s">
        <v>265</v>
      </c>
      <c r="J4571" t="s">
        <v>264</v>
      </c>
      <c r="K4571">
        <v>9208</v>
      </c>
      <c r="L4571">
        <v>7702</v>
      </c>
      <c r="M4571">
        <v>447</v>
      </c>
      <c r="N4571">
        <v>270</v>
      </c>
      <c r="O4571">
        <v>112</v>
      </c>
      <c r="P4571">
        <v>29</v>
      </c>
      <c r="Q4571">
        <v>648</v>
      </c>
    </row>
    <row r="4572" spans="1:17" hidden="1" x14ac:dyDescent="0.2">
      <c r="A4572" t="s">
        <v>355</v>
      </c>
      <c r="B4572" t="s">
        <v>356</v>
      </c>
      <c r="C4572" t="s">
        <v>353</v>
      </c>
      <c r="D4572" t="s">
        <v>354</v>
      </c>
      <c r="E4572" t="s">
        <v>347</v>
      </c>
      <c r="F4572" t="s">
        <v>348</v>
      </c>
      <c r="G4572" t="s">
        <v>411</v>
      </c>
      <c r="H4572">
        <v>50</v>
      </c>
      <c r="I4572" t="s">
        <v>265</v>
      </c>
      <c r="J4572" t="s">
        <v>264</v>
      </c>
      <c r="K4572">
        <v>616536</v>
      </c>
      <c r="L4572">
        <v>590892</v>
      </c>
      <c r="M4572">
        <v>6009</v>
      </c>
      <c r="N4572">
        <v>2038</v>
      </c>
      <c r="O4572">
        <v>7957</v>
      </c>
      <c r="P4572">
        <v>146</v>
      </c>
      <c r="Q4572">
        <v>9494</v>
      </c>
    </row>
    <row r="4573" spans="1:17" hidden="1" x14ac:dyDescent="0.2">
      <c r="A4573" t="s">
        <v>355</v>
      </c>
      <c r="B4573" t="s">
        <v>356</v>
      </c>
      <c r="C4573" t="s">
        <v>353</v>
      </c>
      <c r="D4573" t="s">
        <v>354</v>
      </c>
      <c r="E4573" t="s">
        <v>349</v>
      </c>
      <c r="F4573" t="s">
        <v>350</v>
      </c>
      <c r="G4573" t="s">
        <v>411</v>
      </c>
      <c r="H4573">
        <v>50</v>
      </c>
      <c r="I4573" t="s">
        <v>265</v>
      </c>
      <c r="J4573" t="s">
        <v>264</v>
      </c>
      <c r="K4573">
        <v>625744</v>
      </c>
      <c r="L4573">
        <v>598594</v>
      </c>
      <c r="M4573">
        <v>6456</v>
      </c>
      <c r="N4573">
        <v>2308</v>
      </c>
      <c r="O4573">
        <v>8069</v>
      </c>
      <c r="P4573">
        <v>175</v>
      </c>
      <c r="Q4573">
        <v>10142</v>
      </c>
    </row>
    <row r="4574" spans="1:17" hidden="1" x14ac:dyDescent="0.2">
      <c r="A4574" t="s">
        <v>357</v>
      </c>
      <c r="B4574" s="2">
        <v>40360</v>
      </c>
      <c r="C4574" t="s">
        <v>341</v>
      </c>
      <c r="D4574" t="s">
        <v>342</v>
      </c>
      <c r="E4574" t="s">
        <v>343</v>
      </c>
      <c r="F4574" t="s">
        <v>344</v>
      </c>
      <c r="G4574" t="s">
        <v>411</v>
      </c>
      <c r="H4574">
        <v>50</v>
      </c>
      <c r="I4574" t="s">
        <v>265</v>
      </c>
      <c r="J4574" t="s">
        <v>264</v>
      </c>
      <c r="K4574">
        <v>4643</v>
      </c>
      <c r="L4574">
        <v>3871</v>
      </c>
      <c r="M4574">
        <v>209</v>
      </c>
      <c r="N4574">
        <v>132</v>
      </c>
      <c r="O4574">
        <v>67</v>
      </c>
      <c r="P4574">
        <v>15</v>
      </c>
      <c r="Q4574">
        <v>349</v>
      </c>
    </row>
    <row r="4575" spans="1:17" hidden="1" x14ac:dyDescent="0.2">
      <c r="A4575" t="s">
        <v>357</v>
      </c>
      <c r="B4575" s="2">
        <v>40360</v>
      </c>
      <c r="C4575" t="s">
        <v>341</v>
      </c>
      <c r="D4575" t="s">
        <v>342</v>
      </c>
      <c r="E4575" t="s">
        <v>347</v>
      </c>
      <c r="F4575" t="s">
        <v>348</v>
      </c>
      <c r="G4575" t="s">
        <v>411</v>
      </c>
      <c r="H4575">
        <v>50</v>
      </c>
      <c r="I4575" t="s">
        <v>265</v>
      </c>
      <c r="J4575" t="s">
        <v>264</v>
      </c>
      <c r="K4575">
        <v>312975</v>
      </c>
      <c r="L4575">
        <v>299850</v>
      </c>
      <c r="M4575">
        <v>2668</v>
      </c>
      <c r="N4575">
        <v>995</v>
      </c>
      <c r="O4575">
        <v>4492</v>
      </c>
      <c r="P4575">
        <v>66</v>
      </c>
      <c r="Q4575">
        <v>4904</v>
      </c>
    </row>
    <row r="4576" spans="1:17" hidden="1" x14ac:dyDescent="0.2">
      <c r="A4576" t="s">
        <v>357</v>
      </c>
      <c r="B4576" s="2">
        <v>40360</v>
      </c>
      <c r="C4576" t="s">
        <v>341</v>
      </c>
      <c r="D4576" t="s">
        <v>342</v>
      </c>
      <c r="E4576" t="s">
        <v>349</v>
      </c>
      <c r="F4576" t="s">
        <v>350</v>
      </c>
      <c r="G4576" t="s">
        <v>411</v>
      </c>
      <c r="H4576">
        <v>50</v>
      </c>
      <c r="I4576" t="s">
        <v>265</v>
      </c>
      <c r="J4576" t="s">
        <v>264</v>
      </c>
      <c r="K4576">
        <v>317618</v>
      </c>
      <c r="L4576">
        <v>303721</v>
      </c>
      <c r="M4576">
        <v>2877</v>
      </c>
      <c r="N4576">
        <v>1127</v>
      </c>
      <c r="O4576">
        <v>4559</v>
      </c>
      <c r="P4576">
        <v>81</v>
      </c>
      <c r="Q4576">
        <v>5253</v>
      </c>
    </row>
    <row r="4577" spans="1:17" hidden="1" x14ac:dyDescent="0.2">
      <c r="A4577" t="s">
        <v>357</v>
      </c>
      <c r="B4577" s="2">
        <v>40360</v>
      </c>
      <c r="C4577" t="s">
        <v>351</v>
      </c>
      <c r="D4577" t="s">
        <v>352</v>
      </c>
      <c r="E4577" t="s">
        <v>343</v>
      </c>
      <c r="F4577" t="s">
        <v>344</v>
      </c>
      <c r="G4577" t="s">
        <v>411</v>
      </c>
      <c r="H4577">
        <v>50</v>
      </c>
      <c r="I4577" t="s">
        <v>265</v>
      </c>
      <c r="J4577" t="s">
        <v>264</v>
      </c>
      <c r="K4577">
        <v>4647</v>
      </c>
      <c r="L4577">
        <v>3861</v>
      </c>
      <c r="M4577">
        <v>242</v>
      </c>
      <c r="N4577">
        <v>156</v>
      </c>
      <c r="O4577">
        <v>49</v>
      </c>
      <c r="P4577">
        <v>15</v>
      </c>
      <c r="Q4577">
        <v>324</v>
      </c>
    </row>
    <row r="4578" spans="1:17" hidden="1" x14ac:dyDescent="0.2">
      <c r="A4578" t="s">
        <v>357</v>
      </c>
      <c r="B4578" s="2">
        <v>40360</v>
      </c>
      <c r="C4578" t="s">
        <v>351</v>
      </c>
      <c r="D4578" t="s">
        <v>352</v>
      </c>
      <c r="E4578" t="s">
        <v>347</v>
      </c>
      <c r="F4578" t="s">
        <v>348</v>
      </c>
      <c r="G4578" t="s">
        <v>411</v>
      </c>
      <c r="H4578">
        <v>50</v>
      </c>
      <c r="I4578" t="s">
        <v>265</v>
      </c>
      <c r="J4578" t="s">
        <v>264</v>
      </c>
      <c r="K4578">
        <v>303615</v>
      </c>
      <c r="L4578">
        <v>290941</v>
      </c>
      <c r="M4578">
        <v>3398</v>
      </c>
      <c r="N4578">
        <v>1036</v>
      </c>
      <c r="O4578">
        <v>3513</v>
      </c>
      <c r="P4578">
        <v>78</v>
      </c>
      <c r="Q4578">
        <v>4649</v>
      </c>
    </row>
    <row r="4579" spans="1:17" hidden="1" x14ac:dyDescent="0.2">
      <c r="A4579" t="s">
        <v>357</v>
      </c>
      <c r="B4579" s="2">
        <v>40360</v>
      </c>
      <c r="C4579" t="s">
        <v>351</v>
      </c>
      <c r="D4579" t="s">
        <v>352</v>
      </c>
      <c r="E4579" t="s">
        <v>349</v>
      </c>
      <c r="F4579" t="s">
        <v>350</v>
      </c>
      <c r="G4579" t="s">
        <v>411</v>
      </c>
      <c r="H4579">
        <v>50</v>
      </c>
      <c r="I4579" t="s">
        <v>265</v>
      </c>
      <c r="J4579" t="s">
        <v>264</v>
      </c>
      <c r="K4579">
        <v>308262</v>
      </c>
      <c r="L4579">
        <v>294802</v>
      </c>
      <c r="M4579">
        <v>3640</v>
      </c>
      <c r="N4579">
        <v>1192</v>
      </c>
      <c r="O4579">
        <v>3562</v>
      </c>
      <c r="P4579">
        <v>93</v>
      </c>
      <c r="Q4579">
        <v>4973</v>
      </c>
    </row>
    <row r="4580" spans="1:17" hidden="1" x14ac:dyDescent="0.2">
      <c r="A4580" t="s">
        <v>357</v>
      </c>
      <c r="B4580" s="2">
        <v>40360</v>
      </c>
      <c r="C4580" t="s">
        <v>353</v>
      </c>
      <c r="D4580" t="s">
        <v>354</v>
      </c>
      <c r="E4580" t="s">
        <v>343</v>
      </c>
      <c r="F4580" t="s">
        <v>344</v>
      </c>
      <c r="G4580" t="s">
        <v>411</v>
      </c>
      <c r="H4580">
        <v>50</v>
      </c>
      <c r="I4580" t="s">
        <v>265</v>
      </c>
      <c r="J4580" t="s">
        <v>264</v>
      </c>
      <c r="K4580">
        <v>9290</v>
      </c>
      <c r="L4580">
        <v>7732</v>
      </c>
      <c r="M4580">
        <v>451</v>
      </c>
      <c r="N4580">
        <v>288</v>
      </c>
      <c r="O4580">
        <v>116</v>
      </c>
      <c r="P4580">
        <v>30</v>
      </c>
      <c r="Q4580">
        <v>673</v>
      </c>
    </row>
    <row r="4581" spans="1:17" hidden="1" x14ac:dyDescent="0.2">
      <c r="A4581" t="s">
        <v>357</v>
      </c>
      <c r="B4581" s="2">
        <v>40360</v>
      </c>
      <c r="C4581" t="s">
        <v>353</v>
      </c>
      <c r="D4581" t="s">
        <v>354</v>
      </c>
      <c r="E4581" t="s">
        <v>347</v>
      </c>
      <c r="F4581" t="s">
        <v>348</v>
      </c>
      <c r="G4581" t="s">
        <v>411</v>
      </c>
      <c r="H4581">
        <v>50</v>
      </c>
      <c r="I4581" t="s">
        <v>265</v>
      </c>
      <c r="J4581" t="s">
        <v>264</v>
      </c>
      <c r="K4581">
        <v>616590</v>
      </c>
      <c r="L4581">
        <v>590791</v>
      </c>
      <c r="M4581">
        <v>6066</v>
      </c>
      <c r="N4581">
        <v>2031</v>
      </c>
      <c r="O4581">
        <v>8005</v>
      </c>
      <c r="P4581">
        <v>144</v>
      </c>
      <c r="Q4581">
        <v>9553</v>
      </c>
    </row>
    <row r="4582" spans="1:17" hidden="1" x14ac:dyDescent="0.2">
      <c r="A4582" t="s">
        <v>357</v>
      </c>
      <c r="B4582" s="2">
        <v>40360</v>
      </c>
      <c r="C4582" t="s">
        <v>353</v>
      </c>
      <c r="D4582" t="s">
        <v>354</v>
      </c>
      <c r="E4582" t="s">
        <v>349</v>
      </c>
      <c r="F4582" t="s">
        <v>350</v>
      </c>
      <c r="G4582" t="s">
        <v>411</v>
      </c>
      <c r="H4582">
        <v>50</v>
      </c>
      <c r="I4582" t="s">
        <v>265</v>
      </c>
      <c r="J4582" t="s">
        <v>264</v>
      </c>
      <c r="K4582">
        <v>625880</v>
      </c>
      <c r="L4582">
        <v>598523</v>
      </c>
      <c r="M4582">
        <v>6517</v>
      </c>
      <c r="N4582">
        <v>2319</v>
      </c>
      <c r="O4582">
        <v>8121</v>
      </c>
      <c r="P4582">
        <v>174</v>
      </c>
      <c r="Q4582">
        <v>10226</v>
      </c>
    </row>
    <row r="4583" spans="1:17" hidden="1" x14ac:dyDescent="0.2">
      <c r="A4583" t="s">
        <v>358</v>
      </c>
      <c r="B4583" s="2">
        <v>40725</v>
      </c>
      <c r="C4583" t="s">
        <v>341</v>
      </c>
      <c r="D4583" t="s">
        <v>342</v>
      </c>
      <c r="E4583" t="s">
        <v>343</v>
      </c>
      <c r="F4583" t="s">
        <v>344</v>
      </c>
      <c r="G4583" t="s">
        <v>411</v>
      </c>
      <c r="H4583">
        <v>50</v>
      </c>
      <c r="I4583" t="s">
        <v>265</v>
      </c>
      <c r="J4583" t="s">
        <v>264</v>
      </c>
      <c r="K4583">
        <v>4811</v>
      </c>
      <c r="L4583">
        <v>3993</v>
      </c>
      <c r="M4583">
        <v>221</v>
      </c>
      <c r="N4583">
        <v>141</v>
      </c>
      <c r="O4583">
        <v>80</v>
      </c>
      <c r="P4583">
        <v>16</v>
      </c>
      <c r="Q4583">
        <v>360</v>
      </c>
    </row>
    <row r="4584" spans="1:17" hidden="1" x14ac:dyDescent="0.2">
      <c r="A4584" t="s">
        <v>358</v>
      </c>
      <c r="B4584" s="2">
        <v>40725</v>
      </c>
      <c r="C4584" t="s">
        <v>341</v>
      </c>
      <c r="D4584" t="s">
        <v>342</v>
      </c>
      <c r="E4584" t="s">
        <v>347</v>
      </c>
      <c r="F4584" t="s">
        <v>348</v>
      </c>
      <c r="G4584" t="s">
        <v>411</v>
      </c>
      <c r="H4584">
        <v>50</v>
      </c>
      <c r="I4584" t="s">
        <v>265</v>
      </c>
      <c r="J4584" t="s">
        <v>264</v>
      </c>
      <c r="K4584">
        <v>313039</v>
      </c>
      <c r="L4584">
        <v>299327</v>
      </c>
      <c r="M4584">
        <v>2803</v>
      </c>
      <c r="N4584">
        <v>1006</v>
      </c>
      <c r="O4584">
        <v>4810</v>
      </c>
      <c r="P4584">
        <v>63</v>
      </c>
      <c r="Q4584">
        <v>5030</v>
      </c>
    </row>
    <row r="4585" spans="1:17" hidden="1" x14ac:dyDescent="0.2">
      <c r="A4585" t="s">
        <v>358</v>
      </c>
      <c r="B4585" s="2">
        <v>40725</v>
      </c>
      <c r="C4585" t="s">
        <v>341</v>
      </c>
      <c r="D4585" t="s">
        <v>342</v>
      </c>
      <c r="E4585" t="s">
        <v>349</v>
      </c>
      <c r="F4585" t="s">
        <v>350</v>
      </c>
      <c r="G4585" t="s">
        <v>411</v>
      </c>
      <c r="H4585">
        <v>50</v>
      </c>
      <c r="I4585" t="s">
        <v>265</v>
      </c>
      <c r="J4585" t="s">
        <v>264</v>
      </c>
      <c r="K4585">
        <v>317850</v>
      </c>
      <c r="L4585">
        <v>303320</v>
      </c>
      <c r="M4585">
        <v>3024</v>
      </c>
      <c r="N4585">
        <v>1147</v>
      </c>
      <c r="O4585">
        <v>4890</v>
      </c>
      <c r="P4585">
        <v>79</v>
      </c>
      <c r="Q4585">
        <v>5390</v>
      </c>
    </row>
    <row r="4586" spans="1:17" hidden="1" x14ac:dyDescent="0.2">
      <c r="A4586" t="s">
        <v>358</v>
      </c>
      <c r="B4586" s="2">
        <v>40725</v>
      </c>
      <c r="C4586" t="s">
        <v>351</v>
      </c>
      <c r="D4586" t="s">
        <v>352</v>
      </c>
      <c r="E4586" t="s">
        <v>343</v>
      </c>
      <c r="F4586" t="s">
        <v>344</v>
      </c>
      <c r="G4586" t="s">
        <v>411</v>
      </c>
      <c r="H4586">
        <v>50</v>
      </c>
      <c r="I4586" t="s">
        <v>265</v>
      </c>
      <c r="J4586" t="s">
        <v>264</v>
      </c>
      <c r="K4586">
        <v>5079</v>
      </c>
      <c r="L4586">
        <v>4232</v>
      </c>
      <c r="M4586">
        <v>266</v>
      </c>
      <c r="N4586">
        <v>161</v>
      </c>
      <c r="O4586">
        <v>52</v>
      </c>
      <c r="P4586">
        <v>14</v>
      </c>
      <c r="Q4586">
        <v>354</v>
      </c>
    </row>
    <row r="4587" spans="1:17" hidden="1" x14ac:dyDescent="0.2">
      <c r="A4587" t="s">
        <v>358</v>
      </c>
      <c r="B4587" s="2">
        <v>40725</v>
      </c>
      <c r="C4587" t="s">
        <v>351</v>
      </c>
      <c r="D4587" t="s">
        <v>352</v>
      </c>
      <c r="E4587" t="s">
        <v>347</v>
      </c>
      <c r="F4587" t="s">
        <v>348</v>
      </c>
      <c r="G4587" t="s">
        <v>411</v>
      </c>
      <c r="H4587">
        <v>50</v>
      </c>
      <c r="I4587" t="s">
        <v>265</v>
      </c>
      <c r="J4587" t="s">
        <v>264</v>
      </c>
      <c r="K4587">
        <v>304050</v>
      </c>
      <c r="L4587">
        <v>290803</v>
      </c>
      <c r="M4587">
        <v>3558</v>
      </c>
      <c r="N4587">
        <v>1042</v>
      </c>
      <c r="O4587">
        <v>3782</v>
      </c>
      <c r="P4587">
        <v>78</v>
      </c>
      <c r="Q4587">
        <v>4787</v>
      </c>
    </row>
    <row r="4588" spans="1:17" hidden="1" x14ac:dyDescent="0.2">
      <c r="A4588" t="s">
        <v>358</v>
      </c>
      <c r="B4588" s="2">
        <v>40725</v>
      </c>
      <c r="C4588" t="s">
        <v>351</v>
      </c>
      <c r="D4588" t="s">
        <v>352</v>
      </c>
      <c r="E4588" t="s">
        <v>349</v>
      </c>
      <c r="F4588" t="s">
        <v>350</v>
      </c>
      <c r="G4588" t="s">
        <v>411</v>
      </c>
      <c r="H4588">
        <v>50</v>
      </c>
      <c r="I4588" t="s">
        <v>265</v>
      </c>
      <c r="J4588" t="s">
        <v>264</v>
      </c>
      <c r="K4588">
        <v>309129</v>
      </c>
      <c r="L4588">
        <v>295035</v>
      </c>
      <c r="M4588">
        <v>3824</v>
      </c>
      <c r="N4588">
        <v>1203</v>
      </c>
      <c r="O4588">
        <v>3834</v>
      </c>
      <c r="P4588">
        <v>92</v>
      </c>
      <c r="Q4588">
        <v>5141</v>
      </c>
    </row>
    <row r="4589" spans="1:17" hidden="1" x14ac:dyDescent="0.2">
      <c r="A4589" t="s">
        <v>358</v>
      </c>
      <c r="B4589" s="2">
        <v>40725</v>
      </c>
      <c r="C4589" t="s">
        <v>353</v>
      </c>
      <c r="D4589" t="s">
        <v>354</v>
      </c>
      <c r="E4589" t="s">
        <v>343</v>
      </c>
      <c r="F4589" t="s">
        <v>344</v>
      </c>
      <c r="G4589" t="s">
        <v>411</v>
      </c>
      <c r="H4589">
        <v>50</v>
      </c>
      <c r="I4589" t="s">
        <v>265</v>
      </c>
      <c r="J4589" t="s">
        <v>264</v>
      </c>
      <c r="K4589">
        <v>9890</v>
      </c>
      <c r="L4589">
        <v>8225</v>
      </c>
      <c r="M4589">
        <v>487</v>
      </c>
      <c r="N4589">
        <v>302</v>
      </c>
      <c r="O4589">
        <v>132</v>
      </c>
      <c r="P4589">
        <v>30</v>
      </c>
      <c r="Q4589">
        <v>714</v>
      </c>
    </row>
    <row r="4590" spans="1:17" hidden="1" x14ac:dyDescent="0.2">
      <c r="A4590" t="s">
        <v>358</v>
      </c>
      <c r="B4590" s="2">
        <v>40725</v>
      </c>
      <c r="C4590" t="s">
        <v>353</v>
      </c>
      <c r="D4590" t="s">
        <v>354</v>
      </c>
      <c r="E4590" t="s">
        <v>347</v>
      </c>
      <c r="F4590" t="s">
        <v>348</v>
      </c>
      <c r="G4590" t="s">
        <v>411</v>
      </c>
      <c r="H4590">
        <v>50</v>
      </c>
      <c r="I4590" t="s">
        <v>265</v>
      </c>
      <c r="J4590" t="s">
        <v>264</v>
      </c>
      <c r="K4590">
        <v>617089</v>
      </c>
      <c r="L4590">
        <v>590130</v>
      </c>
      <c r="M4590">
        <v>6361</v>
      </c>
      <c r="N4590">
        <v>2048</v>
      </c>
      <c r="O4590">
        <v>8592</v>
      </c>
      <c r="P4590">
        <v>141</v>
      </c>
      <c r="Q4590">
        <v>9817</v>
      </c>
    </row>
    <row r="4591" spans="1:17" hidden="1" x14ac:dyDescent="0.2">
      <c r="A4591" t="s">
        <v>358</v>
      </c>
      <c r="B4591" s="2">
        <v>40725</v>
      </c>
      <c r="C4591" t="s">
        <v>353</v>
      </c>
      <c r="D4591" t="s">
        <v>354</v>
      </c>
      <c r="E4591" t="s">
        <v>349</v>
      </c>
      <c r="F4591" t="s">
        <v>350</v>
      </c>
      <c r="G4591" t="s">
        <v>411</v>
      </c>
      <c r="H4591">
        <v>50</v>
      </c>
      <c r="I4591" t="s">
        <v>265</v>
      </c>
      <c r="J4591" t="s">
        <v>264</v>
      </c>
      <c r="K4591">
        <v>626979</v>
      </c>
      <c r="L4591">
        <v>598355</v>
      </c>
      <c r="M4591">
        <v>6848</v>
      </c>
      <c r="N4591">
        <v>2350</v>
      </c>
      <c r="O4591">
        <v>8724</v>
      </c>
      <c r="P4591">
        <v>171</v>
      </c>
      <c r="Q4591">
        <v>10531</v>
      </c>
    </row>
    <row r="4592" spans="1:17" hidden="1" x14ac:dyDescent="0.2">
      <c r="A4592" t="s">
        <v>359</v>
      </c>
      <c r="B4592" s="2">
        <v>41091</v>
      </c>
      <c r="C4592" t="s">
        <v>341</v>
      </c>
      <c r="D4592" t="s">
        <v>342</v>
      </c>
      <c r="E4592" t="s">
        <v>343</v>
      </c>
      <c r="F4592" t="s">
        <v>344</v>
      </c>
      <c r="G4592" t="s">
        <v>411</v>
      </c>
      <c r="H4592">
        <v>50</v>
      </c>
      <c r="I4592" t="s">
        <v>265</v>
      </c>
      <c r="J4592" t="s">
        <v>264</v>
      </c>
      <c r="K4592">
        <v>4988</v>
      </c>
      <c r="L4592">
        <v>4145</v>
      </c>
      <c r="M4592">
        <v>229</v>
      </c>
      <c r="N4592">
        <v>140</v>
      </c>
      <c r="O4592">
        <v>81</v>
      </c>
      <c r="P4592">
        <v>16</v>
      </c>
      <c r="Q4592">
        <v>377</v>
      </c>
    </row>
    <row r="4593" spans="1:17" hidden="1" x14ac:dyDescent="0.2">
      <c r="A4593" t="s">
        <v>359</v>
      </c>
      <c r="B4593" s="2">
        <v>41091</v>
      </c>
      <c r="C4593" t="s">
        <v>341</v>
      </c>
      <c r="D4593" t="s">
        <v>342</v>
      </c>
      <c r="E4593" t="s">
        <v>347</v>
      </c>
      <c r="F4593" t="s">
        <v>348</v>
      </c>
      <c r="G4593" t="s">
        <v>411</v>
      </c>
      <c r="H4593">
        <v>50</v>
      </c>
      <c r="I4593" t="s">
        <v>265</v>
      </c>
      <c r="J4593" t="s">
        <v>264</v>
      </c>
      <c r="K4593">
        <v>312363</v>
      </c>
      <c r="L4593">
        <v>298390</v>
      </c>
      <c r="M4593">
        <v>2847</v>
      </c>
      <c r="N4593">
        <v>1002</v>
      </c>
      <c r="O4593">
        <v>4931</v>
      </c>
      <c r="P4593">
        <v>69</v>
      </c>
      <c r="Q4593">
        <v>5124</v>
      </c>
    </row>
    <row r="4594" spans="1:17" hidden="1" x14ac:dyDescent="0.2">
      <c r="A4594" t="s">
        <v>359</v>
      </c>
      <c r="B4594" s="2">
        <v>41091</v>
      </c>
      <c r="C4594" t="s">
        <v>341</v>
      </c>
      <c r="D4594" t="s">
        <v>342</v>
      </c>
      <c r="E4594" t="s">
        <v>349</v>
      </c>
      <c r="F4594" t="s">
        <v>350</v>
      </c>
      <c r="G4594" t="s">
        <v>411</v>
      </c>
      <c r="H4594">
        <v>50</v>
      </c>
      <c r="I4594" t="s">
        <v>265</v>
      </c>
      <c r="J4594" t="s">
        <v>264</v>
      </c>
      <c r="K4594">
        <v>317351</v>
      </c>
      <c r="L4594">
        <v>302535</v>
      </c>
      <c r="M4594">
        <v>3076</v>
      </c>
      <c r="N4594">
        <v>1142</v>
      </c>
      <c r="O4594">
        <v>5012</v>
      </c>
      <c r="P4594">
        <v>85</v>
      </c>
      <c r="Q4594">
        <v>5501</v>
      </c>
    </row>
    <row r="4595" spans="1:17" hidden="1" x14ac:dyDescent="0.2">
      <c r="A4595" t="s">
        <v>359</v>
      </c>
      <c r="B4595" s="2">
        <v>41091</v>
      </c>
      <c r="C4595" t="s">
        <v>351</v>
      </c>
      <c r="D4595" t="s">
        <v>352</v>
      </c>
      <c r="E4595" t="s">
        <v>343</v>
      </c>
      <c r="F4595" t="s">
        <v>344</v>
      </c>
      <c r="G4595" t="s">
        <v>411</v>
      </c>
      <c r="H4595">
        <v>50</v>
      </c>
      <c r="I4595" t="s">
        <v>265</v>
      </c>
      <c r="J4595" t="s">
        <v>264</v>
      </c>
      <c r="K4595">
        <v>5191</v>
      </c>
      <c r="L4595">
        <v>4303</v>
      </c>
      <c r="M4595">
        <v>277</v>
      </c>
      <c r="N4595">
        <v>157</v>
      </c>
      <c r="O4595">
        <v>62</v>
      </c>
      <c r="P4595">
        <v>19</v>
      </c>
      <c r="Q4595">
        <v>373</v>
      </c>
    </row>
    <row r="4596" spans="1:17" hidden="1" x14ac:dyDescent="0.2">
      <c r="A4596" t="s">
        <v>359</v>
      </c>
      <c r="B4596" s="2">
        <v>41091</v>
      </c>
      <c r="C4596" t="s">
        <v>351</v>
      </c>
      <c r="D4596" t="s">
        <v>352</v>
      </c>
      <c r="E4596" t="s">
        <v>347</v>
      </c>
      <c r="F4596" t="s">
        <v>348</v>
      </c>
      <c r="G4596" t="s">
        <v>411</v>
      </c>
      <c r="H4596">
        <v>50</v>
      </c>
      <c r="I4596" t="s">
        <v>265</v>
      </c>
      <c r="J4596" t="s">
        <v>264</v>
      </c>
      <c r="K4596">
        <v>303521</v>
      </c>
      <c r="L4596">
        <v>289973</v>
      </c>
      <c r="M4596">
        <v>3673</v>
      </c>
      <c r="N4596">
        <v>1027</v>
      </c>
      <c r="O4596">
        <v>3879</v>
      </c>
      <c r="P4596">
        <v>87</v>
      </c>
      <c r="Q4596">
        <v>4882</v>
      </c>
    </row>
    <row r="4597" spans="1:17" hidden="1" x14ac:dyDescent="0.2">
      <c r="A4597" t="s">
        <v>359</v>
      </c>
      <c r="B4597" s="2">
        <v>41091</v>
      </c>
      <c r="C4597" t="s">
        <v>351</v>
      </c>
      <c r="D4597" t="s">
        <v>352</v>
      </c>
      <c r="E4597" t="s">
        <v>349</v>
      </c>
      <c r="F4597" t="s">
        <v>350</v>
      </c>
      <c r="G4597" t="s">
        <v>411</v>
      </c>
      <c r="H4597">
        <v>50</v>
      </c>
      <c r="I4597" t="s">
        <v>265</v>
      </c>
      <c r="J4597" t="s">
        <v>264</v>
      </c>
      <c r="K4597">
        <v>308712</v>
      </c>
      <c r="L4597">
        <v>294276</v>
      </c>
      <c r="M4597">
        <v>3950</v>
      </c>
      <c r="N4597">
        <v>1184</v>
      </c>
      <c r="O4597">
        <v>3941</v>
      </c>
      <c r="P4597">
        <v>106</v>
      </c>
      <c r="Q4597">
        <v>5255</v>
      </c>
    </row>
    <row r="4598" spans="1:17" hidden="1" x14ac:dyDescent="0.2">
      <c r="A4598" t="s">
        <v>359</v>
      </c>
      <c r="B4598" s="2">
        <v>41091</v>
      </c>
      <c r="C4598" t="s">
        <v>353</v>
      </c>
      <c r="D4598" t="s">
        <v>354</v>
      </c>
      <c r="E4598" t="s">
        <v>343</v>
      </c>
      <c r="F4598" t="s">
        <v>344</v>
      </c>
      <c r="G4598" t="s">
        <v>411</v>
      </c>
      <c r="H4598">
        <v>50</v>
      </c>
      <c r="I4598" t="s">
        <v>265</v>
      </c>
      <c r="J4598" t="s">
        <v>264</v>
      </c>
      <c r="K4598">
        <v>10179</v>
      </c>
      <c r="L4598">
        <v>8448</v>
      </c>
      <c r="M4598">
        <v>506</v>
      </c>
      <c r="N4598">
        <v>297</v>
      </c>
      <c r="O4598">
        <v>143</v>
      </c>
      <c r="P4598">
        <v>35</v>
      </c>
      <c r="Q4598">
        <v>750</v>
      </c>
    </row>
    <row r="4599" spans="1:17" hidden="1" x14ac:dyDescent="0.2">
      <c r="A4599" t="s">
        <v>359</v>
      </c>
      <c r="B4599" s="2">
        <v>41091</v>
      </c>
      <c r="C4599" t="s">
        <v>353</v>
      </c>
      <c r="D4599" t="s">
        <v>354</v>
      </c>
      <c r="E4599" t="s">
        <v>347</v>
      </c>
      <c r="F4599" t="s">
        <v>348</v>
      </c>
      <c r="G4599" t="s">
        <v>411</v>
      </c>
      <c r="H4599">
        <v>50</v>
      </c>
      <c r="I4599" t="s">
        <v>265</v>
      </c>
      <c r="J4599" t="s">
        <v>264</v>
      </c>
      <c r="K4599">
        <v>615884</v>
      </c>
      <c r="L4599">
        <v>588363</v>
      </c>
      <c r="M4599">
        <v>6520</v>
      </c>
      <c r="N4599">
        <v>2029</v>
      </c>
      <c r="O4599">
        <v>8810</v>
      </c>
      <c r="P4599">
        <v>156</v>
      </c>
      <c r="Q4599">
        <v>10006</v>
      </c>
    </row>
    <row r="4600" spans="1:17" hidden="1" x14ac:dyDescent="0.2">
      <c r="A4600" t="s">
        <v>359</v>
      </c>
      <c r="B4600" s="2">
        <v>41091</v>
      </c>
      <c r="C4600" t="s">
        <v>353</v>
      </c>
      <c r="D4600" t="s">
        <v>354</v>
      </c>
      <c r="E4600" t="s">
        <v>349</v>
      </c>
      <c r="F4600" t="s">
        <v>350</v>
      </c>
      <c r="G4600" t="s">
        <v>411</v>
      </c>
      <c r="H4600">
        <v>50</v>
      </c>
      <c r="I4600" t="s">
        <v>265</v>
      </c>
      <c r="J4600" t="s">
        <v>264</v>
      </c>
      <c r="K4600">
        <v>626063</v>
      </c>
      <c r="L4600">
        <v>596811</v>
      </c>
      <c r="M4600">
        <v>7026</v>
      </c>
      <c r="N4600">
        <v>2326</v>
      </c>
      <c r="O4600">
        <v>8953</v>
      </c>
      <c r="P4600">
        <v>191</v>
      </c>
      <c r="Q4600">
        <v>10756</v>
      </c>
    </row>
    <row r="4601" spans="1:17" hidden="1" x14ac:dyDescent="0.2">
      <c r="A4601" t="s">
        <v>360</v>
      </c>
      <c r="B4601" s="2">
        <v>41456</v>
      </c>
      <c r="C4601" t="s">
        <v>341</v>
      </c>
      <c r="D4601" t="s">
        <v>342</v>
      </c>
      <c r="E4601" t="s">
        <v>343</v>
      </c>
      <c r="F4601" t="s">
        <v>344</v>
      </c>
      <c r="G4601" t="s">
        <v>411</v>
      </c>
      <c r="H4601">
        <v>50</v>
      </c>
      <c r="I4601" t="s">
        <v>265</v>
      </c>
      <c r="J4601" t="s">
        <v>264</v>
      </c>
      <c r="K4601">
        <v>5206</v>
      </c>
      <c r="L4601">
        <v>4345</v>
      </c>
      <c r="M4601">
        <v>229</v>
      </c>
      <c r="N4601">
        <v>141</v>
      </c>
      <c r="O4601">
        <v>87</v>
      </c>
      <c r="P4601">
        <v>18</v>
      </c>
      <c r="Q4601">
        <v>386</v>
      </c>
    </row>
    <row r="4602" spans="1:17" hidden="1" x14ac:dyDescent="0.2">
      <c r="A4602" t="s">
        <v>360</v>
      </c>
      <c r="B4602" s="2">
        <v>41456</v>
      </c>
      <c r="C4602" t="s">
        <v>341</v>
      </c>
      <c r="D4602" t="s">
        <v>342</v>
      </c>
      <c r="E4602" t="s">
        <v>347</v>
      </c>
      <c r="F4602" t="s">
        <v>348</v>
      </c>
      <c r="G4602" t="s">
        <v>411</v>
      </c>
      <c r="H4602">
        <v>50</v>
      </c>
      <c r="I4602" t="s">
        <v>265</v>
      </c>
      <c r="J4602" t="s">
        <v>264</v>
      </c>
      <c r="K4602">
        <v>312022</v>
      </c>
      <c r="L4602">
        <v>297628</v>
      </c>
      <c r="M4602">
        <v>3004</v>
      </c>
      <c r="N4602">
        <v>984</v>
      </c>
      <c r="O4602">
        <v>5092</v>
      </c>
      <c r="P4602">
        <v>72</v>
      </c>
      <c r="Q4602">
        <v>5242</v>
      </c>
    </row>
    <row r="4603" spans="1:17" hidden="1" x14ac:dyDescent="0.2">
      <c r="A4603" t="s">
        <v>360</v>
      </c>
      <c r="B4603" s="2">
        <v>41456</v>
      </c>
      <c r="C4603" t="s">
        <v>341</v>
      </c>
      <c r="D4603" t="s">
        <v>342</v>
      </c>
      <c r="E4603" t="s">
        <v>349</v>
      </c>
      <c r="F4603" t="s">
        <v>350</v>
      </c>
      <c r="G4603" t="s">
        <v>411</v>
      </c>
      <c r="H4603">
        <v>50</v>
      </c>
      <c r="I4603" t="s">
        <v>265</v>
      </c>
      <c r="J4603" t="s">
        <v>264</v>
      </c>
      <c r="K4603">
        <v>317228</v>
      </c>
      <c r="L4603">
        <v>301973</v>
      </c>
      <c r="M4603">
        <v>3233</v>
      </c>
      <c r="N4603">
        <v>1125</v>
      </c>
      <c r="O4603">
        <v>5179</v>
      </c>
      <c r="P4603">
        <v>90</v>
      </c>
      <c r="Q4603">
        <v>5628</v>
      </c>
    </row>
    <row r="4604" spans="1:17" hidden="1" x14ac:dyDescent="0.2">
      <c r="A4604" t="s">
        <v>360</v>
      </c>
      <c r="B4604" s="2">
        <v>41456</v>
      </c>
      <c r="C4604" t="s">
        <v>351</v>
      </c>
      <c r="D4604" t="s">
        <v>352</v>
      </c>
      <c r="E4604" t="s">
        <v>343</v>
      </c>
      <c r="F4604" t="s">
        <v>344</v>
      </c>
      <c r="G4604" t="s">
        <v>411</v>
      </c>
      <c r="H4604">
        <v>50</v>
      </c>
      <c r="I4604" t="s">
        <v>265</v>
      </c>
      <c r="J4604" t="s">
        <v>264</v>
      </c>
      <c r="K4604">
        <v>5452</v>
      </c>
      <c r="L4604">
        <v>4561</v>
      </c>
      <c r="M4604">
        <v>274</v>
      </c>
      <c r="N4604">
        <v>168</v>
      </c>
      <c r="O4604">
        <v>66</v>
      </c>
      <c r="P4604">
        <v>16</v>
      </c>
      <c r="Q4604">
        <v>367</v>
      </c>
    </row>
    <row r="4605" spans="1:17" hidden="1" x14ac:dyDescent="0.2">
      <c r="A4605" t="s">
        <v>360</v>
      </c>
      <c r="B4605" s="2">
        <v>41456</v>
      </c>
      <c r="C4605" t="s">
        <v>351</v>
      </c>
      <c r="D4605" t="s">
        <v>352</v>
      </c>
      <c r="E4605" t="s">
        <v>347</v>
      </c>
      <c r="F4605" t="s">
        <v>348</v>
      </c>
      <c r="G4605" t="s">
        <v>411</v>
      </c>
      <c r="H4605">
        <v>50</v>
      </c>
      <c r="I4605" t="s">
        <v>265</v>
      </c>
      <c r="J4605" t="s">
        <v>264</v>
      </c>
      <c r="K4605">
        <v>303532</v>
      </c>
      <c r="L4605">
        <v>289612</v>
      </c>
      <c r="M4605">
        <v>3830</v>
      </c>
      <c r="N4605">
        <v>1022</v>
      </c>
      <c r="O4605">
        <v>4006</v>
      </c>
      <c r="P4605">
        <v>84</v>
      </c>
      <c r="Q4605">
        <v>4978</v>
      </c>
    </row>
    <row r="4606" spans="1:17" hidden="1" x14ac:dyDescent="0.2">
      <c r="A4606" t="s">
        <v>360</v>
      </c>
      <c r="B4606" s="2">
        <v>41456</v>
      </c>
      <c r="C4606" t="s">
        <v>351</v>
      </c>
      <c r="D4606" t="s">
        <v>352</v>
      </c>
      <c r="E4606" t="s">
        <v>349</v>
      </c>
      <c r="F4606" t="s">
        <v>350</v>
      </c>
      <c r="G4606" t="s">
        <v>411</v>
      </c>
      <c r="H4606">
        <v>50</v>
      </c>
      <c r="I4606" t="s">
        <v>265</v>
      </c>
      <c r="J4606" t="s">
        <v>264</v>
      </c>
      <c r="K4606">
        <v>308984</v>
      </c>
      <c r="L4606">
        <v>294173</v>
      </c>
      <c r="M4606">
        <v>4104</v>
      </c>
      <c r="N4606">
        <v>1190</v>
      </c>
      <c r="O4606">
        <v>4072</v>
      </c>
      <c r="P4606">
        <v>100</v>
      </c>
      <c r="Q4606">
        <v>5345</v>
      </c>
    </row>
    <row r="4607" spans="1:17" hidden="1" x14ac:dyDescent="0.2">
      <c r="A4607" t="s">
        <v>360</v>
      </c>
      <c r="B4607" s="2">
        <v>41456</v>
      </c>
      <c r="C4607" t="s">
        <v>353</v>
      </c>
      <c r="D4607" t="s">
        <v>354</v>
      </c>
      <c r="E4607" t="s">
        <v>343</v>
      </c>
      <c r="F4607" t="s">
        <v>344</v>
      </c>
      <c r="G4607" t="s">
        <v>411</v>
      </c>
      <c r="H4607">
        <v>50</v>
      </c>
      <c r="I4607" t="s">
        <v>265</v>
      </c>
      <c r="J4607" t="s">
        <v>264</v>
      </c>
      <c r="K4607">
        <v>10658</v>
      </c>
      <c r="L4607">
        <v>8906</v>
      </c>
      <c r="M4607">
        <v>503</v>
      </c>
      <c r="N4607">
        <v>309</v>
      </c>
      <c r="O4607">
        <v>153</v>
      </c>
      <c r="P4607">
        <v>34</v>
      </c>
      <c r="Q4607">
        <v>753</v>
      </c>
    </row>
    <row r="4608" spans="1:17" hidden="1" x14ac:dyDescent="0.2">
      <c r="A4608" t="s">
        <v>360</v>
      </c>
      <c r="B4608" s="2">
        <v>41456</v>
      </c>
      <c r="C4608" t="s">
        <v>353</v>
      </c>
      <c r="D4608" t="s">
        <v>354</v>
      </c>
      <c r="E4608" t="s">
        <v>347</v>
      </c>
      <c r="F4608" t="s">
        <v>348</v>
      </c>
      <c r="G4608" t="s">
        <v>411</v>
      </c>
      <c r="H4608">
        <v>50</v>
      </c>
      <c r="I4608" t="s">
        <v>265</v>
      </c>
      <c r="J4608" t="s">
        <v>264</v>
      </c>
      <c r="K4608">
        <v>615554</v>
      </c>
      <c r="L4608">
        <v>587240</v>
      </c>
      <c r="M4608">
        <v>6834</v>
      </c>
      <c r="N4608">
        <v>2006</v>
      </c>
      <c r="O4608">
        <v>9098</v>
      </c>
      <c r="P4608">
        <v>156</v>
      </c>
      <c r="Q4608">
        <v>10220</v>
      </c>
    </row>
    <row r="4609" spans="1:17" hidden="1" x14ac:dyDescent="0.2">
      <c r="A4609" t="s">
        <v>360</v>
      </c>
      <c r="B4609" s="2">
        <v>41456</v>
      </c>
      <c r="C4609" t="s">
        <v>353</v>
      </c>
      <c r="D4609" t="s">
        <v>354</v>
      </c>
      <c r="E4609" t="s">
        <v>349</v>
      </c>
      <c r="F4609" t="s">
        <v>350</v>
      </c>
      <c r="G4609" t="s">
        <v>411</v>
      </c>
      <c r="H4609">
        <v>50</v>
      </c>
      <c r="I4609" t="s">
        <v>265</v>
      </c>
      <c r="J4609" t="s">
        <v>264</v>
      </c>
      <c r="K4609">
        <v>626212</v>
      </c>
      <c r="L4609">
        <v>596146</v>
      </c>
      <c r="M4609">
        <v>7337</v>
      </c>
      <c r="N4609">
        <v>2315</v>
      </c>
      <c r="O4609">
        <v>9251</v>
      </c>
      <c r="P4609">
        <v>190</v>
      </c>
      <c r="Q4609">
        <v>10973</v>
      </c>
    </row>
    <row r="4610" spans="1:17" x14ac:dyDescent="0.2">
      <c r="A4610" t="s">
        <v>361</v>
      </c>
      <c r="B4610" s="2">
        <v>41821</v>
      </c>
      <c r="C4610" t="s">
        <v>341</v>
      </c>
      <c r="D4610" t="s">
        <v>342</v>
      </c>
      <c r="E4610" t="s">
        <v>343</v>
      </c>
      <c r="F4610" t="s">
        <v>344</v>
      </c>
      <c r="G4610" t="s">
        <v>411</v>
      </c>
      <c r="H4610">
        <v>50</v>
      </c>
      <c r="I4610" t="s">
        <v>265</v>
      </c>
      <c r="J4610" t="s">
        <v>264</v>
      </c>
      <c r="K4610">
        <v>5333</v>
      </c>
      <c r="L4610">
        <v>4454</v>
      </c>
      <c r="M4610">
        <v>228</v>
      </c>
      <c r="N4610">
        <v>159</v>
      </c>
      <c r="O4610">
        <v>82</v>
      </c>
      <c r="P4610">
        <v>17</v>
      </c>
      <c r="Q4610">
        <v>393</v>
      </c>
    </row>
    <row r="4611" spans="1:17" x14ac:dyDescent="0.2">
      <c r="A4611" t="s">
        <v>361</v>
      </c>
      <c r="B4611" s="2">
        <v>41821</v>
      </c>
      <c r="C4611" t="s">
        <v>341</v>
      </c>
      <c r="D4611" t="s">
        <v>342</v>
      </c>
      <c r="E4611" t="s">
        <v>347</v>
      </c>
      <c r="F4611" t="s">
        <v>348</v>
      </c>
      <c r="G4611" t="s">
        <v>411</v>
      </c>
      <c r="H4611">
        <v>50</v>
      </c>
      <c r="I4611" t="s">
        <v>265</v>
      </c>
      <c r="J4611" t="s">
        <v>264</v>
      </c>
      <c r="K4611">
        <v>311366</v>
      </c>
      <c r="L4611">
        <v>296672</v>
      </c>
      <c r="M4611">
        <v>3052</v>
      </c>
      <c r="N4611">
        <v>959</v>
      </c>
      <c r="O4611">
        <v>5219</v>
      </c>
      <c r="P4611">
        <v>77</v>
      </c>
      <c r="Q4611">
        <v>5387</v>
      </c>
    </row>
    <row r="4612" spans="1:17" x14ac:dyDescent="0.2">
      <c r="A4612" t="s">
        <v>361</v>
      </c>
      <c r="B4612" s="2">
        <v>41821</v>
      </c>
      <c r="C4612" t="s">
        <v>341</v>
      </c>
      <c r="D4612" t="s">
        <v>342</v>
      </c>
      <c r="E4612" t="s">
        <v>349</v>
      </c>
      <c r="F4612" t="s">
        <v>350</v>
      </c>
      <c r="G4612" t="s">
        <v>411</v>
      </c>
      <c r="H4612">
        <v>50</v>
      </c>
      <c r="I4612" t="s">
        <v>265</v>
      </c>
      <c r="J4612" t="s">
        <v>264</v>
      </c>
      <c r="K4612">
        <v>316699</v>
      </c>
      <c r="L4612">
        <v>301126</v>
      </c>
      <c r="M4612">
        <v>3280</v>
      </c>
      <c r="N4612">
        <v>1118</v>
      </c>
      <c r="O4612">
        <v>5301</v>
      </c>
      <c r="P4612">
        <v>94</v>
      </c>
      <c r="Q4612">
        <v>5780</v>
      </c>
    </row>
    <row r="4613" spans="1:17" x14ac:dyDescent="0.2">
      <c r="A4613" t="s">
        <v>361</v>
      </c>
      <c r="B4613" s="2">
        <v>41821</v>
      </c>
      <c r="C4613" t="s">
        <v>351</v>
      </c>
      <c r="D4613" t="s">
        <v>352</v>
      </c>
      <c r="E4613" t="s">
        <v>343</v>
      </c>
      <c r="F4613" t="s">
        <v>344</v>
      </c>
      <c r="G4613" t="s">
        <v>411</v>
      </c>
      <c r="H4613">
        <v>50</v>
      </c>
      <c r="I4613" t="s">
        <v>265</v>
      </c>
      <c r="J4613" t="s">
        <v>264</v>
      </c>
      <c r="K4613">
        <v>5557</v>
      </c>
      <c r="L4613">
        <v>4650</v>
      </c>
      <c r="M4613">
        <v>276</v>
      </c>
      <c r="N4613">
        <v>178</v>
      </c>
      <c r="O4613">
        <v>66</v>
      </c>
      <c r="P4613">
        <v>19</v>
      </c>
      <c r="Q4613">
        <v>368</v>
      </c>
    </row>
    <row r="4614" spans="1:17" x14ac:dyDescent="0.2">
      <c r="A4614" t="s">
        <v>361</v>
      </c>
      <c r="B4614" s="2">
        <v>41821</v>
      </c>
      <c r="C4614" t="s">
        <v>351</v>
      </c>
      <c r="D4614" t="s">
        <v>352</v>
      </c>
      <c r="E4614" t="s">
        <v>347</v>
      </c>
      <c r="F4614" t="s">
        <v>348</v>
      </c>
      <c r="G4614" t="s">
        <v>411</v>
      </c>
      <c r="H4614">
        <v>50</v>
      </c>
      <c r="I4614" t="s">
        <v>265</v>
      </c>
      <c r="J4614" t="s">
        <v>264</v>
      </c>
      <c r="K4614">
        <v>302962</v>
      </c>
      <c r="L4614">
        <v>288649</v>
      </c>
      <c r="M4614">
        <v>3915</v>
      </c>
      <c r="N4614">
        <v>1034</v>
      </c>
      <c r="O4614">
        <v>4145</v>
      </c>
      <c r="P4614">
        <v>86</v>
      </c>
      <c r="Q4614">
        <v>5133</v>
      </c>
    </row>
    <row r="4615" spans="1:17" x14ac:dyDescent="0.2">
      <c r="A4615" t="s">
        <v>361</v>
      </c>
      <c r="B4615" s="2">
        <v>41821</v>
      </c>
      <c r="C4615" t="s">
        <v>351</v>
      </c>
      <c r="D4615" t="s">
        <v>352</v>
      </c>
      <c r="E4615" t="s">
        <v>349</v>
      </c>
      <c r="F4615" t="s">
        <v>350</v>
      </c>
      <c r="G4615" t="s">
        <v>411</v>
      </c>
      <c r="H4615">
        <v>50</v>
      </c>
      <c r="I4615" t="s">
        <v>265</v>
      </c>
      <c r="J4615" t="s">
        <v>264</v>
      </c>
      <c r="K4615">
        <v>308519</v>
      </c>
      <c r="L4615">
        <v>293299</v>
      </c>
      <c r="M4615">
        <v>4191</v>
      </c>
      <c r="N4615">
        <v>1212</v>
      </c>
      <c r="O4615">
        <v>4211</v>
      </c>
      <c r="P4615">
        <v>105</v>
      </c>
      <c r="Q4615">
        <v>5501</v>
      </c>
    </row>
    <row r="4616" spans="1:17" x14ac:dyDescent="0.2">
      <c r="A4616" t="s">
        <v>361</v>
      </c>
      <c r="B4616" s="2">
        <v>41821</v>
      </c>
      <c r="C4616" t="s">
        <v>353</v>
      </c>
      <c r="D4616" t="s">
        <v>354</v>
      </c>
      <c r="E4616" t="s">
        <v>343</v>
      </c>
      <c r="F4616" t="s">
        <v>344</v>
      </c>
      <c r="G4616" t="s">
        <v>411</v>
      </c>
      <c r="H4616">
        <v>50</v>
      </c>
      <c r="I4616" t="s">
        <v>265</v>
      </c>
      <c r="J4616" t="s">
        <v>264</v>
      </c>
      <c r="K4616">
        <v>10890</v>
      </c>
      <c r="L4616">
        <v>9104</v>
      </c>
      <c r="M4616">
        <v>504</v>
      </c>
      <c r="N4616">
        <v>337</v>
      </c>
      <c r="O4616">
        <v>148</v>
      </c>
      <c r="P4616">
        <v>36</v>
      </c>
      <c r="Q4616">
        <v>761</v>
      </c>
    </row>
    <row r="4617" spans="1:17" x14ac:dyDescent="0.2">
      <c r="A4617" t="s">
        <v>361</v>
      </c>
      <c r="B4617" s="2">
        <v>41821</v>
      </c>
      <c r="C4617" t="s">
        <v>353</v>
      </c>
      <c r="D4617" t="s">
        <v>354</v>
      </c>
      <c r="E4617" t="s">
        <v>347</v>
      </c>
      <c r="F4617" t="s">
        <v>348</v>
      </c>
      <c r="G4617" t="s">
        <v>411</v>
      </c>
      <c r="H4617">
        <v>50</v>
      </c>
      <c r="I4617" t="s">
        <v>265</v>
      </c>
      <c r="J4617" t="s">
        <v>264</v>
      </c>
      <c r="K4617">
        <v>614328</v>
      </c>
      <c r="L4617">
        <v>585321</v>
      </c>
      <c r="M4617">
        <v>6967</v>
      </c>
      <c r="N4617">
        <v>1993</v>
      </c>
      <c r="O4617">
        <v>9364</v>
      </c>
      <c r="P4617">
        <v>163</v>
      </c>
      <c r="Q4617">
        <v>10520</v>
      </c>
    </row>
    <row r="4618" spans="1:17" x14ac:dyDescent="0.2">
      <c r="A4618" t="s">
        <v>361</v>
      </c>
      <c r="B4618" s="2">
        <v>41821</v>
      </c>
      <c r="C4618" t="s">
        <v>353</v>
      </c>
      <c r="D4618" t="s">
        <v>354</v>
      </c>
      <c r="E4618" t="s">
        <v>349</v>
      </c>
      <c r="F4618" t="s">
        <v>350</v>
      </c>
      <c r="G4618" t="s">
        <v>411</v>
      </c>
      <c r="H4618">
        <v>50</v>
      </c>
      <c r="I4618" t="s">
        <v>265</v>
      </c>
      <c r="J4618" t="s">
        <v>264</v>
      </c>
      <c r="K4618">
        <v>625218</v>
      </c>
      <c r="L4618">
        <v>594425</v>
      </c>
      <c r="M4618">
        <v>7471</v>
      </c>
      <c r="N4618">
        <v>2330</v>
      </c>
      <c r="O4618">
        <v>9512</v>
      </c>
      <c r="P4618">
        <v>199</v>
      </c>
      <c r="Q4618">
        <v>11281</v>
      </c>
    </row>
    <row r="4619" spans="1:17" hidden="1" x14ac:dyDescent="0.2">
      <c r="A4619" t="s">
        <v>362</v>
      </c>
      <c r="B4619" s="2">
        <v>42186</v>
      </c>
      <c r="C4619" t="s">
        <v>341</v>
      </c>
      <c r="D4619" t="s">
        <v>342</v>
      </c>
      <c r="E4619" t="s">
        <v>343</v>
      </c>
      <c r="F4619" t="s">
        <v>344</v>
      </c>
      <c r="G4619" t="s">
        <v>411</v>
      </c>
      <c r="H4619">
        <v>50</v>
      </c>
      <c r="I4619" t="s">
        <v>265</v>
      </c>
      <c r="J4619" t="s">
        <v>264</v>
      </c>
      <c r="K4619">
        <v>5489</v>
      </c>
      <c r="L4619">
        <v>4573</v>
      </c>
      <c r="M4619">
        <v>240</v>
      </c>
      <c r="N4619">
        <v>163</v>
      </c>
      <c r="O4619">
        <v>83</v>
      </c>
      <c r="P4619">
        <v>19</v>
      </c>
      <c r="Q4619">
        <v>411</v>
      </c>
    </row>
    <row r="4620" spans="1:17" hidden="1" x14ac:dyDescent="0.2">
      <c r="A4620" t="s">
        <v>362</v>
      </c>
      <c r="B4620" s="2">
        <v>42186</v>
      </c>
      <c r="C4620" t="s">
        <v>341</v>
      </c>
      <c r="D4620" t="s">
        <v>342</v>
      </c>
      <c r="E4620" t="s">
        <v>347</v>
      </c>
      <c r="F4620" t="s">
        <v>348</v>
      </c>
      <c r="G4620" t="s">
        <v>411</v>
      </c>
      <c r="H4620">
        <v>50</v>
      </c>
      <c r="I4620" t="s">
        <v>265</v>
      </c>
      <c r="J4620" t="s">
        <v>264</v>
      </c>
      <c r="K4620">
        <v>311045</v>
      </c>
      <c r="L4620">
        <v>295597</v>
      </c>
      <c r="M4620">
        <v>3228</v>
      </c>
      <c r="N4620">
        <v>964</v>
      </c>
      <c r="O4620">
        <v>5753</v>
      </c>
      <c r="P4620">
        <v>80</v>
      </c>
      <c r="Q4620">
        <v>5423</v>
      </c>
    </row>
    <row r="4621" spans="1:17" hidden="1" x14ac:dyDescent="0.2">
      <c r="A4621" t="s">
        <v>362</v>
      </c>
      <c r="B4621" s="2">
        <v>42186</v>
      </c>
      <c r="C4621" t="s">
        <v>341</v>
      </c>
      <c r="D4621" t="s">
        <v>342</v>
      </c>
      <c r="E4621" t="s">
        <v>349</v>
      </c>
      <c r="F4621" t="s">
        <v>350</v>
      </c>
      <c r="G4621" t="s">
        <v>411</v>
      </c>
      <c r="H4621">
        <v>50</v>
      </c>
      <c r="I4621" t="s">
        <v>265</v>
      </c>
      <c r="J4621" t="s">
        <v>264</v>
      </c>
      <c r="K4621">
        <v>316534</v>
      </c>
      <c r="L4621">
        <v>300170</v>
      </c>
      <c r="M4621">
        <v>3468</v>
      </c>
      <c r="N4621">
        <v>1127</v>
      </c>
      <c r="O4621">
        <v>5836</v>
      </c>
      <c r="P4621">
        <v>99</v>
      </c>
      <c r="Q4621">
        <v>5834</v>
      </c>
    </row>
    <row r="4622" spans="1:17" hidden="1" x14ac:dyDescent="0.2">
      <c r="A4622" t="s">
        <v>362</v>
      </c>
      <c r="B4622" s="2">
        <v>42186</v>
      </c>
      <c r="C4622" t="s">
        <v>351</v>
      </c>
      <c r="D4622" t="s">
        <v>352</v>
      </c>
      <c r="E4622" t="s">
        <v>343</v>
      </c>
      <c r="F4622" t="s">
        <v>344</v>
      </c>
      <c r="G4622" t="s">
        <v>411</v>
      </c>
      <c r="H4622">
        <v>50</v>
      </c>
      <c r="I4622" t="s">
        <v>265</v>
      </c>
      <c r="J4622" t="s">
        <v>264</v>
      </c>
      <c r="K4622">
        <v>5726</v>
      </c>
      <c r="L4622">
        <v>4787</v>
      </c>
      <c r="M4622">
        <v>283</v>
      </c>
      <c r="N4622">
        <v>195</v>
      </c>
      <c r="O4622">
        <v>68</v>
      </c>
      <c r="P4622">
        <v>20</v>
      </c>
      <c r="Q4622">
        <v>373</v>
      </c>
    </row>
    <row r="4623" spans="1:17" hidden="1" x14ac:dyDescent="0.2">
      <c r="A4623" t="s">
        <v>362</v>
      </c>
      <c r="B4623" s="2">
        <v>42186</v>
      </c>
      <c r="C4623" t="s">
        <v>351</v>
      </c>
      <c r="D4623" t="s">
        <v>352</v>
      </c>
      <c r="E4623" t="s">
        <v>347</v>
      </c>
      <c r="F4623" t="s">
        <v>348</v>
      </c>
      <c r="G4623" t="s">
        <v>411</v>
      </c>
      <c r="H4623">
        <v>50</v>
      </c>
      <c r="I4623" t="s">
        <v>265</v>
      </c>
      <c r="J4623" t="s">
        <v>264</v>
      </c>
      <c r="K4623">
        <v>302937</v>
      </c>
      <c r="L4623">
        <v>287789</v>
      </c>
      <c r="M4623">
        <v>4093</v>
      </c>
      <c r="N4623">
        <v>1043</v>
      </c>
      <c r="O4623">
        <v>4684</v>
      </c>
      <c r="P4623">
        <v>94</v>
      </c>
      <c r="Q4623">
        <v>5234</v>
      </c>
    </row>
    <row r="4624" spans="1:17" hidden="1" x14ac:dyDescent="0.2">
      <c r="A4624" t="s">
        <v>362</v>
      </c>
      <c r="B4624" s="2">
        <v>42186</v>
      </c>
      <c r="C4624" t="s">
        <v>351</v>
      </c>
      <c r="D4624" t="s">
        <v>352</v>
      </c>
      <c r="E4624" t="s">
        <v>349</v>
      </c>
      <c r="F4624" t="s">
        <v>350</v>
      </c>
      <c r="G4624" t="s">
        <v>411</v>
      </c>
      <c r="H4624">
        <v>50</v>
      </c>
      <c r="I4624" t="s">
        <v>265</v>
      </c>
      <c r="J4624" t="s">
        <v>264</v>
      </c>
      <c r="K4624">
        <v>308663</v>
      </c>
      <c r="L4624">
        <v>292576</v>
      </c>
      <c r="M4624">
        <v>4376</v>
      </c>
      <c r="N4624">
        <v>1238</v>
      </c>
      <c r="O4624">
        <v>4752</v>
      </c>
      <c r="P4624">
        <v>114</v>
      </c>
      <c r="Q4624">
        <v>5607</v>
      </c>
    </row>
    <row r="4625" spans="1:17" hidden="1" x14ac:dyDescent="0.2">
      <c r="A4625" t="s">
        <v>362</v>
      </c>
      <c r="B4625" s="2">
        <v>42186</v>
      </c>
      <c r="C4625" t="s">
        <v>353</v>
      </c>
      <c r="D4625" t="s">
        <v>354</v>
      </c>
      <c r="E4625" t="s">
        <v>343</v>
      </c>
      <c r="F4625" t="s">
        <v>344</v>
      </c>
      <c r="G4625" t="s">
        <v>411</v>
      </c>
      <c r="H4625">
        <v>50</v>
      </c>
      <c r="I4625" t="s">
        <v>265</v>
      </c>
      <c r="J4625" t="s">
        <v>264</v>
      </c>
      <c r="K4625">
        <v>11215</v>
      </c>
      <c r="L4625">
        <v>9360</v>
      </c>
      <c r="M4625">
        <v>523</v>
      </c>
      <c r="N4625">
        <v>358</v>
      </c>
      <c r="O4625">
        <v>151</v>
      </c>
      <c r="P4625">
        <v>39</v>
      </c>
      <c r="Q4625">
        <v>784</v>
      </c>
    </row>
    <row r="4626" spans="1:17" hidden="1" x14ac:dyDescent="0.2">
      <c r="A4626" t="s">
        <v>362</v>
      </c>
      <c r="B4626" s="2">
        <v>42186</v>
      </c>
      <c r="C4626" t="s">
        <v>353</v>
      </c>
      <c r="D4626" t="s">
        <v>354</v>
      </c>
      <c r="E4626" t="s">
        <v>347</v>
      </c>
      <c r="F4626" t="s">
        <v>348</v>
      </c>
      <c r="G4626" t="s">
        <v>411</v>
      </c>
      <c r="H4626">
        <v>50</v>
      </c>
      <c r="I4626" t="s">
        <v>265</v>
      </c>
      <c r="J4626" t="s">
        <v>264</v>
      </c>
      <c r="K4626">
        <v>613982</v>
      </c>
      <c r="L4626">
        <v>583386</v>
      </c>
      <c r="M4626">
        <v>7321</v>
      </c>
      <c r="N4626">
        <v>2007</v>
      </c>
      <c r="O4626">
        <v>10437</v>
      </c>
      <c r="P4626">
        <v>174</v>
      </c>
      <c r="Q4626">
        <v>10657</v>
      </c>
    </row>
    <row r="4627" spans="1:17" hidden="1" x14ac:dyDescent="0.2">
      <c r="A4627" t="s">
        <v>362</v>
      </c>
      <c r="B4627" s="2">
        <v>42186</v>
      </c>
      <c r="C4627" t="s">
        <v>353</v>
      </c>
      <c r="D4627" t="s">
        <v>354</v>
      </c>
      <c r="E4627" t="s">
        <v>349</v>
      </c>
      <c r="F4627" t="s">
        <v>350</v>
      </c>
      <c r="G4627" t="s">
        <v>411</v>
      </c>
      <c r="H4627">
        <v>50</v>
      </c>
      <c r="I4627" t="s">
        <v>265</v>
      </c>
      <c r="J4627" t="s">
        <v>264</v>
      </c>
      <c r="K4627">
        <v>625197</v>
      </c>
      <c r="L4627">
        <v>592746</v>
      </c>
      <c r="M4627">
        <v>7844</v>
      </c>
      <c r="N4627">
        <v>2365</v>
      </c>
      <c r="O4627">
        <v>10588</v>
      </c>
      <c r="P4627">
        <v>213</v>
      </c>
      <c r="Q4627">
        <v>11441</v>
      </c>
    </row>
    <row r="4628" spans="1:17" hidden="1" x14ac:dyDescent="0.2">
      <c r="A4628" t="s">
        <v>363</v>
      </c>
      <c r="B4628" s="2">
        <v>42552</v>
      </c>
      <c r="C4628" t="s">
        <v>341</v>
      </c>
      <c r="D4628" t="s">
        <v>342</v>
      </c>
      <c r="E4628" t="s">
        <v>343</v>
      </c>
      <c r="F4628" t="s">
        <v>344</v>
      </c>
      <c r="G4628" t="s">
        <v>411</v>
      </c>
      <c r="H4628">
        <v>50</v>
      </c>
      <c r="I4628" t="s">
        <v>265</v>
      </c>
      <c r="J4628" t="s">
        <v>264</v>
      </c>
      <c r="K4628">
        <v>5641</v>
      </c>
      <c r="L4628">
        <v>4684</v>
      </c>
      <c r="M4628">
        <v>248</v>
      </c>
      <c r="N4628">
        <v>159</v>
      </c>
      <c r="O4628">
        <v>87</v>
      </c>
      <c r="P4628">
        <v>22</v>
      </c>
      <c r="Q4628">
        <v>441</v>
      </c>
    </row>
    <row r="4629" spans="1:17" hidden="1" x14ac:dyDescent="0.2">
      <c r="A4629" t="s">
        <v>363</v>
      </c>
      <c r="B4629" s="2">
        <v>42552</v>
      </c>
      <c r="C4629" t="s">
        <v>341</v>
      </c>
      <c r="D4629" t="s">
        <v>342</v>
      </c>
      <c r="E4629" t="s">
        <v>347</v>
      </c>
      <c r="F4629" t="s">
        <v>348</v>
      </c>
      <c r="G4629" t="s">
        <v>411</v>
      </c>
      <c r="H4629">
        <v>50</v>
      </c>
      <c r="I4629" t="s">
        <v>265</v>
      </c>
      <c r="J4629" t="s">
        <v>264</v>
      </c>
      <c r="K4629">
        <v>309968</v>
      </c>
      <c r="L4629">
        <v>294134</v>
      </c>
      <c r="M4629">
        <v>3292</v>
      </c>
      <c r="N4629">
        <v>973</v>
      </c>
      <c r="O4629">
        <v>5967</v>
      </c>
      <c r="P4629">
        <v>79</v>
      </c>
      <c r="Q4629">
        <v>5523</v>
      </c>
    </row>
    <row r="4630" spans="1:17" hidden="1" x14ac:dyDescent="0.2">
      <c r="A4630" t="s">
        <v>363</v>
      </c>
      <c r="B4630" s="2">
        <v>42552</v>
      </c>
      <c r="C4630" t="s">
        <v>341</v>
      </c>
      <c r="D4630" t="s">
        <v>342</v>
      </c>
      <c r="E4630" t="s">
        <v>349</v>
      </c>
      <c r="F4630" t="s">
        <v>350</v>
      </c>
      <c r="G4630" t="s">
        <v>411</v>
      </c>
      <c r="H4630">
        <v>50</v>
      </c>
      <c r="I4630" t="s">
        <v>265</v>
      </c>
      <c r="J4630" t="s">
        <v>264</v>
      </c>
      <c r="K4630">
        <v>315609</v>
      </c>
      <c r="L4630">
        <v>298818</v>
      </c>
      <c r="M4630">
        <v>3540</v>
      </c>
      <c r="N4630">
        <v>1132</v>
      </c>
      <c r="O4630">
        <v>6054</v>
      </c>
      <c r="P4630">
        <v>101</v>
      </c>
      <c r="Q4630">
        <v>5964</v>
      </c>
    </row>
    <row r="4631" spans="1:17" hidden="1" x14ac:dyDescent="0.2">
      <c r="A4631" t="s">
        <v>363</v>
      </c>
      <c r="B4631" s="2">
        <v>42552</v>
      </c>
      <c r="C4631" t="s">
        <v>351</v>
      </c>
      <c r="D4631" t="s">
        <v>352</v>
      </c>
      <c r="E4631" t="s">
        <v>343</v>
      </c>
      <c r="F4631" t="s">
        <v>344</v>
      </c>
      <c r="G4631" t="s">
        <v>411</v>
      </c>
      <c r="H4631">
        <v>50</v>
      </c>
      <c r="I4631" t="s">
        <v>265</v>
      </c>
      <c r="J4631" t="s">
        <v>264</v>
      </c>
      <c r="K4631">
        <v>5992</v>
      </c>
      <c r="L4631">
        <v>4984</v>
      </c>
      <c r="M4631">
        <v>301</v>
      </c>
      <c r="N4631">
        <v>217</v>
      </c>
      <c r="O4631">
        <v>72</v>
      </c>
      <c r="P4631">
        <v>23</v>
      </c>
      <c r="Q4631">
        <v>395</v>
      </c>
    </row>
    <row r="4632" spans="1:17" hidden="1" x14ac:dyDescent="0.2">
      <c r="A4632" t="s">
        <v>363</v>
      </c>
      <c r="B4632" s="2">
        <v>42552</v>
      </c>
      <c r="C4632" t="s">
        <v>351</v>
      </c>
      <c r="D4632" t="s">
        <v>352</v>
      </c>
      <c r="E4632" t="s">
        <v>347</v>
      </c>
      <c r="F4632" t="s">
        <v>348</v>
      </c>
      <c r="G4632" t="s">
        <v>411</v>
      </c>
      <c r="H4632">
        <v>50</v>
      </c>
      <c r="I4632" t="s">
        <v>265</v>
      </c>
      <c r="J4632" t="s">
        <v>264</v>
      </c>
      <c r="K4632">
        <v>302043</v>
      </c>
      <c r="L4632">
        <v>286364</v>
      </c>
      <c r="M4632">
        <v>4245</v>
      </c>
      <c r="N4632">
        <v>1041</v>
      </c>
      <c r="O4632">
        <v>4942</v>
      </c>
      <c r="P4632">
        <v>107</v>
      </c>
      <c r="Q4632">
        <v>5344</v>
      </c>
    </row>
    <row r="4633" spans="1:17" hidden="1" x14ac:dyDescent="0.2">
      <c r="A4633" t="s">
        <v>363</v>
      </c>
      <c r="B4633" s="2">
        <v>42552</v>
      </c>
      <c r="C4633" t="s">
        <v>351</v>
      </c>
      <c r="D4633" t="s">
        <v>352</v>
      </c>
      <c r="E4633" t="s">
        <v>349</v>
      </c>
      <c r="F4633" t="s">
        <v>350</v>
      </c>
      <c r="G4633" t="s">
        <v>411</v>
      </c>
      <c r="H4633">
        <v>50</v>
      </c>
      <c r="I4633" t="s">
        <v>265</v>
      </c>
      <c r="J4633" t="s">
        <v>264</v>
      </c>
      <c r="K4633">
        <v>308035</v>
      </c>
      <c r="L4633">
        <v>291348</v>
      </c>
      <c r="M4633">
        <v>4546</v>
      </c>
      <c r="N4633">
        <v>1258</v>
      </c>
      <c r="O4633">
        <v>5014</v>
      </c>
      <c r="P4633">
        <v>130</v>
      </c>
      <c r="Q4633">
        <v>5739</v>
      </c>
    </row>
    <row r="4634" spans="1:17" hidden="1" x14ac:dyDescent="0.2">
      <c r="A4634" t="s">
        <v>363</v>
      </c>
      <c r="B4634" s="2">
        <v>42552</v>
      </c>
      <c r="C4634" t="s">
        <v>353</v>
      </c>
      <c r="D4634" t="s">
        <v>354</v>
      </c>
      <c r="E4634" t="s">
        <v>343</v>
      </c>
      <c r="F4634" t="s">
        <v>344</v>
      </c>
      <c r="G4634" t="s">
        <v>411</v>
      </c>
      <c r="H4634">
        <v>50</v>
      </c>
      <c r="I4634" t="s">
        <v>265</v>
      </c>
      <c r="J4634" t="s">
        <v>264</v>
      </c>
      <c r="K4634">
        <v>11633</v>
      </c>
      <c r="L4634">
        <v>9668</v>
      </c>
      <c r="M4634">
        <v>549</v>
      </c>
      <c r="N4634">
        <v>376</v>
      </c>
      <c r="O4634">
        <v>159</v>
      </c>
      <c r="P4634">
        <v>45</v>
      </c>
      <c r="Q4634">
        <v>836</v>
      </c>
    </row>
    <row r="4635" spans="1:17" hidden="1" x14ac:dyDescent="0.2">
      <c r="A4635" t="s">
        <v>363</v>
      </c>
      <c r="B4635" s="2">
        <v>42552</v>
      </c>
      <c r="C4635" t="s">
        <v>353</v>
      </c>
      <c r="D4635" t="s">
        <v>354</v>
      </c>
      <c r="E4635" t="s">
        <v>347</v>
      </c>
      <c r="F4635" t="s">
        <v>348</v>
      </c>
      <c r="G4635" t="s">
        <v>411</v>
      </c>
      <c r="H4635">
        <v>50</v>
      </c>
      <c r="I4635" t="s">
        <v>265</v>
      </c>
      <c r="J4635" t="s">
        <v>264</v>
      </c>
      <c r="K4635">
        <v>612011</v>
      </c>
      <c r="L4635">
        <v>580498</v>
      </c>
      <c r="M4635">
        <v>7537</v>
      </c>
      <c r="N4635">
        <v>2014</v>
      </c>
      <c r="O4635">
        <v>10909</v>
      </c>
      <c r="P4635">
        <v>186</v>
      </c>
      <c r="Q4635">
        <v>10867</v>
      </c>
    </row>
    <row r="4636" spans="1:17" hidden="1" x14ac:dyDescent="0.2">
      <c r="A4636" t="s">
        <v>363</v>
      </c>
      <c r="B4636" s="2">
        <v>42552</v>
      </c>
      <c r="C4636" t="s">
        <v>353</v>
      </c>
      <c r="D4636" t="s">
        <v>354</v>
      </c>
      <c r="E4636" t="s">
        <v>349</v>
      </c>
      <c r="F4636" t="s">
        <v>350</v>
      </c>
      <c r="G4636" t="s">
        <v>411</v>
      </c>
      <c r="H4636">
        <v>50</v>
      </c>
      <c r="I4636" t="s">
        <v>265</v>
      </c>
      <c r="J4636" t="s">
        <v>264</v>
      </c>
      <c r="K4636">
        <v>623644</v>
      </c>
      <c r="L4636">
        <v>590166</v>
      </c>
      <c r="M4636">
        <v>8086</v>
      </c>
      <c r="N4636">
        <v>2390</v>
      </c>
      <c r="O4636">
        <v>11068</v>
      </c>
      <c r="P4636">
        <v>231</v>
      </c>
      <c r="Q4636">
        <v>11703</v>
      </c>
    </row>
    <row r="4637" spans="1:17" hidden="1" x14ac:dyDescent="0.2">
      <c r="A4637" t="s">
        <v>364</v>
      </c>
      <c r="B4637" s="2">
        <v>42917</v>
      </c>
      <c r="C4637" t="s">
        <v>341</v>
      </c>
      <c r="D4637" t="s">
        <v>342</v>
      </c>
      <c r="E4637" t="s">
        <v>343</v>
      </c>
      <c r="F4637" t="s">
        <v>344</v>
      </c>
      <c r="G4637" t="s">
        <v>411</v>
      </c>
      <c r="H4637">
        <v>50</v>
      </c>
      <c r="I4637" t="s">
        <v>265</v>
      </c>
      <c r="J4637" t="s">
        <v>264</v>
      </c>
      <c r="K4637">
        <v>5895</v>
      </c>
      <c r="L4637">
        <v>4920</v>
      </c>
      <c r="M4637">
        <v>254</v>
      </c>
      <c r="N4637">
        <v>155</v>
      </c>
      <c r="O4637">
        <v>85</v>
      </c>
      <c r="P4637">
        <v>22</v>
      </c>
      <c r="Q4637">
        <v>459</v>
      </c>
    </row>
    <row r="4638" spans="1:17" hidden="1" x14ac:dyDescent="0.2">
      <c r="A4638" t="s">
        <v>364</v>
      </c>
      <c r="B4638" s="2">
        <v>42917</v>
      </c>
      <c r="C4638" t="s">
        <v>341</v>
      </c>
      <c r="D4638" t="s">
        <v>342</v>
      </c>
      <c r="E4638" t="s">
        <v>347</v>
      </c>
      <c r="F4638" t="s">
        <v>348</v>
      </c>
      <c r="G4638" t="s">
        <v>411</v>
      </c>
      <c r="H4638">
        <v>50</v>
      </c>
      <c r="I4638" t="s">
        <v>265</v>
      </c>
      <c r="J4638" t="s">
        <v>264</v>
      </c>
      <c r="K4638">
        <v>310225</v>
      </c>
      <c r="L4638">
        <v>293720</v>
      </c>
      <c r="M4638">
        <v>3414</v>
      </c>
      <c r="N4638">
        <v>1003</v>
      </c>
      <c r="O4638">
        <v>6384</v>
      </c>
      <c r="P4638">
        <v>76</v>
      </c>
      <c r="Q4638">
        <v>5628</v>
      </c>
    </row>
    <row r="4639" spans="1:17" hidden="1" x14ac:dyDescent="0.2">
      <c r="A4639" t="s">
        <v>364</v>
      </c>
      <c r="B4639" s="2">
        <v>42917</v>
      </c>
      <c r="C4639" t="s">
        <v>341</v>
      </c>
      <c r="D4639" t="s">
        <v>342</v>
      </c>
      <c r="E4639" t="s">
        <v>349</v>
      </c>
      <c r="F4639" t="s">
        <v>350</v>
      </c>
      <c r="G4639" t="s">
        <v>411</v>
      </c>
      <c r="H4639">
        <v>50</v>
      </c>
      <c r="I4639" t="s">
        <v>265</v>
      </c>
      <c r="J4639" t="s">
        <v>264</v>
      </c>
      <c r="K4639">
        <v>316120</v>
      </c>
      <c r="L4639">
        <v>298640</v>
      </c>
      <c r="M4639">
        <v>3668</v>
      </c>
      <c r="N4639">
        <v>1158</v>
      </c>
      <c r="O4639">
        <v>6469</v>
      </c>
      <c r="P4639">
        <v>98</v>
      </c>
      <c r="Q4639">
        <v>6087</v>
      </c>
    </row>
    <row r="4640" spans="1:17" hidden="1" x14ac:dyDescent="0.2">
      <c r="A4640" t="s">
        <v>364</v>
      </c>
      <c r="B4640" s="2">
        <v>42917</v>
      </c>
      <c r="C4640" t="s">
        <v>351</v>
      </c>
      <c r="D4640" t="s">
        <v>352</v>
      </c>
      <c r="E4640" t="s">
        <v>343</v>
      </c>
      <c r="F4640" t="s">
        <v>344</v>
      </c>
      <c r="G4640" t="s">
        <v>411</v>
      </c>
      <c r="H4640">
        <v>50</v>
      </c>
      <c r="I4640" t="s">
        <v>265</v>
      </c>
      <c r="J4640" t="s">
        <v>264</v>
      </c>
      <c r="K4640">
        <v>6218</v>
      </c>
      <c r="L4640">
        <v>5132</v>
      </c>
      <c r="M4640">
        <v>309</v>
      </c>
      <c r="N4640">
        <v>238</v>
      </c>
      <c r="O4640">
        <v>81</v>
      </c>
      <c r="P4640">
        <v>30</v>
      </c>
      <c r="Q4640">
        <v>428</v>
      </c>
    </row>
    <row r="4641" spans="1:17" hidden="1" x14ac:dyDescent="0.2">
      <c r="A4641" t="s">
        <v>364</v>
      </c>
      <c r="B4641" s="2">
        <v>42917</v>
      </c>
      <c r="C4641" t="s">
        <v>351</v>
      </c>
      <c r="D4641" t="s">
        <v>352</v>
      </c>
      <c r="E4641" t="s">
        <v>347</v>
      </c>
      <c r="F4641" t="s">
        <v>348</v>
      </c>
      <c r="G4641" t="s">
        <v>411</v>
      </c>
      <c r="H4641">
        <v>50</v>
      </c>
      <c r="I4641" t="s">
        <v>265</v>
      </c>
      <c r="J4641" t="s">
        <v>264</v>
      </c>
      <c r="K4641">
        <v>302187</v>
      </c>
      <c r="L4641">
        <v>285873</v>
      </c>
      <c r="M4641">
        <v>4431</v>
      </c>
      <c r="N4641">
        <v>1040</v>
      </c>
      <c r="O4641">
        <v>5318</v>
      </c>
      <c r="P4641">
        <v>109</v>
      </c>
      <c r="Q4641">
        <v>5416</v>
      </c>
    </row>
    <row r="4642" spans="1:17" hidden="1" x14ac:dyDescent="0.2">
      <c r="A4642" t="s">
        <v>364</v>
      </c>
      <c r="B4642" s="2">
        <v>42917</v>
      </c>
      <c r="C4642" t="s">
        <v>351</v>
      </c>
      <c r="D4642" t="s">
        <v>352</v>
      </c>
      <c r="E4642" t="s">
        <v>349</v>
      </c>
      <c r="F4642" t="s">
        <v>350</v>
      </c>
      <c r="G4642" t="s">
        <v>411</v>
      </c>
      <c r="H4642">
        <v>50</v>
      </c>
      <c r="I4642" t="s">
        <v>265</v>
      </c>
      <c r="J4642" t="s">
        <v>264</v>
      </c>
      <c r="K4642">
        <v>308405</v>
      </c>
      <c r="L4642">
        <v>291005</v>
      </c>
      <c r="M4642">
        <v>4740</v>
      </c>
      <c r="N4642">
        <v>1278</v>
      </c>
      <c r="O4642">
        <v>5399</v>
      </c>
      <c r="P4642">
        <v>139</v>
      </c>
      <c r="Q4642">
        <v>5844</v>
      </c>
    </row>
    <row r="4643" spans="1:17" hidden="1" x14ac:dyDescent="0.2">
      <c r="A4643" t="s">
        <v>364</v>
      </c>
      <c r="B4643" s="2">
        <v>42917</v>
      </c>
      <c r="C4643" t="s">
        <v>353</v>
      </c>
      <c r="D4643" t="s">
        <v>354</v>
      </c>
      <c r="E4643" t="s">
        <v>343</v>
      </c>
      <c r="F4643" t="s">
        <v>344</v>
      </c>
      <c r="G4643" t="s">
        <v>411</v>
      </c>
      <c r="H4643">
        <v>50</v>
      </c>
      <c r="I4643" t="s">
        <v>265</v>
      </c>
      <c r="J4643" t="s">
        <v>264</v>
      </c>
      <c r="K4643">
        <v>12113</v>
      </c>
      <c r="L4643">
        <v>10052</v>
      </c>
      <c r="M4643">
        <v>563</v>
      </c>
      <c r="N4643">
        <v>393</v>
      </c>
      <c r="O4643">
        <v>166</v>
      </c>
      <c r="P4643">
        <v>52</v>
      </c>
      <c r="Q4643">
        <v>887</v>
      </c>
    </row>
    <row r="4644" spans="1:17" hidden="1" x14ac:dyDescent="0.2">
      <c r="A4644" t="s">
        <v>364</v>
      </c>
      <c r="B4644" s="2">
        <v>42917</v>
      </c>
      <c r="C4644" t="s">
        <v>353</v>
      </c>
      <c r="D4644" t="s">
        <v>354</v>
      </c>
      <c r="E4644" t="s">
        <v>347</v>
      </c>
      <c r="F4644" t="s">
        <v>348</v>
      </c>
      <c r="G4644" t="s">
        <v>411</v>
      </c>
      <c r="H4644">
        <v>50</v>
      </c>
      <c r="I4644" t="s">
        <v>265</v>
      </c>
      <c r="J4644" t="s">
        <v>264</v>
      </c>
      <c r="K4644">
        <v>612412</v>
      </c>
      <c r="L4644">
        <v>579593</v>
      </c>
      <c r="M4644">
        <v>7845</v>
      </c>
      <c r="N4644">
        <v>2043</v>
      </c>
      <c r="O4644">
        <v>11702</v>
      </c>
      <c r="P4644">
        <v>185</v>
      </c>
      <c r="Q4644">
        <v>11044</v>
      </c>
    </row>
    <row r="4645" spans="1:17" hidden="1" x14ac:dyDescent="0.2">
      <c r="A4645" t="s">
        <v>364</v>
      </c>
      <c r="B4645" s="2">
        <v>42917</v>
      </c>
      <c r="C4645" t="s">
        <v>353</v>
      </c>
      <c r="D4645" t="s">
        <v>354</v>
      </c>
      <c r="E4645" t="s">
        <v>349</v>
      </c>
      <c r="F4645" t="s">
        <v>350</v>
      </c>
      <c r="G4645" t="s">
        <v>411</v>
      </c>
      <c r="H4645">
        <v>50</v>
      </c>
      <c r="I4645" t="s">
        <v>265</v>
      </c>
      <c r="J4645" t="s">
        <v>264</v>
      </c>
      <c r="K4645">
        <v>624525</v>
      </c>
      <c r="L4645">
        <v>589645</v>
      </c>
      <c r="M4645">
        <v>8408</v>
      </c>
      <c r="N4645">
        <v>2436</v>
      </c>
      <c r="O4645">
        <v>11868</v>
      </c>
      <c r="P4645">
        <v>237</v>
      </c>
      <c r="Q4645">
        <v>11931</v>
      </c>
    </row>
    <row r="4646" spans="1:17" hidden="1" x14ac:dyDescent="0.2">
      <c r="A4646" t="s">
        <v>365</v>
      </c>
      <c r="B4646" s="2">
        <v>43282</v>
      </c>
      <c r="C4646" t="s">
        <v>341</v>
      </c>
      <c r="D4646" t="s">
        <v>342</v>
      </c>
      <c r="E4646" t="s">
        <v>343</v>
      </c>
      <c r="F4646" t="s">
        <v>344</v>
      </c>
      <c r="G4646" t="s">
        <v>411</v>
      </c>
      <c r="H4646">
        <v>50</v>
      </c>
      <c r="I4646" t="s">
        <v>265</v>
      </c>
      <c r="J4646" t="s">
        <v>264</v>
      </c>
      <c r="K4646">
        <v>6154</v>
      </c>
      <c r="L4646">
        <v>5120</v>
      </c>
      <c r="M4646">
        <v>282</v>
      </c>
      <c r="N4646">
        <v>161</v>
      </c>
      <c r="O4646">
        <v>79</v>
      </c>
      <c r="P4646">
        <v>23</v>
      </c>
      <c r="Q4646">
        <v>489</v>
      </c>
    </row>
    <row r="4647" spans="1:17" hidden="1" x14ac:dyDescent="0.2">
      <c r="A4647" t="s">
        <v>365</v>
      </c>
      <c r="B4647" s="2">
        <v>43282</v>
      </c>
      <c r="C4647" t="s">
        <v>341</v>
      </c>
      <c r="D4647" t="s">
        <v>342</v>
      </c>
      <c r="E4647" t="s">
        <v>347</v>
      </c>
      <c r="F4647" t="s">
        <v>348</v>
      </c>
      <c r="G4647" t="s">
        <v>411</v>
      </c>
      <c r="H4647">
        <v>50</v>
      </c>
      <c r="I4647" t="s">
        <v>265</v>
      </c>
      <c r="J4647" t="s">
        <v>264</v>
      </c>
      <c r="K4647">
        <v>310893</v>
      </c>
      <c r="L4647">
        <v>293734</v>
      </c>
      <c r="M4647">
        <v>3502</v>
      </c>
      <c r="N4647">
        <v>1026</v>
      </c>
      <c r="O4647">
        <v>6787</v>
      </c>
      <c r="P4647">
        <v>80</v>
      </c>
      <c r="Q4647">
        <v>5764</v>
      </c>
    </row>
    <row r="4648" spans="1:17" hidden="1" x14ac:dyDescent="0.2">
      <c r="A4648" t="s">
        <v>365</v>
      </c>
      <c r="B4648" s="2">
        <v>43282</v>
      </c>
      <c r="C4648" t="s">
        <v>341</v>
      </c>
      <c r="D4648" t="s">
        <v>342</v>
      </c>
      <c r="E4648" t="s">
        <v>349</v>
      </c>
      <c r="F4648" t="s">
        <v>350</v>
      </c>
      <c r="G4648" t="s">
        <v>411</v>
      </c>
      <c r="H4648">
        <v>50</v>
      </c>
      <c r="I4648" t="s">
        <v>265</v>
      </c>
      <c r="J4648" t="s">
        <v>264</v>
      </c>
      <c r="K4648">
        <v>317047</v>
      </c>
      <c r="L4648">
        <v>298854</v>
      </c>
      <c r="M4648">
        <v>3784</v>
      </c>
      <c r="N4648">
        <v>1187</v>
      </c>
      <c r="O4648">
        <v>6866</v>
      </c>
      <c r="P4648">
        <v>103</v>
      </c>
      <c r="Q4648">
        <v>6253</v>
      </c>
    </row>
    <row r="4649" spans="1:17" hidden="1" x14ac:dyDescent="0.2">
      <c r="A4649" t="s">
        <v>365</v>
      </c>
      <c r="B4649" s="2">
        <v>43282</v>
      </c>
      <c r="C4649" t="s">
        <v>351</v>
      </c>
      <c r="D4649" t="s">
        <v>352</v>
      </c>
      <c r="E4649" t="s">
        <v>343</v>
      </c>
      <c r="F4649" t="s">
        <v>344</v>
      </c>
      <c r="G4649" t="s">
        <v>411</v>
      </c>
      <c r="H4649">
        <v>50</v>
      </c>
      <c r="I4649" t="s">
        <v>265</v>
      </c>
      <c r="J4649" t="s">
        <v>264</v>
      </c>
      <c r="K4649">
        <v>6380</v>
      </c>
      <c r="L4649">
        <v>5278</v>
      </c>
      <c r="M4649">
        <v>316</v>
      </c>
      <c r="N4649">
        <v>224</v>
      </c>
      <c r="O4649">
        <v>79</v>
      </c>
      <c r="P4649">
        <v>28</v>
      </c>
      <c r="Q4649">
        <v>455</v>
      </c>
    </row>
    <row r="4650" spans="1:17" hidden="1" x14ac:dyDescent="0.2">
      <c r="A4650" t="s">
        <v>365</v>
      </c>
      <c r="B4650" s="2">
        <v>43282</v>
      </c>
      <c r="C4650" t="s">
        <v>351</v>
      </c>
      <c r="D4650" t="s">
        <v>352</v>
      </c>
      <c r="E4650" t="s">
        <v>347</v>
      </c>
      <c r="F4650" t="s">
        <v>348</v>
      </c>
      <c r="G4650" t="s">
        <v>411</v>
      </c>
      <c r="H4650">
        <v>50</v>
      </c>
      <c r="I4650" t="s">
        <v>265</v>
      </c>
      <c r="J4650" t="s">
        <v>264</v>
      </c>
      <c r="K4650">
        <v>302872</v>
      </c>
      <c r="L4650">
        <v>285854</v>
      </c>
      <c r="M4650">
        <v>4653</v>
      </c>
      <c r="N4650">
        <v>1046</v>
      </c>
      <c r="O4650">
        <v>5636</v>
      </c>
      <c r="P4650">
        <v>116</v>
      </c>
      <c r="Q4650">
        <v>5567</v>
      </c>
    </row>
    <row r="4651" spans="1:17" hidden="1" x14ac:dyDescent="0.2">
      <c r="A4651" t="s">
        <v>365</v>
      </c>
      <c r="B4651" s="2">
        <v>43282</v>
      </c>
      <c r="C4651" t="s">
        <v>351</v>
      </c>
      <c r="D4651" t="s">
        <v>352</v>
      </c>
      <c r="E4651" t="s">
        <v>349</v>
      </c>
      <c r="F4651" t="s">
        <v>350</v>
      </c>
      <c r="G4651" t="s">
        <v>411</v>
      </c>
      <c r="H4651">
        <v>50</v>
      </c>
      <c r="I4651" t="s">
        <v>265</v>
      </c>
      <c r="J4651" t="s">
        <v>264</v>
      </c>
      <c r="K4651">
        <v>309252</v>
      </c>
      <c r="L4651">
        <v>291132</v>
      </c>
      <c r="M4651">
        <v>4969</v>
      </c>
      <c r="N4651">
        <v>1270</v>
      </c>
      <c r="O4651">
        <v>5715</v>
      </c>
      <c r="P4651">
        <v>144</v>
      </c>
      <c r="Q4651">
        <v>6022</v>
      </c>
    </row>
    <row r="4652" spans="1:17" hidden="1" x14ac:dyDescent="0.2">
      <c r="A4652" t="s">
        <v>365</v>
      </c>
      <c r="B4652" s="2">
        <v>43282</v>
      </c>
      <c r="C4652" t="s">
        <v>353</v>
      </c>
      <c r="D4652" t="s">
        <v>354</v>
      </c>
      <c r="E4652" t="s">
        <v>343</v>
      </c>
      <c r="F4652" t="s">
        <v>344</v>
      </c>
      <c r="G4652" t="s">
        <v>411</v>
      </c>
      <c r="H4652">
        <v>50</v>
      </c>
      <c r="I4652" t="s">
        <v>265</v>
      </c>
      <c r="J4652" t="s">
        <v>264</v>
      </c>
      <c r="K4652">
        <v>12534</v>
      </c>
      <c r="L4652">
        <v>10398</v>
      </c>
      <c r="M4652">
        <v>598</v>
      </c>
      <c r="N4652">
        <v>385</v>
      </c>
      <c r="O4652">
        <v>158</v>
      </c>
      <c r="P4652">
        <v>51</v>
      </c>
      <c r="Q4652">
        <v>944</v>
      </c>
    </row>
    <row r="4653" spans="1:17" hidden="1" x14ac:dyDescent="0.2">
      <c r="A4653" t="s">
        <v>365</v>
      </c>
      <c r="B4653" s="2">
        <v>43282</v>
      </c>
      <c r="C4653" t="s">
        <v>353</v>
      </c>
      <c r="D4653" t="s">
        <v>354</v>
      </c>
      <c r="E4653" t="s">
        <v>347</v>
      </c>
      <c r="F4653" t="s">
        <v>348</v>
      </c>
      <c r="G4653" t="s">
        <v>411</v>
      </c>
      <c r="H4653">
        <v>50</v>
      </c>
      <c r="I4653" t="s">
        <v>265</v>
      </c>
      <c r="J4653" t="s">
        <v>264</v>
      </c>
      <c r="K4653">
        <v>613765</v>
      </c>
      <c r="L4653">
        <v>579588</v>
      </c>
      <c r="M4653">
        <v>8155</v>
      </c>
      <c r="N4653">
        <v>2072</v>
      </c>
      <c r="O4653">
        <v>12423</v>
      </c>
      <c r="P4653">
        <v>196</v>
      </c>
      <c r="Q4653">
        <v>11331</v>
      </c>
    </row>
    <row r="4654" spans="1:17" hidden="1" x14ac:dyDescent="0.2">
      <c r="A4654" t="s">
        <v>365</v>
      </c>
      <c r="B4654" s="2">
        <v>43282</v>
      </c>
      <c r="C4654" t="s">
        <v>353</v>
      </c>
      <c r="D4654" t="s">
        <v>354</v>
      </c>
      <c r="E4654" t="s">
        <v>349</v>
      </c>
      <c r="F4654" t="s">
        <v>350</v>
      </c>
      <c r="G4654" t="s">
        <v>411</v>
      </c>
      <c r="H4654">
        <v>50</v>
      </c>
      <c r="I4654" t="s">
        <v>265</v>
      </c>
      <c r="J4654" t="s">
        <v>264</v>
      </c>
      <c r="K4654">
        <v>626299</v>
      </c>
      <c r="L4654">
        <v>589986</v>
      </c>
      <c r="M4654">
        <v>8753</v>
      </c>
      <c r="N4654">
        <v>2457</v>
      </c>
      <c r="O4654">
        <v>12581</v>
      </c>
      <c r="P4654">
        <v>247</v>
      </c>
      <c r="Q4654">
        <v>12275</v>
      </c>
    </row>
    <row r="4655" spans="1:17" hidden="1" x14ac:dyDescent="0.2">
      <c r="A4655" t="s">
        <v>339</v>
      </c>
      <c r="B4655" t="s">
        <v>340</v>
      </c>
      <c r="C4655" t="s">
        <v>341</v>
      </c>
      <c r="D4655" t="s">
        <v>342</v>
      </c>
      <c r="E4655" t="s">
        <v>343</v>
      </c>
      <c r="F4655" t="s">
        <v>344</v>
      </c>
      <c r="G4655" t="s">
        <v>412</v>
      </c>
      <c r="H4655">
        <v>51</v>
      </c>
      <c r="I4655" t="s">
        <v>267</v>
      </c>
      <c r="J4655" t="s">
        <v>266</v>
      </c>
      <c r="K4655">
        <v>302881</v>
      </c>
      <c r="L4655">
        <v>251540</v>
      </c>
      <c r="M4655">
        <v>24758</v>
      </c>
      <c r="N4655">
        <v>9364</v>
      </c>
      <c r="O4655">
        <v>3700</v>
      </c>
      <c r="P4655">
        <v>1253</v>
      </c>
      <c r="Q4655">
        <v>12266</v>
      </c>
    </row>
    <row r="4656" spans="1:17" hidden="1" x14ac:dyDescent="0.2">
      <c r="A4656" t="s">
        <v>339</v>
      </c>
      <c r="B4656" t="s">
        <v>340</v>
      </c>
      <c r="C4656" t="s">
        <v>341</v>
      </c>
      <c r="D4656" t="s">
        <v>342</v>
      </c>
      <c r="E4656" t="s">
        <v>347</v>
      </c>
      <c r="F4656" t="s">
        <v>348</v>
      </c>
      <c r="G4656" t="s">
        <v>412</v>
      </c>
      <c r="H4656">
        <v>51</v>
      </c>
      <c r="I4656" t="s">
        <v>267</v>
      </c>
      <c r="J4656" t="s">
        <v>266</v>
      </c>
      <c r="K4656">
        <v>3772160</v>
      </c>
      <c r="L4656">
        <v>2636976</v>
      </c>
      <c r="M4656">
        <v>800246</v>
      </c>
      <c r="N4656">
        <v>10508</v>
      </c>
      <c r="O4656">
        <v>232936</v>
      </c>
      <c r="P4656">
        <v>2692</v>
      </c>
      <c r="Q4656">
        <v>88802</v>
      </c>
    </row>
    <row r="4657" spans="1:17" hidden="1" x14ac:dyDescent="0.2">
      <c r="A4657" t="s">
        <v>339</v>
      </c>
      <c r="B4657" t="s">
        <v>340</v>
      </c>
      <c r="C4657" t="s">
        <v>341</v>
      </c>
      <c r="D4657" t="s">
        <v>342</v>
      </c>
      <c r="E4657" t="s">
        <v>349</v>
      </c>
      <c r="F4657" t="s">
        <v>350</v>
      </c>
      <c r="G4657" t="s">
        <v>412</v>
      </c>
      <c r="H4657">
        <v>51</v>
      </c>
      <c r="I4657" t="s">
        <v>267</v>
      </c>
      <c r="J4657" t="s">
        <v>266</v>
      </c>
      <c r="K4657">
        <v>4075041</v>
      </c>
      <c r="L4657">
        <v>2888516</v>
      </c>
      <c r="M4657">
        <v>825004</v>
      </c>
      <c r="N4657">
        <v>19872</v>
      </c>
      <c r="O4657">
        <v>236636</v>
      </c>
      <c r="P4657">
        <v>3945</v>
      </c>
      <c r="Q4657">
        <v>101068</v>
      </c>
    </row>
    <row r="4658" spans="1:17" hidden="1" x14ac:dyDescent="0.2">
      <c r="A4658" t="s">
        <v>339</v>
      </c>
      <c r="B4658" t="s">
        <v>340</v>
      </c>
      <c r="C4658" t="s">
        <v>351</v>
      </c>
      <c r="D4658" t="s">
        <v>352</v>
      </c>
      <c r="E4658" t="s">
        <v>343</v>
      </c>
      <c r="F4658" t="s">
        <v>344</v>
      </c>
      <c r="G4658" t="s">
        <v>412</v>
      </c>
      <c r="H4658">
        <v>51</v>
      </c>
      <c r="I4658" t="s">
        <v>267</v>
      </c>
      <c r="J4658" t="s">
        <v>266</v>
      </c>
      <c r="K4658">
        <v>328944</v>
      </c>
      <c r="L4658">
        <v>275260</v>
      </c>
      <c r="M4658">
        <v>24587</v>
      </c>
      <c r="N4658">
        <v>11220</v>
      </c>
      <c r="O4658">
        <v>3828</v>
      </c>
      <c r="P4658">
        <v>1705</v>
      </c>
      <c r="Q4658">
        <v>12344</v>
      </c>
    </row>
    <row r="4659" spans="1:17" hidden="1" x14ac:dyDescent="0.2">
      <c r="A4659" t="s">
        <v>339</v>
      </c>
      <c r="B4659" t="s">
        <v>340</v>
      </c>
      <c r="C4659" t="s">
        <v>351</v>
      </c>
      <c r="D4659" t="s">
        <v>352</v>
      </c>
      <c r="E4659" t="s">
        <v>347</v>
      </c>
      <c r="F4659" t="s">
        <v>348</v>
      </c>
      <c r="G4659" t="s">
        <v>412</v>
      </c>
      <c r="H4659">
        <v>51</v>
      </c>
      <c r="I4659" t="s">
        <v>267</v>
      </c>
      <c r="J4659" t="s">
        <v>266</v>
      </c>
      <c r="K4659">
        <v>3597039</v>
      </c>
      <c r="L4659">
        <v>2561656</v>
      </c>
      <c r="M4659">
        <v>729823</v>
      </c>
      <c r="N4659">
        <v>10433</v>
      </c>
      <c r="O4659">
        <v>208685</v>
      </c>
      <c r="P4659">
        <v>2551</v>
      </c>
      <c r="Q4659">
        <v>83891</v>
      </c>
    </row>
    <row r="4660" spans="1:17" hidden="1" x14ac:dyDescent="0.2">
      <c r="A4660" t="s">
        <v>339</v>
      </c>
      <c r="B4660" t="s">
        <v>340</v>
      </c>
      <c r="C4660" t="s">
        <v>351</v>
      </c>
      <c r="D4660" t="s">
        <v>352</v>
      </c>
      <c r="E4660" t="s">
        <v>349</v>
      </c>
      <c r="F4660" t="s">
        <v>350</v>
      </c>
      <c r="G4660" t="s">
        <v>412</v>
      </c>
      <c r="H4660">
        <v>51</v>
      </c>
      <c r="I4660" t="s">
        <v>267</v>
      </c>
      <c r="J4660" t="s">
        <v>266</v>
      </c>
      <c r="K4660">
        <v>3925983</v>
      </c>
      <c r="L4660">
        <v>2836916</v>
      </c>
      <c r="M4660">
        <v>754410</v>
      </c>
      <c r="N4660">
        <v>21653</v>
      </c>
      <c r="O4660">
        <v>212513</v>
      </c>
      <c r="P4660">
        <v>4256</v>
      </c>
      <c r="Q4660">
        <v>96235</v>
      </c>
    </row>
    <row r="4661" spans="1:17" hidden="1" x14ac:dyDescent="0.2">
      <c r="A4661" t="s">
        <v>339</v>
      </c>
      <c r="B4661" t="s">
        <v>340</v>
      </c>
      <c r="C4661" t="s">
        <v>353</v>
      </c>
      <c r="D4661" t="s">
        <v>354</v>
      </c>
      <c r="E4661" t="s">
        <v>343</v>
      </c>
      <c r="F4661" t="s">
        <v>344</v>
      </c>
      <c r="G4661" t="s">
        <v>412</v>
      </c>
      <c r="H4661">
        <v>51</v>
      </c>
      <c r="I4661" t="s">
        <v>267</v>
      </c>
      <c r="J4661" t="s">
        <v>266</v>
      </c>
      <c r="K4661">
        <v>631825</v>
      </c>
      <c r="L4661">
        <v>526800</v>
      </c>
      <c r="M4661">
        <v>49345</v>
      </c>
      <c r="N4661">
        <v>20584</v>
      </c>
      <c r="O4661">
        <v>7528</v>
      </c>
      <c r="P4661">
        <v>2958</v>
      </c>
      <c r="Q4661">
        <v>24610</v>
      </c>
    </row>
    <row r="4662" spans="1:17" hidden="1" x14ac:dyDescent="0.2">
      <c r="A4662" t="s">
        <v>339</v>
      </c>
      <c r="B4662" t="s">
        <v>340</v>
      </c>
      <c r="C4662" t="s">
        <v>353</v>
      </c>
      <c r="D4662" t="s">
        <v>354</v>
      </c>
      <c r="E4662" t="s">
        <v>347</v>
      </c>
      <c r="F4662" t="s">
        <v>348</v>
      </c>
      <c r="G4662" t="s">
        <v>412</v>
      </c>
      <c r="H4662">
        <v>51</v>
      </c>
      <c r="I4662" t="s">
        <v>267</v>
      </c>
      <c r="J4662" t="s">
        <v>266</v>
      </c>
      <c r="K4662">
        <v>7369199</v>
      </c>
      <c r="L4662">
        <v>5198632</v>
      </c>
      <c r="M4662">
        <v>1530069</v>
      </c>
      <c r="N4662">
        <v>20941</v>
      </c>
      <c r="O4662">
        <v>441621</v>
      </c>
      <c r="P4662">
        <v>5243</v>
      </c>
      <c r="Q4662">
        <v>172693</v>
      </c>
    </row>
    <row r="4663" spans="1:17" hidden="1" x14ac:dyDescent="0.2">
      <c r="A4663" t="s">
        <v>339</v>
      </c>
      <c r="B4663" t="s">
        <v>340</v>
      </c>
      <c r="C4663" t="s">
        <v>353</v>
      </c>
      <c r="D4663" t="s">
        <v>354</v>
      </c>
      <c r="E4663" t="s">
        <v>349</v>
      </c>
      <c r="F4663" t="s">
        <v>350</v>
      </c>
      <c r="G4663" t="s">
        <v>412</v>
      </c>
      <c r="H4663">
        <v>51</v>
      </c>
      <c r="I4663" t="s">
        <v>267</v>
      </c>
      <c r="J4663" t="s">
        <v>266</v>
      </c>
      <c r="K4663">
        <v>8001024</v>
      </c>
      <c r="L4663">
        <v>5725432</v>
      </c>
      <c r="M4663">
        <v>1579414</v>
      </c>
      <c r="N4663">
        <v>41525</v>
      </c>
      <c r="O4663">
        <v>449149</v>
      </c>
      <c r="P4663">
        <v>8201</v>
      </c>
      <c r="Q4663">
        <v>197303</v>
      </c>
    </row>
    <row r="4664" spans="1:17" hidden="1" x14ac:dyDescent="0.2">
      <c r="A4664" t="s">
        <v>355</v>
      </c>
      <c r="B4664" t="s">
        <v>356</v>
      </c>
      <c r="C4664" t="s">
        <v>341</v>
      </c>
      <c r="D4664" t="s">
        <v>342</v>
      </c>
      <c r="E4664" t="s">
        <v>343</v>
      </c>
      <c r="F4664" t="s">
        <v>344</v>
      </c>
      <c r="G4664" t="s">
        <v>412</v>
      </c>
      <c r="H4664">
        <v>51</v>
      </c>
      <c r="I4664" t="s">
        <v>267</v>
      </c>
      <c r="J4664" t="s">
        <v>266</v>
      </c>
      <c r="K4664">
        <v>302886</v>
      </c>
      <c r="L4664">
        <v>251545</v>
      </c>
      <c r="M4664">
        <v>24758</v>
      </c>
      <c r="N4664">
        <v>9364</v>
      </c>
      <c r="O4664">
        <v>3700</v>
      </c>
      <c r="P4664">
        <v>1253</v>
      </c>
      <c r="Q4664">
        <v>12266</v>
      </c>
    </row>
    <row r="4665" spans="1:17" hidden="1" x14ac:dyDescent="0.2">
      <c r="A4665" t="s">
        <v>355</v>
      </c>
      <c r="B4665" t="s">
        <v>356</v>
      </c>
      <c r="C4665" t="s">
        <v>341</v>
      </c>
      <c r="D4665" t="s">
        <v>342</v>
      </c>
      <c r="E4665" t="s">
        <v>347</v>
      </c>
      <c r="F4665" t="s">
        <v>348</v>
      </c>
      <c r="G4665" t="s">
        <v>412</v>
      </c>
      <c r="H4665">
        <v>51</v>
      </c>
      <c r="I4665" t="s">
        <v>267</v>
      </c>
      <c r="J4665" t="s">
        <v>266</v>
      </c>
      <c r="K4665">
        <v>3772174</v>
      </c>
      <c r="L4665">
        <v>2636989</v>
      </c>
      <c r="M4665">
        <v>800245</v>
      </c>
      <c r="N4665">
        <v>10508</v>
      </c>
      <c r="O4665">
        <v>232937</v>
      </c>
      <c r="P4665">
        <v>2692</v>
      </c>
      <c r="Q4665">
        <v>88803</v>
      </c>
    </row>
    <row r="4666" spans="1:17" hidden="1" x14ac:dyDescent="0.2">
      <c r="A4666" t="s">
        <v>355</v>
      </c>
      <c r="B4666" t="s">
        <v>356</v>
      </c>
      <c r="C4666" t="s">
        <v>341</v>
      </c>
      <c r="D4666" t="s">
        <v>342</v>
      </c>
      <c r="E4666" t="s">
        <v>349</v>
      </c>
      <c r="F4666" t="s">
        <v>350</v>
      </c>
      <c r="G4666" t="s">
        <v>412</v>
      </c>
      <c r="H4666">
        <v>51</v>
      </c>
      <c r="I4666" t="s">
        <v>267</v>
      </c>
      <c r="J4666" t="s">
        <v>266</v>
      </c>
      <c r="K4666">
        <v>4075060</v>
      </c>
      <c r="L4666">
        <v>2888534</v>
      </c>
      <c r="M4666">
        <v>825003</v>
      </c>
      <c r="N4666">
        <v>19872</v>
      </c>
      <c r="O4666">
        <v>236637</v>
      </c>
      <c r="P4666">
        <v>3945</v>
      </c>
      <c r="Q4666">
        <v>101069</v>
      </c>
    </row>
    <row r="4667" spans="1:17" hidden="1" x14ac:dyDescent="0.2">
      <c r="A4667" t="s">
        <v>355</v>
      </c>
      <c r="B4667" t="s">
        <v>356</v>
      </c>
      <c r="C4667" t="s">
        <v>351</v>
      </c>
      <c r="D4667" t="s">
        <v>352</v>
      </c>
      <c r="E4667" t="s">
        <v>343</v>
      </c>
      <c r="F4667" t="s">
        <v>344</v>
      </c>
      <c r="G4667" t="s">
        <v>412</v>
      </c>
      <c r="H4667">
        <v>51</v>
      </c>
      <c r="I4667" t="s">
        <v>267</v>
      </c>
      <c r="J4667" t="s">
        <v>266</v>
      </c>
      <c r="K4667">
        <v>328947</v>
      </c>
      <c r="L4667">
        <v>275263</v>
      </c>
      <c r="M4667">
        <v>24587</v>
      </c>
      <c r="N4667">
        <v>11220</v>
      </c>
      <c r="O4667">
        <v>3828</v>
      </c>
      <c r="P4667">
        <v>1705</v>
      </c>
      <c r="Q4667">
        <v>12344</v>
      </c>
    </row>
    <row r="4668" spans="1:17" hidden="1" x14ac:dyDescent="0.2">
      <c r="A4668" t="s">
        <v>355</v>
      </c>
      <c r="B4668" t="s">
        <v>356</v>
      </c>
      <c r="C4668" t="s">
        <v>351</v>
      </c>
      <c r="D4668" t="s">
        <v>352</v>
      </c>
      <c r="E4668" t="s">
        <v>347</v>
      </c>
      <c r="F4668" t="s">
        <v>348</v>
      </c>
      <c r="G4668" t="s">
        <v>412</v>
      </c>
      <c r="H4668">
        <v>51</v>
      </c>
      <c r="I4668" t="s">
        <v>267</v>
      </c>
      <c r="J4668" t="s">
        <v>266</v>
      </c>
      <c r="K4668">
        <v>3597048</v>
      </c>
      <c r="L4668">
        <v>2561666</v>
      </c>
      <c r="M4668">
        <v>729822</v>
      </c>
      <c r="N4668">
        <v>10433</v>
      </c>
      <c r="O4668">
        <v>208685</v>
      </c>
      <c r="P4668">
        <v>2551</v>
      </c>
      <c r="Q4668">
        <v>83891</v>
      </c>
    </row>
    <row r="4669" spans="1:17" hidden="1" x14ac:dyDescent="0.2">
      <c r="A4669" t="s">
        <v>355</v>
      </c>
      <c r="B4669" t="s">
        <v>356</v>
      </c>
      <c r="C4669" t="s">
        <v>351</v>
      </c>
      <c r="D4669" t="s">
        <v>352</v>
      </c>
      <c r="E4669" t="s">
        <v>349</v>
      </c>
      <c r="F4669" t="s">
        <v>350</v>
      </c>
      <c r="G4669" t="s">
        <v>412</v>
      </c>
      <c r="H4669">
        <v>51</v>
      </c>
      <c r="I4669" t="s">
        <v>267</v>
      </c>
      <c r="J4669" t="s">
        <v>266</v>
      </c>
      <c r="K4669">
        <v>3925995</v>
      </c>
      <c r="L4669">
        <v>2836929</v>
      </c>
      <c r="M4669">
        <v>754409</v>
      </c>
      <c r="N4669">
        <v>21653</v>
      </c>
      <c r="O4669">
        <v>212513</v>
      </c>
      <c r="P4669">
        <v>4256</v>
      </c>
      <c r="Q4669">
        <v>96235</v>
      </c>
    </row>
    <row r="4670" spans="1:17" hidden="1" x14ac:dyDescent="0.2">
      <c r="A4670" t="s">
        <v>355</v>
      </c>
      <c r="B4670" t="s">
        <v>356</v>
      </c>
      <c r="C4670" t="s">
        <v>353</v>
      </c>
      <c r="D4670" t="s">
        <v>354</v>
      </c>
      <c r="E4670" t="s">
        <v>343</v>
      </c>
      <c r="F4670" t="s">
        <v>344</v>
      </c>
      <c r="G4670" t="s">
        <v>412</v>
      </c>
      <c r="H4670">
        <v>51</v>
      </c>
      <c r="I4670" t="s">
        <v>267</v>
      </c>
      <c r="J4670" t="s">
        <v>266</v>
      </c>
      <c r="K4670">
        <v>631833</v>
      </c>
      <c r="L4670">
        <v>526808</v>
      </c>
      <c r="M4670">
        <v>49345</v>
      </c>
      <c r="N4670">
        <v>20584</v>
      </c>
      <c r="O4670">
        <v>7528</v>
      </c>
      <c r="P4670">
        <v>2958</v>
      </c>
      <c r="Q4670">
        <v>24610</v>
      </c>
    </row>
    <row r="4671" spans="1:17" hidden="1" x14ac:dyDescent="0.2">
      <c r="A4671" t="s">
        <v>355</v>
      </c>
      <c r="B4671" t="s">
        <v>356</v>
      </c>
      <c r="C4671" t="s">
        <v>353</v>
      </c>
      <c r="D4671" t="s">
        <v>354</v>
      </c>
      <c r="E4671" t="s">
        <v>347</v>
      </c>
      <c r="F4671" t="s">
        <v>348</v>
      </c>
      <c r="G4671" t="s">
        <v>412</v>
      </c>
      <c r="H4671">
        <v>51</v>
      </c>
      <c r="I4671" t="s">
        <v>267</v>
      </c>
      <c r="J4671" t="s">
        <v>266</v>
      </c>
      <c r="K4671">
        <v>7369222</v>
      </c>
      <c r="L4671">
        <v>5198655</v>
      </c>
      <c r="M4671">
        <v>1530067</v>
      </c>
      <c r="N4671">
        <v>20941</v>
      </c>
      <c r="O4671">
        <v>441622</v>
      </c>
      <c r="P4671">
        <v>5243</v>
      </c>
      <c r="Q4671">
        <v>172694</v>
      </c>
    </row>
    <row r="4672" spans="1:17" hidden="1" x14ac:dyDescent="0.2">
      <c r="A4672" t="s">
        <v>355</v>
      </c>
      <c r="B4672" t="s">
        <v>356</v>
      </c>
      <c r="C4672" t="s">
        <v>353</v>
      </c>
      <c r="D4672" t="s">
        <v>354</v>
      </c>
      <c r="E4672" t="s">
        <v>349</v>
      </c>
      <c r="F4672" t="s">
        <v>350</v>
      </c>
      <c r="G4672" t="s">
        <v>412</v>
      </c>
      <c r="H4672">
        <v>51</v>
      </c>
      <c r="I4672" t="s">
        <v>267</v>
      </c>
      <c r="J4672" t="s">
        <v>266</v>
      </c>
      <c r="K4672">
        <v>8001055</v>
      </c>
      <c r="L4672">
        <v>5725463</v>
      </c>
      <c r="M4672">
        <v>1579412</v>
      </c>
      <c r="N4672">
        <v>41525</v>
      </c>
      <c r="O4672">
        <v>449150</v>
      </c>
      <c r="P4672">
        <v>8201</v>
      </c>
      <c r="Q4672">
        <v>197304</v>
      </c>
    </row>
    <row r="4673" spans="1:17" hidden="1" x14ac:dyDescent="0.2">
      <c r="A4673" t="s">
        <v>357</v>
      </c>
      <c r="B4673" s="2">
        <v>40360</v>
      </c>
      <c r="C4673" t="s">
        <v>341</v>
      </c>
      <c r="D4673" t="s">
        <v>342</v>
      </c>
      <c r="E4673" t="s">
        <v>343</v>
      </c>
      <c r="F4673" t="s">
        <v>344</v>
      </c>
      <c r="G4673" t="s">
        <v>412</v>
      </c>
      <c r="H4673">
        <v>51</v>
      </c>
      <c r="I4673" t="s">
        <v>267</v>
      </c>
      <c r="J4673" t="s">
        <v>266</v>
      </c>
      <c r="K4673">
        <v>305849</v>
      </c>
      <c r="L4673">
        <v>254143</v>
      </c>
      <c r="M4673">
        <v>24886</v>
      </c>
      <c r="N4673">
        <v>9398</v>
      </c>
      <c r="O4673">
        <v>3741</v>
      </c>
      <c r="P4673">
        <v>1258</v>
      </c>
      <c r="Q4673">
        <v>12423</v>
      </c>
    </row>
    <row r="4674" spans="1:17" hidden="1" x14ac:dyDescent="0.2">
      <c r="A4674" t="s">
        <v>357</v>
      </c>
      <c r="B4674" s="2">
        <v>40360</v>
      </c>
      <c r="C4674" t="s">
        <v>341</v>
      </c>
      <c r="D4674" t="s">
        <v>342</v>
      </c>
      <c r="E4674" t="s">
        <v>347</v>
      </c>
      <c r="F4674" t="s">
        <v>348</v>
      </c>
      <c r="G4674" t="s">
        <v>412</v>
      </c>
      <c r="H4674">
        <v>51</v>
      </c>
      <c r="I4674" t="s">
        <v>267</v>
      </c>
      <c r="J4674" t="s">
        <v>266</v>
      </c>
      <c r="K4674">
        <v>3779695</v>
      </c>
      <c r="L4674">
        <v>2640050</v>
      </c>
      <c r="M4674">
        <v>801773</v>
      </c>
      <c r="N4674">
        <v>10519</v>
      </c>
      <c r="O4674">
        <v>234952</v>
      </c>
      <c r="P4674">
        <v>2720</v>
      </c>
      <c r="Q4674">
        <v>89681</v>
      </c>
    </row>
    <row r="4675" spans="1:17" hidden="1" x14ac:dyDescent="0.2">
      <c r="A4675" t="s">
        <v>357</v>
      </c>
      <c r="B4675" s="2">
        <v>40360</v>
      </c>
      <c r="C4675" t="s">
        <v>341</v>
      </c>
      <c r="D4675" t="s">
        <v>342</v>
      </c>
      <c r="E4675" t="s">
        <v>349</v>
      </c>
      <c r="F4675" t="s">
        <v>350</v>
      </c>
      <c r="G4675" t="s">
        <v>412</v>
      </c>
      <c r="H4675">
        <v>51</v>
      </c>
      <c r="I4675" t="s">
        <v>267</v>
      </c>
      <c r="J4675" t="s">
        <v>266</v>
      </c>
      <c r="K4675">
        <v>4085544</v>
      </c>
      <c r="L4675">
        <v>2894193</v>
      </c>
      <c r="M4675">
        <v>826659</v>
      </c>
      <c r="N4675">
        <v>19917</v>
      </c>
      <c r="O4675">
        <v>238693</v>
      </c>
      <c r="P4675">
        <v>3978</v>
      </c>
      <c r="Q4675">
        <v>102104</v>
      </c>
    </row>
    <row r="4676" spans="1:17" hidden="1" x14ac:dyDescent="0.2">
      <c r="A4676" t="s">
        <v>357</v>
      </c>
      <c r="B4676" s="2">
        <v>40360</v>
      </c>
      <c r="C4676" t="s">
        <v>351</v>
      </c>
      <c r="D4676" t="s">
        <v>352</v>
      </c>
      <c r="E4676" t="s">
        <v>343</v>
      </c>
      <c r="F4676" t="s">
        <v>344</v>
      </c>
      <c r="G4676" t="s">
        <v>412</v>
      </c>
      <c r="H4676">
        <v>51</v>
      </c>
      <c r="I4676" t="s">
        <v>267</v>
      </c>
      <c r="J4676" t="s">
        <v>266</v>
      </c>
      <c r="K4676">
        <v>331951</v>
      </c>
      <c r="L4676">
        <v>277860</v>
      </c>
      <c r="M4676">
        <v>24740</v>
      </c>
      <c r="N4676">
        <v>11296</v>
      </c>
      <c r="O4676">
        <v>3855</v>
      </c>
      <c r="P4676">
        <v>1707</v>
      </c>
      <c r="Q4676">
        <v>12493</v>
      </c>
    </row>
    <row r="4677" spans="1:17" hidden="1" x14ac:dyDescent="0.2">
      <c r="A4677" t="s">
        <v>357</v>
      </c>
      <c r="B4677" s="2">
        <v>40360</v>
      </c>
      <c r="C4677" t="s">
        <v>351</v>
      </c>
      <c r="D4677" t="s">
        <v>352</v>
      </c>
      <c r="E4677" t="s">
        <v>347</v>
      </c>
      <c r="F4677" t="s">
        <v>348</v>
      </c>
      <c r="G4677" t="s">
        <v>412</v>
      </c>
      <c r="H4677">
        <v>51</v>
      </c>
      <c r="I4677" t="s">
        <v>267</v>
      </c>
      <c r="J4677" t="s">
        <v>266</v>
      </c>
      <c r="K4677">
        <v>3606185</v>
      </c>
      <c r="L4677">
        <v>2565719</v>
      </c>
      <c r="M4677">
        <v>732200</v>
      </c>
      <c r="N4677">
        <v>10457</v>
      </c>
      <c r="O4677">
        <v>210487</v>
      </c>
      <c r="P4677">
        <v>2573</v>
      </c>
      <c r="Q4677">
        <v>84749</v>
      </c>
    </row>
    <row r="4678" spans="1:17" hidden="1" x14ac:dyDescent="0.2">
      <c r="A4678" t="s">
        <v>357</v>
      </c>
      <c r="B4678" s="2">
        <v>40360</v>
      </c>
      <c r="C4678" t="s">
        <v>351</v>
      </c>
      <c r="D4678" t="s">
        <v>352</v>
      </c>
      <c r="E4678" t="s">
        <v>349</v>
      </c>
      <c r="F4678" t="s">
        <v>350</v>
      </c>
      <c r="G4678" t="s">
        <v>412</v>
      </c>
      <c r="H4678">
        <v>51</v>
      </c>
      <c r="I4678" t="s">
        <v>267</v>
      </c>
      <c r="J4678" t="s">
        <v>266</v>
      </c>
      <c r="K4678">
        <v>3938136</v>
      </c>
      <c r="L4678">
        <v>2843579</v>
      </c>
      <c r="M4678">
        <v>756940</v>
      </c>
      <c r="N4678">
        <v>21753</v>
      </c>
      <c r="O4678">
        <v>214342</v>
      </c>
      <c r="P4678">
        <v>4280</v>
      </c>
      <c r="Q4678">
        <v>97242</v>
      </c>
    </row>
    <row r="4679" spans="1:17" hidden="1" x14ac:dyDescent="0.2">
      <c r="A4679" t="s">
        <v>357</v>
      </c>
      <c r="B4679" s="2">
        <v>40360</v>
      </c>
      <c r="C4679" t="s">
        <v>353</v>
      </c>
      <c r="D4679" t="s">
        <v>354</v>
      </c>
      <c r="E4679" t="s">
        <v>343</v>
      </c>
      <c r="F4679" t="s">
        <v>344</v>
      </c>
      <c r="G4679" t="s">
        <v>412</v>
      </c>
      <c r="H4679">
        <v>51</v>
      </c>
      <c r="I4679" t="s">
        <v>267</v>
      </c>
      <c r="J4679" t="s">
        <v>266</v>
      </c>
      <c r="K4679">
        <v>637800</v>
      </c>
      <c r="L4679">
        <v>532003</v>
      </c>
      <c r="M4679">
        <v>49626</v>
      </c>
      <c r="N4679">
        <v>20694</v>
      </c>
      <c r="O4679">
        <v>7596</v>
      </c>
      <c r="P4679">
        <v>2965</v>
      </c>
      <c r="Q4679">
        <v>24916</v>
      </c>
    </row>
    <row r="4680" spans="1:17" hidden="1" x14ac:dyDescent="0.2">
      <c r="A4680" t="s">
        <v>357</v>
      </c>
      <c r="B4680" s="2">
        <v>40360</v>
      </c>
      <c r="C4680" t="s">
        <v>353</v>
      </c>
      <c r="D4680" t="s">
        <v>354</v>
      </c>
      <c r="E4680" t="s">
        <v>347</v>
      </c>
      <c r="F4680" t="s">
        <v>348</v>
      </c>
      <c r="G4680" t="s">
        <v>412</v>
      </c>
      <c r="H4680">
        <v>51</v>
      </c>
      <c r="I4680" t="s">
        <v>267</v>
      </c>
      <c r="J4680" t="s">
        <v>266</v>
      </c>
      <c r="K4680">
        <v>7385880</v>
      </c>
      <c r="L4680">
        <v>5205769</v>
      </c>
      <c r="M4680">
        <v>1533973</v>
      </c>
      <c r="N4680">
        <v>20976</v>
      </c>
      <c r="O4680">
        <v>445439</v>
      </c>
      <c r="P4680">
        <v>5293</v>
      </c>
      <c r="Q4680">
        <v>174430</v>
      </c>
    </row>
    <row r="4681" spans="1:17" hidden="1" x14ac:dyDescent="0.2">
      <c r="A4681" t="s">
        <v>357</v>
      </c>
      <c r="B4681" s="2">
        <v>40360</v>
      </c>
      <c r="C4681" t="s">
        <v>353</v>
      </c>
      <c r="D4681" t="s">
        <v>354</v>
      </c>
      <c r="E4681" t="s">
        <v>349</v>
      </c>
      <c r="F4681" t="s">
        <v>350</v>
      </c>
      <c r="G4681" t="s">
        <v>412</v>
      </c>
      <c r="H4681">
        <v>51</v>
      </c>
      <c r="I4681" t="s">
        <v>267</v>
      </c>
      <c r="J4681" t="s">
        <v>266</v>
      </c>
      <c r="K4681">
        <v>8023680</v>
      </c>
      <c r="L4681">
        <v>5737772</v>
      </c>
      <c r="M4681">
        <v>1583599</v>
      </c>
      <c r="N4681">
        <v>41670</v>
      </c>
      <c r="O4681">
        <v>453035</v>
      </c>
      <c r="P4681">
        <v>8258</v>
      </c>
      <c r="Q4681">
        <v>199346</v>
      </c>
    </row>
    <row r="4682" spans="1:17" hidden="1" x14ac:dyDescent="0.2">
      <c r="A4682" t="s">
        <v>358</v>
      </c>
      <c r="B4682" s="2">
        <v>40725</v>
      </c>
      <c r="C4682" t="s">
        <v>341</v>
      </c>
      <c r="D4682" t="s">
        <v>342</v>
      </c>
      <c r="E4682" t="s">
        <v>343</v>
      </c>
      <c r="F4682" t="s">
        <v>344</v>
      </c>
      <c r="G4682" t="s">
        <v>412</v>
      </c>
      <c r="H4682">
        <v>51</v>
      </c>
      <c r="I4682" t="s">
        <v>267</v>
      </c>
      <c r="J4682" t="s">
        <v>266</v>
      </c>
      <c r="K4682">
        <v>318007</v>
      </c>
      <c r="L4682">
        <v>264859</v>
      </c>
      <c r="M4682">
        <v>25455</v>
      </c>
      <c r="N4682">
        <v>9558</v>
      </c>
      <c r="O4682">
        <v>3875</v>
      </c>
      <c r="P4682">
        <v>1278</v>
      </c>
      <c r="Q4682">
        <v>12982</v>
      </c>
    </row>
    <row r="4683" spans="1:17" hidden="1" x14ac:dyDescent="0.2">
      <c r="A4683" t="s">
        <v>358</v>
      </c>
      <c r="B4683" s="2">
        <v>40725</v>
      </c>
      <c r="C4683" t="s">
        <v>341</v>
      </c>
      <c r="D4683" t="s">
        <v>342</v>
      </c>
      <c r="E4683" t="s">
        <v>347</v>
      </c>
      <c r="F4683" t="s">
        <v>348</v>
      </c>
      <c r="G4683" t="s">
        <v>412</v>
      </c>
      <c r="H4683">
        <v>51</v>
      </c>
      <c r="I4683" t="s">
        <v>267</v>
      </c>
      <c r="J4683" t="s">
        <v>266</v>
      </c>
      <c r="K4683">
        <v>3804589</v>
      </c>
      <c r="L4683">
        <v>2648387</v>
      </c>
      <c r="M4683">
        <v>806572</v>
      </c>
      <c r="N4683">
        <v>10629</v>
      </c>
      <c r="O4683">
        <v>243318</v>
      </c>
      <c r="P4683">
        <v>2806</v>
      </c>
      <c r="Q4683">
        <v>92877</v>
      </c>
    </row>
    <row r="4684" spans="1:17" hidden="1" x14ac:dyDescent="0.2">
      <c r="A4684" t="s">
        <v>358</v>
      </c>
      <c r="B4684" s="2">
        <v>40725</v>
      </c>
      <c r="C4684" t="s">
        <v>341</v>
      </c>
      <c r="D4684" t="s">
        <v>342</v>
      </c>
      <c r="E4684" t="s">
        <v>349</v>
      </c>
      <c r="F4684" t="s">
        <v>350</v>
      </c>
      <c r="G4684" t="s">
        <v>412</v>
      </c>
      <c r="H4684">
        <v>51</v>
      </c>
      <c r="I4684" t="s">
        <v>267</v>
      </c>
      <c r="J4684" t="s">
        <v>266</v>
      </c>
      <c r="K4684">
        <v>4122596</v>
      </c>
      <c r="L4684">
        <v>2913246</v>
      </c>
      <c r="M4684">
        <v>832027</v>
      </c>
      <c r="N4684">
        <v>20187</v>
      </c>
      <c r="O4684">
        <v>247193</v>
      </c>
      <c r="P4684">
        <v>4084</v>
      </c>
      <c r="Q4684">
        <v>105859</v>
      </c>
    </row>
    <row r="4685" spans="1:17" hidden="1" x14ac:dyDescent="0.2">
      <c r="A4685" t="s">
        <v>358</v>
      </c>
      <c r="B4685" s="2">
        <v>40725</v>
      </c>
      <c r="C4685" t="s">
        <v>351</v>
      </c>
      <c r="D4685" t="s">
        <v>352</v>
      </c>
      <c r="E4685" t="s">
        <v>343</v>
      </c>
      <c r="F4685" t="s">
        <v>344</v>
      </c>
      <c r="G4685" t="s">
        <v>412</v>
      </c>
      <c r="H4685">
        <v>51</v>
      </c>
      <c r="I4685" t="s">
        <v>267</v>
      </c>
      <c r="J4685" t="s">
        <v>266</v>
      </c>
      <c r="K4685">
        <v>343588</v>
      </c>
      <c r="L4685">
        <v>288128</v>
      </c>
      <c r="M4685">
        <v>25319</v>
      </c>
      <c r="N4685">
        <v>11455</v>
      </c>
      <c r="O4685">
        <v>3994</v>
      </c>
      <c r="P4685">
        <v>1749</v>
      </c>
      <c r="Q4685">
        <v>12943</v>
      </c>
    </row>
    <row r="4686" spans="1:17" hidden="1" x14ac:dyDescent="0.2">
      <c r="A4686" t="s">
        <v>358</v>
      </c>
      <c r="B4686" s="2">
        <v>40725</v>
      </c>
      <c r="C4686" t="s">
        <v>351</v>
      </c>
      <c r="D4686" t="s">
        <v>352</v>
      </c>
      <c r="E4686" t="s">
        <v>347</v>
      </c>
      <c r="F4686" t="s">
        <v>348</v>
      </c>
      <c r="G4686" t="s">
        <v>412</v>
      </c>
      <c r="H4686">
        <v>51</v>
      </c>
      <c r="I4686" t="s">
        <v>267</v>
      </c>
      <c r="J4686" t="s">
        <v>266</v>
      </c>
      <c r="K4686">
        <v>3634285</v>
      </c>
      <c r="L4686">
        <v>2577805</v>
      </c>
      <c r="M4686">
        <v>737474</v>
      </c>
      <c r="N4686">
        <v>10561</v>
      </c>
      <c r="O4686">
        <v>217701</v>
      </c>
      <c r="P4686">
        <v>2649</v>
      </c>
      <c r="Q4686">
        <v>88095</v>
      </c>
    </row>
    <row r="4687" spans="1:17" hidden="1" x14ac:dyDescent="0.2">
      <c r="A4687" t="s">
        <v>358</v>
      </c>
      <c r="B4687" s="2">
        <v>40725</v>
      </c>
      <c r="C4687" t="s">
        <v>351</v>
      </c>
      <c r="D4687" t="s">
        <v>352</v>
      </c>
      <c r="E4687" t="s">
        <v>349</v>
      </c>
      <c r="F4687" t="s">
        <v>350</v>
      </c>
      <c r="G4687" t="s">
        <v>412</v>
      </c>
      <c r="H4687">
        <v>51</v>
      </c>
      <c r="I4687" t="s">
        <v>267</v>
      </c>
      <c r="J4687" t="s">
        <v>266</v>
      </c>
      <c r="K4687">
        <v>3977873</v>
      </c>
      <c r="L4687">
        <v>2865933</v>
      </c>
      <c r="M4687">
        <v>762793</v>
      </c>
      <c r="N4687">
        <v>22016</v>
      </c>
      <c r="O4687">
        <v>221695</v>
      </c>
      <c r="P4687">
        <v>4398</v>
      </c>
      <c r="Q4687">
        <v>101038</v>
      </c>
    </row>
    <row r="4688" spans="1:17" hidden="1" x14ac:dyDescent="0.2">
      <c r="A4688" t="s">
        <v>358</v>
      </c>
      <c r="B4688" s="2">
        <v>40725</v>
      </c>
      <c r="C4688" t="s">
        <v>353</v>
      </c>
      <c r="D4688" t="s">
        <v>354</v>
      </c>
      <c r="E4688" t="s">
        <v>343</v>
      </c>
      <c r="F4688" t="s">
        <v>344</v>
      </c>
      <c r="G4688" t="s">
        <v>412</v>
      </c>
      <c r="H4688">
        <v>51</v>
      </c>
      <c r="I4688" t="s">
        <v>267</v>
      </c>
      <c r="J4688" t="s">
        <v>266</v>
      </c>
      <c r="K4688">
        <v>661595</v>
      </c>
      <c r="L4688">
        <v>552987</v>
      </c>
      <c r="M4688">
        <v>50774</v>
      </c>
      <c r="N4688">
        <v>21013</v>
      </c>
      <c r="O4688">
        <v>7869</v>
      </c>
      <c r="P4688">
        <v>3027</v>
      </c>
      <c r="Q4688">
        <v>25925</v>
      </c>
    </row>
    <row r="4689" spans="1:17" hidden="1" x14ac:dyDescent="0.2">
      <c r="A4689" t="s">
        <v>358</v>
      </c>
      <c r="B4689" s="2">
        <v>40725</v>
      </c>
      <c r="C4689" t="s">
        <v>353</v>
      </c>
      <c r="D4689" t="s">
        <v>354</v>
      </c>
      <c r="E4689" t="s">
        <v>347</v>
      </c>
      <c r="F4689" t="s">
        <v>348</v>
      </c>
      <c r="G4689" t="s">
        <v>412</v>
      </c>
      <c r="H4689">
        <v>51</v>
      </c>
      <c r="I4689" t="s">
        <v>267</v>
      </c>
      <c r="J4689" t="s">
        <v>266</v>
      </c>
      <c r="K4689">
        <v>7438874</v>
      </c>
      <c r="L4689">
        <v>5226192</v>
      </c>
      <c r="M4689">
        <v>1544046</v>
      </c>
      <c r="N4689">
        <v>21190</v>
      </c>
      <c r="O4689">
        <v>461019</v>
      </c>
      <c r="P4689">
        <v>5455</v>
      </c>
      <c r="Q4689">
        <v>180972</v>
      </c>
    </row>
    <row r="4690" spans="1:17" hidden="1" x14ac:dyDescent="0.2">
      <c r="A4690" t="s">
        <v>358</v>
      </c>
      <c r="B4690" s="2">
        <v>40725</v>
      </c>
      <c r="C4690" t="s">
        <v>353</v>
      </c>
      <c r="D4690" t="s">
        <v>354</v>
      </c>
      <c r="E4690" t="s">
        <v>349</v>
      </c>
      <c r="F4690" t="s">
        <v>350</v>
      </c>
      <c r="G4690" t="s">
        <v>412</v>
      </c>
      <c r="H4690">
        <v>51</v>
      </c>
      <c r="I4690" t="s">
        <v>267</v>
      </c>
      <c r="J4690" t="s">
        <v>266</v>
      </c>
      <c r="K4690">
        <v>8100469</v>
      </c>
      <c r="L4690">
        <v>5779179</v>
      </c>
      <c r="M4690">
        <v>1594820</v>
      </c>
      <c r="N4690">
        <v>42203</v>
      </c>
      <c r="O4690">
        <v>468888</v>
      </c>
      <c r="P4690">
        <v>8482</v>
      </c>
      <c r="Q4690">
        <v>206897</v>
      </c>
    </row>
    <row r="4691" spans="1:17" hidden="1" x14ac:dyDescent="0.2">
      <c r="A4691" t="s">
        <v>359</v>
      </c>
      <c r="B4691" s="2">
        <v>41091</v>
      </c>
      <c r="C4691" t="s">
        <v>341</v>
      </c>
      <c r="D4691" t="s">
        <v>342</v>
      </c>
      <c r="E4691" t="s">
        <v>343</v>
      </c>
      <c r="F4691" t="s">
        <v>344</v>
      </c>
      <c r="G4691" t="s">
        <v>412</v>
      </c>
      <c r="H4691">
        <v>51</v>
      </c>
      <c r="I4691" t="s">
        <v>267</v>
      </c>
      <c r="J4691" t="s">
        <v>266</v>
      </c>
      <c r="K4691">
        <v>330149</v>
      </c>
      <c r="L4691">
        <v>275484</v>
      </c>
      <c r="M4691">
        <v>26124</v>
      </c>
      <c r="N4691">
        <v>9708</v>
      </c>
      <c r="O4691">
        <v>4066</v>
      </c>
      <c r="P4691">
        <v>1323</v>
      </c>
      <c r="Q4691">
        <v>13444</v>
      </c>
    </row>
    <row r="4692" spans="1:17" hidden="1" x14ac:dyDescent="0.2">
      <c r="A4692" t="s">
        <v>359</v>
      </c>
      <c r="B4692" s="2">
        <v>41091</v>
      </c>
      <c r="C4692" t="s">
        <v>341</v>
      </c>
      <c r="D4692" t="s">
        <v>342</v>
      </c>
      <c r="E4692" t="s">
        <v>347</v>
      </c>
      <c r="F4692" t="s">
        <v>348</v>
      </c>
      <c r="G4692" t="s">
        <v>412</v>
      </c>
      <c r="H4692">
        <v>51</v>
      </c>
      <c r="I4692" t="s">
        <v>267</v>
      </c>
      <c r="J4692" t="s">
        <v>266</v>
      </c>
      <c r="K4692">
        <v>3833871</v>
      </c>
      <c r="L4692">
        <v>2657820</v>
      </c>
      <c r="M4692">
        <v>813193</v>
      </c>
      <c r="N4692">
        <v>10721</v>
      </c>
      <c r="O4692">
        <v>253181</v>
      </c>
      <c r="P4692">
        <v>2884</v>
      </c>
      <c r="Q4692">
        <v>96072</v>
      </c>
    </row>
    <row r="4693" spans="1:17" hidden="1" x14ac:dyDescent="0.2">
      <c r="A4693" t="s">
        <v>359</v>
      </c>
      <c r="B4693" s="2">
        <v>41091</v>
      </c>
      <c r="C4693" t="s">
        <v>341</v>
      </c>
      <c r="D4693" t="s">
        <v>342</v>
      </c>
      <c r="E4693" t="s">
        <v>349</v>
      </c>
      <c r="F4693" t="s">
        <v>350</v>
      </c>
      <c r="G4693" t="s">
        <v>412</v>
      </c>
      <c r="H4693">
        <v>51</v>
      </c>
      <c r="I4693" t="s">
        <v>267</v>
      </c>
      <c r="J4693" t="s">
        <v>266</v>
      </c>
      <c r="K4693">
        <v>4164020</v>
      </c>
      <c r="L4693">
        <v>2933304</v>
      </c>
      <c r="M4693">
        <v>839317</v>
      </c>
      <c r="N4693">
        <v>20429</v>
      </c>
      <c r="O4693">
        <v>257247</v>
      </c>
      <c r="P4693">
        <v>4207</v>
      </c>
      <c r="Q4693">
        <v>109516</v>
      </c>
    </row>
    <row r="4694" spans="1:17" hidden="1" x14ac:dyDescent="0.2">
      <c r="A4694" t="s">
        <v>359</v>
      </c>
      <c r="B4694" s="2">
        <v>41091</v>
      </c>
      <c r="C4694" t="s">
        <v>351</v>
      </c>
      <c r="D4694" t="s">
        <v>352</v>
      </c>
      <c r="E4694" t="s">
        <v>343</v>
      </c>
      <c r="F4694" t="s">
        <v>344</v>
      </c>
      <c r="G4694" t="s">
        <v>412</v>
      </c>
      <c r="H4694">
        <v>51</v>
      </c>
      <c r="I4694" t="s">
        <v>267</v>
      </c>
      <c r="J4694" t="s">
        <v>266</v>
      </c>
      <c r="K4694">
        <v>355142</v>
      </c>
      <c r="L4694">
        <v>298265</v>
      </c>
      <c r="M4694">
        <v>25967</v>
      </c>
      <c r="N4694">
        <v>11534</v>
      </c>
      <c r="O4694">
        <v>4170</v>
      </c>
      <c r="P4694">
        <v>1785</v>
      </c>
      <c r="Q4694">
        <v>13421</v>
      </c>
    </row>
    <row r="4695" spans="1:17" hidden="1" x14ac:dyDescent="0.2">
      <c r="A4695" t="s">
        <v>359</v>
      </c>
      <c r="B4695" s="2">
        <v>41091</v>
      </c>
      <c r="C4695" t="s">
        <v>351</v>
      </c>
      <c r="D4695" t="s">
        <v>352</v>
      </c>
      <c r="E4695" t="s">
        <v>347</v>
      </c>
      <c r="F4695" t="s">
        <v>348</v>
      </c>
      <c r="G4695" t="s">
        <v>412</v>
      </c>
      <c r="H4695">
        <v>51</v>
      </c>
      <c r="I4695" t="s">
        <v>267</v>
      </c>
      <c r="J4695" t="s">
        <v>266</v>
      </c>
      <c r="K4695">
        <v>3666067</v>
      </c>
      <c r="L4695">
        <v>2590892</v>
      </c>
      <c r="M4695">
        <v>744426</v>
      </c>
      <c r="N4695">
        <v>10695</v>
      </c>
      <c r="O4695">
        <v>225803</v>
      </c>
      <c r="P4695">
        <v>2689</v>
      </c>
      <c r="Q4695">
        <v>91562</v>
      </c>
    </row>
    <row r="4696" spans="1:17" hidden="1" x14ac:dyDescent="0.2">
      <c r="A4696" t="s">
        <v>359</v>
      </c>
      <c r="B4696" s="2">
        <v>41091</v>
      </c>
      <c r="C4696" t="s">
        <v>351</v>
      </c>
      <c r="D4696" t="s">
        <v>352</v>
      </c>
      <c r="E4696" t="s">
        <v>349</v>
      </c>
      <c r="F4696" t="s">
        <v>350</v>
      </c>
      <c r="G4696" t="s">
        <v>412</v>
      </c>
      <c r="H4696">
        <v>51</v>
      </c>
      <c r="I4696" t="s">
        <v>267</v>
      </c>
      <c r="J4696" t="s">
        <v>266</v>
      </c>
      <c r="K4696">
        <v>4021209</v>
      </c>
      <c r="L4696">
        <v>2889157</v>
      </c>
      <c r="M4696">
        <v>770393</v>
      </c>
      <c r="N4696">
        <v>22229</v>
      </c>
      <c r="O4696">
        <v>229973</v>
      </c>
      <c r="P4696">
        <v>4474</v>
      </c>
      <c r="Q4696">
        <v>104983</v>
      </c>
    </row>
    <row r="4697" spans="1:17" hidden="1" x14ac:dyDescent="0.2">
      <c r="A4697" t="s">
        <v>359</v>
      </c>
      <c r="B4697" s="2">
        <v>41091</v>
      </c>
      <c r="C4697" t="s">
        <v>353</v>
      </c>
      <c r="D4697" t="s">
        <v>354</v>
      </c>
      <c r="E4697" t="s">
        <v>343</v>
      </c>
      <c r="F4697" t="s">
        <v>344</v>
      </c>
      <c r="G4697" t="s">
        <v>412</v>
      </c>
      <c r="H4697">
        <v>51</v>
      </c>
      <c r="I4697" t="s">
        <v>267</v>
      </c>
      <c r="J4697" t="s">
        <v>266</v>
      </c>
      <c r="K4697">
        <v>685291</v>
      </c>
      <c r="L4697">
        <v>573749</v>
      </c>
      <c r="M4697">
        <v>52091</v>
      </c>
      <c r="N4697">
        <v>21242</v>
      </c>
      <c r="O4697">
        <v>8236</v>
      </c>
      <c r="P4697">
        <v>3108</v>
      </c>
      <c r="Q4697">
        <v>26865</v>
      </c>
    </row>
    <row r="4698" spans="1:17" hidden="1" x14ac:dyDescent="0.2">
      <c r="A4698" t="s">
        <v>359</v>
      </c>
      <c r="B4698" s="2">
        <v>41091</v>
      </c>
      <c r="C4698" t="s">
        <v>353</v>
      </c>
      <c r="D4698" t="s">
        <v>354</v>
      </c>
      <c r="E4698" t="s">
        <v>347</v>
      </c>
      <c r="F4698" t="s">
        <v>348</v>
      </c>
      <c r="G4698" t="s">
        <v>412</v>
      </c>
      <c r="H4698">
        <v>51</v>
      </c>
      <c r="I4698" t="s">
        <v>267</v>
      </c>
      <c r="J4698" t="s">
        <v>266</v>
      </c>
      <c r="K4698">
        <v>7499938</v>
      </c>
      <c r="L4698">
        <v>5248712</v>
      </c>
      <c r="M4698">
        <v>1557619</v>
      </c>
      <c r="N4698">
        <v>21416</v>
      </c>
      <c r="O4698">
        <v>478984</v>
      </c>
      <c r="P4698">
        <v>5573</v>
      </c>
      <c r="Q4698">
        <v>187634</v>
      </c>
    </row>
    <row r="4699" spans="1:17" hidden="1" x14ac:dyDescent="0.2">
      <c r="A4699" t="s">
        <v>359</v>
      </c>
      <c r="B4699" s="2">
        <v>41091</v>
      </c>
      <c r="C4699" t="s">
        <v>353</v>
      </c>
      <c r="D4699" t="s">
        <v>354</v>
      </c>
      <c r="E4699" t="s">
        <v>349</v>
      </c>
      <c r="F4699" t="s">
        <v>350</v>
      </c>
      <c r="G4699" t="s">
        <v>412</v>
      </c>
      <c r="H4699">
        <v>51</v>
      </c>
      <c r="I4699" t="s">
        <v>267</v>
      </c>
      <c r="J4699" t="s">
        <v>266</v>
      </c>
      <c r="K4699">
        <v>8185229</v>
      </c>
      <c r="L4699">
        <v>5822461</v>
      </c>
      <c r="M4699">
        <v>1609710</v>
      </c>
      <c r="N4699">
        <v>42658</v>
      </c>
      <c r="O4699">
        <v>487220</v>
      </c>
      <c r="P4699">
        <v>8681</v>
      </c>
      <c r="Q4699">
        <v>214499</v>
      </c>
    </row>
    <row r="4700" spans="1:17" hidden="1" x14ac:dyDescent="0.2">
      <c r="A4700" t="s">
        <v>360</v>
      </c>
      <c r="B4700" s="2">
        <v>41456</v>
      </c>
      <c r="C4700" t="s">
        <v>341</v>
      </c>
      <c r="D4700" t="s">
        <v>342</v>
      </c>
      <c r="E4700" t="s">
        <v>343</v>
      </c>
      <c r="F4700" t="s">
        <v>344</v>
      </c>
      <c r="G4700" t="s">
        <v>412</v>
      </c>
      <c r="H4700">
        <v>51</v>
      </c>
      <c r="I4700" t="s">
        <v>267</v>
      </c>
      <c r="J4700" t="s">
        <v>266</v>
      </c>
      <c r="K4700">
        <v>341384</v>
      </c>
      <c r="L4700">
        <v>284957</v>
      </c>
      <c r="M4700">
        <v>26994</v>
      </c>
      <c r="N4700">
        <v>9783</v>
      </c>
      <c r="O4700">
        <v>4336</v>
      </c>
      <c r="P4700">
        <v>1380</v>
      </c>
      <c r="Q4700">
        <v>13934</v>
      </c>
    </row>
    <row r="4701" spans="1:17" hidden="1" x14ac:dyDescent="0.2">
      <c r="A4701" t="s">
        <v>360</v>
      </c>
      <c r="B4701" s="2">
        <v>41456</v>
      </c>
      <c r="C4701" t="s">
        <v>341</v>
      </c>
      <c r="D4701" t="s">
        <v>342</v>
      </c>
      <c r="E4701" t="s">
        <v>347</v>
      </c>
      <c r="F4701" t="s">
        <v>348</v>
      </c>
      <c r="G4701" t="s">
        <v>412</v>
      </c>
      <c r="H4701">
        <v>51</v>
      </c>
      <c r="I4701" t="s">
        <v>267</v>
      </c>
      <c r="J4701" t="s">
        <v>266</v>
      </c>
      <c r="K4701">
        <v>3854784</v>
      </c>
      <c r="L4701">
        <v>2662017</v>
      </c>
      <c r="M4701">
        <v>818986</v>
      </c>
      <c r="N4701">
        <v>10750</v>
      </c>
      <c r="O4701">
        <v>260730</v>
      </c>
      <c r="P4701">
        <v>2945</v>
      </c>
      <c r="Q4701">
        <v>99356</v>
      </c>
    </row>
    <row r="4702" spans="1:17" hidden="1" x14ac:dyDescent="0.2">
      <c r="A4702" t="s">
        <v>360</v>
      </c>
      <c r="B4702" s="2">
        <v>41456</v>
      </c>
      <c r="C4702" t="s">
        <v>341</v>
      </c>
      <c r="D4702" t="s">
        <v>342</v>
      </c>
      <c r="E4702" t="s">
        <v>349</v>
      </c>
      <c r="F4702" t="s">
        <v>350</v>
      </c>
      <c r="G4702" t="s">
        <v>412</v>
      </c>
      <c r="H4702">
        <v>51</v>
      </c>
      <c r="I4702" t="s">
        <v>267</v>
      </c>
      <c r="J4702" t="s">
        <v>266</v>
      </c>
      <c r="K4702">
        <v>4196168</v>
      </c>
      <c r="L4702">
        <v>2946974</v>
      </c>
      <c r="M4702">
        <v>845980</v>
      </c>
      <c r="N4702">
        <v>20533</v>
      </c>
      <c r="O4702">
        <v>265066</v>
      </c>
      <c r="P4702">
        <v>4325</v>
      </c>
      <c r="Q4702">
        <v>113290</v>
      </c>
    </row>
    <row r="4703" spans="1:17" hidden="1" x14ac:dyDescent="0.2">
      <c r="A4703" t="s">
        <v>360</v>
      </c>
      <c r="B4703" s="2">
        <v>41456</v>
      </c>
      <c r="C4703" t="s">
        <v>351</v>
      </c>
      <c r="D4703" t="s">
        <v>352</v>
      </c>
      <c r="E4703" t="s">
        <v>343</v>
      </c>
      <c r="F4703" t="s">
        <v>344</v>
      </c>
      <c r="G4703" t="s">
        <v>412</v>
      </c>
      <c r="H4703">
        <v>51</v>
      </c>
      <c r="I4703" t="s">
        <v>267</v>
      </c>
      <c r="J4703" t="s">
        <v>266</v>
      </c>
      <c r="K4703">
        <v>366402</v>
      </c>
      <c r="L4703">
        <v>307638</v>
      </c>
      <c r="M4703">
        <v>26778</v>
      </c>
      <c r="N4703">
        <v>11707</v>
      </c>
      <c r="O4703">
        <v>4399</v>
      </c>
      <c r="P4703">
        <v>1822</v>
      </c>
      <c r="Q4703">
        <v>14058</v>
      </c>
    </row>
    <row r="4704" spans="1:17" hidden="1" x14ac:dyDescent="0.2">
      <c r="A4704" t="s">
        <v>360</v>
      </c>
      <c r="B4704" s="2">
        <v>41456</v>
      </c>
      <c r="C4704" t="s">
        <v>351</v>
      </c>
      <c r="D4704" t="s">
        <v>352</v>
      </c>
      <c r="E4704" t="s">
        <v>347</v>
      </c>
      <c r="F4704" t="s">
        <v>348</v>
      </c>
      <c r="G4704" t="s">
        <v>412</v>
      </c>
      <c r="H4704">
        <v>51</v>
      </c>
      <c r="I4704" t="s">
        <v>267</v>
      </c>
      <c r="J4704" t="s">
        <v>266</v>
      </c>
      <c r="K4704">
        <v>3690483</v>
      </c>
      <c r="L4704">
        <v>2597972</v>
      </c>
      <c r="M4704">
        <v>751027</v>
      </c>
      <c r="N4704">
        <v>10863</v>
      </c>
      <c r="O4704">
        <v>232928</v>
      </c>
      <c r="P4704">
        <v>2768</v>
      </c>
      <c r="Q4704">
        <v>94925</v>
      </c>
    </row>
    <row r="4705" spans="1:17" hidden="1" x14ac:dyDescent="0.2">
      <c r="A4705" t="s">
        <v>360</v>
      </c>
      <c r="B4705" s="2">
        <v>41456</v>
      </c>
      <c r="C4705" t="s">
        <v>351</v>
      </c>
      <c r="D4705" t="s">
        <v>352</v>
      </c>
      <c r="E4705" t="s">
        <v>349</v>
      </c>
      <c r="F4705" t="s">
        <v>350</v>
      </c>
      <c r="G4705" t="s">
        <v>412</v>
      </c>
      <c r="H4705">
        <v>51</v>
      </c>
      <c r="I4705" t="s">
        <v>267</v>
      </c>
      <c r="J4705" t="s">
        <v>266</v>
      </c>
      <c r="K4705">
        <v>4056885</v>
      </c>
      <c r="L4705">
        <v>2905610</v>
      </c>
      <c r="M4705">
        <v>777805</v>
      </c>
      <c r="N4705">
        <v>22570</v>
      </c>
      <c r="O4705">
        <v>237327</v>
      </c>
      <c r="P4705">
        <v>4590</v>
      </c>
      <c r="Q4705">
        <v>108983</v>
      </c>
    </row>
    <row r="4706" spans="1:17" hidden="1" x14ac:dyDescent="0.2">
      <c r="A4706" t="s">
        <v>360</v>
      </c>
      <c r="B4706" s="2">
        <v>41456</v>
      </c>
      <c r="C4706" t="s">
        <v>353</v>
      </c>
      <c r="D4706" t="s">
        <v>354</v>
      </c>
      <c r="E4706" t="s">
        <v>343</v>
      </c>
      <c r="F4706" t="s">
        <v>344</v>
      </c>
      <c r="G4706" t="s">
        <v>412</v>
      </c>
      <c r="H4706">
        <v>51</v>
      </c>
      <c r="I4706" t="s">
        <v>267</v>
      </c>
      <c r="J4706" t="s">
        <v>266</v>
      </c>
      <c r="K4706">
        <v>707786</v>
      </c>
      <c r="L4706">
        <v>592595</v>
      </c>
      <c r="M4706">
        <v>53772</v>
      </c>
      <c r="N4706">
        <v>21490</v>
      </c>
      <c r="O4706">
        <v>8735</v>
      </c>
      <c r="P4706">
        <v>3202</v>
      </c>
      <c r="Q4706">
        <v>27992</v>
      </c>
    </row>
    <row r="4707" spans="1:17" hidden="1" x14ac:dyDescent="0.2">
      <c r="A4707" t="s">
        <v>360</v>
      </c>
      <c r="B4707" s="2">
        <v>41456</v>
      </c>
      <c r="C4707" t="s">
        <v>353</v>
      </c>
      <c r="D4707" t="s">
        <v>354</v>
      </c>
      <c r="E4707" t="s">
        <v>347</v>
      </c>
      <c r="F4707" t="s">
        <v>348</v>
      </c>
      <c r="G4707" t="s">
        <v>412</v>
      </c>
      <c r="H4707">
        <v>51</v>
      </c>
      <c r="I4707" t="s">
        <v>267</v>
      </c>
      <c r="J4707" t="s">
        <v>266</v>
      </c>
      <c r="K4707">
        <v>7545267</v>
      </c>
      <c r="L4707">
        <v>5259989</v>
      </c>
      <c r="M4707">
        <v>1570013</v>
      </c>
      <c r="N4707">
        <v>21613</v>
      </c>
      <c r="O4707">
        <v>493658</v>
      </c>
      <c r="P4707">
        <v>5713</v>
      </c>
      <c r="Q4707">
        <v>194281</v>
      </c>
    </row>
    <row r="4708" spans="1:17" hidden="1" x14ac:dyDescent="0.2">
      <c r="A4708" t="s">
        <v>360</v>
      </c>
      <c r="B4708" s="2">
        <v>41456</v>
      </c>
      <c r="C4708" t="s">
        <v>353</v>
      </c>
      <c r="D4708" t="s">
        <v>354</v>
      </c>
      <c r="E4708" t="s">
        <v>349</v>
      </c>
      <c r="F4708" t="s">
        <v>350</v>
      </c>
      <c r="G4708" t="s">
        <v>412</v>
      </c>
      <c r="H4708">
        <v>51</v>
      </c>
      <c r="I4708" t="s">
        <v>267</v>
      </c>
      <c r="J4708" t="s">
        <v>266</v>
      </c>
      <c r="K4708">
        <v>8253053</v>
      </c>
      <c r="L4708">
        <v>5852584</v>
      </c>
      <c r="M4708">
        <v>1623785</v>
      </c>
      <c r="N4708">
        <v>43103</v>
      </c>
      <c r="O4708">
        <v>502393</v>
      </c>
      <c r="P4708">
        <v>8915</v>
      </c>
      <c r="Q4708">
        <v>222273</v>
      </c>
    </row>
    <row r="4709" spans="1:17" x14ac:dyDescent="0.2">
      <c r="A4709" t="s">
        <v>361</v>
      </c>
      <c r="B4709" s="2">
        <v>41821</v>
      </c>
      <c r="C4709" t="s">
        <v>341</v>
      </c>
      <c r="D4709" t="s">
        <v>342</v>
      </c>
      <c r="E4709" t="s">
        <v>343</v>
      </c>
      <c r="F4709" t="s">
        <v>344</v>
      </c>
      <c r="G4709" t="s">
        <v>412</v>
      </c>
      <c r="H4709">
        <v>51</v>
      </c>
      <c r="I4709" t="s">
        <v>267</v>
      </c>
      <c r="J4709" t="s">
        <v>266</v>
      </c>
      <c r="K4709">
        <v>351405</v>
      </c>
      <c r="L4709">
        <v>292971</v>
      </c>
      <c r="M4709">
        <v>27980</v>
      </c>
      <c r="N4709">
        <v>9912</v>
      </c>
      <c r="O4709">
        <v>4597</v>
      </c>
      <c r="P4709">
        <v>1381</v>
      </c>
      <c r="Q4709">
        <v>14564</v>
      </c>
    </row>
    <row r="4710" spans="1:17" x14ac:dyDescent="0.2">
      <c r="A4710" t="s">
        <v>361</v>
      </c>
      <c r="B4710" s="2">
        <v>41821</v>
      </c>
      <c r="C4710" t="s">
        <v>341</v>
      </c>
      <c r="D4710" t="s">
        <v>342</v>
      </c>
      <c r="E4710" t="s">
        <v>347</v>
      </c>
      <c r="F4710" t="s">
        <v>348</v>
      </c>
      <c r="G4710" t="s">
        <v>412</v>
      </c>
      <c r="H4710">
        <v>51</v>
      </c>
      <c r="I4710" t="s">
        <v>267</v>
      </c>
      <c r="J4710" t="s">
        <v>266</v>
      </c>
      <c r="K4710">
        <v>3873035</v>
      </c>
      <c r="L4710">
        <v>2662057</v>
      </c>
      <c r="M4710">
        <v>824476</v>
      </c>
      <c r="N4710">
        <v>10858</v>
      </c>
      <c r="O4710">
        <v>269806</v>
      </c>
      <c r="P4710">
        <v>3017</v>
      </c>
      <c r="Q4710">
        <v>102821</v>
      </c>
    </row>
    <row r="4711" spans="1:17" x14ac:dyDescent="0.2">
      <c r="A4711" t="s">
        <v>361</v>
      </c>
      <c r="B4711" s="2">
        <v>41821</v>
      </c>
      <c r="C4711" t="s">
        <v>341</v>
      </c>
      <c r="D4711" t="s">
        <v>342</v>
      </c>
      <c r="E4711" t="s">
        <v>349</v>
      </c>
      <c r="F4711" t="s">
        <v>350</v>
      </c>
      <c r="G4711" t="s">
        <v>412</v>
      </c>
      <c r="H4711">
        <v>51</v>
      </c>
      <c r="I4711" t="s">
        <v>267</v>
      </c>
      <c r="J4711" t="s">
        <v>266</v>
      </c>
      <c r="K4711">
        <v>4224440</v>
      </c>
      <c r="L4711">
        <v>2955028</v>
      </c>
      <c r="M4711">
        <v>852456</v>
      </c>
      <c r="N4711">
        <v>20770</v>
      </c>
      <c r="O4711">
        <v>274403</v>
      </c>
      <c r="P4711">
        <v>4398</v>
      </c>
      <c r="Q4711">
        <v>117385</v>
      </c>
    </row>
    <row r="4712" spans="1:17" x14ac:dyDescent="0.2">
      <c r="A4712" t="s">
        <v>361</v>
      </c>
      <c r="B4712" s="2">
        <v>41821</v>
      </c>
      <c r="C4712" t="s">
        <v>351</v>
      </c>
      <c r="D4712" t="s">
        <v>352</v>
      </c>
      <c r="E4712" t="s">
        <v>343</v>
      </c>
      <c r="F4712" t="s">
        <v>344</v>
      </c>
      <c r="G4712" t="s">
        <v>412</v>
      </c>
      <c r="H4712">
        <v>51</v>
      </c>
      <c r="I4712" t="s">
        <v>267</v>
      </c>
      <c r="J4712" t="s">
        <v>266</v>
      </c>
      <c r="K4712">
        <v>375858</v>
      </c>
      <c r="L4712">
        <v>315155</v>
      </c>
      <c r="M4712">
        <v>27724</v>
      </c>
      <c r="N4712">
        <v>11768</v>
      </c>
      <c r="O4712">
        <v>4582</v>
      </c>
      <c r="P4712">
        <v>1868</v>
      </c>
      <c r="Q4712">
        <v>14761</v>
      </c>
    </row>
    <row r="4713" spans="1:17" x14ac:dyDescent="0.2">
      <c r="A4713" t="s">
        <v>361</v>
      </c>
      <c r="B4713" s="2">
        <v>41821</v>
      </c>
      <c r="C4713" t="s">
        <v>351</v>
      </c>
      <c r="D4713" t="s">
        <v>352</v>
      </c>
      <c r="E4713" t="s">
        <v>347</v>
      </c>
      <c r="F4713" t="s">
        <v>348</v>
      </c>
      <c r="G4713" t="s">
        <v>412</v>
      </c>
      <c r="H4713">
        <v>51</v>
      </c>
      <c r="I4713" t="s">
        <v>267</v>
      </c>
      <c r="J4713" t="s">
        <v>266</v>
      </c>
      <c r="K4713">
        <v>3711778</v>
      </c>
      <c r="L4713">
        <v>2600629</v>
      </c>
      <c r="M4713">
        <v>757557</v>
      </c>
      <c r="N4713">
        <v>10989</v>
      </c>
      <c r="O4713">
        <v>241102</v>
      </c>
      <c r="P4713">
        <v>2826</v>
      </c>
      <c r="Q4713">
        <v>98675</v>
      </c>
    </row>
    <row r="4714" spans="1:17" x14ac:dyDescent="0.2">
      <c r="A4714" t="s">
        <v>361</v>
      </c>
      <c r="B4714" s="2">
        <v>41821</v>
      </c>
      <c r="C4714" t="s">
        <v>351</v>
      </c>
      <c r="D4714" t="s">
        <v>352</v>
      </c>
      <c r="E4714" t="s">
        <v>349</v>
      </c>
      <c r="F4714" t="s">
        <v>350</v>
      </c>
      <c r="G4714" t="s">
        <v>412</v>
      </c>
      <c r="H4714">
        <v>51</v>
      </c>
      <c r="I4714" t="s">
        <v>267</v>
      </c>
      <c r="J4714" t="s">
        <v>266</v>
      </c>
      <c r="K4714">
        <v>4087636</v>
      </c>
      <c r="L4714">
        <v>2915784</v>
      </c>
      <c r="M4714">
        <v>785281</v>
      </c>
      <c r="N4714">
        <v>22757</v>
      </c>
      <c r="O4714">
        <v>245684</v>
      </c>
      <c r="P4714">
        <v>4694</v>
      </c>
      <c r="Q4714">
        <v>113436</v>
      </c>
    </row>
    <row r="4715" spans="1:17" x14ac:dyDescent="0.2">
      <c r="A4715" t="s">
        <v>361</v>
      </c>
      <c r="B4715" s="2">
        <v>41821</v>
      </c>
      <c r="C4715" t="s">
        <v>353</v>
      </c>
      <c r="D4715" t="s">
        <v>354</v>
      </c>
      <c r="E4715" t="s">
        <v>343</v>
      </c>
      <c r="F4715" t="s">
        <v>344</v>
      </c>
      <c r="G4715" t="s">
        <v>412</v>
      </c>
      <c r="H4715">
        <v>51</v>
      </c>
      <c r="I4715" t="s">
        <v>267</v>
      </c>
      <c r="J4715" t="s">
        <v>266</v>
      </c>
      <c r="K4715">
        <v>727263</v>
      </c>
      <c r="L4715">
        <v>608126</v>
      </c>
      <c r="M4715">
        <v>55704</v>
      </c>
      <c r="N4715">
        <v>21680</v>
      </c>
      <c r="O4715">
        <v>9179</v>
      </c>
      <c r="P4715">
        <v>3249</v>
      </c>
      <c r="Q4715">
        <v>29325</v>
      </c>
    </row>
    <row r="4716" spans="1:17" x14ac:dyDescent="0.2">
      <c r="A4716" t="s">
        <v>361</v>
      </c>
      <c r="B4716" s="2">
        <v>41821</v>
      </c>
      <c r="C4716" t="s">
        <v>353</v>
      </c>
      <c r="D4716" t="s">
        <v>354</v>
      </c>
      <c r="E4716" t="s">
        <v>347</v>
      </c>
      <c r="F4716" t="s">
        <v>348</v>
      </c>
      <c r="G4716" t="s">
        <v>412</v>
      </c>
      <c r="H4716">
        <v>51</v>
      </c>
      <c r="I4716" t="s">
        <v>267</v>
      </c>
      <c r="J4716" t="s">
        <v>266</v>
      </c>
      <c r="K4716">
        <v>7584813</v>
      </c>
      <c r="L4716">
        <v>5262686</v>
      </c>
      <c r="M4716">
        <v>1582033</v>
      </c>
      <c r="N4716">
        <v>21847</v>
      </c>
      <c r="O4716">
        <v>510908</v>
      </c>
      <c r="P4716">
        <v>5843</v>
      </c>
      <c r="Q4716">
        <v>201496</v>
      </c>
    </row>
    <row r="4717" spans="1:17" x14ac:dyDescent="0.2">
      <c r="A4717" t="s">
        <v>361</v>
      </c>
      <c r="B4717" s="2">
        <v>41821</v>
      </c>
      <c r="C4717" t="s">
        <v>353</v>
      </c>
      <c r="D4717" t="s">
        <v>354</v>
      </c>
      <c r="E4717" t="s">
        <v>349</v>
      </c>
      <c r="F4717" t="s">
        <v>350</v>
      </c>
      <c r="G4717" t="s">
        <v>412</v>
      </c>
      <c r="H4717">
        <v>51</v>
      </c>
      <c r="I4717" t="s">
        <v>267</v>
      </c>
      <c r="J4717" t="s">
        <v>266</v>
      </c>
      <c r="K4717">
        <v>8312076</v>
      </c>
      <c r="L4717">
        <v>5870812</v>
      </c>
      <c r="M4717">
        <v>1637737</v>
      </c>
      <c r="N4717">
        <v>43527</v>
      </c>
      <c r="O4717">
        <v>520087</v>
      </c>
      <c r="P4717">
        <v>9092</v>
      </c>
      <c r="Q4717">
        <v>230821</v>
      </c>
    </row>
    <row r="4718" spans="1:17" hidden="1" x14ac:dyDescent="0.2">
      <c r="A4718" t="s">
        <v>362</v>
      </c>
      <c r="B4718" s="2">
        <v>42186</v>
      </c>
      <c r="C4718" t="s">
        <v>341</v>
      </c>
      <c r="D4718" t="s">
        <v>342</v>
      </c>
      <c r="E4718" t="s">
        <v>343</v>
      </c>
      <c r="F4718" t="s">
        <v>344</v>
      </c>
      <c r="G4718" t="s">
        <v>412</v>
      </c>
      <c r="H4718">
        <v>51</v>
      </c>
      <c r="I4718" t="s">
        <v>267</v>
      </c>
      <c r="J4718" t="s">
        <v>266</v>
      </c>
      <c r="K4718">
        <v>361956</v>
      </c>
      <c r="L4718">
        <v>301346</v>
      </c>
      <c r="M4718">
        <v>28916</v>
      </c>
      <c r="N4718">
        <v>10177</v>
      </c>
      <c r="O4718">
        <v>4820</v>
      </c>
      <c r="P4718">
        <v>1440</v>
      </c>
      <c r="Q4718">
        <v>15257</v>
      </c>
    </row>
    <row r="4719" spans="1:17" hidden="1" x14ac:dyDescent="0.2">
      <c r="A4719" t="s">
        <v>362</v>
      </c>
      <c r="B4719" s="2">
        <v>42186</v>
      </c>
      <c r="C4719" t="s">
        <v>341</v>
      </c>
      <c r="D4719" t="s">
        <v>342</v>
      </c>
      <c r="E4719" t="s">
        <v>347</v>
      </c>
      <c r="F4719" t="s">
        <v>348</v>
      </c>
      <c r="G4719" t="s">
        <v>412</v>
      </c>
      <c r="H4719">
        <v>51</v>
      </c>
      <c r="I4719" t="s">
        <v>267</v>
      </c>
      <c r="J4719" t="s">
        <v>266</v>
      </c>
      <c r="K4719">
        <v>3886417</v>
      </c>
      <c r="L4719">
        <v>2657724</v>
      </c>
      <c r="M4719">
        <v>830209</v>
      </c>
      <c r="N4719">
        <v>10902</v>
      </c>
      <c r="O4719">
        <v>278724</v>
      </c>
      <c r="P4719">
        <v>3065</v>
      </c>
      <c r="Q4719">
        <v>105793</v>
      </c>
    </row>
    <row r="4720" spans="1:17" hidden="1" x14ac:dyDescent="0.2">
      <c r="A4720" t="s">
        <v>362</v>
      </c>
      <c r="B4720" s="2">
        <v>42186</v>
      </c>
      <c r="C4720" t="s">
        <v>341</v>
      </c>
      <c r="D4720" t="s">
        <v>342</v>
      </c>
      <c r="E4720" t="s">
        <v>349</v>
      </c>
      <c r="F4720" t="s">
        <v>350</v>
      </c>
      <c r="G4720" t="s">
        <v>412</v>
      </c>
      <c r="H4720">
        <v>51</v>
      </c>
      <c r="I4720" t="s">
        <v>267</v>
      </c>
      <c r="J4720" t="s">
        <v>266</v>
      </c>
      <c r="K4720">
        <v>4248373</v>
      </c>
      <c r="L4720">
        <v>2959070</v>
      </c>
      <c r="M4720">
        <v>859125</v>
      </c>
      <c r="N4720">
        <v>21079</v>
      </c>
      <c r="O4720">
        <v>283544</v>
      </c>
      <c r="P4720">
        <v>4505</v>
      </c>
      <c r="Q4720">
        <v>121050</v>
      </c>
    </row>
    <row r="4721" spans="1:17" hidden="1" x14ac:dyDescent="0.2">
      <c r="A4721" t="s">
        <v>362</v>
      </c>
      <c r="B4721" s="2">
        <v>42186</v>
      </c>
      <c r="C4721" t="s">
        <v>351</v>
      </c>
      <c r="D4721" t="s">
        <v>352</v>
      </c>
      <c r="E4721" t="s">
        <v>343</v>
      </c>
      <c r="F4721" t="s">
        <v>344</v>
      </c>
      <c r="G4721" t="s">
        <v>412</v>
      </c>
      <c r="H4721">
        <v>51</v>
      </c>
      <c r="I4721" t="s">
        <v>267</v>
      </c>
      <c r="J4721" t="s">
        <v>266</v>
      </c>
      <c r="K4721">
        <v>387136</v>
      </c>
      <c r="L4721">
        <v>324160</v>
      </c>
      <c r="M4721">
        <v>28689</v>
      </c>
      <c r="N4721">
        <v>11977</v>
      </c>
      <c r="O4721">
        <v>4872</v>
      </c>
      <c r="P4721">
        <v>1918</v>
      </c>
      <c r="Q4721">
        <v>15520</v>
      </c>
    </row>
    <row r="4722" spans="1:17" hidden="1" x14ac:dyDescent="0.2">
      <c r="A4722" t="s">
        <v>362</v>
      </c>
      <c r="B4722" s="2">
        <v>42186</v>
      </c>
      <c r="C4722" t="s">
        <v>351</v>
      </c>
      <c r="D4722" t="s">
        <v>352</v>
      </c>
      <c r="E4722" t="s">
        <v>347</v>
      </c>
      <c r="F4722" t="s">
        <v>348</v>
      </c>
      <c r="G4722" t="s">
        <v>412</v>
      </c>
      <c r="H4722">
        <v>51</v>
      </c>
      <c r="I4722" t="s">
        <v>267</v>
      </c>
      <c r="J4722" t="s">
        <v>266</v>
      </c>
      <c r="K4722">
        <v>3727398</v>
      </c>
      <c r="L4722">
        <v>2597705</v>
      </c>
      <c r="M4722">
        <v>764268</v>
      </c>
      <c r="N4722">
        <v>11032</v>
      </c>
      <c r="O4722">
        <v>249466</v>
      </c>
      <c r="P4722">
        <v>2904</v>
      </c>
      <c r="Q4722">
        <v>102023</v>
      </c>
    </row>
    <row r="4723" spans="1:17" hidden="1" x14ac:dyDescent="0.2">
      <c r="A4723" t="s">
        <v>362</v>
      </c>
      <c r="B4723" s="2">
        <v>42186</v>
      </c>
      <c r="C4723" t="s">
        <v>351</v>
      </c>
      <c r="D4723" t="s">
        <v>352</v>
      </c>
      <c r="E4723" t="s">
        <v>349</v>
      </c>
      <c r="F4723" t="s">
        <v>350</v>
      </c>
      <c r="G4723" t="s">
        <v>412</v>
      </c>
      <c r="H4723">
        <v>51</v>
      </c>
      <c r="I4723" t="s">
        <v>267</v>
      </c>
      <c r="J4723" t="s">
        <v>266</v>
      </c>
      <c r="K4723">
        <v>4114534</v>
      </c>
      <c r="L4723">
        <v>2921865</v>
      </c>
      <c r="M4723">
        <v>792957</v>
      </c>
      <c r="N4723">
        <v>23009</v>
      </c>
      <c r="O4723">
        <v>254338</v>
      </c>
      <c r="P4723">
        <v>4822</v>
      </c>
      <c r="Q4723">
        <v>117543</v>
      </c>
    </row>
    <row r="4724" spans="1:17" hidden="1" x14ac:dyDescent="0.2">
      <c r="A4724" t="s">
        <v>362</v>
      </c>
      <c r="B4724" s="2">
        <v>42186</v>
      </c>
      <c r="C4724" t="s">
        <v>353</v>
      </c>
      <c r="D4724" t="s">
        <v>354</v>
      </c>
      <c r="E4724" t="s">
        <v>343</v>
      </c>
      <c r="F4724" t="s">
        <v>344</v>
      </c>
      <c r="G4724" t="s">
        <v>412</v>
      </c>
      <c r="H4724">
        <v>51</v>
      </c>
      <c r="I4724" t="s">
        <v>267</v>
      </c>
      <c r="J4724" t="s">
        <v>266</v>
      </c>
      <c r="K4724">
        <v>749092</v>
      </c>
      <c r="L4724">
        <v>625506</v>
      </c>
      <c r="M4724">
        <v>57605</v>
      </c>
      <c r="N4724">
        <v>22154</v>
      </c>
      <c r="O4724">
        <v>9692</v>
      </c>
      <c r="P4724">
        <v>3358</v>
      </c>
      <c r="Q4724">
        <v>30777</v>
      </c>
    </row>
    <row r="4725" spans="1:17" hidden="1" x14ac:dyDescent="0.2">
      <c r="A4725" t="s">
        <v>362</v>
      </c>
      <c r="B4725" s="2">
        <v>42186</v>
      </c>
      <c r="C4725" t="s">
        <v>353</v>
      </c>
      <c r="D4725" t="s">
        <v>354</v>
      </c>
      <c r="E4725" t="s">
        <v>347</v>
      </c>
      <c r="F4725" t="s">
        <v>348</v>
      </c>
      <c r="G4725" t="s">
        <v>412</v>
      </c>
      <c r="H4725">
        <v>51</v>
      </c>
      <c r="I4725" t="s">
        <v>267</v>
      </c>
      <c r="J4725" t="s">
        <v>266</v>
      </c>
      <c r="K4725">
        <v>7613815</v>
      </c>
      <c r="L4725">
        <v>5255429</v>
      </c>
      <c r="M4725">
        <v>1594477</v>
      </c>
      <c r="N4725">
        <v>21934</v>
      </c>
      <c r="O4725">
        <v>528190</v>
      </c>
      <c r="P4725">
        <v>5969</v>
      </c>
      <c r="Q4725">
        <v>207816</v>
      </c>
    </row>
    <row r="4726" spans="1:17" hidden="1" x14ac:dyDescent="0.2">
      <c r="A4726" t="s">
        <v>362</v>
      </c>
      <c r="B4726" s="2">
        <v>42186</v>
      </c>
      <c r="C4726" t="s">
        <v>353</v>
      </c>
      <c r="D4726" t="s">
        <v>354</v>
      </c>
      <c r="E4726" t="s">
        <v>349</v>
      </c>
      <c r="F4726" t="s">
        <v>350</v>
      </c>
      <c r="G4726" t="s">
        <v>412</v>
      </c>
      <c r="H4726">
        <v>51</v>
      </c>
      <c r="I4726" t="s">
        <v>267</v>
      </c>
      <c r="J4726" t="s">
        <v>266</v>
      </c>
      <c r="K4726">
        <v>8362907</v>
      </c>
      <c r="L4726">
        <v>5880935</v>
      </c>
      <c r="M4726">
        <v>1652082</v>
      </c>
      <c r="N4726">
        <v>44088</v>
      </c>
      <c r="O4726">
        <v>537882</v>
      </c>
      <c r="P4726">
        <v>9327</v>
      </c>
      <c r="Q4726">
        <v>238593</v>
      </c>
    </row>
    <row r="4727" spans="1:17" hidden="1" x14ac:dyDescent="0.2">
      <c r="A4727" t="s">
        <v>363</v>
      </c>
      <c r="B4727" s="2">
        <v>42552</v>
      </c>
      <c r="C4727" t="s">
        <v>341</v>
      </c>
      <c r="D4727" t="s">
        <v>342</v>
      </c>
      <c r="E4727" t="s">
        <v>343</v>
      </c>
      <c r="F4727" t="s">
        <v>344</v>
      </c>
      <c r="G4727" t="s">
        <v>412</v>
      </c>
      <c r="H4727">
        <v>51</v>
      </c>
      <c r="I4727" t="s">
        <v>267</v>
      </c>
      <c r="J4727" t="s">
        <v>266</v>
      </c>
      <c r="K4727">
        <v>373121</v>
      </c>
      <c r="L4727">
        <v>310439</v>
      </c>
      <c r="M4727">
        <v>29874</v>
      </c>
      <c r="N4727">
        <v>10391</v>
      </c>
      <c r="O4727">
        <v>5055</v>
      </c>
      <c r="P4727">
        <v>1503</v>
      </c>
      <c r="Q4727">
        <v>15859</v>
      </c>
    </row>
    <row r="4728" spans="1:17" hidden="1" x14ac:dyDescent="0.2">
      <c r="A4728" t="s">
        <v>363</v>
      </c>
      <c r="B4728" s="2">
        <v>42552</v>
      </c>
      <c r="C4728" t="s">
        <v>341</v>
      </c>
      <c r="D4728" t="s">
        <v>342</v>
      </c>
      <c r="E4728" t="s">
        <v>347</v>
      </c>
      <c r="F4728" t="s">
        <v>348</v>
      </c>
      <c r="G4728" t="s">
        <v>412</v>
      </c>
      <c r="H4728">
        <v>51</v>
      </c>
      <c r="I4728" t="s">
        <v>267</v>
      </c>
      <c r="J4728" t="s">
        <v>266</v>
      </c>
      <c r="K4728">
        <v>3899751</v>
      </c>
      <c r="L4728">
        <v>2653902</v>
      </c>
      <c r="M4728">
        <v>835477</v>
      </c>
      <c r="N4728">
        <v>10971</v>
      </c>
      <c r="O4728">
        <v>287359</v>
      </c>
      <c r="P4728">
        <v>3143</v>
      </c>
      <c r="Q4728">
        <v>108899</v>
      </c>
    </row>
    <row r="4729" spans="1:17" hidden="1" x14ac:dyDescent="0.2">
      <c r="A4729" t="s">
        <v>363</v>
      </c>
      <c r="B4729" s="2">
        <v>42552</v>
      </c>
      <c r="C4729" t="s">
        <v>341</v>
      </c>
      <c r="D4729" t="s">
        <v>342</v>
      </c>
      <c r="E4729" t="s">
        <v>349</v>
      </c>
      <c r="F4729" t="s">
        <v>350</v>
      </c>
      <c r="G4729" t="s">
        <v>412</v>
      </c>
      <c r="H4729">
        <v>51</v>
      </c>
      <c r="I4729" t="s">
        <v>267</v>
      </c>
      <c r="J4729" t="s">
        <v>266</v>
      </c>
      <c r="K4729">
        <v>4272872</v>
      </c>
      <c r="L4729">
        <v>2964341</v>
      </c>
      <c r="M4729">
        <v>865351</v>
      </c>
      <c r="N4729">
        <v>21362</v>
      </c>
      <c r="O4729">
        <v>292414</v>
      </c>
      <c r="P4729">
        <v>4646</v>
      </c>
      <c r="Q4729">
        <v>124758</v>
      </c>
    </row>
    <row r="4730" spans="1:17" hidden="1" x14ac:dyDescent="0.2">
      <c r="A4730" t="s">
        <v>363</v>
      </c>
      <c r="B4730" s="2">
        <v>42552</v>
      </c>
      <c r="C4730" t="s">
        <v>351</v>
      </c>
      <c r="D4730" t="s">
        <v>352</v>
      </c>
      <c r="E4730" t="s">
        <v>343</v>
      </c>
      <c r="F4730" t="s">
        <v>344</v>
      </c>
      <c r="G4730" t="s">
        <v>412</v>
      </c>
      <c r="H4730">
        <v>51</v>
      </c>
      <c r="I4730" t="s">
        <v>267</v>
      </c>
      <c r="J4730" t="s">
        <v>266</v>
      </c>
      <c r="K4730">
        <v>398405</v>
      </c>
      <c r="L4730">
        <v>333229</v>
      </c>
      <c r="M4730">
        <v>29663</v>
      </c>
      <c r="N4730">
        <v>12301</v>
      </c>
      <c r="O4730">
        <v>5190</v>
      </c>
      <c r="P4730">
        <v>1965</v>
      </c>
      <c r="Q4730">
        <v>16057</v>
      </c>
    </row>
    <row r="4731" spans="1:17" hidden="1" x14ac:dyDescent="0.2">
      <c r="A4731" t="s">
        <v>363</v>
      </c>
      <c r="B4731" s="2">
        <v>42552</v>
      </c>
      <c r="C4731" t="s">
        <v>351</v>
      </c>
      <c r="D4731" t="s">
        <v>352</v>
      </c>
      <c r="E4731" t="s">
        <v>347</v>
      </c>
      <c r="F4731" t="s">
        <v>348</v>
      </c>
      <c r="G4731" t="s">
        <v>412</v>
      </c>
      <c r="H4731">
        <v>51</v>
      </c>
      <c r="I4731" t="s">
        <v>267</v>
      </c>
      <c r="J4731" t="s">
        <v>266</v>
      </c>
      <c r="K4731">
        <v>3739669</v>
      </c>
      <c r="L4731">
        <v>2593644</v>
      </c>
      <c r="M4731">
        <v>769113</v>
      </c>
      <c r="N4731">
        <v>11156</v>
      </c>
      <c r="O4731">
        <v>257202</v>
      </c>
      <c r="P4731">
        <v>2956</v>
      </c>
      <c r="Q4731">
        <v>105598</v>
      </c>
    </row>
    <row r="4732" spans="1:17" hidden="1" x14ac:dyDescent="0.2">
      <c r="A4732" t="s">
        <v>363</v>
      </c>
      <c r="B4732" s="2">
        <v>42552</v>
      </c>
      <c r="C4732" t="s">
        <v>351</v>
      </c>
      <c r="D4732" t="s">
        <v>352</v>
      </c>
      <c r="E4732" t="s">
        <v>349</v>
      </c>
      <c r="F4732" t="s">
        <v>350</v>
      </c>
      <c r="G4732" t="s">
        <v>412</v>
      </c>
      <c r="H4732">
        <v>51</v>
      </c>
      <c r="I4732" t="s">
        <v>267</v>
      </c>
      <c r="J4732" t="s">
        <v>266</v>
      </c>
      <c r="K4732">
        <v>4138074</v>
      </c>
      <c r="L4732">
        <v>2926873</v>
      </c>
      <c r="M4732">
        <v>798776</v>
      </c>
      <c r="N4732">
        <v>23457</v>
      </c>
      <c r="O4732">
        <v>262392</v>
      </c>
      <c r="P4732">
        <v>4921</v>
      </c>
      <c r="Q4732">
        <v>121655</v>
      </c>
    </row>
    <row r="4733" spans="1:17" hidden="1" x14ac:dyDescent="0.2">
      <c r="A4733" t="s">
        <v>363</v>
      </c>
      <c r="B4733" s="2">
        <v>42552</v>
      </c>
      <c r="C4733" t="s">
        <v>353</v>
      </c>
      <c r="D4733" t="s">
        <v>354</v>
      </c>
      <c r="E4733" t="s">
        <v>343</v>
      </c>
      <c r="F4733" t="s">
        <v>344</v>
      </c>
      <c r="G4733" t="s">
        <v>412</v>
      </c>
      <c r="H4733">
        <v>51</v>
      </c>
      <c r="I4733" t="s">
        <v>267</v>
      </c>
      <c r="J4733" t="s">
        <v>266</v>
      </c>
      <c r="K4733">
        <v>771526</v>
      </c>
      <c r="L4733">
        <v>643668</v>
      </c>
      <c r="M4733">
        <v>59537</v>
      </c>
      <c r="N4733">
        <v>22692</v>
      </c>
      <c r="O4733">
        <v>10245</v>
      </c>
      <c r="P4733">
        <v>3468</v>
      </c>
      <c r="Q4733">
        <v>31916</v>
      </c>
    </row>
    <row r="4734" spans="1:17" hidden="1" x14ac:dyDescent="0.2">
      <c r="A4734" t="s">
        <v>363</v>
      </c>
      <c r="B4734" s="2">
        <v>42552</v>
      </c>
      <c r="C4734" t="s">
        <v>353</v>
      </c>
      <c r="D4734" t="s">
        <v>354</v>
      </c>
      <c r="E4734" t="s">
        <v>347</v>
      </c>
      <c r="F4734" t="s">
        <v>348</v>
      </c>
      <c r="G4734" t="s">
        <v>412</v>
      </c>
      <c r="H4734">
        <v>51</v>
      </c>
      <c r="I4734" t="s">
        <v>267</v>
      </c>
      <c r="J4734" t="s">
        <v>266</v>
      </c>
      <c r="K4734">
        <v>7639420</v>
      </c>
      <c r="L4734">
        <v>5247546</v>
      </c>
      <c r="M4734">
        <v>1604590</v>
      </c>
      <c r="N4734">
        <v>22127</v>
      </c>
      <c r="O4734">
        <v>544561</v>
      </c>
      <c r="P4734">
        <v>6099</v>
      </c>
      <c r="Q4734">
        <v>214497</v>
      </c>
    </row>
    <row r="4735" spans="1:17" hidden="1" x14ac:dyDescent="0.2">
      <c r="A4735" t="s">
        <v>363</v>
      </c>
      <c r="B4735" s="2">
        <v>42552</v>
      </c>
      <c r="C4735" t="s">
        <v>353</v>
      </c>
      <c r="D4735" t="s">
        <v>354</v>
      </c>
      <c r="E4735" t="s">
        <v>349</v>
      </c>
      <c r="F4735" t="s">
        <v>350</v>
      </c>
      <c r="G4735" t="s">
        <v>412</v>
      </c>
      <c r="H4735">
        <v>51</v>
      </c>
      <c r="I4735" t="s">
        <v>267</v>
      </c>
      <c r="J4735" t="s">
        <v>266</v>
      </c>
      <c r="K4735">
        <v>8410946</v>
      </c>
      <c r="L4735">
        <v>5891214</v>
      </c>
      <c r="M4735">
        <v>1664127</v>
      </c>
      <c r="N4735">
        <v>44819</v>
      </c>
      <c r="O4735">
        <v>554806</v>
      </c>
      <c r="P4735">
        <v>9567</v>
      </c>
      <c r="Q4735">
        <v>246413</v>
      </c>
    </row>
    <row r="4736" spans="1:17" hidden="1" x14ac:dyDescent="0.2">
      <c r="A4736" t="s">
        <v>364</v>
      </c>
      <c r="B4736" s="2">
        <v>42917</v>
      </c>
      <c r="C4736" t="s">
        <v>341</v>
      </c>
      <c r="D4736" t="s">
        <v>342</v>
      </c>
      <c r="E4736" t="s">
        <v>343</v>
      </c>
      <c r="F4736" t="s">
        <v>344</v>
      </c>
      <c r="G4736" t="s">
        <v>412</v>
      </c>
      <c r="H4736">
        <v>51</v>
      </c>
      <c r="I4736" t="s">
        <v>267</v>
      </c>
      <c r="J4736" t="s">
        <v>266</v>
      </c>
      <c r="K4736">
        <v>385101</v>
      </c>
      <c r="L4736">
        <v>320235</v>
      </c>
      <c r="M4736">
        <v>30911</v>
      </c>
      <c r="N4736">
        <v>10661</v>
      </c>
      <c r="O4736">
        <v>5183</v>
      </c>
      <c r="P4736">
        <v>1537</v>
      </c>
      <c r="Q4736">
        <v>16574</v>
      </c>
    </row>
    <row r="4737" spans="1:17" hidden="1" x14ac:dyDescent="0.2">
      <c r="A4737" t="s">
        <v>364</v>
      </c>
      <c r="B4737" s="2">
        <v>42917</v>
      </c>
      <c r="C4737" t="s">
        <v>341</v>
      </c>
      <c r="D4737" t="s">
        <v>342</v>
      </c>
      <c r="E4737" t="s">
        <v>347</v>
      </c>
      <c r="F4737" t="s">
        <v>348</v>
      </c>
      <c r="G4737" t="s">
        <v>412</v>
      </c>
      <c r="H4737">
        <v>51</v>
      </c>
      <c r="I4737" t="s">
        <v>267</v>
      </c>
      <c r="J4737" t="s">
        <v>266</v>
      </c>
      <c r="K4737">
        <v>3914519</v>
      </c>
      <c r="L4737">
        <v>2651205</v>
      </c>
      <c r="M4737">
        <v>841050</v>
      </c>
      <c r="N4737">
        <v>11065</v>
      </c>
      <c r="O4737">
        <v>295808</v>
      </c>
      <c r="P4737">
        <v>3230</v>
      </c>
      <c r="Q4737">
        <v>112161</v>
      </c>
    </row>
    <row r="4738" spans="1:17" hidden="1" x14ac:dyDescent="0.2">
      <c r="A4738" t="s">
        <v>364</v>
      </c>
      <c r="B4738" s="2">
        <v>42917</v>
      </c>
      <c r="C4738" t="s">
        <v>341</v>
      </c>
      <c r="D4738" t="s">
        <v>342</v>
      </c>
      <c r="E4738" t="s">
        <v>349</v>
      </c>
      <c r="F4738" t="s">
        <v>350</v>
      </c>
      <c r="G4738" t="s">
        <v>412</v>
      </c>
      <c r="H4738">
        <v>51</v>
      </c>
      <c r="I4738" t="s">
        <v>267</v>
      </c>
      <c r="J4738" t="s">
        <v>266</v>
      </c>
      <c r="K4738">
        <v>4299620</v>
      </c>
      <c r="L4738">
        <v>2971440</v>
      </c>
      <c r="M4738">
        <v>871961</v>
      </c>
      <c r="N4738">
        <v>21726</v>
      </c>
      <c r="O4738">
        <v>300991</v>
      </c>
      <c r="P4738">
        <v>4767</v>
      </c>
      <c r="Q4738">
        <v>128735</v>
      </c>
    </row>
    <row r="4739" spans="1:17" hidden="1" x14ac:dyDescent="0.2">
      <c r="A4739" t="s">
        <v>364</v>
      </c>
      <c r="B4739" s="2">
        <v>42917</v>
      </c>
      <c r="C4739" t="s">
        <v>351</v>
      </c>
      <c r="D4739" t="s">
        <v>352</v>
      </c>
      <c r="E4739" t="s">
        <v>343</v>
      </c>
      <c r="F4739" t="s">
        <v>344</v>
      </c>
      <c r="G4739" t="s">
        <v>412</v>
      </c>
      <c r="H4739">
        <v>51</v>
      </c>
      <c r="I4739" t="s">
        <v>267</v>
      </c>
      <c r="J4739" t="s">
        <v>266</v>
      </c>
      <c r="K4739">
        <v>410700</v>
      </c>
      <c r="L4739">
        <v>343175</v>
      </c>
      <c r="M4739">
        <v>30781</v>
      </c>
      <c r="N4739">
        <v>12549</v>
      </c>
      <c r="O4739">
        <v>5438</v>
      </c>
      <c r="P4739">
        <v>1994</v>
      </c>
      <c r="Q4739">
        <v>16763</v>
      </c>
    </row>
    <row r="4740" spans="1:17" hidden="1" x14ac:dyDescent="0.2">
      <c r="A4740" t="s">
        <v>364</v>
      </c>
      <c r="B4740" s="2">
        <v>42917</v>
      </c>
      <c r="C4740" t="s">
        <v>351</v>
      </c>
      <c r="D4740" t="s">
        <v>352</v>
      </c>
      <c r="E4740" t="s">
        <v>347</v>
      </c>
      <c r="F4740" t="s">
        <v>348</v>
      </c>
      <c r="G4740" t="s">
        <v>412</v>
      </c>
      <c r="H4740">
        <v>51</v>
      </c>
      <c r="I4740" t="s">
        <v>267</v>
      </c>
      <c r="J4740" t="s">
        <v>266</v>
      </c>
      <c r="K4740">
        <v>3754887</v>
      </c>
      <c r="L4740">
        <v>2590459</v>
      </c>
      <c r="M4740">
        <v>775489</v>
      </c>
      <c r="N4740">
        <v>11341</v>
      </c>
      <c r="O4740">
        <v>265422</v>
      </c>
      <c r="P4740">
        <v>2988</v>
      </c>
      <c r="Q4740">
        <v>109188</v>
      </c>
    </row>
    <row r="4741" spans="1:17" hidden="1" x14ac:dyDescent="0.2">
      <c r="A4741" t="s">
        <v>364</v>
      </c>
      <c r="B4741" s="2">
        <v>42917</v>
      </c>
      <c r="C4741" t="s">
        <v>351</v>
      </c>
      <c r="D4741" t="s">
        <v>352</v>
      </c>
      <c r="E4741" t="s">
        <v>349</v>
      </c>
      <c r="F4741" t="s">
        <v>350</v>
      </c>
      <c r="G4741" t="s">
        <v>412</v>
      </c>
      <c r="H4741">
        <v>51</v>
      </c>
      <c r="I4741" t="s">
        <v>267</v>
      </c>
      <c r="J4741" t="s">
        <v>266</v>
      </c>
      <c r="K4741">
        <v>4165587</v>
      </c>
      <c r="L4741">
        <v>2933634</v>
      </c>
      <c r="M4741">
        <v>806270</v>
      </c>
      <c r="N4741">
        <v>23890</v>
      </c>
      <c r="O4741">
        <v>270860</v>
      </c>
      <c r="P4741">
        <v>4982</v>
      </c>
      <c r="Q4741">
        <v>125951</v>
      </c>
    </row>
    <row r="4742" spans="1:17" hidden="1" x14ac:dyDescent="0.2">
      <c r="A4742" t="s">
        <v>364</v>
      </c>
      <c r="B4742" s="2">
        <v>42917</v>
      </c>
      <c r="C4742" t="s">
        <v>353</v>
      </c>
      <c r="D4742" t="s">
        <v>354</v>
      </c>
      <c r="E4742" t="s">
        <v>343</v>
      </c>
      <c r="F4742" t="s">
        <v>344</v>
      </c>
      <c r="G4742" t="s">
        <v>412</v>
      </c>
      <c r="H4742">
        <v>51</v>
      </c>
      <c r="I4742" t="s">
        <v>267</v>
      </c>
      <c r="J4742" t="s">
        <v>266</v>
      </c>
      <c r="K4742">
        <v>795801</v>
      </c>
      <c r="L4742">
        <v>663410</v>
      </c>
      <c r="M4742">
        <v>61692</v>
      </c>
      <c r="N4742">
        <v>23210</v>
      </c>
      <c r="O4742">
        <v>10621</v>
      </c>
      <c r="P4742">
        <v>3531</v>
      </c>
      <c r="Q4742">
        <v>33337</v>
      </c>
    </row>
    <row r="4743" spans="1:17" hidden="1" x14ac:dyDescent="0.2">
      <c r="A4743" t="s">
        <v>364</v>
      </c>
      <c r="B4743" s="2">
        <v>42917</v>
      </c>
      <c r="C4743" t="s">
        <v>353</v>
      </c>
      <c r="D4743" t="s">
        <v>354</v>
      </c>
      <c r="E4743" t="s">
        <v>347</v>
      </c>
      <c r="F4743" t="s">
        <v>348</v>
      </c>
      <c r="G4743" t="s">
        <v>412</v>
      </c>
      <c r="H4743">
        <v>51</v>
      </c>
      <c r="I4743" t="s">
        <v>267</v>
      </c>
      <c r="J4743" t="s">
        <v>266</v>
      </c>
      <c r="K4743">
        <v>7669406</v>
      </c>
      <c r="L4743">
        <v>5241664</v>
      </c>
      <c r="M4743">
        <v>1616539</v>
      </c>
      <c r="N4743">
        <v>22406</v>
      </c>
      <c r="O4743">
        <v>561230</v>
      </c>
      <c r="P4743">
        <v>6218</v>
      </c>
      <c r="Q4743">
        <v>221349</v>
      </c>
    </row>
    <row r="4744" spans="1:17" hidden="1" x14ac:dyDescent="0.2">
      <c r="A4744" t="s">
        <v>364</v>
      </c>
      <c r="B4744" s="2">
        <v>42917</v>
      </c>
      <c r="C4744" t="s">
        <v>353</v>
      </c>
      <c r="D4744" t="s">
        <v>354</v>
      </c>
      <c r="E4744" t="s">
        <v>349</v>
      </c>
      <c r="F4744" t="s">
        <v>350</v>
      </c>
      <c r="G4744" t="s">
        <v>412</v>
      </c>
      <c r="H4744">
        <v>51</v>
      </c>
      <c r="I4744" t="s">
        <v>267</v>
      </c>
      <c r="J4744" t="s">
        <v>266</v>
      </c>
      <c r="K4744">
        <v>8465207</v>
      </c>
      <c r="L4744">
        <v>5905074</v>
      </c>
      <c r="M4744">
        <v>1678231</v>
      </c>
      <c r="N4744">
        <v>45616</v>
      </c>
      <c r="O4744">
        <v>571851</v>
      </c>
      <c r="P4744">
        <v>9749</v>
      </c>
      <c r="Q4744">
        <v>254686</v>
      </c>
    </row>
    <row r="4745" spans="1:17" hidden="1" x14ac:dyDescent="0.2">
      <c r="A4745" t="s">
        <v>365</v>
      </c>
      <c r="B4745" s="2">
        <v>43282</v>
      </c>
      <c r="C4745" t="s">
        <v>341</v>
      </c>
      <c r="D4745" t="s">
        <v>342</v>
      </c>
      <c r="E4745" t="s">
        <v>343</v>
      </c>
      <c r="F4745" t="s">
        <v>344</v>
      </c>
      <c r="G4745" t="s">
        <v>412</v>
      </c>
      <c r="H4745">
        <v>51</v>
      </c>
      <c r="I4745" t="s">
        <v>267</v>
      </c>
      <c r="J4745" t="s">
        <v>266</v>
      </c>
      <c r="K4745">
        <v>397718</v>
      </c>
      <c r="L4745">
        <v>330532</v>
      </c>
      <c r="M4745">
        <v>32061</v>
      </c>
      <c r="N4745">
        <v>10950</v>
      </c>
      <c r="O4745">
        <v>5302</v>
      </c>
      <c r="P4745">
        <v>1545</v>
      </c>
      <c r="Q4745">
        <v>17328</v>
      </c>
    </row>
    <row r="4746" spans="1:17" hidden="1" x14ac:dyDescent="0.2">
      <c r="A4746" t="s">
        <v>365</v>
      </c>
      <c r="B4746" s="2">
        <v>43282</v>
      </c>
      <c r="C4746" t="s">
        <v>341</v>
      </c>
      <c r="D4746" t="s">
        <v>342</v>
      </c>
      <c r="E4746" t="s">
        <v>347</v>
      </c>
      <c r="F4746" t="s">
        <v>348</v>
      </c>
      <c r="G4746" t="s">
        <v>412</v>
      </c>
      <c r="H4746">
        <v>51</v>
      </c>
      <c r="I4746" t="s">
        <v>267</v>
      </c>
      <c r="J4746" t="s">
        <v>266</v>
      </c>
      <c r="K4746">
        <v>3929319</v>
      </c>
      <c r="L4746">
        <v>2648603</v>
      </c>
      <c r="M4746">
        <v>846404</v>
      </c>
      <c r="N4746">
        <v>11209</v>
      </c>
      <c r="O4746">
        <v>304631</v>
      </c>
      <c r="P4746">
        <v>3351</v>
      </c>
      <c r="Q4746">
        <v>115121</v>
      </c>
    </row>
    <row r="4747" spans="1:17" hidden="1" x14ac:dyDescent="0.2">
      <c r="A4747" t="s">
        <v>365</v>
      </c>
      <c r="B4747" s="2">
        <v>43282</v>
      </c>
      <c r="C4747" t="s">
        <v>341</v>
      </c>
      <c r="D4747" t="s">
        <v>342</v>
      </c>
      <c r="E4747" t="s">
        <v>349</v>
      </c>
      <c r="F4747" t="s">
        <v>350</v>
      </c>
      <c r="G4747" t="s">
        <v>412</v>
      </c>
      <c r="H4747">
        <v>51</v>
      </c>
      <c r="I4747" t="s">
        <v>267</v>
      </c>
      <c r="J4747" t="s">
        <v>266</v>
      </c>
      <c r="K4747">
        <v>4327037</v>
      </c>
      <c r="L4747">
        <v>2979135</v>
      </c>
      <c r="M4747">
        <v>878465</v>
      </c>
      <c r="N4747">
        <v>22159</v>
      </c>
      <c r="O4747">
        <v>309933</v>
      </c>
      <c r="P4747">
        <v>4896</v>
      </c>
      <c r="Q4747">
        <v>132449</v>
      </c>
    </row>
    <row r="4748" spans="1:17" hidden="1" x14ac:dyDescent="0.2">
      <c r="A4748" t="s">
        <v>365</v>
      </c>
      <c r="B4748" s="2">
        <v>43282</v>
      </c>
      <c r="C4748" t="s">
        <v>351</v>
      </c>
      <c r="D4748" t="s">
        <v>352</v>
      </c>
      <c r="E4748" t="s">
        <v>343</v>
      </c>
      <c r="F4748" t="s">
        <v>344</v>
      </c>
      <c r="G4748" t="s">
        <v>412</v>
      </c>
      <c r="H4748">
        <v>51</v>
      </c>
      <c r="I4748" t="s">
        <v>267</v>
      </c>
      <c r="J4748" t="s">
        <v>266</v>
      </c>
      <c r="K4748">
        <v>423156</v>
      </c>
      <c r="L4748">
        <v>353624</v>
      </c>
      <c r="M4748">
        <v>31772</v>
      </c>
      <c r="N4748">
        <v>12763</v>
      </c>
      <c r="O4748">
        <v>5543</v>
      </c>
      <c r="P4748">
        <v>1988</v>
      </c>
      <c r="Q4748">
        <v>17466</v>
      </c>
    </row>
    <row r="4749" spans="1:17" hidden="1" x14ac:dyDescent="0.2">
      <c r="A4749" t="s">
        <v>365</v>
      </c>
      <c r="B4749" s="2">
        <v>43282</v>
      </c>
      <c r="C4749" t="s">
        <v>351</v>
      </c>
      <c r="D4749" t="s">
        <v>352</v>
      </c>
      <c r="E4749" t="s">
        <v>347</v>
      </c>
      <c r="F4749" t="s">
        <v>348</v>
      </c>
      <c r="G4749" t="s">
        <v>412</v>
      </c>
      <c r="H4749">
        <v>51</v>
      </c>
      <c r="I4749" t="s">
        <v>267</v>
      </c>
      <c r="J4749" t="s">
        <v>266</v>
      </c>
      <c r="K4749">
        <v>3767492</v>
      </c>
      <c r="L4749">
        <v>2585911</v>
      </c>
      <c r="M4749">
        <v>781030</v>
      </c>
      <c r="N4749">
        <v>11487</v>
      </c>
      <c r="O4749">
        <v>273570</v>
      </c>
      <c r="P4749">
        <v>3114</v>
      </c>
      <c r="Q4749">
        <v>112380</v>
      </c>
    </row>
    <row r="4750" spans="1:17" hidden="1" x14ac:dyDescent="0.2">
      <c r="A4750" t="s">
        <v>365</v>
      </c>
      <c r="B4750" s="2">
        <v>43282</v>
      </c>
      <c r="C4750" t="s">
        <v>351</v>
      </c>
      <c r="D4750" t="s">
        <v>352</v>
      </c>
      <c r="E4750" t="s">
        <v>349</v>
      </c>
      <c r="F4750" t="s">
        <v>350</v>
      </c>
      <c r="G4750" t="s">
        <v>412</v>
      </c>
      <c r="H4750">
        <v>51</v>
      </c>
      <c r="I4750" t="s">
        <v>267</v>
      </c>
      <c r="J4750" t="s">
        <v>266</v>
      </c>
      <c r="K4750">
        <v>4190648</v>
      </c>
      <c r="L4750">
        <v>2939535</v>
      </c>
      <c r="M4750">
        <v>812802</v>
      </c>
      <c r="N4750">
        <v>24250</v>
      </c>
      <c r="O4750">
        <v>279113</v>
      </c>
      <c r="P4750">
        <v>5102</v>
      </c>
      <c r="Q4750">
        <v>129846</v>
      </c>
    </row>
    <row r="4751" spans="1:17" hidden="1" x14ac:dyDescent="0.2">
      <c r="A4751" t="s">
        <v>365</v>
      </c>
      <c r="B4751" s="2">
        <v>43282</v>
      </c>
      <c r="C4751" t="s">
        <v>353</v>
      </c>
      <c r="D4751" t="s">
        <v>354</v>
      </c>
      <c r="E4751" t="s">
        <v>343</v>
      </c>
      <c r="F4751" t="s">
        <v>344</v>
      </c>
      <c r="G4751" t="s">
        <v>412</v>
      </c>
      <c r="H4751">
        <v>51</v>
      </c>
      <c r="I4751" t="s">
        <v>267</v>
      </c>
      <c r="J4751" t="s">
        <v>266</v>
      </c>
      <c r="K4751">
        <v>820874</v>
      </c>
      <c r="L4751">
        <v>684156</v>
      </c>
      <c r="M4751">
        <v>63833</v>
      </c>
      <c r="N4751">
        <v>23713</v>
      </c>
      <c r="O4751">
        <v>10845</v>
      </c>
      <c r="P4751">
        <v>3533</v>
      </c>
      <c r="Q4751">
        <v>34794</v>
      </c>
    </row>
    <row r="4752" spans="1:17" hidden="1" x14ac:dyDescent="0.2">
      <c r="A4752" t="s">
        <v>365</v>
      </c>
      <c r="B4752" s="2">
        <v>43282</v>
      </c>
      <c r="C4752" t="s">
        <v>353</v>
      </c>
      <c r="D4752" t="s">
        <v>354</v>
      </c>
      <c r="E4752" t="s">
        <v>347</v>
      </c>
      <c r="F4752" t="s">
        <v>348</v>
      </c>
      <c r="G4752" t="s">
        <v>412</v>
      </c>
      <c r="H4752">
        <v>51</v>
      </c>
      <c r="I4752" t="s">
        <v>267</v>
      </c>
      <c r="J4752" t="s">
        <v>266</v>
      </c>
      <c r="K4752">
        <v>7696811</v>
      </c>
      <c r="L4752">
        <v>5234514</v>
      </c>
      <c r="M4752">
        <v>1627434</v>
      </c>
      <c r="N4752">
        <v>22696</v>
      </c>
      <c r="O4752">
        <v>578201</v>
      </c>
      <c r="P4752">
        <v>6465</v>
      </c>
      <c r="Q4752">
        <v>227501</v>
      </c>
    </row>
    <row r="4753" spans="1:17" hidden="1" x14ac:dyDescent="0.2">
      <c r="A4753" t="s">
        <v>365</v>
      </c>
      <c r="B4753" s="2">
        <v>43282</v>
      </c>
      <c r="C4753" t="s">
        <v>353</v>
      </c>
      <c r="D4753" t="s">
        <v>354</v>
      </c>
      <c r="E4753" t="s">
        <v>349</v>
      </c>
      <c r="F4753" t="s">
        <v>350</v>
      </c>
      <c r="G4753" t="s">
        <v>412</v>
      </c>
      <c r="H4753">
        <v>51</v>
      </c>
      <c r="I4753" t="s">
        <v>267</v>
      </c>
      <c r="J4753" t="s">
        <v>266</v>
      </c>
      <c r="K4753">
        <v>8517685</v>
      </c>
      <c r="L4753">
        <v>5918670</v>
      </c>
      <c r="M4753">
        <v>1691267</v>
      </c>
      <c r="N4753">
        <v>46409</v>
      </c>
      <c r="O4753">
        <v>589046</v>
      </c>
      <c r="P4753">
        <v>9998</v>
      </c>
      <c r="Q4753">
        <v>262295</v>
      </c>
    </row>
    <row r="4754" spans="1:17" hidden="1" x14ac:dyDescent="0.2">
      <c r="A4754" t="s">
        <v>339</v>
      </c>
      <c r="B4754" t="s">
        <v>340</v>
      </c>
      <c r="C4754" t="s">
        <v>341</v>
      </c>
      <c r="D4754" t="s">
        <v>342</v>
      </c>
      <c r="E4754" t="s">
        <v>343</v>
      </c>
      <c r="F4754" t="s">
        <v>344</v>
      </c>
      <c r="G4754" t="s">
        <v>413</v>
      </c>
      <c r="H4754">
        <v>53</v>
      </c>
      <c r="I4754" t="s">
        <v>269</v>
      </c>
      <c r="J4754" t="s">
        <v>268</v>
      </c>
      <c r="K4754">
        <v>361546</v>
      </c>
      <c r="L4754">
        <v>308440</v>
      </c>
      <c r="M4754">
        <v>10033</v>
      </c>
      <c r="N4754">
        <v>15807</v>
      </c>
      <c r="O4754">
        <v>5890</v>
      </c>
      <c r="P4754">
        <v>2008</v>
      </c>
      <c r="Q4754">
        <v>19368</v>
      </c>
    </row>
    <row r="4755" spans="1:17" hidden="1" x14ac:dyDescent="0.2">
      <c r="A4755" t="s">
        <v>339</v>
      </c>
      <c r="B4755" t="s">
        <v>340</v>
      </c>
      <c r="C4755" t="s">
        <v>341</v>
      </c>
      <c r="D4755" t="s">
        <v>342</v>
      </c>
      <c r="E4755" t="s">
        <v>347</v>
      </c>
      <c r="F4755" t="s">
        <v>348</v>
      </c>
      <c r="G4755" t="s">
        <v>413</v>
      </c>
      <c r="H4755">
        <v>53</v>
      </c>
      <c r="I4755" t="s">
        <v>269</v>
      </c>
      <c r="J4755" t="s">
        <v>268</v>
      </c>
      <c r="K4755">
        <v>3013287</v>
      </c>
      <c r="L4755">
        <v>2461760</v>
      </c>
      <c r="M4755">
        <v>106502</v>
      </c>
      <c r="N4755">
        <v>44654</v>
      </c>
      <c r="O4755">
        <v>258729</v>
      </c>
      <c r="P4755">
        <v>19586</v>
      </c>
      <c r="Q4755">
        <v>122056</v>
      </c>
    </row>
    <row r="4756" spans="1:17" hidden="1" x14ac:dyDescent="0.2">
      <c r="A4756" t="s">
        <v>339</v>
      </c>
      <c r="B4756" t="s">
        <v>340</v>
      </c>
      <c r="C4756" t="s">
        <v>341</v>
      </c>
      <c r="D4756" t="s">
        <v>342</v>
      </c>
      <c r="E4756" t="s">
        <v>349</v>
      </c>
      <c r="F4756" t="s">
        <v>350</v>
      </c>
      <c r="G4756" t="s">
        <v>413</v>
      </c>
      <c r="H4756">
        <v>53</v>
      </c>
      <c r="I4756" t="s">
        <v>269</v>
      </c>
      <c r="J4756" t="s">
        <v>268</v>
      </c>
      <c r="K4756">
        <v>3374833</v>
      </c>
      <c r="L4756">
        <v>2770200</v>
      </c>
      <c r="M4756">
        <v>116535</v>
      </c>
      <c r="N4756">
        <v>60461</v>
      </c>
      <c r="O4756">
        <v>264619</v>
      </c>
      <c r="P4756">
        <v>21594</v>
      </c>
      <c r="Q4756">
        <v>141424</v>
      </c>
    </row>
    <row r="4757" spans="1:17" hidden="1" x14ac:dyDescent="0.2">
      <c r="A4757" t="s">
        <v>339</v>
      </c>
      <c r="B4757" t="s">
        <v>340</v>
      </c>
      <c r="C4757" t="s">
        <v>351</v>
      </c>
      <c r="D4757" t="s">
        <v>352</v>
      </c>
      <c r="E4757" t="s">
        <v>343</v>
      </c>
      <c r="F4757" t="s">
        <v>344</v>
      </c>
      <c r="G4757" t="s">
        <v>413</v>
      </c>
      <c r="H4757">
        <v>53</v>
      </c>
      <c r="I4757" t="s">
        <v>269</v>
      </c>
      <c r="J4757" t="s">
        <v>268</v>
      </c>
      <c r="K4757">
        <v>394244</v>
      </c>
      <c r="L4757">
        <v>338034</v>
      </c>
      <c r="M4757">
        <v>10828</v>
      </c>
      <c r="N4757">
        <v>17693</v>
      </c>
      <c r="O4757">
        <v>6043</v>
      </c>
      <c r="P4757">
        <v>2176</v>
      </c>
      <c r="Q4757">
        <v>19470</v>
      </c>
    </row>
    <row r="4758" spans="1:17" hidden="1" x14ac:dyDescent="0.2">
      <c r="A4758" t="s">
        <v>339</v>
      </c>
      <c r="B4758" t="s">
        <v>340</v>
      </c>
      <c r="C4758" t="s">
        <v>351</v>
      </c>
      <c r="D4758" t="s">
        <v>352</v>
      </c>
      <c r="E4758" t="s">
        <v>347</v>
      </c>
      <c r="F4758" t="s">
        <v>348</v>
      </c>
      <c r="G4758" t="s">
        <v>413</v>
      </c>
      <c r="H4758">
        <v>53</v>
      </c>
      <c r="I4758" t="s">
        <v>269</v>
      </c>
      <c r="J4758" t="s">
        <v>268</v>
      </c>
      <c r="K4758">
        <v>2955463</v>
      </c>
      <c r="L4758">
        <v>2427028</v>
      </c>
      <c r="M4758">
        <v>124970</v>
      </c>
      <c r="N4758">
        <v>44495</v>
      </c>
      <c r="O4758">
        <v>221023</v>
      </c>
      <c r="P4758">
        <v>19735</v>
      </c>
      <c r="Q4758">
        <v>118212</v>
      </c>
    </row>
    <row r="4759" spans="1:17" hidden="1" x14ac:dyDescent="0.2">
      <c r="A4759" t="s">
        <v>339</v>
      </c>
      <c r="B4759" t="s">
        <v>340</v>
      </c>
      <c r="C4759" t="s">
        <v>351</v>
      </c>
      <c r="D4759" t="s">
        <v>352</v>
      </c>
      <c r="E4759" t="s">
        <v>349</v>
      </c>
      <c r="F4759" t="s">
        <v>350</v>
      </c>
      <c r="G4759" t="s">
        <v>413</v>
      </c>
      <c r="H4759">
        <v>53</v>
      </c>
      <c r="I4759" t="s">
        <v>269</v>
      </c>
      <c r="J4759" t="s">
        <v>268</v>
      </c>
      <c r="K4759">
        <v>3349707</v>
      </c>
      <c r="L4759">
        <v>2765062</v>
      </c>
      <c r="M4759">
        <v>135798</v>
      </c>
      <c r="N4759">
        <v>62188</v>
      </c>
      <c r="O4759">
        <v>227066</v>
      </c>
      <c r="P4759">
        <v>21911</v>
      </c>
      <c r="Q4759">
        <v>137682</v>
      </c>
    </row>
    <row r="4760" spans="1:17" hidden="1" x14ac:dyDescent="0.2">
      <c r="A4760" t="s">
        <v>339</v>
      </c>
      <c r="B4760" t="s">
        <v>340</v>
      </c>
      <c r="C4760" t="s">
        <v>353</v>
      </c>
      <c r="D4760" t="s">
        <v>354</v>
      </c>
      <c r="E4760" t="s">
        <v>343</v>
      </c>
      <c r="F4760" t="s">
        <v>344</v>
      </c>
      <c r="G4760" t="s">
        <v>413</v>
      </c>
      <c r="H4760">
        <v>53</v>
      </c>
      <c r="I4760" t="s">
        <v>269</v>
      </c>
      <c r="J4760" t="s">
        <v>268</v>
      </c>
      <c r="K4760">
        <v>755790</v>
      </c>
      <c r="L4760">
        <v>646474</v>
      </c>
      <c r="M4760">
        <v>20861</v>
      </c>
      <c r="N4760">
        <v>33500</v>
      </c>
      <c r="O4760">
        <v>11933</v>
      </c>
      <c r="P4760">
        <v>4184</v>
      </c>
      <c r="Q4760">
        <v>38838</v>
      </c>
    </row>
    <row r="4761" spans="1:17" hidden="1" x14ac:dyDescent="0.2">
      <c r="A4761" t="s">
        <v>339</v>
      </c>
      <c r="B4761" t="s">
        <v>340</v>
      </c>
      <c r="C4761" t="s">
        <v>353</v>
      </c>
      <c r="D4761" t="s">
        <v>354</v>
      </c>
      <c r="E4761" t="s">
        <v>347</v>
      </c>
      <c r="F4761" t="s">
        <v>348</v>
      </c>
      <c r="G4761" t="s">
        <v>413</v>
      </c>
      <c r="H4761">
        <v>53</v>
      </c>
      <c r="I4761" t="s">
        <v>269</v>
      </c>
      <c r="J4761" t="s">
        <v>268</v>
      </c>
      <c r="K4761">
        <v>5968750</v>
      </c>
      <c r="L4761">
        <v>4888788</v>
      </c>
      <c r="M4761">
        <v>231472</v>
      </c>
      <c r="N4761">
        <v>89149</v>
      </c>
      <c r="O4761">
        <v>479752</v>
      </c>
      <c r="P4761">
        <v>39321</v>
      </c>
      <c r="Q4761">
        <v>240268</v>
      </c>
    </row>
    <row r="4762" spans="1:17" hidden="1" x14ac:dyDescent="0.2">
      <c r="A4762" t="s">
        <v>339</v>
      </c>
      <c r="B4762" t="s">
        <v>340</v>
      </c>
      <c r="C4762" t="s">
        <v>353</v>
      </c>
      <c r="D4762" t="s">
        <v>354</v>
      </c>
      <c r="E4762" t="s">
        <v>349</v>
      </c>
      <c r="F4762" t="s">
        <v>350</v>
      </c>
      <c r="G4762" t="s">
        <v>413</v>
      </c>
      <c r="H4762">
        <v>53</v>
      </c>
      <c r="I4762" t="s">
        <v>269</v>
      </c>
      <c r="J4762" t="s">
        <v>268</v>
      </c>
      <c r="K4762">
        <v>6724540</v>
      </c>
      <c r="L4762">
        <v>5535262</v>
      </c>
      <c r="M4762">
        <v>252333</v>
      </c>
      <c r="N4762">
        <v>122649</v>
      </c>
      <c r="O4762">
        <v>491685</v>
      </c>
      <c r="P4762">
        <v>43505</v>
      </c>
      <c r="Q4762">
        <v>279106</v>
      </c>
    </row>
    <row r="4763" spans="1:17" hidden="1" x14ac:dyDescent="0.2">
      <c r="A4763" t="s">
        <v>355</v>
      </c>
      <c r="B4763" t="s">
        <v>356</v>
      </c>
      <c r="C4763" t="s">
        <v>341</v>
      </c>
      <c r="D4763" t="s">
        <v>342</v>
      </c>
      <c r="E4763" t="s">
        <v>343</v>
      </c>
      <c r="F4763" t="s">
        <v>344</v>
      </c>
      <c r="G4763" t="s">
        <v>413</v>
      </c>
      <c r="H4763">
        <v>53</v>
      </c>
      <c r="I4763" t="s">
        <v>269</v>
      </c>
      <c r="J4763" t="s">
        <v>268</v>
      </c>
      <c r="K4763">
        <v>361546</v>
      </c>
      <c r="L4763">
        <v>308440</v>
      </c>
      <c r="M4763">
        <v>10033</v>
      </c>
      <c r="N4763">
        <v>15807</v>
      </c>
      <c r="O4763">
        <v>5890</v>
      </c>
      <c r="P4763">
        <v>2008</v>
      </c>
      <c r="Q4763">
        <v>19368</v>
      </c>
    </row>
    <row r="4764" spans="1:17" hidden="1" x14ac:dyDescent="0.2">
      <c r="A4764" t="s">
        <v>355</v>
      </c>
      <c r="B4764" t="s">
        <v>356</v>
      </c>
      <c r="C4764" t="s">
        <v>341</v>
      </c>
      <c r="D4764" t="s">
        <v>342</v>
      </c>
      <c r="E4764" t="s">
        <v>347</v>
      </c>
      <c r="F4764" t="s">
        <v>348</v>
      </c>
      <c r="G4764" t="s">
        <v>413</v>
      </c>
      <c r="H4764">
        <v>53</v>
      </c>
      <c r="I4764" t="s">
        <v>269</v>
      </c>
      <c r="J4764" t="s">
        <v>268</v>
      </c>
      <c r="K4764">
        <v>3013289</v>
      </c>
      <c r="L4764">
        <v>2461762</v>
      </c>
      <c r="M4764">
        <v>106502</v>
      </c>
      <c r="N4764">
        <v>44654</v>
      </c>
      <c r="O4764">
        <v>258729</v>
      </c>
      <c r="P4764">
        <v>19586</v>
      </c>
      <c r="Q4764">
        <v>122056</v>
      </c>
    </row>
    <row r="4765" spans="1:17" hidden="1" x14ac:dyDescent="0.2">
      <c r="A4765" t="s">
        <v>355</v>
      </c>
      <c r="B4765" t="s">
        <v>356</v>
      </c>
      <c r="C4765" t="s">
        <v>341</v>
      </c>
      <c r="D4765" t="s">
        <v>342</v>
      </c>
      <c r="E4765" t="s">
        <v>349</v>
      </c>
      <c r="F4765" t="s">
        <v>350</v>
      </c>
      <c r="G4765" t="s">
        <v>413</v>
      </c>
      <c r="H4765">
        <v>53</v>
      </c>
      <c r="I4765" t="s">
        <v>269</v>
      </c>
      <c r="J4765" t="s">
        <v>268</v>
      </c>
      <c r="K4765">
        <v>3374835</v>
      </c>
      <c r="L4765">
        <v>2770202</v>
      </c>
      <c r="M4765">
        <v>116535</v>
      </c>
      <c r="N4765">
        <v>60461</v>
      </c>
      <c r="O4765">
        <v>264619</v>
      </c>
      <c r="P4765">
        <v>21594</v>
      </c>
      <c r="Q4765">
        <v>141424</v>
      </c>
    </row>
    <row r="4766" spans="1:17" hidden="1" x14ac:dyDescent="0.2">
      <c r="A4766" t="s">
        <v>355</v>
      </c>
      <c r="B4766" t="s">
        <v>356</v>
      </c>
      <c r="C4766" t="s">
        <v>351</v>
      </c>
      <c r="D4766" t="s">
        <v>352</v>
      </c>
      <c r="E4766" t="s">
        <v>343</v>
      </c>
      <c r="F4766" t="s">
        <v>344</v>
      </c>
      <c r="G4766" t="s">
        <v>413</v>
      </c>
      <c r="H4766">
        <v>53</v>
      </c>
      <c r="I4766" t="s">
        <v>269</v>
      </c>
      <c r="J4766" t="s">
        <v>268</v>
      </c>
      <c r="K4766">
        <v>394244</v>
      </c>
      <c r="L4766">
        <v>338034</v>
      </c>
      <c r="M4766">
        <v>10828</v>
      </c>
      <c r="N4766">
        <v>17693</v>
      </c>
      <c r="O4766">
        <v>6043</v>
      </c>
      <c r="P4766">
        <v>2176</v>
      </c>
      <c r="Q4766">
        <v>19470</v>
      </c>
    </row>
    <row r="4767" spans="1:17" hidden="1" x14ac:dyDescent="0.2">
      <c r="A4767" t="s">
        <v>355</v>
      </c>
      <c r="B4767" t="s">
        <v>356</v>
      </c>
      <c r="C4767" t="s">
        <v>351</v>
      </c>
      <c r="D4767" t="s">
        <v>352</v>
      </c>
      <c r="E4767" t="s">
        <v>347</v>
      </c>
      <c r="F4767" t="s">
        <v>348</v>
      </c>
      <c r="G4767" t="s">
        <v>413</v>
      </c>
      <c r="H4767">
        <v>53</v>
      </c>
      <c r="I4767" t="s">
        <v>269</v>
      </c>
      <c r="J4767" t="s">
        <v>268</v>
      </c>
      <c r="K4767">
        <v>2955461</v>
      </c>
      <c r="L4767">
        <v>2427026</v>
      </c>
      <c r="M4767">
        <v>124970</v>
      </c>
      <c r="N4767">
        <v>44495</v>
      </c>
      <c r="O4767">
        <v>221023</v>
      </c>
      <c r="P4767">
        <v>19735</v>
      </c>
      <c r="Q4767">
        <v>118212</v>
      </c>
    </row>
    <row r="4768" spans="1:17" hidden="1" x14ac:dyDescent="0.2">
      <c r="A4768" t="s">
        <v>355</v>
      </c>
      <c r="B4768" t="s">
        <v>356</v>
      </c>
      <c r="C4768" t="s">
        <v>351</v>
      </c>
      <c r="D4768" t="s">
        <v>352</v>
      </c>
      <c r="E4768" t="s">
        <v>349</v>
      </c>
      <c r="F4768" t="s">
        <v>350</v>
      </c>
      <c r="G4768" t="s">
        <v>413</v>
      </c>
      <c r="H4768">
        <v>53</v>
      </c>
      <c r="I4768" t="s">
        <v>269</v>
      </c>
      <c r="J4768" t="s">
        <v>268</v>
      </c>
      <c r="K4768">
        <v>3349705</v>
      </c>
      <c r="L4768">
        <v>2765060</v>
      </c>
      <c r="M4768">
        <v>135798</v>
      </c>
      <c r="N4768">
        <v>62188</v>
      </c>
      <c r="O4768">
        <v>227066</v>
      </c>
      <c r="P4768">
        <v>21911</v>
      </c>
      <c r="Q4768">
        <v>137682</v>
      </c>
    </row>
    <row r="4769" spans="1:17" hidden="1" x14ac:dyDescent="0.2">
      <c r="A4769" t="s">
        <v>355</v>
      </c>
      <c r="B4769" t="s">
        <v>356</v>
      </c>
      <c r="C4769" t="s">
        <v>353</v>
      </c>
      <c r="D4769" t="s">
        <v>354</v>
      </c>
      <c r="E4769" t="s">
        <v>343</v>
      </c>
      <c r="F4769" t="s">
        <v>344</v>
      </c>
      <c r="G4769" t="s">
        <v>413</v>
      </c>
      <c r="H4769">
        <v>53</v>
      </c>
      <c r="I4769" t="s">
        <v>269</v>
      </c>
      <c r="J4769" t="s">
        <v>268</v>
      </c>
      <c r="K4769">
        <v>755790</v>
      </c>
      <c r="L4769">
        <v>646474</v>
      </c>
      <c r="M4769">
        <v>20861</v>
      </c>
      <c r="N4769">
        <v>33500</v>
      </c>
      <c r="O4769">
        <v>11933</v>
      </c>
      <c r="P4769">
        <v>4184</v>
      </c>
      <c r="Q4769">
        <v>38838</v>
      </c>
    </row>
    <row r="4770" spans="1:17" hidden="1" x14ac:dyDescent="0.2">
      <c r="A4770" t="s">
        <v>355</v>
      </c>
      <c r="B4770" t="s">
        <v>356</v>
      </c>
      <c r="C4770" t="s">
        <v>353</v>
      </c>
      <c r="D4770" t="s">
        <v>354</v>
      </c>
      <c r="E4770" t="s">
        <v>347</v>
      </c>
      <c r="F4770" t="s">
        <v>348</v>
      </c>
      <c r="G4770" t="s">
        <v>413</v>
      </c>
      <c r="H4770">
        <v>53</v>
      </c>
      <c r="I4770" t="s">
        <v>269</v>
      </c>
      <c r="J4770" t="s">
        <v>268</v>
      </c>
      <c r="K4770">
        <v>5968750</v>
      </c>
      <c r="L4770">
        <v>4888788</v>
      </c>
      <c r="M4770">
        <v>231472</v>
      </c>
      <c r="N4770">
        <v>89149</v>
      </c>
      <c r="O4770">
        <v>479752</v>
      </c>
      <c r="P4770">
        <v>39321</v>
      </c>
      <c r="Q4770">
        <v>240268</v>
      </c>
    </row>
    <row r="4771" spans="1:17" hidden="1" x14ac:dyDescent="0.2">
      <c r="A4771" t="s">
        <v>355</v>
      </c>
      <c r="B4771" t="s">
        <v>356</v>
      </c>
      <c r="C4771" t="s">
        <v>353</v>
      </c>
      <c r="D4771" t="s">
        <v>354</v>
      </c>
      <c r="E4771" t="s">
        <v>349</v>
      </c>
      <c r="F4771" t="s">
        <v>350</v>
      </c>
      <c r="G4771" t="s">
        <v>413</v>
      </c>
      <c r="H4771">
        <v>53</v>
      </c>
      <c r="I4771" t="s">
        <v>269</v>
      </c>
      <c r="J4771" t="s">
        <v>268</v>
      </c>
      <c r="K4771">
        <v>6724540</v>
      </c>
      <c r="L4771">
        <v>5535262</v>
      </c>
      <c r="M4771">
        <v>252333</v>
      </c>
      <c r="N4771">
        <v>122649</v>
      </c>
      <c r="O4771">
        <v>491685</v>
      </c>
      <c r="P4771">
        <v>43505</v>
      </c>
      <c r="Q4771">
        <v>279106</v>
      </c>
    </row>
    <row r="4772" spans="1:17" hidden="1" x14ac:dyDescent="0.2">
      <c r="A4772" t="s">
        <v>357</v>
      </c>
      <c r="B4772" s="2">
        <v>40360</v>
      </c>
      <c r="C4772" t="s">
        <v>341</v>
      </c>
      <c r="D4772" t="s">
        <v>342</v>
      </c>
      <c r="E4772" t="s">
        <v>343</v>
      </c>
      <c r="F4772" t="s">
        <v>344</v>
      </c>
      <c r="G4772" t="s">
        <v>413</v>
      </c>
      <c r="H4772">
        <v>53</v>
      </c>
      <c r="I4772" t="s">
        <v>269</v>
      </c>
      <c r="J4772" t="s">
        <v>268</v>
      </c>
      <c r="K4772">
        <v>364534</v>
      </c>
      <c r="L4772">
        <v>310811</v>
      </c>
      <c r="M4772">
        <v>10097</v>
      </c>
      <c r="N4772">
        <v>16095</v>
      </c>
      <c r="O4772">
        <v>5935</v>
      </c>
      <c r="P4772">
        <v>2035</v>
      </c>
      <c r="Q4772">
        <v>19561</v>
      </c>
    </row>
    <row r="4773" spans="1:17" hidden="1" x14ac:dyDescent="0.2">
      <c r="A4773" t="s">
        <v>357</v>
      </c>
      <c r="B4773" s="2">
        <v>40360</v>
      </c>
      <c r="C4773" t="s">
        <v>341</v>
      </c>
      <c r="D4773" t="s">
        <v>342</v>
      </c>
      <c r="E4773" t="s">
        <v>347</v>
      </c>
      <c r="F4773" t="s">
        <v>348</v>
      </c>
      <c r="G4773" t="s">
        <v>413</v>
      </c>
      <c r="H4773">
        <v>53</v>
      </c>
      <c r="I4773" t="s">
        <v>269</v>
      </c>
      <c r="J4773" t="s">
        <v>268</v>
      </c>
      <c r="K4773">
        <v>3019912</v>
      </c>
      <c r="L4773">
        <v>2464112</v>
      </c>
      <c r="M4773">
        <v>107145</v>
      </c>
      <c r="N4773">
        <v>44764</v>
      </c>
      <c r="O4773">
        <v>261235</v>
      </c>
      <c r="P4773">
        <v>19741</v>
      </c>
      <c r="Q4773">
        <v>122915</v>
      </c>
    </row>
    <row r="4774" spans="1:17" hidden="1" x14ac:dyDescent="0.2">
      <c r="A4774" t="s">
        <v>357</v>
      </c>
      <c r="B4774" s="2">
        <v>40360</v>
      </c>
      <c r="C4774" t="s">
        <v>341</v>
      </c>
      <c r="D4774" t="s">
        <v>342</v>
      </c>
      <c r="E4774" t="s">
        <v>349</v>
      </c>
      <c r="F4774" t="s">
        <v>350</v>
      </c>
      <c r="G4774" t="s">
        <v>413</v>
      </c>
      <c r="H4774">
        <v>53</v>
      </c>
      <c r="I4774" t="s">
        <v>269</v>
      </c>
      <c r="J4774" t="s">
        <v>268</v>
      </c>
      <c r="K4774">
        <v>3384446</v>
      </c>
      <c r="L4774">
        <v>2774923</v>
      </c>
      <c r="M4774">
        <v>117242</v>
      </c>
      <c r="N4774">
        <v>60859</v>
      </c>
      <c r="O4774">
        <v>267170</v>
      </c>
      <c r="P4774">
        <v>21776</v>
      </c>
      <c r="Q4774">
        <v>142476</v>
      </c>
    </row>
    <row r="4775" spans="1:17" hidden="1" x14ac:dyDescent="0.2">
      <c r="A4775" t="s">
        <v>357</v>
      </c>
      <c r="B4775" s="2">
        <v>40360</v>
      </c>
      <c r="C4775" t="s">
        <v>351</v>
      </c>
      <c r="D4775" t="s">
        <v>352</v>
      </c>
      <c r="E4775" t="s">
        <v>343</v>
      </c>
      <c r="F4775" t="s">
        <v>344</v>
      </c>
      <c r="G4775" t="s">
        <v>413</v>
      </c>
      <c r="H4775">
        <v>53</v>
      </c>
      <c r="I4775" t="s">
        <v>269</v>
      </c>
      <c r="J4775" t="s">
        <v>268</v>
      </c>
      <c r="K4775">
        <v>396794</v>
      </c>
      <c r="L4775">
        <v>339953</v>
      </c>
      <c r="M4775">
        <v>10905</v>
      </c>
      <c r="N4775">
        <v>17961</v>
      </c>
      <c r="O4775">
        <v>6102</v>
      </c>
      <c r="P4775">
        <v>2220</v>
      </c>
      <c r="Q4775">
        <v>19653</v>
      </c>
    </row>
    <row r="4776" spans="1:17" hidden="1" x14ac:dyDescent="0.2">
      <c r="A4776" t="s">
        <v>357</v>
      </c>
      <c r="B4776" s="2">
        <v>40360</v>
      </c>
      <c r="C4776" t="s">
        <v>351</v>
      </c>
      <c r="D4776" t="s">
        <v>352</v>
      </c>
      <c r="E4776" t="s">
        <v>347</v>
      </c>
      <c r="F4776" t="s">
        <v>348</v>
      </c>
      <c r="G4776" t="s">
        <v>413</v>
      </c>
      <c r="H4776">
        <v>53</v>
      </c>
      <c r="I4776" t="s">
        <v>269</v>
      </c>
      <c r="J4776" t="s">
        <v>268</v>
      </c>
      <c r="K4776">
        <v>2961662</v>
      </c>
      <c r="L4776">
        <v>2429378</v>
      </c>
      <c r="M4776">
        <v>125674</v>
      </c>
      <c r="N4776">
        <v>44571</v>
      </c>
      <c r="O4776">
        <v>223121</v>
      </c>
      <c r="P4776">
        <v>19877</v>
      </c>
      <c r="Q4776">
        <v>119041</v>
      </c>
    </row>
    <row r="4777" spans="1:17" hidden="1" x14ac:dyDescent="0.2">
      <c r="A4777" t="s">
        <v>357</v>
      </c>
      <c r="B4777" s="2">
        <v>40360</v>
      </c>
      <c r="C4777" t="s">
        <v>351</v>
      </c>
      <c r="D4777" t="s">
        <v>352</v>
      </c>
      <c r="E4777" t="s">
        <v>349</v>
      </c>
      <c r="F4777" t="s">
        <v>350</v>
      </c>
      <c r="G4777" t="s">
        <v>413</v>
      </c>
      <c r="H4777">
        <v>53</v>
      </c>
      <c r="I4777" t="s">
        <v>269</v>
      </c>
      <c r="J4777" t="s">
        <v>268</v>
      </c>
      <c r="K4777">
        <v>3358456</v>
      </c>
      <c r="L4777">
        <v>2769331</v>
      </c>
      <c r="M4777">
        <v>136579</v>
      </c>
      <c r="N4777">
        <v>62532</v>
      </c>
      <c r="O4777">
        <v>229223</v>
      </c>
      <c r="P4777">
        <v>22097</v>
      </c>
      <c r="Q4777">
        <v>138694</v>
      </c>
    </row>
    <row r="4778" spans="1:17" hidden="1" x14ac:dyDescent="0.2">
      <c r="A4778" t="s">
        <v>357</v>
      </c>
      <c r="B4778" s="2">
        <v>40360</v>
      </c>
      <c r="C4778" t="s">
        <v>353</v>
      </c>
      <c r="D4778" t="s">
        <v>354</v>
      </c>
      <c r="E4778" t="s">
        <v>343</v>
      </c>
      <c r="F4778" t="s">
        <v>344</v>
      </c>
      <c r="G4778" t="s">
        <v>413</v>
      </c>
      <c r="H4778">
        <v>53</v>
      </c>
      <c r="I4778" t="s">
        <v>269</v>
      </c>
      <c r="J4778" t="s">
        <v>268</v>
      </c>
      <c r="K4778">
        <v>761328</v>
      </c>
      <c r="L4778">
        <v>650764</v>
      </c>
      <c r="M4778">
        <v>21002</v>
      </c>
      <c r="N4778">
        <v>34056</v>
      </c>
      <c r="O4778">
        <v>12037</v>
      </c>
      <c r="P4778">
        <v>4255</v>
      </c>
      <c r="Q4778">
        <v>39214</v>
      </c>
    </row>
    <row r="4779" spans="1:17" hidden="1" x14ac:dyDescent="0.2">
      <c r="A4779" t="s">
        <v>357</v>
      </c>
      <c r="B4779" s="2">
        <v>40360</v>
      </c>
      <c r="C4779" t="s">
        <v>353</v>
      </c>
      <c r="D4779" t="s">
        <v>354</v>
      </c>
      <c r="E4779" t="s">
        <v>347</v>
      </c>
      <c r="F4779" t="s">
        <v>348</v>
      </c>
      <c r="G4779" t="s">
        <v>413</v>
      </c>
      <c r="H4779">
        <v>53</v>
      </c>
      <c r="I4779" t="s">
        <v>269</v>
      </c>
      <c r="J4779" t="s">
        <v>268</v>
      </c>
      <c r="K4779">
        <v>5981574</v>
      </c>
      <c r="L4779">
        <v>4893490</v>
      </c>
      <c r="M4779">
        <v>232819</v>
      </c>
      <c r="N4779">
        <v>89335</v>
      </c>
      <c r="O4779">
        <v>484356</v>
      </c>
      <c r="P4779">
        <v>39618</v>
      </c>
      <c r="Q4779">
        <v>241956</v>
      </c>
    </row>
    <row r="4780" spans="1:17" hidden="1" x14ac:dyDescent="0.2">
      <c r="A4780" t="s">
        <v>357</v>
      </c>
      <c r="B4780" s="2">
        <v>40360</v>
      </c>
      <c r="C4780" t="s">
        <v>353</v>
      </c>
      <c r="D4780" t="s">
        <v>354</v>
      </c>
      <c r="E4780" t="s">
        <v>349</v>
      </c>
      <c r="F4780" t="s">
        <v>350</v>
      </c>
      <c r="G4780" t="s">
        <v>413</v>
      </c>
      <c r="H4780">
        <v>53</v>
      </c>
      <c r="I4780" t="s">
        <v>269</v>
      </c>
      <c r="J4780" t="s">
        <v>268</v>
      </c>
      <c r="K4780">
        <v>6742902</v>
      </c>
      <c r="L4780">
        <v>5544254</v>
      </c>
      <c r="M4780">
        <v>253821</v>
      </c>
      <c r="N4780">
        <v>123391</v>
      </c>
      <c r="O4780">
        <v>496393</v>
      </c>
      <c r="P4780">
        <v>43873</v>
      </c>
      <c r="Q4780">
        <v>281170</v>
      </c>
    </row>
    <row r="4781" spans="1:17" hidden="1" x14ac:dyDescent="0.2">
      <c r="A4781" t="s">
        <v>358</v>
      </c>
      <c r="B4781" s="2">
        <v>40725</v>
      </c>
      <c r="C4781" t="s">
        <v>341</v>
      </c>
      <c r="D4781" t="s">
        <v>342</v>
      </c>
      <c r="E4781" t="s">
        <v>343</v>
      </c>
      <c r="F4781" t="s">
        <v>344</v>
      </c>
      <c r="G4781" t="s">
        <v>413</v>
      </c>
      <c r="H4781">
        <v>53</v>
      </c>
      <c r="I4781" t="s">
        <v>269</v>
      </c>
      <c r="J4781" t="s">
        <v>268</v>
      </c>
      <c r="K4781">
        <v>376638</v>
      </c>
      <c r="L4781">
        <v>320432</v>
      </c>
      <c r="M4781">
        <v>10463</v>
      </c>
      <c r="N4781">
        <v>17224</v>
      </c>
      <c r="O4781">
        <v>6205</v>
      </c>
      <c r="P4781">
        <v>2102</v>
      </c>
      <c r="Q4781">
        <v>20212</v>
      </c>
    </row>
    <row r="4782" spans="1:17" hidden="1" x14ac:dyDescent="0.2">
      <c r="A4782" t="s">
        <v>358</v>
      </c>
      <c r="B4782" s="2">
        <v>40725</v>
      </c>
      <c r="C4782" t="s">
        <v>341</v>
      </c>
      <c r="D4782" t="s">
        <v>342</v>
      </c>
      <c r="E4782" t="s">
        <v>347</v>
      </c>
      <c r="F4782" t="s">
        <v>348</v>
      </c>
      <c r="G4782" t="s">
        <v>413</v>
      </c>
      <c r="H4782">
        <v>53</v>
      </c>
      <c r="I4782" t="s">
        <v>269</v>
      </c>
      <c r="J4782" t="s">
        <v>268</v>
      </c>
      <c r="K4782">
        <v>3046567</v>
      </c>
      <c r="L4782">
        <v>2473837</v>
      </c>
      <c r="M4782">
        <v>110356</v>
      </c>
      <c r="N4782">
        <v>45112</v>
      </c>
      <c r="O4782">
        <v>270992</v>
      </c>
      <c r="P4782">
        <v>20287</v>
      </c>
      <c r="Q4782">
        <v>125983</v>
      </c>
    </row>
    <row r="4783" spans="1:17" hidden="1" x14ac:dyDescent="0.2">
      <c r="A4783" t="s">
        <v>358</v>
      </c>
      <c r="B4783" s="2">
        <v>40725</v>
      </c>
      <c r="C4783" t="s">
        <v>341</v>
      </c>
      <c r="D4783" t="s">
        <v>342</v>
      </c>
      <c r="E4783" t="s">
        <v>349</v>
      </c>
      <c r="F4783" t="s">
        <v>350</v>
      </c>
      <c r="G4783" t="s">
        <v>413</v>
      </c>
      <c r="H4783">
        <v>53</v>
      </c>
      <c r="I4783" t="s">
        <v>269</v>
      </c>
      <c r="J4783" t="s">
        <v>268</v>
      </c>
      <c r="K4783">
        <v>3423205</v>
      </c>
      <c r="L4783">
        <v>2794269</v>
      </c>
      <c r="M4783">
        <v>120819</v>
      </c>
      <c r="N4783">
        <v>62336</v>
      </c>
      <c r="O4783">
        <v>277197</v>
      </c>
      <c r="P4783">
        <v>22389</v>
      </c>
      <c r="Q4783">
        <v>146195</v>
      </c>
    </row>
    <row r="4784" spans="1:17" hidden="1" x14ac:dyDescent="0.2">
      <c r="A4784" t="s">
        <v>358</v>
      </c>
      <c r="B4784" s="2">
        <v>40725</v>
      </c>
      <c r="C4784" t="s">
        <v>351</v>
      </c>
      <c r="D4784" t="s">
        <v>352</v>
      </c>
      <c r="E4784" t="s">
        <v>343</v>
      </c>
      <c r="F4784" t="s">
        <v>344</v>
      </c>
      <c r="G4784" t="s">
        <v>413</v>
      </c>
      <c r="H4784">
        <v>53</v>
      </c>
      <c r="I4784" t="s">
        <v>269</v>
      </c>
      <c r="J4784" t="s">
        <v>268</v>
      </c>
      <c r="K4784">
        <v>407515</v>
      </c>
      <c r="L4784">
        <v>348209</v>
      </c>
      <c r="M4784">
        <v>11213</v>
      </c>
      <c r="N4784">
        <v>19118</v>
      </c>
      <c r="O4784">
        <v>6348</v>
      </c>
      <c r="P4784">
        <v>2301</v>
      </c>
      <c r="Q4784">
        <v>20326</v>
      </c>
    </row>
    <row r="4785" spans="1:17" hidden="1" x14ac:dyDescent="0.2">
      <c r="A4785" t="s">
        <v>358</v>
      </c>
      <c r="B4785" s="2">
        <v>40725</v>
      </c>
      <c r="C4785" t="s">
        <v>351</v>
      </c>
      <c r="D4785" t="s">
        <v>352</v>
      </c>
      <c r="E4785" t="s">
        <v>347</v>
      </c>
      <c r="F4785" t="s">
        <v>348</v>
      </c>
      <c r="G4785" t="s">
        <v>413</v>
      </c>
      <c r="H4785">
        <v>53</v>
      </c>
      <c r="I4785" t="s">
        <v>269</v>
      </c>
      <c r="J4785" t="s">
        <v>268</v>
      </c>
      <c r="K4785">
        <v>2990935</v>
      </c>
      <c r="L4785">
        <v>2441613</v>
      </c>
      <c r="M4785">
        <v>129521</v>
      </c>
      <c r="N4785">
        <v>44866</v>
      </c>
      <c r="O4785">
        <v>232193</v>
      </c>
      <c r="P4785">
        <v>20404</v>
      </c>
      <c r="Q4785">
        <v>122338</v>
      </c>
    </row>
    <row r="4786" spans="1:17" hidden="1" x14ac:dyDescent="0.2">
      <c r="A4786" t="s">
        <v>358</v>
      </c>
      <c r="B4786" s="2">
        <v>40725</v>
      </c>
      <c r="C4786" t="s">
        <v>351</v>
      </c>
      <c r="D4786" t="s">
        <v>352</v>
      </c>
      <c r="E4786" t="s">
        <v>349</v>
      </c>
      <c r="F4786" t="s">
        <v>350</v>
      </c>
      <c r="G4786" t="s">
        <v>413</v>
      </c>
      <c r="H4786">
        <v>53</v>
      </c>
      <c r="I4786" t="s">
        <v>269</v>
      </c>
      <c r="J4786" t="s">
        <v>268</v>
      </c>
      <c r="K4786">
        <v>3398450</v>
      </c>
      <c r="L4786">
        <v>2789822</v>
      </c>
      <c r="M4786">
        <v>140734</v>
      </c>
      <c r="N4786">
        <v>63984</v>
      </c>
      <c r="O4786">
        <v>238541</v>
      </c>
      <c r="P4786">
        <v>22705</v>
      </c>
      <c r="Q4786">
        <v>142664</v>
      </c>
    </row>
    <row r="4787" spans="1:17" hidden="1" x14ac:dyDescent="0.2">
      <c r="A4787" t="s">
        <v>358</v>
      </c>
      <c r="B4787" s="2">
        <v>40725</v>
      </c>
      <c r="C4787" t="s">
        <v>353</v>
      </c>
      <c r="D4787" t="s">
        <v>354</v>
      </c>
      <c r="E4787" t="s">
        <v>343</v>
      </c>
      <c r="F4787" t="s">
        <v>344</v>
      </c>
      <c r="G4787" t="s">
        <v>413</v>
      </c>
      <c r="H4787">
        <v>53</v>
      </c>
      <c r="I4787" t="s">
        <v>269</v>
      </c>
      <c r="J4787" t="s">
        <v>268</v>
      </c>
      <c r="K4787">
        <v>784153</v>
      </c>
      <c r="L4787">
        <v>668641</v>
      </c>
      <c r="M4787">
        <v>21676</v>
      </c>
      <c r="N4787">
        <v>36342</v>
      </c>
      <c r="O4787">
        <v>12553</v>
      </c>
      <c r="P4787">
        <v>4403</v>
      </c>
      <c r="Q4787">
        <v>40538</v>
      </c>
    </row>
    <row r="4788" spans="1:17" hidden="1" x14ac:dyDescent="0.2">
      <c r="A4788" t="s">
        <v>358</v>
      </c>
      <c r="B4788" s="2">
        <v>40725</v>
      </c>
      <c r="C4788" t="s">
        <v>353</v>
      </c>
      <c r="D4788" t="s">
        <v>354</v>
      </c>
      <c r="E4788" t="s">
        <v>347</v>
      </c>
      <c r="F4788" t="s">
        <v>348</v>
      </c>
      <c r="G4788" t="s">
        <v>413</v>
      </c>
      <c r="H4788">
        <v>53</v>
      </c>
      <c r="I4788" t="s">
        <v>269</v>
      </c>
      <c r="J4788" t="s">
        <v>268</v>
      </c>
      <c r="K4788">
        <v>6037502</v>
      </c>
      <c r="L4788">
        <v>4915450</v>
      </c>
      <c r="M4788">
        <v>239877</v>
      </c>
      <c r="N4788">
        <v>89978</v>
      </c>
      <c r="O4788">
        <v>503185</v>
      </c>
      <c r="P4788">
        <v>40691</v>
      </c>
      <c r="Q4788">
        <v>248321</v>
      </c>
    </row>
    <row r="4789" spans="1:17" hidden="1" x14ac:dyDescent="0.2">
      <c r="A4789" t="s">
        <v>358</v>
      </c>
      <c r="B4789" s="2">
        <v>40725</v>
      </c>
      <c r="C4789" t="s">
        <v>353</v>
      </c>
      <c r="D4789" t="s">
        <v>354</v>
      </c>
      <c r="E4789" t="s">
        <v>349</v>
      </c>
      <c r="F4789" t="s">
        <v>350</v>
      </c>
      <c r="G4789" t="s">
        <v>413</v>
      </c>
      <c r="H4789">
        <v>53</v>
      </c>
      <c r="I4789" t="s">
        <v>269</v>
      </c>
      <c r="J4789" t="s">
        <v>268</v>
      </c>
      <c r="K4789">
        <v>6821655</v>
      </c>
      <c r="L4789">
        <v>5584091</v>
      </c>
      <c r="M4789">
        <v>261553</v>
      </c>
      <c r="N4789">
        <v>126320</v>
      </c>
      <c r="O4789">
        <v>515738</v>
      </c>
      <c r="P4789">
        <v>45094</v>
      </c>
      <c r="Q4789">
        <v>288859</v>
      </c>
    </row>
    <row r="4790" spans="1:17" hidden="1" x14ac:dyDescent="0.2">
      <c r="A4790" t="s">
        <v>359</v>
      </c>
      <c r="B4790" s="2">
        <v>41091</v>
      </c>
      <c r="C4790" t="s">
        <v>341</v>
      </c>
      <c r="D4790" t="s">
        <v>342</v>
      </c>
      <c r="E4790" t="s">
        <v>343</v>
      </c>
      <c r="F4790" t="s">
        <v>344</v>
      </c>
      <c r="G4790" t="s">
        <v>413</v>
      </c>
      <c r="H4790">
        <v>53</v>
      </c>
      <c r="I4790" t="s">
        <v>269</v>
      </c>
      <c r="J4790" t="s">
        <v>268</v>
      </c>
      <c r="K4790">
        <v>387866</v>
      </c>
      <c r="L4790">
        <v>329173</v>
      </c>
      <c r="M4790">
        <v>10893</v>
      </c>
      <c r="N4790">
        <v>18308</v>
      </c>
      <c r="O4790">
        <v>6425</v>
      </c>
      <c r="P4790">
        <v>2165</v>
      </c>
      <c r="Q4790">
        <v>20902</v>
      </c>
    </row>
    <row r="4791" spans="1:17" hidden="1" x14ac:dyDescent="0.2">
      <c r="A4791" t="s">
        <v>359</v>
      </c>
      <c r="B4791" s="2">
        <v>41091</v>
      </c>
      <c r="C4791" t="s">
        <v>341</v>
      </c>
      <c r="D4791" t="s">
        <v>342</v>
      </c>
      <c r="E4791" t="s">
        <v>347</v>
      </c>
      <c r="F4791" t="s">
        <v>348</v>
      </c>
      <c r="G4791" t="s">
        <v>413</v>
      </c>
      <c r="H4791">
        <v>53</v>
      </c>
      <c r="I4791" t="s">
        <v>269</v>
      </c>
      <c r="J4791" t="s">
        <v>268</v>
      </c>
      <c r="K4791">
        <v>3069963</v>
      </c>
      <c r="L4791">
        <v>2479965</v>
      </c>
      <c r="M4791">
        <v>114164</v>
      </c>
      <c r="N4791">
        <v>45469</v>
      </c>
      <c r="O4791">
        <v>280530</v>
      </c>
      <c r="P4791">
        <v>20873</v>
      </c>
      <c r="Q4791">
        <v>128962</v>
      </c>
    </row>
    <row r="4792" spans="1:17" hidden="1" x14ac:dyDescent="0.2">
      <c r="A4792" t="s">
        <v>359</v>
      </c>
      <c r="B4792" s="2">
        <v>41091</v>
      </c>
      <c r="C4792" t="s">
        <v>341</v>
      </c>
      <c r="D4792" t="s">
        <v>342</v>
      </c>
      <c r="E4792" t="s">
        <v>349</v>
      </c>
      <c r="F4792" t="s">
        <v>350</v>
      </c>
      <c r="G4792" t="s">
        <v>413</v>
      </c>
      <c r="H4792">
        <v>53</v>
      </c>
      <c r="I4792" t="s">
        <v>269</v>
      </c>
      <c r="J4792" t="s">
        <v>268</v>
      </c>
      <c r="K4792">
        <v>3457829</v>
      </c>
      <c r="L4792">
        <v>2809138</v>
      </c>
      <c r="M4792">
        <v>125057</v>
      </c>
      <c r="N4792">
        <v>63777</v>
      </c>
      <c r="O4792">
        <v>286955</v>
      </c>
      <c r="P4792">
        <v>23038</v>
      </c>
      <c r="Q4792">
        <v>149864</v>
      </c>
    </row>
    <row r="4793" spans="1:17" hidden="1" x14ac:dyDescent="0.2">
      <c r="A4793" t="s">
        <v>359</v>
      </c>
      <c r="B4793" s="2">
        <v>41091</v>
      </c>
      <c r="C4793" t="s">
        <v>351</v>
      </c>
      <c r="D4793" t="s">
        <v>352</v>
      </c>
      <c r="E4793" t="s">
        <v>343</v>
      </c>
      <c r="F4793" t="s">
        <v>344</v>
      </c>
      <c r="G4793" t="s">
        <v>413</v>
      </c>
      <c r="H4793">
        <v>53</v>
      </c>
      <c r="I4793" t="s">
        <v>269</v>
      </c>
      <c r="J4793" t="s">
        <v>268</v>
      </c>
      <c r="K4793">
        <v>417240</v>
      </c>
      <c r="L4793">
        <v>355683</v>
      </c>
      <c r="M4793">
        <v>11595</v>
      </c>
      <c r="N4793">
        <v>20144</v>
      </c>
      <c r="O4793">
        <v>6551</v>
      </c>
      <c r="P4793">
        <v>2378</v>
      </c>
      <c r="Q4793">
        <v>20889</v>
      </c>
    </row>
    <row r="4794" spans="1:17" hidden="1" x14ac:dyDescent="0.2">
      <c r="A4794" t="s">
        <v>359</v>
      </c>
      <c r="B4794" s="2">
        <v>41091</v>
      </c>
      <c r="C4794" t="s">
        <v>351</v>
      </c>
      <c r="D4794" t="s">
        <v>352</v>
      </c>
      <c r="E4794" t="s">
        <v>347</v>
      </c>
      <c r="F4794" t="s">
        <v>348</v>
      </c>
      <c r="G4794" t="s">
        <v>413</v>
      </c>
      <c r="H4794">
        <v>53</v>
      </c>
      <c r="I4794" t="s">
        <v>269</v>
      </c>
      <c r="J4794" t="s">
        <v>268</v>
      </c>
      <c r="K4794">
        <v>3017807</v>
      </c>
      <c r="L4794">
        <v>2451305</v>
      </c>
      <c r="M4794">
        <v>133649</v>
      </c>
      <c r="N4794">
        <v>45184</v>
      </c>
      <c r="O4794">
        <v>241259</v>
      </c>
      <c r="P4794">
        <v>20992</v>
      </c>
      <c r="Q4794">
        <v>125418</v>
      </c>
    </row>
    <row r="4795" spans="1:17" hidden="1" x14ac:dyDescent="0.2">
      <c r="A4795" t="s">
        <v>359</v>
      </c>
      <c r="B4795" s="2">
        <v>41091</v>
      </c>
      <c r="C4795" t="s">
        <v>351</v>
      </c>
      <c r="D4795" t="s">
        <v>352</v>
      </c>
      <c r="E4795" t="s">
        <v>349</v>
      </c>
      <c r="F4795" t="s">
        <v>350</v>
      </c>
      <c r="G4795" t="s">
        <v>413</v>
      </c>
      <c r="H4795">
        <v>53</v>
      </c>
      <c r="I4795" t="s">
        <v>269</v>
      </c>
      <c r="J4795" t="s">
        <v>268</v>
      </c>
      <c r="K4795">
        <v>3435047</v>
      </c>
      <c r="L4795">
        <v>2806988</v>
      </c>
      <c r="M4795">
        <v>145244</v>
      </c>
      <c r="N4795">
        <v>65328</v>
      </c>
      <c r="O4795">
        <v>247810</v>
      </c>
      <c r="P4795">
        <v>23370</v>
      </c>
      <c r="Q4795">
        <v>146307</v>
      </c>
    </row>
    <row r="4796" spans="1:17" hidden="1" x14ac:dyDescent="0.2">
      <c r="A4796" t="s">
        <v>359</v>
      </c>
      <c r="B4796" s="2">
        <v>41091</v>
      </c>
      <c r="C4796" t="s">
        <v>353</v>
      </c>
      <c r="D4796" t="s">
        <v>354</v>
      </c>
      <c r="E4796" t="s">
        <v>343</v>
      </c>
      <c r="F4796" t="s">
        <v>344</v>
      </c>
      <c r="G4796" t="s">
        <v>413</v>
      </c>
      <c r="H4796">
        <v>53</v>
      </c>
      <c r="I4796" t="s">
        <v>269</v>
      </c>
      <c r="J4796" t="s">
        <v>268</v>
      </c>
      <c r="K4796">
        <v>805106</v>
      </c>
      <c r="L4796">
        <v>684856</v>
      </c>
      <c r="M4796">
        <v>22488</v>
      </c>
      <c r="N4796">
        <v>38452</v>
      </c>
      <c r="O4796">
        <v>12976</v>
      </c>
      <c r="P4796">
        <v>4543</v>
      </c>
      <c r="Q4796">
        <v>41791</v>
      </c>
    </row>
    <row r="4797" spans="1:17" hidden="1" x14ac:dyDescent="0.2">
      <c r="A4797" t="s">
        <v>359</v>
      </c>
      <c r="B4797" s="2">
        <v>41091</v>
      </c>
      <c r="C4797" t="s">
        <v>353</v>
      </c>
      <c r="D4797" t="s">
        <v>354</v>
      </c>
      <c r="E4797" t="s">
        <v>347</v>
      </c>
      <c r="F4797" t="s">
        <v>348</v>
      </c>
      <c r="G4797" t="s">
        <v>413</v>
      </c>
      <c r="H4797">
        <v>53</v>
      </c>
      <c r="I4797" t="s">
        <v>269</v>
      </c>
      <c r="J4797" t="s">
        <v>268</v>
      </c>
      <c r="K4797">
        <v>6087770</v>
      </c>
      <c r="L4797">
        <v>4931270</v>
      </c>
      <c r="M4797">
        <v>247813</v>
      </c>
      <c r="N4797">
        <v>90653</v>
      </c>
      <c r="O4797">
        <v>521789</v>
      </c>
      <c r="P4797">
        <v>41865</v>
      </c>
      <c r="Q4797">
        <v>254380</v>
      </c>
    </row>
    <row r="4798" spans="1:17" hidden="1" x14ac:dyDescent="0.2">
      <c r="A4798" t="s">
        <v>359</v>
      </c>
      <c r="B4798" s="2">
        <v>41091</v>
      </c>
      <c r="C4798" t="s">
        <v>353</v>
      </c>
      <c r="D4798" t="s">
        <v>354</v>
      </c>
      <c r="E4798" t="s">
        <v>349</v>
      </c>
      <c r="F4798" t="s">
        <v>350</v>
      </c>
      <c r="G4798" t="s">
        <v>413</v>
      </c>
      <c r="H4798">
        <v>53</v>
      </c>
      <c r="I4798" t="s">
        <v>269</v>
      </c>
      <c r="J4798" t="s">
        <v>268</v>
      </c>
      <c r="K4798">
        <v>6892876</v>
      </c>
      <c r="L4798">
        <v>5616126</v>
      </c>
      <c r="M4798">
        <v>270301</v>
      </c>
      <c r="N4798">
        <v>129105</v>
      </c>
      <c r="O4798">
        <v>534765</v>
      </c>
      <c r="P4798">
        <v>46408</v>
      </c>
      <c r="Q4798">
        <v>296171</v>
      </c>
    </row>
    <row r="4799" spans="1:17" hidden="1" x14ac:dyDescent="0.2">
      <c r="A4799" t="s">
        <v>360</v>
      </c>
      <c r="B4799" s="2">
        <v>41456</v>
      </c>
      <c r="C4799" t="s">
        <v>341</v>
      </c>
      <c r="D4799" t="s">
        <v>342</v>
      </c>
      <c r="E4799" t="s">
        <v>343</v>
      </c>
      <c r="F4799" t="s">
        <v>344</v>
      </c>
      <c r="G4799" t="s">
        <v>413</v>
      </c>
      <c r="H4799">
        <v>53</v>
      </c>
      <c r="I4799" t="s">
        <v>269</v>
      </c>
      <c r="J4799" t="s">
        <v>268</v>
      </c>
      <c r="K4799">
        <v>398819</v>
      </c>
      <c r="L4799">
        <v>337737</v>
      </c>
      <c r="M4799">
        <v>11201</v>
      </c>
      <c r="N4799">
        <v>19354</v>
      </c>
      <c r="O4799">
        <v>6669</v>
      </c>
      <c r="P4799">
        <v>2279</v>
      </c>
      <c r="Q4799">
        <v>21579</v>
      </c>
    </row>
    <row r="4800" spans="1:17" hidden="1" x14ac:dyDescent="0.2">
      <c r="A4800" t="s">
        <v>360</v>
      </c>
      <c r="B4800" s="2">
        <v>41456</v>
      </c>
      <c r="C4800" t="s">
        <v>341</v>
      </c>
      <c r="D4800" t="s">
        <v>342</v>
      </c>
      <c r="E4800" t="s">
        <v>347</v>
      </c>
      <c r="F4800" t="s">
        <v>348</v>
      </c>
      <c r="G4800" t="s">
        <v>413</v>
      </c>
      <c r="H4800">
        <v>53</v>
      </c>
      <c r="I4800" t="s">
        <v>269</v>
      </c>
      <c r="J4800" t="s">
        <v>268</v>
      </c>
      <c r="K4800">
        <v>3091219</v>
      </c>
      <c r="L4800">
        <v>2484874</v>
      </c>
      <c r="M4800">
        <v>117044</v>
      </c>
      <c r="N4800">
        <v>45871</v>
      </c>
      <c r="O4800">
        <v>289670</v>
      </c>
      <c r="P4800">
        <v>21557</v>
      </c>
      <c r="Q4800">
        <v>132203</v>
      </c>
    </row>
    <row r="4801" spans="1:17" hidden="1" x14ac:dyDescent="0.2">
      <c r="A4801" t="s">
        <v>360</v>
      </c>
      <c r="B4801" s="2">
        <v>41456</v>
      </c>
      <c r="C4801" t="s">
        <v>341</v>
      </c>
      <c r="D4801" t="s">
        <v>342</v>
      </c>
      <c r="E4801" t="s">
        <v>349</v>
      </c>
      <c r="F4801" t="s">
        <v>350</v>
      </c>
      <c r="G4801" t="s">
        <v>413</v>
      </c>
      <c r="H4801">
        <v>53</v>
      </c>
      <c r="I4801" t="s">
        <v>269</v>
      </c>
      <c r="J4801" t="s">
        <v>268</v>
      </c>
      <c r="K4801">
        <v>3490038</v>
      </c>
      <c r="L4801">
        <v>2822611</v>
      </c>
      <c r="M4801">
        <v>128245</v>
      </c>
      <c r="N4801">
        <v>65225</v>
      </c>
      <c r="O4801">
        <v>296339</v>
      </c>
      <c r="P4801">
        <v>23836</v>
      </c>
      <c r="Q4801">
        <v>153782</v>
      </c>
    </row>
    <row r="4802" spans="1:17" hidden="1" x14ac:dyDescent="0.2">
      <c r="A4802" t="s">
        <v>360</v>
      </c>
      <c r="B4802" s="2">
        <v>41456</v>
      </c>
      <c r="C4802" t="s">
        <v>351</v>
      </c>
      <c r="D4802" t="s">
        <v>352</v>
      </c>
      <c r="E4802" t="s">
        <v>343</v>
      </c>
      <c r="F4802" t="s">
        <v>344</v>
      </c>
      <c r="G4802" t="s">
        <v>413</v>
      </c>
      <c r="H4802">
        <v>53</v>
      </c>
      <c r="I4802" t="s">
        <v>269</v>
      </c>
      <c r="J4802" t="s">
        <v>268</v>
      </c>
      <c r="K4802">
        <v>428611</v>
      </c>
      <c r="L4802">
        <v>364721</v>
      </c>
      <c r="M4802">
        <v>11989</v>
      </c>
      <c r="N4802">
        <v>21112</v>
      </c>
      <c r="O4802">
        <v>6775</v>
      </c>
      <c r="P4802">
        <v>2458</v>
      </c>
      <c r="Q4802">
        <v>21556</v>
      </c>
    </row>
    <row r="4803" spans="1:17" hidden="1" x14ac:dyDescent="0.2">
      <c r="A4803" t="s">
        <v>360</v>
      </c>
      <c r="B4803" s="2">
        <v>41456</v>
      </c>
      <c r="C4803" t="s">
        <v>351</v>
      </c>
      <c r="D4803" t="s">
        <v>352</v>
      </c>
      <c r="E4803" t="s">
        <v>347</v>
      </c>
      <c r="F4803" t="s">
        <v>348</v>
      </c>
      <c r="G4803" t="s">
        <v>413</v>
      </c>
      <c r="H4803">
        <v>53</v>
      </c>
      <c r="I4803" t="s">
        <v>269</v>
      </c>
      <c r="J4803" t="s">
        <v>268</v>
      </c>
      <c r="K4803">
        <v>3044257</v>
      </c>
      <c r="L4803">
        <v>2460327</v>
      </c>
      <c r="M4803">
        <v>137218</v>
      </c>
      <c r="N4803">
        <v>45569</v>
      </c>
      <c r="O4803">
        <v>250503</v>
      </c>
      <c r="P4803">
        <v>21883</v>
      </c>
      <c r="Q4803">
        <v>128757</v>
      </c>
    </row>
    <row r="4804" spans="1:17" hidden="1" x14ac:dyDescent="0.2">
      <c r="A4804" t="s">
        <v>360</v>
      </c>
      <c r="B4804" s="2">
        <v>41456</v>
      </c>
      <c r="C4804" t="s">
        <v>351</v>
      </c>
      <c r="D4804" t="s">
        <v>352</v>
      </c>
      <c r="E4804" t="s">
        <v>349</v>
      </c>
      <c r="F4804" t="s">
        <v>350</v>
      </c>
      <c r="G4804" t="s">
        <v>413</v>
      </c>
      <c r="H4804">
        <v>53</v>
      </c>
      <c r="I4804" t="s">
        <v>269</v>
      </c>
      <c r="J4804" t="s">
        <v>268</v>
      </c>
      <c r="K4804">
        <v>3472868</v>
      </c>
      <c r="L4804">
        <v>2825048</v>
      </c>
      <c r="M4804">
        <v>149207</v>
      </c>
      <c r="N4804">
        <v>66681</v>
      </c>
      <c r="O4804">
        <v>257278</v>
      </c>
      <c r="P4804">
        <v>24341</v>
      </c>
      <c r="Q4804">
        <v>150313</v>
      </c>
    </row>
    <row r="4805" spans="1:17" hidden="1" x14ac:dyDescent="0.2">
      <c r="A4805" t="s">
        <v>360</v>
      </c>
      <c r="B4805" s="2">
        <v>41456</v>
      </c>
      <c r="C4805" t="s">
        <v>353</v>
      </c>
      <c r="D4805" t="s">
        <v>354</v>
      </c>
      <c r="E4805" t="s">
        <v>343</v>
      </c>
      <c r="F4805" t="s">
        <v>344</v>
      </c>
      <c r="G4805" t="s">
        <v>413</v>
      </c>
      <c r="H4805">
        <v>53</v>
      </c>
      <c r="I4805" t="s">
        <v>269</v>
      </c>
      <c r="J4805" t="s">
        <v>268</v>
      </c>
      <c r="K4805">
        <v>827430</v>
      </c>
      <c r="L4805">
        <v>702458</v>
      </c>
      <c r="M4805">
        <v>23190</v>
      </c>
      <c r="N4805">
        <v>40466</v>
      </c>
      <c r="O4805">
        <v>13444</v>
      </c>
      <c r="P4805">
        <v>4737</v>
      </c>
      <c r="Q4805">
        <v>43135</v>
      </c>
    </row>
    <row r="4806" spans="1:17" hidden="1" x14ac:dyDescent="0.2">
      <c r="A4806" t="s">
        <v>360</v>
      </c>
      <c r="B4806" s="2">
        <v>41456</v>
      </c>
      <c r="C4806" t="s">
        <v>353</v>
      </c>
      <c r="D4806" t="s">
        <v>354</v>
      </c>
      <c r="E4806" t="s">
        <v>347</v>
      </c>
      <c r="F4806" t="s">
        <v>348</v>
      </c>
      <c r="G4806" t="s">
        <v>413</v>
      </c>
      <c r="H4806">
        <v>53</v>
      </c>
      <c r="I4806" t="s">
        <v>269</v>
      </c>
      <c r="J4806" t="s">
        <v>268</v>
      </c>
      <c r="K4806">
        <v>6135476</v>
      </c>
      <c r="L4806">
        <v>4945201</v>
      </c>
      <c r="M4806">
        <v>254262</v>
      </c>
      <c r="N4806">
        <v>91440</v>
      </c>
      <c r="O4806">
        <v>540173</v>
      </c>
      <c r="P4806">
        <v>43440</v>
      </c>
      <c r="Q4806">
        <v>260960</v>
      </c>
    </row>
    <row r="4807" spans="1:17" hidden="1" x14ac:dyDescent="0.2">
      <c r="A4807" t="s">
        <v>360</v>
      </c>
      <c r="B4807" s="2">
        <v>41456</v>
      </c>
      <c r="C4807" t="s">
        <v>353</v>
      </c>
      <c r="D4807" t="s">
        <v>354</v>
      </c>
      <c r="E4807" t="s">
        <v>349</v>
      </c>
      <c r="F4807" t="s">
        <v>350</v>
      </c>
      <c r="G4807" t="s">
        <v>413</v>
      </c>
      <c r="H4807">
        <v>53</v>
      </c>
      <c r="I4807" t="s">
        <v>269</v>
      </c>
      <c r="J4807" t="s">
        <v>268</v>
      </c>
      <c r="K4807">
        <v>6962906</v>
      </c>
      <c r="L4807">
        <v>5647659</v>
      </c>
      <c r="M4807">
        <v>277452</v>
      </c>
      <c r="N4807">
        <v>131906</v>
      </c>
      <c r="O4807">
        <v>553617</v>
      </c>
      <c r="P4807">
        <v>48177</v>
      </c>
      <c r="Q4807">
        <v>304095</v>
      </c>
    </row>
    <row r="4808" spans="1:17" x14ac:dyDescent="0.2">
      <c r="A4808" t="s">
        <v>361</v>
      </c>
      <c r="B4808" s="2">
        <v>41821</v>
      </c>
      <c r="C4808" t="s">
        <v>341</v>
      </c>
      <c r="D4808" t="s">
        <v>342</v>
      </c>
      <c r="E4808" t="s">
        <v>343</v>
      </c>
      <c r="F4808" t="s">
        <v>344</v>
      </c>
      <c r="G4808" t="s">
        <v>413</v>
      </c>
      <c r="H4808">
        <v>53</v>
      </c>
      <c r="I4808" t="s">
        <v>269</v>
      </c>
      <c r="J4808" t="s">
        <v>268</v>
      </c>
      <c r="K4808">
        <v>410890</v>
      </c>
      <c r="L4808">
        <v>347379</v>
      </c>
      <c r="M4808">
        <v>11515</v>
      </c>
      <c r="N4808">
        <v>20419</v>
      </c>
      <c r="O4808">
        <v>6875</v>
      </c>
      <c r="P4808">
        <v>2362</v>
      </c>
      <c r="Q4808">
        <v>22340</v>
      </c>
    </row>
    <row r="4809" spans="1:17" x14ac:dyDescent="0.2">
      <c r="A4809" t="s">
        <v>361</v>
      </c>
      <c r="B4809" s="2">
        <v>41821</v>
      </c>
      <c r="C4809" t="s">
        <v>341</v>
      </c>
      <c r="D4809" t="s">
        <v>342</v>
      </c>
      <c r="E4809" t="s">
        <v>347</v>
      </c>
      <c r="F4809" t="s">
        <v>348</v>
      </c>
      <c r="G4809" t="s">
        <v>413</v>
      </c>
      <c r="H4809">
        <v>53</v>
      </c>
      <c r="I4809" t="s">
        <v>269</v>
      </c>
      <c r="J4809" t="s">
        <v>268</v>
      </c>
      <c r="K4809">
        <v>3121246</v>
      </c>
      <c r="L4809">
        <v>2494680</v>
      </c>
      <c r="M4809">
        <v>119840</v>
      </c>
      <c r="N4809">
        <v>46271</v>
      </c>
      <c r="O4809">
        <v>302257</v>
      </c>
      <c r="P4809">
        <v>22542</v>
      </c>
      <c r="Q4809">
        <v>135656</v>
      </c>
    </row>
    <row r="4810" spans="1:17" x14ac:dyDescent="0.2">
      <c r="A4810" t="s">
        <v>361</v>
      </c>
      <c r="B4810" s="2">
        <v>41821</v>
      </c>
      <c r="C4810" t="s">
        <v>341</v>
      </c>
      <c r="D4810" t="s">
        <v>342</v>
      </c>
      <c r="E4810" t="s">
        <v>349</v>
      </c>
      <c r="F4810" t="s">
        <v>350</v>
      </c>
      <c r="G4810" t="s">
        <v>413</v>
      </c>
      <c r="H4810">
        <v>53</v>
      </c>
      <c r="I4810" t="s">
        <v>269</v>
      </c>
      <c r="J4810" t="s">
        <v>268</v>
      </c>
      <c r="K4810">
        <v>3532136</v>
      </c>
      <c r="L4810">
        <v>2842059</v>
      </c>
      <c r="M4810">
        <v>131355</v>
      </c>
      <c r="N4810">
        <v>66690</v>
      </c>
      <c r="O4810">
        <v>309132</v>
      </c>
      <c r="P4810">
        <v>24904</v>
      </c>
      <c r="Q4810">
        <v>157996</v>
      </c>
    </row>
    <row r="4811" spans="1:17" x14ac:dyDescent="0.2">
      <c r="A4811" t="s">
        <v>361</v>
      </c>
      <c r="B4811" s="2">
        <v>41821</v>
      </c>
      <c r="C4811" t="s">
        <v>351</v>
      </c>
      <c r="D4811" t="s">
        <v>352</v>
      </c>
      <c r="E4811" t="s">
        <v>343</v>
      </c>
      <c r="F4811" t="s">
        <v>344</v>
      </c>
      <c r="G4811" t="s">
        <v>413</v>
      </c>
      <c r="H4811">
        <v>53</v>
      </c>
      <c r="I4811" t="s">
        <v>269</v>
      </c>
      <c r="J4811" t="s">
        <v>268</v>
      </c>
      <c r="K4811">
        <v>441389</v>
      </c>
      <c r="L4811">
        <v>374982</v>
      </c>
      <c r="M4811">
        <v>12383</v>
      </c>
      <c r="N4811">
        <v>22124</v>
      </c>
      <c r="O4811">
        <v>6977</v>
      </c>
      <c r="P4811">
        <v>2526</v>
      </c>
      <c r="Q4811">
        <v>22397</v>
      </c>
    </row>
    <row r="4812" spans="1:17" x14ac:dyDescent="0.2">
      <c r="A4812" t="s">
        <v>361</v>
      </c>
      <c r="B4812" s="2">
        <v>41821</v>
      </c>
      <c r="C4812" t="s">
        <v>351</v>
      </c>
      <c r="D4812" t="s">
        <v>352</v>
      </c>
      <c r="E4812" t="s">
        <v>347</v>
      </c>
      <c r="F4812" t="s">
        <v>348</v>
      </c>
      <c r="G4812" t="s">
        <v>413</v>
      </c>
      <c r="H4812">
        <v>53</v>
      </c>
      <c r="I4812" t="s">
        <v>269</v>
      </c>
      <c r="J4812" t="s">
        <v>268</v>
      </c>
      <c r="K4812">
        <v>3078914</v>
      </c>
      <c r="L4812">
        <v>2473975</v>
      </c>
      <c r="M4812">
        <v>140461</v>
      </c>
      <c r="N4812">
        <v>45996</v>
      </c>
      <c r="O4812">
        <v>262860</v>
      </c>
      <c r="P4812">
        <v>22603</v>
      </c>
      <c r="Q4812">
        <v>133019</v>
      </c>
    </row>
    <row r="4813" spans="1:17" x14ac:dyDescent="0.2">
      <c r="A4813" t="s">
        <v>361</v>
      </c>
      <c r="B4813" s="2">
        <v>41821</v>
      </c>
      <c r="C4813" t="s">
        <v>351</v>
      </c>
      <c r="D4813" t="s">
        <v>352</v>
      </c>
      <c r="E4813" t="s">
        <v>349</v>
      </c>
      <c r="F4813" t="s">
        <v>350</v>
      </c>
      <c r="G4813" t="s">
        <v>413</v>
      </c>
      <c r="H4813">
        <v>53</v>
      </c>
      <c r="I4813" t="s">
        <v>269</v>
      </c>
      <c r="J4813" t="s">
        <v>268</v>
      </c>
      <c r="K4813">
        <v>3520303</v>
      </c>
      <c r="L4813">
        <v>2848957</v>
      </c>
      <c r="M4813">
        <v>152844</v>
      </c>
      <c r="N4813">
        <v>68120</v>
      </c>
      <c r="O4813">
        <v>269837</v>
      </c>
      <c r="P4813">
        <v>25129</v>
      </c>
      <c r="Q4813">
        <v>155416</v>
      </c>
    </row>
    <row r="4814" spans="1:17" x14ac:dyDescent="0.2">
      <c r="A4814" t="s">
        <v>361</v>
      </c>
      <c r="B4814" s="2">
        <v>41821</v>
      </c>
      <c r="C4814" t="s">
        <v>353</v>
      </c>
      <c r="D4814" t="s">
        <v>354</v>
      </c>
      <c r="E4814" t="s">
        <v>343</v>
      </c>
      <c r="F4814" t="s">
        <v>344</v>
      </c>
      <c r="G4814" t="s">
        <v>413</v>
      </c>
      <c r="H4814">
        <v>53</v>
      </c>
      <c r="I4814" t="s">
        <v>269</v>
      </c>
      <c r="J4814" t="s">
        <v>268</v>
      </c>
      <c r="K4814">
        <v>852279</v>
      </c>
      <c r="L4814">
        <v>722361</v>
      </c>
      <c r="M4814">
        <v>23898</v>
      </c>
      <c r="N4814">
        <v>42543</v>
      </c>
      <c r="O4814">
        <v>13852</v>
      </c>
      <c r="P4814">
        <v>4888</v>
      </c>
      <c r="Q4814">
        <v>44737</v>
      </c>
    </row>
    <row r="4815" spans="1:17" x14ac:dyDescent="0.2">
      <c r="A4815" t="s">
        <v>361</v>
      </c>
      <c r="B4815" s="2">
        <v>41821</v>
      </c>
      <c r="C4815" t="s">
        <v>353</v>
      </c>
      <c r="D4815" t="s">
        <v>354</v>
      </c>
      <c r="E4815" t="s">
        <v>347</v>
      </c>
      <c r="F4815" t="s">
        <v>348</v>
      </c>
      <c r="G4815" t="s">
        <v>413</v>
      </c>
      <c r="H4815">
        <v>53</v>
      </c>
      <c r="I4815" t="s">
        <v>269</v>
      </c>
      <c r="J4815" t="s">
        <v>268</v>
      </c>
      <c r="K4815">
        <v>6200160</v>
      </c>
      <c r="L4815">
        <v>4968655</v>
      </c>
      <c r="M4815">
        <v>260301</v>
      </c>
      <c r="N4815">
        <v>92267</v>
      </c>
      <c r="O4815">
        <v>565117</v>
      </c>
      <c r="P4815">
        <v>45145</v>
      </c>
      <c r="Q4815">
        <v>268675</v>
      </c>
    </row>
    <row r="4816" spans="1:17" x14ac:dyDescent="0.2">
      <c r="A4816" t="s">
        <v>361</v>
      </c>
      <c r="B4816" s="2">
        <v>41821</v>
      </c>
      <c r="C4816" t="s">
        <v>353</v>
      </c>
      <c r="D4816" t="s">
        <v>354</v>
      </c>
      <c r="E4816" t="s">
        <v>349</v>
      </c>
      <c r="F4816" t="s">
        <v>350</v>
      </c>
      <c r="G4816" t="s">
        <v>413</v>
      </c>
      <c r="H4816">
        <v>53</v>
      </c>
      <c r="I4816" t="s">
        <v>269</v>
      </c>
      <c r="J4816" t="s">
        <v>268</v>
      </c>
      <c r="K4816">
        <v>7052439</v>
      </c>
      <c r="L4816">
        <v>5691016</v>
      </c>
      <c r="M4816">
        <v>284199</v>
      </c>
      <c r="N4816">
        <v>134810</v>
      </c>
      <c r="O4816">
        <v>578969</v>
      </c>
      <c r="P4816">
        <v>50033</v>
      </c>
      <c r="Q4816">
        <v>313412</v>
      </c>
    </row>
    <row r="4817" spans="1:17" hidden="1" x14ac:dyDescent="0.2">
      <c r="A4817" t="s">
        <v>362</v>
      </c>
      <c r="B4817" s="2">
        <v>42186</v>
      </c>
      <c r="C4817" t="s">
        <v>341</v>
      </c>
      <c r="D4817" t="s">
        <v>342</v>
      </c>
      <c r="E4817" t="s">
        <v>343</v>
      </c>
      <c r="F4817" t="s">
        <v>344</v>
      </c>
      <c r="G4817" t="s">
        <v>413</v>
      </c>
      <c r="H4817">
        <v>53</v>
      </c>
      <c r="I4817" t="s">
        <v>269</v>
      </c>
      <c r="J4817" t="s">
        <v>268</v>
      </c>
      <c r="K4817">
        <v>424272</v>
      </c>
      <c r="L4817">
        <v>358494</v>
      </c>
      <c r="M4817">
        <v>11890</v>
      </c>
      <c r="N4817">
        <v>21215</v>
      </c>
      <c r="O4817">
        <v>7132</v>
      </c>
      <c r="P4817">
        <v>2443</v>
      </c>
      <c r="Q4817">
        <v>23098</v>
      </c>
    </row>
    <row r="4818" spans="1:17" hidden="1" x14ac:dyDescent="0.2">
      <c r="A4818" t="s">
        <v>362</v>
      </c>
      <c r="B4818" s="2">
        <v>42186</v>
      </c>
      <c r="C4818" t="s">
        <v>341</v>
      </c>
      <c r="D4818" t="s">
        <v>342</v>
      </c>
      <c r="E4818" t="s">
        <v>347</v>
      </c>
      <c r="F4818" t="s">
        <v>348</v>
      </c>
      <c r="G4818" t="s">
        <v>413</v>
      </c>
      <c r="H4818">
        <v>53</v>
      </c>
      <c r="I4818" t="s">
        <v>269</v>
      </c>
      <c r="J4818" t="s">
        <v>268</v>
      </c>
      <c r="K4818">
        <v>3161146</v>
      </c>
      <c r="L4818">
        <v>2511310</v>
      </c>
      <c r="M4818">
        <v>123589</v>
      </c>
      <c r="N4818">
        <v>46731</v>
      </c>
      <c r="O4818">
        <v>316207</v>
      </c>
      <c r="P4818">
        <v>23512</v>
      </c>
      <c r="Q4818">
        <v>139797</v>
      </c>
    </row>
    <row r="4819" spans="1:17" hidden="1" x14ac:dyDescent="0.2">
      <c r="A4819" t="s">
        <v>362</v>
      </c>
      <c r="B4819" s="2">
        <v>42186</v>
      </c>
      <c r="C4819" t="s">
        <v>341</v>
      </c>
      <c r="D4819" t="s">
        <v>342</v>
      </c>
      <c r="E4819" t="s">
        <v>349</v>
      </c>
      <c r="F4819" t="s">
        <v>350</v>
      </c>
      <c r="G4819" t="s">
        <v>413</v>
      </c>
      <c r="H4819">
        <v>53</v>
      </c>
      <c r="I4819" t="s">
        <v>269</v>
      </c>
      <c r="J4819" t="s">
        <v>268</v>
      </c>
      <c r="K4819">
        <v>3585418</v>
      </c>
      <c r="L4819">
        <v>2869804</v>
      </c>
      <c r="M4819">
        <v>135479</v>
      </c>
      <c r="N4819">
        <v>67946</v>
      </c>
      <c r="O4819">
        <v>323339</v>
      </c>
      <c r="P4819">
        <v>25955</v>
      </c>
      <c r="Q4819">
        <v>162895</v>
      </c>
    </row>
    <row r="4820" spans="1:17" hidden="1" x14ac:dyDescent="0.2">
      <c r="A4820" t="s">
        <v>362</v>
      </c>
      <c r="B4820" s="2">
        <v>42186</v>
      </c>
      <c r="C4820" t="s">
        <v>351</v>
      </c>
      <c r="D4820" t="s">
        <v>352</v>
      </c>
      <c r="E4820" t="s">
        <v>343</v>
      </c>
      <c r="F4820" t="s">
        <v>344</v>
      </c>
      <c r="G4820" t="s">
        <v>413</v>
      </c>
      <c r="H4820">
        <v>53</v>
      </c>
      <c r="I4820" t="s">
        <v>269</v>
      </c>
      <c r="J4820" t="s">
        <v>268</v>
      </c>
      <c r="K4820">
        <v>454958</v>
      </c>
      <c r="L4820">
        <v>385854</v>
      </c>
      <c r="M4820">
        <v>12696</v>
      </c>
      <c r="N4820">
        <v>23235</v>
      </c>
      <c r="O4820">
        <v>7225</v>
      </c>
      <c r="P4820">
        <v>2636</v>
      </c>
      <c r="Q4820">
        <v>23312</v>
      </c>
    </row>
    <row r="4821" spans="1:17" hidden="1" x14ac:dyDescent="0.2">
      <c r="A4821" t="s">
        <v>362</v>
      </c>
      <c r="B4821" s="2">
        <v>42186</v>
      </c>
      <c r="C4821" t="s">
        <v>351</v>
      </c>
      <c r="D4821" t="s">
        <v>352</v>
      </c>
      <c r="E4821" t="s">
        <v>347</v>
      </c>
      <c r="F4821" t="s">
        <v>348</v>
      </c>
      <c r="G4821" t="s">
        <v>413</v>
      </c>
      <c r="H4821">
        <v>53</v>
      </c>
      <c r="I4821" t="s">
        <v>269</v>
      </c>
      <c r="J4821" t="s">
        <v>268</v>
      </c>
      <c r="K4821">
        <v>3123167</v>
      </c>
      <c r="L4821">
        <v>2494354</v>
      </c>
      <c r="M4821">
        <v>144510</v>
      </c>
      <c r="N4821">
        <v>46436</v>
      </c>
      <c r="O4821">
        <v>276630</v>
      </c>
      <c r="P4821">
        <v>23593</v>
      </c>
      <c r="Q4821">
        <v>137644</v>
      </c>
    </row>
    <row r="4822" spans="1:17" hidden="1" x14ac:dyDescent="0.2">
      <c r="A4822" t="s">
        <v>362</v>
      </c>
      <c r="B4822" s="2">
        <v>42186</v>
      </c>
      <c r="C4822" t="s">
        <v>351</v>
      </c>
      <c r="D4822" t="s">
        <v>352</v>
      </c>
      <c r="E4822" t="s">
        <v>349</v>
      </c>
      <c r="F4822" t="s">
        <v>350</v>
      </c>
      <c r="G4822" t="s">
        <v>413</v>
      </c>
      <c r="H4822">
        <v>53</v>
      </c>
      <c r="I4822" t="s">
        <v>269</v>
      </c>
      <c r="J4822" t="s">
        <v>268</v>
      </c>
      <c r="K4822">
        <v>3578125</v>
      </c>
      <c r="L4822">
        <v>2880208</v>
      </c>
      <c r="M4822">
        <v>157206</v>
      </c>
      <c r="N4822">
        <v>69671</v>
      </c>
      <c r="O4822">
        <v>283855</v>
      </c>
      <c r="P4822">
        <v>26229</v>
      </c>
      <c r="Q4822">
        <v>160956</v>
      </c>
    </row>
    <row r="4823" spans="1:17" hidden="1" x14ac:dyDescent="0.2">
      <c r="A4823" t="s">
        <v>362</v>
      </c>
      <c r="B4823" s="2">
        <v>42186</v>
      </c>
      <c r="C4823" t="s">
        <v>353</v>
      </c>
      <c r="D4823" t="s">
        <v>354</v>
      </c>
      <c r="E4823" t="s">
        <v>343</v>
      </c>
      <c r="F4823" t="s">
        <v>344</v>
      </c>
      <c r="G4823" t="s">
        <v>413</v>
      </c>
      <c r="H4823">
        <v>53</v>
      </c>
      <c r="I4823" t="s">
        <v>269</v>
      </c>
      <c r="J4823" t="s">
        <v>268</v>
      </c>
      <c r="K4823">
        <v>879230</v>
      </c>
      <c r="L4823">
        <v>744348</v>
      </c>
      <c r="M4823">
        <v>24586</v>
      </c>
      <c r="N4823">
        <v>44450</v>
      </c>
      <c r="O4823">
        <v>14357</v>
      </c>
      <c r="P4823">
        <v>5079</v>
      </c>
      <c r="Q4823">
        <v>46410</v>
      </c>
    </row>
    <row r="4824" spans="1:17" hidden="1" x14ac:dyDescent="0.2">
      <c r="A4824" t="s">
        <v>362</v>
      </c>
      <c r="B4824" s="2">
        <v>42186</v>
      </c>
      <c r="C4824" t="s">
        <v>353</v>
      </c>
      <c r="D4824" t="s">
        <v>354</v>
      </c>
      <c r="E4824" t="s">
        <v>347</v>
      </c>
      <c r="F4824" t="s">
        <v>348</v>
      </c>
      <c r="G4824" t="s">
        <v>413</v>
      </c>
      <c r="H4824">
        <v>53</v>
      </c>
      <c r="I4824" t="s">
        <v>269</v>
      </c>
      <c r="J4824" t="s">
        <v>268</v>
      </c>
      <c r="K4824">
        <v>6284313</v>
      </c>
      <c r="L4824">
        <v>5005664</v>
      </c>
      <c r="M4824">
        <v>268099</v>
      </c>
      <c r="N4824">
        <v>93167</v>
      </c>
      <c r="O4824">
        <v>592837</v>
      </c>
      <c r="P4824">
        <v>47105</v>
      </c>
      <c r="Q4824">
        <v>277441</v>
      </c>
    </row>
    <row r="4825" spans="1:17" hidden="1" x14ac:dyDescent="0.2">
      <c r="A4825" t="s">
        <v>362</v>
      </c>
      <c r="B4825" s="2">
        <v>42186</v>
      </c>
      <c r="C4825" t="s">
        <v>353</v>
      </c>
      <c r="D4825" t="s">
        <v>354</v>
      </c>
      <c r="E4825" t="s">
        <v>349</v>
      </c>
      <c r="F4825" t="s">
        <v>350</v>
      </c>
      <c r="G4825" t="s">
        <v>413</v>
      </c>
      <c r="H4825">
        <v>53</v>
      </c>
      <c r="I4825" t="s">
        <v>269</v>
      </c>
      <c r="J4825" t="s">
        <v>268</v>
      </c>
      <c r="K4825">
        <v>7163543</v>
      </c>
      <c r="L4825">
        <v>5750012</v>
      </c>
      <c r="M4825">
        <v>292685</v>
      </c>
      <c r="N4825">
        <v>137617</v>
      </c>
      <c r="O4825">
        <v>607194</v>
      </c>
      <c r="P4825">
        <v>52184</v>
      </c>
      <c r="Q4825">
        <v>323851</v>
      </c>
    </row>
    <row r="4826" spans="1:17" hidden="1" x14ac:dyDescent="0.2">
      <c r="A4826" t="s">
        <v>363</v>
      </c>
      <c r="B4826" s="2">
        <v>42552</v>
      </c>
      <c r="C4826" t="s">
        <v>341</v>
      </c>
      <c r="D4826" t="s">
        <v>342</v>
      </c>
      <c r="E4826" t="s">
        <v>343</v>
      </c>
      <c r="F4826" t="s">
        <v>344</v>
      </c>
      <c r="G4826" t="s">
        <v>413</v>
      </c>
      <c r="H4826">
        <v>53</v>
      </c>
      <c r="I4826" t="s">
        <v>269</v>
      </c>
      <c r="J4826" t="s">
        <v>268</v>
      </c>
      <c r="K4826">
        <v>440353</v>
      </c>
      <c r="L4826">
        <v>371864</v>
      </c>
      <c r="M4826">
        <v>12318</v>
      </c>
      <c r="N4826">
        <v>22174</v>
      </c>
      <c r="O4826">
        <v>7422</v>
      </c>
      <c r="P4826">
        <v>2564</v>
      </c>
      <c r="Q4826">
        <v>24011</v>
      </c>
    </row>
    <row r="4827" spans="1:17" hidden="1" x14ac:dyDescent="0.2">
      <c r="A4827" t="s">
        <v>363</v>
      </c>
      <c r="B4827" s="2">
        <v>42552</v>
      </c>
      <c r="C4827" t="s">
        <v>341</v>
      </c>
      <c r="D4827" t="s">
        <v>342</v>
      </c>
      <c r="E4827" t="s">
        <v>347</v>
      </c>
      <c r="F4827" t="s">
        <v>348</v>
      </c>
      <c r="G4827" t="s">
        <v>413</v>
      </c>
      <c r="H4827">
        <v>53</v>
      </c>
      <c r="I4827" t="s">
        <v>269</v>
      </c>
      <c r="J4827" t="s">
        <v>268</v>
      </c>
      <c r="K4827">
        <v>3207903</v>
      </c>
      <c r="L4827">
        <v>2533714</v>
      </c>
      <c r="M4827">
        <v>127676</v>
      </c>
      <c r="N4827">
        <v>47171</v>
      </c>
      <c r="O4827">
        <v>330364</v>
      </c>
      <c r="P4827">
        <v>24552</v>
      </c>
      <c r="Q4827">
        <v>144426</v>
      </c>
    </row>
    <row r="4828" spans="1:17" hidden="1" x14ac:dyDescent="0.2">
      <c r="A4828" t="s">
        <v>363</v>
      </c>
      <c r="B4828" s="2">
        <v>42552</v>
      </c>
      <c r="C4828" t="s">
        <v>341</v>
      </c>
      <c r="D4828" t="s">
        <v>342</v>
      </c>
      <c r="E4828" t="s">
        <v>349</v>
      </c>
      <c r="F4828" t="s">
        <v>350</v>
      </c>
      <c r="G4828" t="s">
        <v>413</v>
      </c>
      <c r="H4828">
        <v>53</v>
      </c>
      <c r="I4828" t="s">
        <v>269</v>
      </c>
      <c r="J4828" t="s">
        <v>268</v>
      </c>
      <c r="K4828">
        <v>3648256</v>
      </c>
      <c r="L4828">
        <v>2905578</v>
      </c>
      <c r="M4828">
        <v>139994</v>
      </c>
      <c r="N4828">
        <v>69345</v>
      </c>
      <c r="O4828">
        <v>337786</v>
      </c>
      <c r="P4828">
        <v>27116</v>
      </c>
      <c r="Q4828">
        <v>168437</v>
      </c>
    </row>
    <row r="4829" spans="1:17" hidden="1" x14ac:dyDescent="0.2">
      <c r="A4829" t="s">
        <v>363</v>
      </c>
      <c r="B4829" s="2">
        <v>42552</v>
      </c>
      <c r="C4829" t="s">
        <v>351</v>
      </c>
      <c r="D4829" t="s">
        <v>352</v>
      </c>
      <c r="E4829" t="s">
        <v>343</v>
      </c>
      <c r="F4829" t="s">
        <v>344</v>
      </c>
      <c r="G4829" t="s">
        <v>413</v>
      </c>
      <c r="H4829">
        <v>53</v>
      </c>
      <c r="I4829" t="s">
        <v>269</v>
      </c>
      <c r="J4829" t="s">
        <v>268</v>
      </c>
      <c r="K4829">
        <v>472316</v>
      </c>
      <c r="L4829">
        <v>400023</v>
      </c>
      <c r="M4829">
        <v>13235</v>
      </c>
      <c r="N4829">
        <v>24350</v>
      </c>
      <c r="O4829">
        <v>7536</v>
      </c>
      <c r="P4829">
        <v>2746</v>
      </c>
      <c r="Q4829">
        <v>24426</v>
      </c>
    </row>
    <row r="4830" spans="1:17" hidden="1" x14ac:dyDescent="0.2">
      <c r="A4830" t="s">
        <v>363</v>
      </c>
      <c r="B4830" s="2">
        <v>42552</v>
      </c>
      <c r="C4830" t="s">
        <v>351</v>
      </c>
      <c r="D4830" t="s">
        <v>352</v>
      </c>
      <c r="E4830" t="s">
        <v>347</v>
      </c>
      <c r="F4830" t="s">
        <v>348</v>
      </c>
      <c r="G4830" t="s">
        <v>413</v>
      </c>
      <c r="H4830">
        <v>53</v>
      </c>
      <c r="I4830" t="s">
        <v>269</v>
      </c>
      <c r="J4830" t="s">
        <v>268</v>
      </c>
      <c r="K4830">
        <v>3174108</v>
      </c>
      <c r="L4830">
        <v>2519997</v>
      </c>
      <c r="M4830">
        <v>149509</v>
      </c>
      <c r="N4830">
        <v>46826</v>
      </c>
      <c r="O4830">
        <v>290567</v>
      </c>
      <c r="P4830">
        <v>24655</v>
      </c>
      <c r="Q4830">
        <v>142554</v>
      </c>
    </row>
    <row r="4831" spans="1:17" hidden="1" x14ac:dyDescent="0.2">
      <c r="A4831" t="s">
        <v>363</v>
      </c>
      <c r="B4831" s="2">
        <v>42552</v>
      </c>
      <c r="C4831" t="s">
        <v>351</v>
      </c>
      <c r="D4831" t="s">
        <v>352</v>
      </c>
      <c r="E4831" t="s">
        <v>349</v>
      </c>
      <c r="F4831" t="s">
        <v>350</v>
      </c>
      <c r="G4831" t="s">
        <v>413</v>
      </c>
      <c r="H4831">
        <v>53</v>
      </c>
      <c r="I4831" t="s">
        <v>269</v>
      </c>
      <c r="J4831" t="s">
        <v>268</v>
      </c>
      <c r="K4831">
        <v>3646424</v>
      </c>
      <c r="L4831">
        <v>2920020</v>
      </c>
      <c r="M4831">
        <v>162744</v>
      </c>
      <c r="N4831">
        <v>71176</v>
      </c>
      <c r="O4831">
        <v>298103</v>
      </c>
      <c r="P4831">
        <v>27401</v>
      </c>
      <c r="Q4831">
        <v>166980</v>
      </c>
    </row>
    <row r="4832" spans="1:17" hidden="1" x14ac:dyDescent="0.2">
      <c r="A4832" t="s">
        <v>363</v>
      </c>
      <c r="B4832" s="2">
        <v>42552</v>
      </c>
      <c r="C4832" t="s">
        <v>353</v>
      </c>
      <c r="D4832" t="s">
        <v>354</v>
      </c>
      <c r="E4832" t="s">
        <v>343</v>
      </c>
      <c r="F4832" t="s">
        <v>344</v>
      </c>
      <c r="G4832" t="s">
        <v>413</v>
      </c>
      <c r="H4832">
        <v>53</v>
      </c>
      <c r="I4832" t="s">
        <v>269</v>
      </c>
      <c r="J4832" t="s">
        <v>268</v>
      </c>
      <c r="K4832">
        <v>912669</v>
      </c>
      <c r="L4832">
        <v>771887</v>
      </c>
      <c r="M4832">
        <v>25553</v>
      </c>
      <c r="N4832">
        <v>46524</v>
      </c>
      <c r="O4832">
        <v>14958</v>
      </c>
      <c r="P4832">
        <v>5310</v>
      </c>
      <c r="Q4832">
        <v>48437</v>
      </c>
    </row>
    <row r="4833" spans="1:17" hidden="1" x14ac:dyDescent="0.2">
      <c r="A4833" t="s">
        <v>363</v>
      </c>
      <c r="B4833" s="2">
        <v>42552</v>
      </c>
      <c r="C4833" t="s">
        <v>353</v>
      </c>
      <c r="D4833" t="s">
        <v>354</v>
      </c>
      <c r="E4833" t="s">
        <v>347</v>
      </c>
      <c r="F4833" t="s">
        <v>348</v>
      </c>
      <c r="G4833" t="s">
        <v>413</v>
      </c>
      <c r="H4833">
        <v>53</v>
      </c>
      <c r="I4833" t="s">
        <v>269</v>
      </c>
      <c r="J4833" t="s">
        <v>268</v>
      </c>
      <c r="K4833">
        <v>6382011</v>
      </c>
      <c r="L4833">
        <v>5053711</v>
      </c>
      <c r="M4833">
        <v>277185</v>
      </c>
      <c r="N4833">
        <v>93997</v>
      </c>
      <c r="O4833">
        <v>620931</v>
      </c>
      <c r="P4833">
        <v>49207</v>
      </c>
      <c r="Q4833">
        <v>286980</v>
      </c>
    </row>
    <row r="4834" spans="1:17" hidden="1" x14ac:dyDescent="0.2">
      <c r="A4834" t="s">
        <v>363</v>
      </c>
      <c r="B4834" s="2">
        <v>42552</v>
      </c>
      <c r="C4834" t="s">
        <v>353</v>
      </c>
      <c r="D4834" t="s">
        <v>354</v>
      </c>
      <c r="E4834" t="s">
        <v>349</v>
      </c>
      <c r="F4834" t="s">
        <v>350</v>
      </c>
      <c r="G4834" t="s">
        <v>413</v>
      </c>
      <c r="H4834">
        <v>53</v>
      </c>
      <c r="I4834" t="s">
        <v>269</v>
      </c>
      <c r="J4834" t="s">
        <v>268</v>
      </c>
      <c r="K4834">
        <v>7294680</v>
      </c>
      <c r="L4834">
        <v>5825598</v>
      </c>
      <c r="M4834">
        <v>302738</v>
      </c>
      <c r="N4834">
        <v>140521</v>
      </c>
      <c r="O4834">
        <v>635889</v>
      </c>
      <c r="P4834">
        <v>54517</v>
      </c>
      <c r="Q4834">
        <v>335417</v>
      </c>
    </row>
    <row r="4835" spans="1:17" hidden="1" x14ac:dyDescent="0.2">
      <c r="A4835" t="s">
        <v>364</v>
      </c>
      <c r="B4835" s="2">
        <v>42917</v>
      </c>
      <c r="C4835" t="s">
        <v>341</v>
      </c>
      <c r="D4835" t="s">
        <v>342</v>
      </c>
      <c r="E4835" t="s">
        <v>343</v>
      </c>
      <c r="F4835" t="s">
        <v>344</v>
      </c>
      <c r="G4835" t="s">
        <v>413</v>
      </c>
      <c r="H4835">
        <v>53</v>
      </c>
      <c r="I4835" t="s">
        <v>269</v>
      </c>
      <c r="J4835" t="s">
        <v>268</v>
      </c>
      <c r="K4835">
        <v>455478</v>
      </c>
      <c r="L4835">
        <v>384487</v>
      </c>
      <c r="M4835">
        <v>12752</v>
      </c>
      <c r="N4835">
        <v>22807</v>
      </c>
      <c r="O4835">
        <v>7710</v>
      </c>
      <c r="P4835">
        <v>2627</v>
      </c>
      <c r="Q4835">
        <v>25095</v>
      </c>
    </row>
    <row r="4836" spans="1:17" hidden="1" x14ac:dyDescent="0.2">
      <c r="A4836" t="s">
        <v>364</v>
      </c>
      <c r="B4836" s="2">
        <v>42917</v>
      </c>
      <c r="C4836" t="s">
        <v>341</v>
      </c>
      <c r="D4836" t="s">
        <v>342</v>
      </c>
      <c r="E4836" t="s">
        <v>347</v>
      </c>
      <c r="F4836" t="s">
        <v>348</v>
      </c>
      <c r="G4836" t="s">
        <v>413</v>
      </c>
      <c r="H4836">
        <v>53</v>
      </c>
      <c r="I4836" t="s">
        <v>269</v>
      </c>
      <c r="J4836" t="s">
        <v>268</v>
      </c>
      <c r="K4836">
        <v>3256294</v>
      </c>
      <c r="L4836">
        <v>2554763</v>
      </c>
      <c r="M4836">
        <v>131929</v>
      </c>
      <c r="N4836">
        <v>47618</v>
      </c>
      <c r="O4836">
        <v>346698</v>
      </c>
      <c r="P4836">
        <v>25630</v>
      </c>
      <c r="Q4836">
        <v>149656</v>
      </c>
    </row>
    <row r="4837" spans="1:17" hidden="1" x14ac:dyDescent="0.2">
      <c r="A4837" t="s">
        <v>364</v>
      </c>
      <c r="B4837" s="2">
        <v>42917</v>
      </c>
      <c r="C4837" t="s">
        <v>341</v>
      </c>
      <c r="D4837" t="s">
        <v>342</v>
      </c>
      <c r="E4837" t="s">
        <v>349</v>
      </c>
      <c r="F4837" t="s">
        <v>350</v>
      </c>
      <c r="G4837" t="s">
        <v>413</v>
      </c>
      <c r="H4837">
        <v>53</v>
      </c>
      <c r="I4837" t="s">
        <v>269</v>
      </c>
      <c r="J4837" t="s">
        <v>268</v>
      </c>
      <c r="K4837">
        <v>3711772</v>
      </c>
      <c r="L4837">
        <v>2939250</v>
      </c>
      <c r="M4837">
        <v>144681</v>
      </c>
      <c r="N4837">
        <v>70425</v>
      </c>
      <c r="O4837">
        <v>354408</v>
      </c>
      <c r="P4837">
        <v>28257</v>
      </c>
      <c r="Q4837">
        <v>174751</v>
      </c>
    </row>
    <row r="4838" spans="1:17" hidden="1" x14ac:dyDescent="0.2">
      <c r="A4838" t="s">
        <v>364</v>
      </c>
      <c r="B4838" s="2">
        <v>42917</v>
      </c>
      <c r="C4838" t="s">
        <v>351</v>
      </c>
      <c r="D4838" t="s">
        <v>352</v>
      </c>
      <c r="E4838" t="s">
        <v>343</v>
      </c>
      <c r="F4838" t="s">
        <v>344</v>
      </c>
      <c r="G4838" t="s">
        <v>413</v>
      </c>
      <c r="H4838">
        <v>53</v>
      </c>
      <c r="I4838" t="s">
        <v>269</v>
      </c>
      <c r="J4838" t="s">
        <v>268</v>
      </c>
      <c r="K4838">
        <v>487823</v>
      </c>
      <c r="L4838">
        <v>412746</v>
      </c>
      <c r="M4838">
        <v>13819</v>
      </c>
      <c r="N4838">
        <v>25068</v>
      </c>
      <c r="O4838">
        <v>7825</v>
      </c>
      <c r="P4838">
        <v>2886</v>
      </c>
      <c r="Q4838">
        <v>25479</v>
      </c>
    </row>
    <row r="4839" spans="1:17" hidden="1" x14ac:dyDescent="0.2">
      <c r="A4839" t="s">
        <v>364</v>
      </c>
      <c r="B4839" s="2">
        <v>42917</v>
      </c>
      <c r="C4839" t="s">
        <v>351</v>
      </c>
      <c r="D4839" t="s">
        <v>352</v>
      </c>
      <c r="E4839" t="s">
        <v>347</v>
      </c>
      <c r="F4839" t="s">
        <v>348</v>
      </c>
      <c r="G4839" t="s">
        <v>413</v>
      </c>
      <c r="H4839">
        <v>53</v>
      </c>
      <c r="I4839" t="s">
        <v>269</v>
      </c>
      <c r="J4839" t="s">
        <v>268</v>
      </c>
      <c r="K4839">
        <v>3225837</v>
      </c>
      <c r="L4839">
        <v>2543489</v>
      </c>
      <c r="M4839">
        <v>154531</v>
      </c>
      <c r="N4839">
        <v>47369</v>
      </c>
      <c r="O4839">
        <v>306777</v>
      </c>
      <c r="P4839">
        <v>25711</v>
      </c>
      <c r="Q4839">
        <v>147960</v>
      </c>
    </row>
    <row r="4840" spans="1:17" hidden="1" x14ac:dyDescent="0.2">
      <c r="A4840" t="s">
        <v>364</v>
      </c>
      <c r="B4840" s="2">
        <v>42917</v>
      </c>
      <c r="C4840" t="s">
        <v>351</v>
      </c>
      <c r="D4840" t="s">
        <v>352</v>
      </c>
      <c r="E4840" t="s">
        <v>349</v>
      </c>
      <c r="F4840" t="s">
        <v>350</v>
      </c>
      <c r="G4840" t="s">
        <v>413</v>
      </c>
      <c r="H4840">
        <v>53</v>
      </c>
      <c r="I4840" t="s">
        <v>269</v>
      </c>
      <c r="J4840" t="s">
        <v>268</v>
      </c>
      <c r="K4840">
        <v>3713660</v>
      </c>
      <c r="L4840">
        <v>2956235</v>
      </c>
      <c r="M4840">
        <v>168350</v>
      </c>
      <c r="N4840">
        <v>72437</v>
      </c>
      <c r="O4840">
        <v>314602</v>
      </c>
      <c r="P4840">
        <v>28597</v>
      </c>
      <c r="Q4840">
        <v>173439</v>
      </c>
    </row>
    <row r="4841" spans="1:17" hidden="1" x14ac:dyDescent="0.2">
      <c r="A4841" t="s">
        <v>364</v>
      </c>
      <c r="B4841" s="2">
        <v>42917</v>
      </c>
      <c r="C4841" t="s">
        <v>353</v>
      </c>
      <c r="D4841" t="s">
        <v>354</v>
      </c>
      <c r="E4841" t="s">
        <v>343</v>
      </c>
      <c r="F4841" t="s">
        <v>344</v>
      </c>
      <c r="G4841" t="s">
        <v>413</v>
      </c>
      <c r="H4841">
        <v>53</v>
      </c>
      <c r="I4841" t="s">
        <v>269</v>
      </c>
      <c r="J4841" t="s">
        <v>268</v>
      </c>
      <c r="K4841">
        <v>943301</v>
      </c>
      <c r="L4841">
        <v>797233</v>
      </c>
      <c r="M4841">
        <v>26571</v>
      </c>
      <c r="N4841">
        <v>47875</v>
      </c>
      <c r="O4841">
        <v>15535</v>
      </c>
      <c r="P4841">
        <v>5513</v>
      </c>
      <c r="Q4841">
        <v>50574</v>
      </c>
    </row>
    <row r="4842" spans="1:17" hidden="1" x14ac:dyDescent="0.2">
      <c r="A4842" t="s">
        <v>364</v>
      </c>
      <c r="B4842" s="2">
        <v>42917</v>
      </c>
      <c r="C4842" t="s">
        <v>353</v>
      </c>
      <c r="D4842" t="s">
        <v>354</v>
      </c>
      <c r="E4842" t="s">
        <v>347</v>
      </c>
      <c r="F4842" t="s">
        <v>348</v>
      </c>
      <c r="G4842" t="s">
        <v>413</v>
      </c>
      <c r="H4842">
        <v>53</v>
      </c>
      <c r="I4842" t="s">
        <v>269</v>
      </c>
      <c r="J4842" t="s">
        <v>268</v>
      </c>
      <c r="K4842">
        <v>6482131</v>
      </c>
      <c r="L4842">
        <v>5098252</v>
      </c>
      <c r="M4842">
        <v>286460</v>
      </c>
      <c r="N4842">
        <v>94987</v>
      </c>
      <c r="O4842">
        <v>653475</v>
      </c>
      <c r="P4842">
        <v>51341</v>
      </c>
      <c r="Q4842">
        <v>297616</v>
      </c>
    </row>
    <row r="4843" spans="1:17" hidden="1" x14ac:dyDescent="0.2">
      <c r="A4843" t="s">
        <v>364</v>
      </c>
      <c r="B4843" s="2">
        <v>42917</v>
      </c>
      <c r="C4843" t="s">
        <v>353</v>
      </c>
      <c r="D4843" t="s">
        <v>354</v>
      </c>
      <c r="E4843" t="s">
        <v>349</v>
      </c>
      <c r="F4843" t="s">
        <v>350</v>
      </c>
      <c r="G4843" t="s">
        <v>413</v>
      </c>
      <c r="H4843">
        <v>53</v>
      </c>
      <c r="I4843" t="s">
        <v>269</v>
      </c>
      <c r="J4843" t="s">
        <v>268</v>
      </c>
      <c r="K4843">
        <v>7425432</v>
      </c>
      <c r="L4843">
        <v>5895485</v>
      </c>
      <c r="M4843">
        <v>313031</v>
      </c>
      <c r="N4843">
        <v>142862</v>
      </c>
      <c r="O4843">
        <v>669010</v>
      </c>
      <c r="P4843">
        <v>56854</v>
      </c>
      <c r="Q4843">
        <v>348190</v>
      </c>
    </row>
    <row r="4844" spans="1:17" hidden="1" x14ac:dyDescent="0.2">
      <c r="A4844" t="s">
        <v>365</v>
      </c>
      <c r="B4844" s="2">
        <v>43282</v>
      </c>
      <c r="C4844" t="s">
        <v>341</v>
      </c>
      <c r="D4844" t="s">
        <v>342</v>
      </c>
      <c r="E4844" t="s">
        <v>343</v>
      </c>
      <c r="F4844" t="s">
        <v>344</v>
      </c>
      <c r="G4844" t="s">
        <v>413</v>
      </c>
      <c r="H4844">
        <v>53</v>
      </c>
      <c r="I4844" t="s">
        <v>269</v>
      </c>
      <c r="J4844" t="s">
        <v>268</v>
      </c>
      <c r="K4844">
        <v>468950</v>
      </c>
      <c r="L4844">
        <v>395942</v>
      </c>
      <c r="M4844">
        <v>13019</v>
      </c>
      <c r="N4844">
        <v>23207</v>
      </c>
      <c r="O4844">
        <v>8001</v>
      </c>
      <c r="P4844">
        <v>2703</v>
      </c>
      <c r="Q4844">
        <v>26078</v>
      </c>
    </row>
    <row r="4845" spans="1:17" hidden="1" x14ac:dyDescent="0.2">
      <c r="A4845" t="s">
        <v>365</v>
      </c>
      <c r="B4845" s="2">
        <v>43282</v>
      </c>
      <c r="C4845" t="s">
        <v>341</v>
      </c>
      <c r="D4845" t="s">
        <v>342</v>
      </c>
      <c r="E4845" t="s">
        <v>347</v>
      </c>
      <c r="F4845" t="s">
        <v>348</v>
      </c>
      <c r="G4845" t="s">
        <v>413</v>
      </c>
      <c r="H4845">
        <v>53</v>
      </c>
      <c r="I4845" t="s">
        <v>269</v>
      </c>
      <c r="J4845" t="s">
        <v>268</v>
      </c>
      <c r="K4845">
        <v>3296730</v>
      </c>
      <c r="L4845">
        <v>2567590</v>
      </c>
      <c r="M4845">
        <v>136272</v>
      </c>
      <c r="N4845">
        <v>48001</v>
      </c>
      <c r="O4845">
        <v>363433</v>
      </c>
      <c r="P4845">
        <v>26620</v>
      </c>
      <c r="Q4845">
        <v>154814</v>
      </c>
    </row>
    <row r="4846" spans="1:17" hidden="1" x14ac:dyDescent="0.2">
      <c r="A4846" t="s">
        <v>365</v>
      </c>
      <c r="B4846" s="2">
        <v>43282</v>
      </c>
      <c r="C4846" t="s">
        <v>341</v>
      </c>
      <c r="D4846" t="s">
        <v>342</v>
      </c>
      <c r="E4846" t="s">
        <v>349</v>
      </c>
      <c r="F4846" t="s">
        <v>350</v>
      </c>
      <c r="G4846" t="s">
        <v>413</v>
      </c>
      <c r="H4846">
        <v>53</v>
      </c>
      <c r="I4846" t="s">
        <v>269</v>
      </c>
      <c r="J4846" t="s">
        <v>268</v>
      </c>
      <c r="K4846">
        <v>3765680</v>
      </c>
      <c r="L4846">
        <v>2963532</v>
      </c>
      <c r="M4846">
        <v>149291</v>
      </c>
      <c r="N4846">
        <v>71208</v>
      </c>
      <c r="O4846">
        <v>371434</v>
      </c>
      <c r="P4846">
        <v>29323</v>
      </c>
      <c r="Q4846">
        <v>180892</v>
      </c>
    </row>
    <row r="4847" spans="1:17" hidden="1" x14ac:dyDescent="0.2">
      <c r="A4847" t="s">
        <v>365</v>
      </c>
      <c r="B4847" s="2">
        <v>43282</v>
      </c>
      <c r="C4847" t="s">
        <v>351</v>
      </c>
      <c r="D4847" t="s">
        <v>352</v>
      </c>
      <c r="E4847" t="s">
        <v>343</v>
      </c>
      <c r="F4847" t="s">
        <v>344</v>
      </c>
      <c r="G4847" t="s">
        <v>413</v>
      </c>
      <c r="H4847">
        <v>53</v>
      </c>
      <c r="I4847" t="s">
        <v>269</v>
      </c>
      <c r="J4847" t="s">
        <v>268</v>
      </c>
      <c r="K4847">
        <v>501408</v>
      </c>
      <c r="L4847">
        <v>424034</v>
      </c>
      <c r="M4847">
        <v>14176</v>
      </c>
      <c r="N4847">
        <v>25577</v>
      </c>
      <c r="O4847">
        <v>8129</v>
      </c>
      <c r="P4847">
        <v>2988</v>
      </c>
      <c r="Q4847">
        <v>26504</v>
      </c>
    </row>
    <row r="4848" spans="1:17" hidden="1" x14ac:dyDescent="0.2">
      <c r="A4848" t="s">
        <v>365</v>
      </c>
      <c r="B4848" s="2">
        <v>43282</v>
      </c>
      <c r="C4848" t="s">
        <v>351</v>
      </c>
      <c r="D4848" t="s">
        <v>352</v>
      </c>
      <c r="E4848" t="s">
        <v>347</v>
      </c>
      <c r="F4848" t="s">
        <v>348</v>
      </c>
      <c r="G4848" t="s">
        <v>413</v>
      </c>
      <c r="H4848">
        <v>53</v>
      </c>
      <c r="I4848" t="s">
        <v>269</v>
      </c>
      <c r="J4848" t="s">
        <v>268</v>
      </c>
      <c r="K4848">
        <v>3268503</v>
      </c>
      <c r="L4848">
        <v>2557358</v>
      </c>
      <c r="M4848">
        <v>159359</v>
      </c>
      <c r="N4848">
        <v>47665</v>
      </c>
      <c r="O4848">
        <v>323892</v>
      </c>
      <c r="P4848">
        <v>26690</v>
      </c>
      <c r="Q4848">
        <v>153539</v>
      </c>
    </row>
    <row r="4849" spans="1:17" hidden="1" x14ac:dyDescent="0.2">
      <c r="A4849" t="s">
        <v>365</v>
      </c>
      <c r="B4849" s="2">
        <v>43282</v>
      </c>
      <c r="C4849" t="s">
        <v>351</v>
      </c>
      <c r="D4849" t="s">
        <v>352</v>
      </c>
      <c r="E4849" t="s">
        <v>349</v>
      </c>
      <c r="F4849" t="s">
        <v>350</v>
      </c>
      <c r="G4849" t="s">
        <v>413</v>
      </c>
      <c r="H4849">
        <v>53</v>
      </c>
      <c r="I4849" t="s">
        <v>269</v>
      </c>
      <c r="J4849" t="s">
        <v>268</v>
      </c>
      <c r="K4849">
        <v>3769911</v>
      </c>
      <c r="L4849">
        <v>2981392</v>
      </c>
      <c r="M4849">
        <v>173535</v>
      </c>
      <c r="N4849">
        <v>73242</v>
      </c>
      <c r="O4849">
        <v>332021</v>
      </c>
      <c r="P4849">
        <v>29678</v>
      </c>
      <c r="Q4849">
        <v>180043</v>
      </c>
    </row>
    <row r="4850" spans="1:17" hidden="1" x14ac:dyDescent="0.2">
      <c r="A4850" t="s">
        <v>365</v>
      </c>
      <c r="B4850" s="2">
        <v>43282</v>
      </c>
      <c r="C4850" t="s">
        <v>353</v>
      </c>
      <c r="D4850" t="s">
        <v>354</v>
      </c>
      <c r="E4850" t="s">
        <v>343</v>
      </c>
      <c r="F4850" t="s">
        <v>344</v>
      </c>
      <c r="G4850" t="s">
        <v>413</v>
      </c>
      <c r="H4850">
        <v>53</v>
      </c>
      <c r="I4850" t="s">
        <v>269</v>
      </c>
      <c r="J4850" t="s">
        <v>268</v>
      </c>
      <c r="K4850">
        <v>970358</v>
      </c>
      <c r="L4850">
        <v>819976</v>
      </c>
      <c r="M4850">
        <v>27195</v>
      </c>
      <c r="N4850">
        <v>48784</v>
      </c>
      <c r="O4850">
        <v>16130</v>
      </c>
      <c r="P4850">
        <v>5691</v>
      </c>
      <c r="Q4850">
        <v>52582</v>
      </c>
    </row>
    <row r="4851" spans="1:17" hidden="1" x14ac:dyDescent="0.2">
      <c r="A4851" t="s">
        <v>365</v>
      </c>
      <c r="B4851" s="2">
        <v>43282</v>
      </c>
      <c r="C4851" t="s">
        <v>353</v>
      </c>
      <c r="D4851" t="s">
        <v>354</v>
      </c>
      <c r="E4851" t="s">
        <v>347</v>
      </c>
      <c r="F4851" t="s">
        <v>348</v>
      </c>
      <c r="G4851" t="s">
        <v>413</v>
      </c>
      <c r="H4851">
        <v>53</v>
      </c>
      <c r="I4851" t="s">
        <v>269</v>
      </c>
      <c r="J4851" t="s">
        <v>268</v>
      </c>
      <c r="K4851">
        <v>6565233</v>
      </c>
      <c r="L4851">
        <v>5124948</v>
      </c>
      <c r="M4851">
        <v>295631</v>
      </c>
      <c r="N4851">
        <v>95666</v>
      </c>
      <c r="O4851">
        <v>687325</v>
      </c>
      <c r="P4851">
        <v>53310</v>
      </c>
      <c r="Q4851">
        <v>308353</v>
      </c>
    </row>
    <row r="4852" spans="1:17" hidden="1" x14ac:dyDescent="0.2">
      <c r="A4852" t="s">
        <v>365</v>
      </c>
      <c r="B4852" s="2">
        <v>43282</v>
      </c>
      <c r="C4852" t="s">
        <v>353</v>
      </c>
      <c r="D4852" t="s">
        <v>354</v>
      </c>
      <c r="E4852" t="s">
        <v>349</v>
      </c>
      <c r="F4852" t="s">
        <v>350</v>
      </c>
      <c r="G4852" t="s">
        <v>413</v>
      </c>
      <c r="H4852">
        <v>53</v>
      </c>
      <c r="I4852" t="s">
        <v>269</v>
      </c>
      <c r="J4852" t="s">
        <v>268</v>
      </c>
      <c r="K4852">
        <v>7535591</v>
      </c>
      <c r="L4852">
        <v>5944924</v>
      </c>
      <c r="M4852">
        <v>322826</v>
      </c>
      <c r="N4852">
        <v>144450</v>
      </c>
      <c r="O4852">
        <v>703455</v>
      </c>
      <c r="P4852">
        <v>59001</v>
      </c>
      <c r="Q4852">
        <v>360935</v>
      </c>
    </row>
    <row r="4853" spans="1:17" hidden="1" x14ac:dyDescent="0.2">
      <c r="A4853" t="s">
        <v>339</v>
      </c>
      <c r="B4853" t="s">
        <v>340</v>
      </c>
      <c r="C4853" t="s">
        <v>341</v>
      </c>
      <c r="D4853" t="s">
        <v>342</v>
      </c>
      <c r="E4853" t="s">
        <v>343</v>
      </c>
      <c r="F4853" t="s">
        <v>344</v>
      </c>
      <c r="G4853" t="s">
        <v>414</v>
      </c>
      <c r="H4853">
        <v>54</v>
      </c>
      <c r="I4853" t="s">
        <v>271</v>
      </c>
      <c r="J4853" t="s">
        <v>270</v>
      </c>
      <c r="K4853">
        <v>10248</v>
      </c>
      <c r="L4853">
        <v>8774</v>
      </c>
      <c r="M4853">
        <v>632</v>
      </c>
      <c r="N4853">
        <v>169</v>
      </c>
      <c r="O4853">
        <v>83</v>
      </c>
      <c r="P4853">
        <v>39</v>
      </c>
      <c r="Q4853">
        <v>551</v>
      </c>
    </row>
    <row r="4854" spans="1:17" hidden="1" x14ac:dyDescent="0.2">
      <c r="A4854" t="s">
        <v>339</v>
      </c>
      <c r="B4854" t="s">
        <v>340</v>
      </c>
      <c r="C4854" t="s">
        <v>341</v>
      </c>
      <c r="D4854" t="s">
        <v>342</v>
      </c>
      <c r="E4854" t="s">
        <v>347</v>
      </c>
      <c r="F4854" t="s">
        <v>348</v>
      </c>
      <c r="G4854" t="s">
        <v>414</v>
      </c>
      <c r="H4854">
        <v>54</v>
      </c>
      <c r="I4854" t="s">
        <v>271</v>
      </c>
      <c r="J4854" t="s">
        <v>270</v>
      </c>
      <c r="K4854">
        <v>929160</v>
      </c>
      <c r="L4854">
        <v>879589</v>
      </c>
      <c r="M4854">
        <v>28846</v>
      </c>
      <c r="N4854">
        <v>1650</v>
      </c>
      <c r="O4854">
        <v>6613</v>
      </c>
      <c r="P4854">
        <v>197</v>
      </c>
      <c r="Q4854">
        <v>12265</v>
      </c>
    </row>
    <row r="4855" spans="1:17" hidden="1" x14ac:dyDescent="0.2">
      <c r="A4855" t="s">
        <v>339</v>
      </c>
      <c r="B4855" t="s">
        <v>340</v>
      </c>
      <c r="C4855" t="s">
        <v>341</v>
      </c>
      <c r="D4855" t="s">
        <v>342</v>
      </c>
      <c r="E4855" t="s">
        <v>349</v>
      </c>
      <c r="F4855" t="s">
        <v>350</v>
      </c>
      <c r="G4855" t="s">
        <v>414</v>
      </c>
      <c r="H4855">
        <v>54</v>
      </c>
      <c r="I4855" t="s">
        <v>271</v>
      </c>
      <c r="J4855" t="s">
        <v>270</v>
      </c>
      <c r="K4855">
        <v>939408</v>
      </c>
      <c r="L4855">
        <v>888363</v>
      </c>
      <c r="M4855">
        <v>29478</v>
      </c>
      <c r="N4855">
        <v>1819</v>
      </c>
      <c r="O4855">
        <v>6696</v>
      </c>
      <c r="P4855">
        <v>236</v>
      </c>
      <c r="Q4855">
        <v>12816</v>
      </c>
    </row>
    <row r="4856" spans="1:17" hidden="1" x14ac:dyDescent="0.2">
      <c r="A4856" t="s">
        <v>339</v>
      </c>
      <c r="B4856" t="s">
        <v>340</v>
      </c>
      <c r="C4856" t="s">
        <v>351</v>
      </c>
      <c r="D4856" t="s">
        <v>352</v>
      </c>
      <c r="E4856" t="s">
        <v>343</v>
      </c>
      <c r="F4856" t="s">
        <v>344</v>
      </c>
      <c r="G4856" t="s">
        <v>414</v>
      </c>
      <c r="H4856">
        <v>54</v>
      </c>
      <c r="I4856" t="s">
        <v>271</v>
      </c>
      <c r="J4856" t="s">
        <v>270</v>
      </c>
      <c r="K4856">
        <v>12020</v>
      </c>
      <c r="L4856">
        <v>10155</v>
      </c>
      <c r="M4856">
        <v>808</v>
      </c>
      <c r="N4856">
        <v>294</v>
      </c>
      <c r="O4856">
        <v>108</v>
      </c>
      <c r="P4856">
        <v>53</v>
      </c>
      <c r="Q4856">
        <v>602</v>
      </c>
    </row>
    <row r="4857" spans="1:17" hidden="1" x14ac:dyDescent="0.2">
      <c r="A4857" t="s">
        <v>339</v>
      </c>
      <c r="B4857" t="s">
        <v>340</v>
      </c>
      <c r="C4857" t="s">
        <v>351</v>
      </c>
      <c r="D4857" t="s">
        <v>352</v>
      </c>
      <c r="E4857" t="s">
        <v>347</v>
      </c>
      <c r="F4857" t="s">
        <v>348</v>
      </c>
      <c r="G4857" t="s">
        <v>414</v>
      </c>
      <c r="H4857">
        <v>54</v>
      </c>
      <c r="I4857" t="s">
        <v>271</v>
      </c>
      <c r="J4857" t="s">
        <v>270</v>
      </c>
      <c r="K4857">
        <v>901566</v>
      </c>
      <c r="L4857">
        <v>847995</v>
      </c>
      <c r="M4857">
        <v>33599</v>
      </c>
      <c r="N4857">
        <v>1862</v>
      </c>
      <c r="O4857">
        <v>5833</v>
      </c>
      <c r="P4857">
        <v>196</v>
      </c>
      <c r="Q4857">
        <v>12081</v>
      </c>
    </row>
    <row r="4858" spans="1:17" hidden="1" x14ac:dyDescent="0.2">
      <c r="A4858" t="s">
        <v>339</v>
      </c>
      <c r="B4858" t="s">
        <v>340</v>
      </c>
      <c r="C4858" t="s">
        <v>351</v>
      </c>
      <c r="D4858" t="s">
        <v>352</v>
      </c>
      <c r="E4858" t="s">
        <v>349</v>
      </c>
      <c r="F4858" t="s">
        <v>350</v>
      </c>
      <c r="G4858" t="s">
        <v>414</v>
      </c>
      <c r="H4858">
        <v>54</v>
      </c>
      <c r="I4858" t="s">
        <v>271</v>
      </c>
      <c r="J4858" t="s">
        <v>270</v>
      </c>
      <c r="K4858">
        <v>913586</v>
      </c>
      <c r="L4858">
        <v>858150</v>
      </c>
      <c r="M4858">
        <v>34407</v>
      </c>
      <c r="N4858">
        <v>2156</v>
      </c>
      <c r="O4858">
        <v>5941</v>
      </c>
      <c r="P4858">
        <v>249</v>
      </c>
      <c r="Q4858">
        <v>12683</v>
      </c>
    </row>
    <row r="4859" spans="1:17" hidden="1" x14ac:dyDescent="0.2">
      <c r="A4859" t="s">
        <v>339</v>
      </c>
      <c r="B4859" t="s">
        <v>340</v>
      </c>
      <c r="C4859" t="s">
        <v>353</v>
      </c>
      <c r="D4859" t="s">
        <v>354</v>
      </c>
      <c r="E4859" t="s">
        <v>343</v>
      </c>
      <c r="F4859" t="s">
        <v>344</v>
      </c>
      <c r="G4859" t="s">
        <v>414</v>
      </c>
      <c r="H4859">
        <v>54</v>
      </c>
      <c r="I4859" t="s">
        <v>271</v>
      </c>
      <c r="J4859" t="s">
        <v>270</v>
      </c>
      <c r="K4859">
        <v>22268</v>
      </c>
      <c r="L4859">
        <v>18929</v>
      </c>
      <c r="M4859">
        <v>1440</v>
      </c>
      <c r="N4859">
        <v>463</v>
      </c>
      <c r="O4859">
        <v>191</v>
      </c>
      <c r="P4859">
        <v>92</v>
      </c>
      <c r="Q4859">
        <v>1153</v>
      </c>
    </row>
    <row r="4860" spans="1:17" hidden="1" x14ac:dyDescent="0.2">
      <c r="A4860" t="s">
        <v>339</v>
      </c>
      <c r="B4860" t="s">
        <v>340</v>
      </c>
      <c r="C4860" t="s">
        <v>353</v>
      </c>
      <c r="D4860" t="s">
        <v>354</v>
      </c>
      <c r="E4860" t="s">
        <v>347</v>
      </c>
      <c r="F4860" t="s">
        <v>348</v>
      </c>
      <c r="G4860" t="s">
        <v>414</v>
      </c>
      <c r="H4860">
        <v>54</v>
      </c>
      <c r="I4860" t="s">
        <v>271</v>
      </c>
      <c r="J4860" t="s">
        <v>270</v>
      </c>
      <c r="K4860">
        <v>1830726</v>
      </c>
      <c r="L4860">
        <v>1727584</v>
      </c>
      <c r="M4860">
        <v>62445</v>
      </c>
      <c r="N4860">
        <v>3512</v>
      </c>
      <c r="O4860">
        <v>12446</v>
      </c>
      <c r="P4860">
        <v>393</v>
      </c>
      <c r="Q4860">
        <v>24346</v>
      </c>
    </row>
    <row r="4861" spans="1:17" hidden="1" x14ac:dyDescent="0.2">
      <c r="A4861" t="s">
        <v>339</v>
      </c>
      <c r="B4861" t="s">
        <v>340</v>
      </c>
      <c r="C4861" t="s">
        <v>353</v>
      </c>
      <c r="D4861" t="s">
        <v>354</v>
      </c>
      <c r="E4861" t="s">
        <v>349</v>
      </c>
      <c r="F4861" t="s">
        <v>350</v>
      </c>
      <c r="G4861" t="s">
        <v>414</v>
      </c>
      <c r="H4861">
        <v>54</v>
      </c>
      <c r="I4861" t="s">
        <v>271</v>
      </c>
      <c r="J4861" t="s">
        <v>270</v>
      </c>
      <c r="K4861">
        <v>1852994</v>
      </c>
      <c r="L4861">
        <v>1746513</v>
      </c>
      <c r="M4861">
        <v>63885</v>
      </c>
      <c r="N4861">
        <v>3975</v>
      </c>
      <c r="O4861">
        <v>12637</v>
      </c>
      <c r="P4861">
        <v>485</v>
      </c>
      <c r="Q4861">
        <v>25499</v>
      </c>
    </row>
    <row r="4862" spans="1:17" hidden="1" x14ac:dyDescent="0.2">
      <c r="A4862" t="s">
        <v>355</v>
      </c>
      <c r="B4862" t="s">
        <v>356</v>
      </c>
      <c r="C4862" t="s">
        <v>341</v>
      </c>
      <c r="D4862" t="s">
        <v>342</v>
      </c>
      <c r="E4862" t="s">
        <v>343</v>
      </c>
      <c r="F4862" t="s">
        <v>344</v>
      </c>
      <c r="G4862" t="s">
        <v>414</v>
      </c>
      <c r="H4862">
        <v>54</v>
      </c>
      <c r="I4862" t="s">
        <v>271</v>
      </c>
      <c r="J4862" t="s">
        <v>270</v>
      </c>
      <c r="K4862">
        <v>10243</v>
      </c>
      <c r="L4862">
        <v>8769</v>
      </c>
      <c r="M4862">
        <v>632</v>
      </c>
      <c r="N4862">
        <v>169</v>
      </c>
      <c r="O4862">
        <v>83</v>
      </c>
      <c r="P4862">
        <v>39</v>
      </c>
      <c r="Q4862">
        <v>551</v>
      </c>
    </row>
    <row r="4863" spans="1:17" hidden="1" x14ac:dyDescent="0.2">
      <c r="A4863" t="s">
        <v>355</v>
      </c>
      <c r="B4863" t="s">
        <v>356</v>
      </c>
      <c r="C4863" t="s">
        <v>341</v>
      </c>
      <c r="D4863" t="s">
        <v>342</v>
      </c>
      <c r="E4863" t="s">
        <v>347</v>
      </c>
      <c r="F4863" t="s">
        <v>348</v>
      </c>
      <c r="G4863" t="s">
        <v>414</v>
      </c>
      <c r="H4863">
        <v>54</v>
      </c>
      <c r="I4863" t="s">
        <v>271</v>
      </c>
      <c r="J4863" t="s">
        <v>270</v>
      </c>
      <c r="K4863">
        <v>929169</v>
      </c>
      <c r="L4863">
        <v>879599</v>
      </c>
      <c r="M4863">
        <v>28846</v>
      </c>
      <c r="N4863">
        <v>1650</v>
      </c>
      <c r="O4863">
        <v>6612</v>
      </c>
      <c r="P4863">
        <v>197</v>
      </c>
      <c r="Q4863">
        <v>12265</v>
      </c>
    </row>
    <row r="4864" spans="1:17" hidden="1" x14ac:dyDescent="0.2">
      <c r="A4864" t="s">
        <v>355</v>
      </c>
      <c r="B4864" t="s">
        <v>356</v>
      </c>
      <c r="C4864" t="s">
        <v>341</v>
      </c>
      <c r="D4864" t="s">
        <v>342</v>
      </c>
      <c r="E4864" t="s">
        <v>349</v>
      </c>
      <c r="F4864" t="s">
        <v>350</v>
      </c>
      <c r="G4864" t="s">
        <v>414</v>
      </c>
      <c r="H4864">
        <v>54</v>
      </c>
      <c r="I4864" t="s">
        <v>271</v>
      </c>
      <c r="J4864" t="s">
        <v>270</v>
      </c>
      <c r="K4864">
        <v>939412</v>
      </c>
      <c r="L4864">
        <v>888368</v>
      </c>
      <c r="M4864">
        <v>29478</v>
      </c>
      <c r="N4864">
        <v>1819</v>
      </c>
      <c r="O4864">
        <v>6695</v>
      </c>
      <c r="P4864">
        <v>236</v>
      </c>
      <c r="Q4864">
        <v>12816</v>
      </c>
    </row>
    <row r="4865" spans="1:17" hidden="1" x14ac:dyDescent="0.2">
      <c r="A4865" t="s">
        <v>355</v>
      </c>
      <c r="B4865" t="s">
        <v>356</v>
      </c>
      <c r="C4865" t="s">
        <v>351</v>
      </c>
      <c r="D4865" t="s">
        <v>352</v>
      </c>
      <c r="E4865" t="s">
        <v>343</v>
      </c>
      <c r="F4865" t="s">
        <v>344</v>
      </c>
      <c r="G4865" t="s">
        <v>414</v>
      </c>
      <c r="H4865">
        <v>54</v>
      </c>
      <c r="I4865" t="s">
        <v>271</v>
      </c>
      <c r="J4865" t="s">
        <v>270</v>
      </c>
      <c r="K4865">
        <v>12017</v>
      </c>
      <c r="L4865">
        <v>10152</v>
      </c>
      <c r="M4865">
        <v>808</v>
      </c>
      <c r="N4865">
        <v>294</v>
      </c>
      <c r="O4865">
        <v>108</v>
      </c>
      <c r="P4865">
        <v>53</v>
      </c>
      <c r="Q4865">
        <v>602</v>
      </c>
    </row>
    <row r="4866" spans="1:17" hidden="1" x14ac:dyDescent="0.2">
      <c r="A4866" t="s">
        <v>355</v>
      </c>
      <c r="B4866" t="s">
        <v>356</v>
      </c>
      <c r="C4866" t="s">
        <v>351</v>
      </c>
      <c r="D4866" t="s">
        <v>352</v>
      </c>
      <c r="E4866" t="s">
        <v>347</v>
      </c>
      <c r="F4866" t="s">
        <v>348</v>
      </c>
      <c r="G4866" t="s">
        <v>414</v>
      </c>
      <c r="H4866">
        <v>54</v>
      </c>
      <c r="I4866" t="s">
        <v>271</v>
      </c>
      <c r="J4866" t="s">
        <v>270</v>
      </c>
      <c r="K4866">
        <v>901572</v>
      </c>
      <c r="L4866">
        <v>848001</v>
      </c>
      <c r="M4866">
        <v>33598</v>
      </c>
      <c r="N4866">
        <v>1862</v>
      </c>
      <c r="O4866">
        <v>5834</v>
      </c>
      <c r="P4866">
        <v>196</v>
      </c>
      <c r="Q4866">
        <v>12081</v>
      </c>
    </row>
    <row r="4867" spans="1:17" hidden="1" x14ac:dyDescent="0.2">
      <c r="A4867" t="s">
        <v>355</v>
      </c>
      <c r="B4867" t="s">
        <v>356</v>
      </c>
      <c r="C4867" t="s">
        <v>351</v>
      </c>
      <c r="D4867" t="s">
        <v>352</v>
      </c>
      <c r="E4867" t="s">
        <v>349</v>
      </c>
      <c r="F4867" t="s">
        <v>350</v>
      </c>
      <c r="G4867" t="s">
        <v>414</v>
      </c>
      <c r="H4867">
        <v>54</v>
      </c>
      <c r="I4867" t="s">
        <v>271</v>
      </c>
      <c r="J4867" t="s">
        <v>270</v>
      </c>
      <c r="K4867">
        <v>913589</v>
      </c>
      <c r="L4867">
        <v>858153</v>
      </c>
      <c r="M4867">
        <v>34406</v>
      </c>
      <c r="N4867">
        <v>2156</v>
      </c>
      <c r="O4867">
        <v>5942</v>
      </c>
      <c r="P4867">
        <v>249</v>
      </c>
      <c r="Q4867">
        <v>12683</v>
      </c>
    </row>
    <row r="4868" spans="1:17" hidden="1" x14ac:dyDescent="0.2">
      <c r="A4868" t="s">
        <v>355</v>
      </c>
      <c r="B4868" t="s">
        <v>356</v>
      </c>
      <c r="C4868" t="s">
        <v>353</v>
      </c>
      <c r="D4868" t="s">
        <v>354</v>
      </c>
      <c r="E4868" t="s">
        <v>343</v>
      </c>
      <c r="F4868" t="s">
        <v>344</v>
      </c>
      <c r="G4868" t="s">
        <v>414</v>
      </c>
      <c r="H4868">
        <v>54</v>
      </c>
      <c r="I4868" t="s">
        <v>271</v>
      </c>
      <c r="J4868" t="s">
        <v>270</v>
      </c>
      <c r="K4868">
        <v>22260</v>
      </c>
      <c r="L4868">
        <v>18921</v>
      </c>
      <c r="M4868">
        <v>1440</v>
      </c>
      <c r="N4868">
        <v>463</v>
      </c>
      <c r="O4868">
        <v>191</v>
      </c>
      <c r="P4868">
        <v>92</v>
      </c>
      <c r="Q4868">
        <v>1153</v>
      </c>
    </row>
    <row r="4869" spans="1:17" hidden="1" x14ac:dyDescent="0.2">
      <c r="A4869" t="s">
        <v>355</v>
      </c>
      <c r="B4869" t="s">
        <v>356</v>
      </c>
      <c r="C4869" t="s">
        <v>353</v>
      </c>
      <c r="D4869" t="s">
        <v>354</v>
      </c>
      <c r="E4869" t="s">
        <v>347</v>
      </c>
      <c r="F4869" t="s">
        <v>348</v>
      </c>
      <c r="G4869" t="s">
        <v>414</v>
      </c>
      <c r="H4869">
        <v>54</v>
      </c>
      <c r="I4869" t="s">
        <v>271</v>
      </c>
      <c r="J4869" t="s">
        <v>270</v>
      </c>
      <c r="K4869">
        <v>1830741</v>
      </c>
      <c r="L4869">
        <v>1727600</v>
      </c>
      <c r="M4869">
        <v>62444</v>
      </c>
      <c r="N4869">
        <v>3512</v>
      </c>
      <c r="O4869">
        <v>12446</v>
      </c>
      <c r="P4869">
        <v>393</v>
      </c>
      <c r="Q4869">
        <v>24346</v>
      </c>
    </row>
    <row r="4870" spans="1:17" hidden="1" x14ac:dyDescent="0.2">
      <c r="A4870" t="s">
        <v>355</v>
      </c>
      <c r="B4870" t="s">
        <v>356</v>
      </c>
      <c r="C4870" t="s">
        <v>353</v>
      </c>
      <c r="D4870" t="s">
        <v>354</v>
      </c>
      <c r="E4870" t="s">
        <v>349</v>
      </c>
      <c r="F4870" t="s">
        <v>350</v>
      </c>
      <c r="G4870" t="s">
        <v>414</v>
      </c>
      <c r="H4870">
        <v>54</v>
      </c>
      <c r="I4870" t="s">
        <v>271</v>
      </c>
      <c r="J4870" t="s">
        <v>270</v>
      </c>
      <c r="K4870">
        <v>1853001</v>
      </c>
      <c r="L4870">
        <v>1746521</v>
      </c>
      <c r="M4870">
        <v>63884</v>
      </c>
      <c r="N4870">
        <v>3975</v>
      </c>
      <c r="O4870">
        <v>12637</v>
      </c>
      <c r="P4870">
        <v>485</v>
      </c>
      <c r="Q4870">
        <v>25499</v>
      </c>
    </row>
    <row r="4871" spans="1:17" hidden="1" x14ac:dyDescent="0.2">
      <c r="A4871" t="s">
        <v>357</v>
      </c>
      <c r="B4871" s="2">
        <v>40360</v>
      </c>
      <c r="C4871" t="s">
        <v>341</v>
      </c>
      <c r="D4871" t="s">
        <v>342</v>
      </c>
      <c r="E4871" t="s">
        <v>343</v>
      </c>
      <c r="F4871" t="s">
        <v>344</v>
      </c>
      <c r="G4871" t="s">
        <v>414</v>
      </c>
      <c r="H4871">
        <v>54</v>
      </c>
      <c r="I4871" t="s">
        <v>271</v>
      </c>
      <c r="J4871" t="s">
        <v>270</v>
      </c>
      <c r="K4871">
        <v>10292</v>
      </c>
      <c r="L4871">
        <v>8823</v>
      </c>
      <c r="M4871">
        <v>634</v>
      </c>
      <c r="N4871">
        <v>171</v>
      </c>
      <c r="O4871">
        <v>82</v>
      </c>
      <c r="P4871">
        <v>40</v>
      </c>
      <c r="Q4871">
        <v>542</v>
      </c>
    </row>
    <row r="4872" spans="1:17" hidden="1" x14ac:dyDescent="0.2">
      <c r="A4872" t="s">
        <v>357</v>
      </c>
      <c r="B4872" s="2">
        <v>40360</v>
      </c>
      <c r="C4872" t="s">
        <v>341</v>
      </c>
      <c r="D4872" t="s">
        <v>342</v>
      </c>
      <c r="E4872" t="s">
        <v>347</v>
      </c>
      <c r="F4872" t="s">
        <v>348</v>
      </c>
      <c r="G4872" t="s">
        <v>414</v>
      </c>
      <c r="H4872">
        <v>54</v>
      </c>
      <c r="I4872" t="s">
        <v>271</v>
      </c>
      <c r="J4872" t="s">
        <v>270</v>
      </c>
      <c r="K4872">
        <v>929632</v>
      </c>
      <c r="L4872">
        <v>879868</v>
      </c>
      <c r="M4872">
        <v>28893</v>
      </c>
      <c r="N4872">
        <v>1664</v>
      </c>
      <c r="O4872">
        <v>6662</v>
      </c>
      <c r="P4872">
        <v>196</v>
      </c>
      <c r="Q4872">
        <v>12349</v>
      </c>
    </row>
    <row r="4873" spans="1:17" hidden="1" x14ac:dyDescent="0.2">
      <c r="A4873" t="s">
        <v>357</v>
      </c>
      <c r="B4873" s="2">
        <v>40360</v>
      </c>
      <c r="C4873" t="s">
        <v>341</v>
      </c>
      <c r="D4873" t="s">
        <v>342</v>
      </c>
      <c r="E4873" t="s">
        <v>349</v>
      </c>
      <c r="F4873" t="s">
        <v>350</v>
      </c>
      <c r="G4873" t="s">
        <v>414</v>
      </c>
      <c r="H4873">
        <v>54</v>
      </c>
      <c r="I4873" t="s">
        <v>271</v>
      </c>
      <c r="J4873" t="s">
        <v>270</v>
      </c>
      <c r="K4873">
        <v>939924</v>
      </c>
      <c r="L4873">
        <v>888691</v>
      </c>
      <c r="M4873">
        <v>29527</v>
      </c>
      <c r="N4873">
        <v>1835</v>
      </c>
      <c r="O4873">
        <v>6744</v>
      </c>
      <c r="P4873">
        <v>236</v>
      </c>
      <c r="Q4873">
        <v>12891</v>
      </c>
    </row>
    <row r="4874" spans="1:17" hidden="1" x14ac:dyDescent="0.2">
      <c r="A4874" t="s">
        <v>357</v>
      </c>
      <c r="B4874" s="2">
        <v>40360</v>
      </c>
      <c r="C4874" t="s">
        <v>351</v>
      </c>
      <c r="D4874" t="s">
        <v>352</v>
      </c>
      <c r="E4874" t="s">
        <v>343</v>
      </c>
      <c r="F4874" t="s">
        <v>344</v>
      </c>
      <c r="G4874" t="s">
        <v>414</v>
      </c>
      <c r="H4874">
        <v>54</v>
      </c>
      <c r="I4874" t="s">
        <v>271</v>
      </c>
      <c r="J4874" t="s">
        <v>270</v>
      </c>
      <c r="K4874">
        <v>12083</v>
      </c>
      <c r="L4874">
        <v>10203</v>
      </c>
      <c r="M4874">
        <v>810</v>
      </c>
      <c r="N4874">
        <v>295</v>
      </c>
      <c r="O4874">
        <v>112</v>
      </c>
      <c r="P4874">
        <v>52</v>
      </c>
      <c r="Q4874">
        <v>611</v>
      </c>
    </row>
    <row r="4875" spans="1:17" hidden="1" x14ac:dyDescent="0.2">
      <c r="A4875" t="s">
        <v>357</v>
      </c>
      <c r="B4875" s="2">
        <v>40360</v>
      </c>
      <c r="C4875" t="s">
        <v>351</v>
      </c>
      <c r="D4875" t="s">
        <v>352</v>
      </c>
      <c r="E4875" t="s">
        <v>347</v>
      </c>
      <c r="F4875" t="s">
        <v>348</v>
      </c>
      <c r="G4875" t="s">
        <v>414</v>
      </c>
      <c r="H4875">
        <v>54</v>
      </c>
      <c r="I4875" t="s">
        <v>271</v>
      </c>
      <c r="J4875" t="s">
        <v>270</v>
      </c>
      <c r="K4875">
        <v>902207</v>
      </c>
      <c r="L4875">
        <v>848437</v>
      </c>
      <c r="M4875">
        <v>33650</v>
      </c>
      <c r="N4875">
        <v>1859</v>
      </c>
      <c r="O4875">
        <v>5871</v>
      </c>
      <c r="P4875">
        <v>195</v>
      </c>
      <c r="Q4875">
        <v>12195</v>
      </c>
    </row>
    <row r="4876" spans="1:17" hidden="1" x14ac:dyDescent="0.2">
      <c r="A4876" t="s">
        <v>357</v>
      </c>
      <c r="B4876" s="2">
        <v>40360</v>
      </c>
      <c r="C4876" t="s">
        <v>351</v>
      </c>
      <c r="D4876" t="s">
        <v>352</v>
      </c>
      <c r="E4876" t="s">
        <v>349</v>
      </c>
      <c r="F4876" t="s">
        <v>350</v>
      </c>
      <c r="G4876" t="s">
        <v>414</v>
      </c>
      <c r="H4876">
        <v>54</v>
      </c>
      <c r="I4876" t="s">
        <v>271</v>
      </c>
      <c r="J4876" t="s">
        <v>270</v>
      </c>
      <c r="K4876">
        <v>914290</v>
      </c>
      <c r="L4876">
        <v>858640</v>
      </c>
      <c r="M4876">
        <v>34460</v>
      </c>
      <c r="N4876">
        <v>2154</v>
      </c>
      <c r="O4876">
        <v>5983</v>
      </c>
      <c r="P4876">
        <v>247</v>
      </c>
      <c r="Q4876">
        <v>12806</v>
      </c>
    </row>
    <row r="4877" spans="1:17" hidden="1" x14ac:dyDescent="0.2">
      <c r="A4877" t="s">
        <v>357</v>
      </c>
      <c r="B4877" s="2">
        <v>40360</v>
      </c>
      <c r="C4877" t="s">
        <v>353</v>
      </c>
      <c r="D4877" t="s">
        <v>354</v>
      </c>
      <c r="E4877" t="s">
        <v>343</v>
      </c>
      <c r="F4877" t="s">
        <v>344</v>
      </c>
      <c r="G4877" t="s">
        <v>414</v>
      </c>
      <c r="H4877">
        <v>54</v>
      </c>
      <c r="I4877" t="s">
        <v>271</v>
      </c>
      <c r="J4877" t="s">
        <v>270</v>
      </c>
      <c r="K4877">
        <v>22375</v>
      </c>
      <c r="L4877">
        <v>19026</v>
      </c>
      <c r="M4877">
        <v>1444</v>
      </c>
      <c r="N4877">
        <v>466</v>
      </c>
      <c r="O4877">
        <v>194</v>
      </c>
      <c r="P4877">
        <v>92</v>
      </c>
      <c r="Q4877">
        <v>1153</v>
      </c>
    </row>
    <row r="4878" spans="1:17" hidden="1" x14ac:dyDescent="0.2">
      <c r="A4878" t="s">
        <v>357</v>
      </c>
      <c r="B4878" s="2">
        <v>40360</v>
      </c>
      <c r="C4878" t="s">
        <v>353</v>
      </c>
      <c r="D4878" t="s">
        <v>354</v>
      </c>
      <c r="E4878" t="s">
        <v>347</v>
      </c>
      <c r="F4878" t="s">
        <v>348</v>
      </c>
      <c r="G4878" t="s">
        <v>414</v>
      </c>
      <c r="H4878">
        <v>54</v>
      </c>
      <c r="I4878" t="s">
        <v>271</v>
      </c>
      <c r="J4878" t="s">
        <v>270</v>
      </c>
      <c r="K4878">
        <v>1831839</v>
      </c>
      <c r="L4878">
        <v>1728305</v>
      </c>
      <c r="M4878">
        <v>62543</v>
      </c>
      <c r="N4878">
        <v>3523</v>
      </c>
      <c r="O4878">
        <v>12533</v>
      </c>
      <c r="P4878">
        <v>391</v>
      </c>
      <c r="Q4878">
        <v>24544</v>
      </c>
    </row>
    <row r="4879" spans="1:17" hidden="1" x14ac:dyDescent="0.2">
      <c r="A4879" t="s">
        <v>357</v>
      </c>
      <c r="B4879" s="2">
        <v>40360</v>
      </c>
      <c r="C4879" t="s">
        <v>353</v>
      </c>
      <c r="D4879" t="s">
        <v>354</v>
      </c>
      <c r="E4879" t="s">
        <v>349</v>
      </c>
      <c r="F4879" t="s">
        <v>350</v>
      </c>
      <c r="G4879" t="s">
        <v>414</v>
      </c>
      <c r="H4879">
        <v>54</v>
      </c>
      <c r="I4879" t="s">
        <v>271</v>
      </c>
      <c r="J4879" t="s">
        <v>270</v>
      </c>
      <c r="K4879">
        <v>1854214</v>
      </c>
      <c r="L4879">
        <v>1747331</v>
      </c>
      <c r="M4879">
        <v>63987</v>
      </c>
      <c r="N4879">
        <v>3989</v>
      </c>
      <c r="O4879">
        <v>12727</v>
      </c>
      <c r="P4879">
        <v>483</v>
      </c>
      <c r="Q4879">
        <v>25697</v>
      </c>
    </row>
    <row r="4880" spans="1:17" hidden="1" x14ac:dyDescent="0.2">
      <c r="A4880" t="s">
        <v>358</v>
      </c>
      <c r="B4880" s="2">
        <v>40725</v>
      </c>
      <c r="C4880" t="s">
        <v>341</v>
      </c>
      <c r="D4880" t="s">
        <v>342</v>
      </c>
      <c r="E4880" t="s">
        <v>343</v>
      </c>
      <c r="F4880" t="s">
        <v>344</v>
      </c>
      <c r="G4880" t="s">
        <v>414</v>
      </c>
      <c r="H4880">
        <v>54</v>
      </c>
      <c r="I4880" t="s">
        <v>271</v>
      </c>
      <c r="J4880" t="s">
        <v>270</v>
      </c>
      <c r="K4880">
        <v>10997</v>
      </c>
      <c r="L4880">
        <v>9445</v>
      </c>
      <c r="M4880">
        <v>649</v>
      </c>
      <c r="N4880">
        <v>178</v>
      </c>
      <c r="O4880">
        <v>94</v>
      </c>
      <c r="P4880">
        <v>48</v>
      </c>
      <c r="Q4880">
        <v>583</v>
      </c>
    </row>
    <row r="4881" spans="1:17" hidden="1" x14ac:dyDescent="0.2">
      <c r="A4881" t="s">
        <v>358</v>
      </c>
      <c r="B4881" s="2">
        <v>40725</v>
      </c>
      <c r="C4881" t="s">
        <v>341</v>
      </c>
      <c r="D4881" t="s">
        <v>342</v>
      </c>
      <c r="E4881" t="s">
        <v>347</v>
      </c>
      <c r="F4881" t="s">
        <v>348</v>
      </c>
      <c r="G4881" t="s">
        <v>414</v>
      </c>
      <c r="H4881">
        <v>54</v>
      </c>
      <c r="I4881" t="s">
        <v>271</v>
      </c>
      <c r="J4881" t="s">
        <v>270</v>
      </c>
      <c r="K4881">
        <v>929227</v>
      </c>
      <c r="L4881">
        <v>878293</v>
      </c>
      <c r="M4881">
        <v>29003</v>
      </c>
      <c r="N4881">
        <v>1720</v>
      </c>
      <c r="O4881">
        <v>7171</v>
      </c>
      <c r="P4881">
        <v>213</v>
      </c>
      <c r="Q4881">
        <v>12827</v>
      </c>
    </row>
    <row r="4882" spans="1:17" hidden="1" x14ac:dyDescent="0.2">
      <c r="A4882" t="s">
        <v>358</v>
      </c>
      <c r="B4882" s="2">
        <v>40725</v>
      </c>
      <c r="C4882" t="s">
        <v>341</v>
      </c>
      <c r="D4882" t="s">
        <v>342</v>
      </c>
      <c r="E4882" t="s">
        <v>349</v>
      </c>
      <c r="F4882" t="s">
        <v>350</v>
      </c>
      <c r="G4882" t="s">
        <v>414</v>
      </c>
      <c r="H4882">
        <v>54</v>
      </c>
      <c r="I4882" t="s">
        <v>271</v>
      </c>
      <c r="J4882" t="s">
        <v>270</v>
      </c>
      <c r="K4882">
        <v>940224</v>
      </c>
      <c r="L4882">
        <v>887738</v>
      </c>
      <c r="M4882">
        <v>29652</v>
      </c>
      <c r="N4882">
        <v>1898</v>
      </c>
      <c r="O4882">
        <v>7265</v>
      </c>
      <c r="P4882">
        <v>261</v>
      </c>
      <c r="Q4882">
        <v>13410</v>
      </c>
    </row>
    <row r="4883" spans="1:17" hidden="1" x14ac:dyDescent="0.2">
      <c r="A4883" t="s">
        <v>358</v>
      </c>
      <c r="B4883" s="2">
        <v>40725</v>
      </c>
      <c r="C4883" t="s">
        <v>351</v>
      </c>
      <c r="D4883" t="s">
        <v>352</v>
      </c>
      <c r="E4883" t="s">
        <v>343</v>
      </c>
      <c r="F4883" t="s">
        <v>344</v>
      </c>
      <c r="G4883" t="s">
        <v>414</v>
      </c>
      <c r="H4883">
        <v>54</v>
      </c>
      <c r="I4883" t="s">
        <v>271</v>
      </c>
      <c r="J4883" t="s">
        <v>270</v>
      </c>
      <c r="K4883">
        <v>12886</v>
      </c>
      <c r="L4883">
        <v>10942</v>
      </c>
      <c r="M4883">
        <v>861</v>
      </c>
      <c r="N4883">
        <v>304</v>
      </c>
      <c r="O4883">
        <v>118</v>
      </c>
      <c r="P4883">
        <v>59</v>
      </c>
      <c r="Q4883">
        <v>602</v>
      </c>
    </row>
    <row r="4884" spans="1:17" hidden="1" x14ac:dyDescent="0.2">
      <c r="A4884" t="s">
        <v>358</v>
      </c>
      <c r="B4884" s="2">
        <v>40725</v>
      </c>
      <c r="C4884" t="s">
        <v>351</v>
      </c>
      <c r="D4884" t="s">
        <v>352</v>
      </c>
      <c r="E4884" t="s">
        <v>347</v>
      </c>
      <c r="F4884" t="s">
        <v>348</v>
      </c>
      <c r="G4884" t="s">
        <v>414</v>
      </c>
      <c r="H4884">
        <v>54</v>
      </c>
      <c r="I4884" t="s">
        <v>271</v>
      </c>
      <c r="J4884" t="s">
        <v>270</v>
      </c>
      <c r="K4884">
        <v>902964</v>
      </c>
      <c r="L4884">
        <v>847923</v>
      </c>
      <c r="M4884">
        <v>34016</v>
      </c>
      <c r="N4884">
        <v>1897</v>
      </c>
      <c r="O4884">
        <v>6237</v>
      </c>
      <c r="P4884">
        <v>213</v>
      </c>
      <c r="Q4884">
        <v>12678</v>
      </c>
    </row>
    <row r="4885" spans="1:17" hidden="1" x14ac:dyDescent="0.2">
      <c r="A4885" t="s">
        <v>358</v>
      </c>
      <c r="B4885" s="2">
        <v>40725</v>
      </c>
      <c r="C4885" t="s">
        <v>351</v>
      </c>
      <c r="D4885" t="s">
        <v>352</v>
      </c>
      <c r="E4885" t="s">
        <v>349</v>
      </c>
      <c r="F4885" t="s">
        <v>350</v>
      </c>
      <c r="G4885" t="s">
        <v>414</v>
      </c>
      <c r="H4885">
        <v>54</v>
      </c>
      <c r="I4885" t="s">
        <v>271</v>
      </c>
      <c r="J4885" t="s">
        <v>270</v>
      </c>
      <c r="K4885">
        <v>915850</v>
      </c>
      <c r="L4885">
        <v>858865</v>
      </c>
      <c r="M4885">
        <v>34877</v>
      </c>
      <c r="N4885">
        <v>2201</v>
      </c>
      <c r="O4885">
        <v>6355</v>
      </c>
      <c r="P4885">
        <v>272</v>
      </c>
      <c r="Q4885">
        <v>13280</v>
      </c>
    </row>
    <row r="4886" spans="1:17" hidden="1" x14ac:dyDescent="0.2">
      <c r="A4886" t="s">
        <v>358</v>
      </c>
      <c r="B4886" s="2">
        <v>40725</v>
      </c>
      <c r="C4886" t="s">
        <v>353</v>
      </c>
      <c r="D4886" t="s">
        <v>354</v>
      </c>
      <c r="E4886" t="s">
        <v>343</v>
      </c>
      <c r="F4886" t="s">
        <v>344</v>
      </c>
      <c r="G4886" t="s">
        <v>414</v>
      </c>
      <c r="H4886">
        <v>54</v>
      </c>
      <c r="I4886" t="s">
        <v>271</v>
      </c>
      <c r="J4886" t="s">
        <v>270</v>
      </c>
      <c r="K4886">
        <v>23883</v>
      </c>
      <c r="L4886">
        <v>20387</v>
      </c>
      <c r="M4886">
        <v>1510</v>
      </c>
      <c r="N4886">
        <v>482</v>
      </c>
      <c r="O4886">
        <v>212</v>
      </c>
      <c r="P4886">
        <v>107</v>
      </c>
      <c r="Q4886">
        <v>1185</v>
      </c>
    </row>
    <row r="4887" spans="1:17" hidden="1" x14ac:dyDescent="0.2">
      <c r="A4887" t="s">
        <v>358</v>
      </c>
      <c r="B4887" s="2">
        <v>40725</v>
      </c>
      <c r="C4887" t="s">
        <v>353</v>
      </c>
      <c r="D4887" t="s">
        <v>354</v>
      </c>
      <c r="E4887" t="s">
        <v>347</v>
      </c>
      <c r="F4887" t="s">
        <v>348</v>
      </c>
      <c r="G4887" t="s">
        <v>414</v>
      </c>
      <c r="H4887">
        <v>54</v>
      </c>
      <c r="I4887" t="s">
        <v>271</v>
      </c>
      <c r="J4887" t="s">
        <v>270</v>
      </c>
      <c r="K4887">
        <v>1832191</v>
      </c>
      <c r="L4887">
        <v>1726216</v>
      </c>
      <c r="M4887">
        <v>63019</v>
      </c>
      <c r="N4887">
        <v>3617</v>
      </c>
      <c r="O4887">
        <v>13408</v>
      </c>
      <c r="P4887">
        <v>426</v>
      </c>
      <c r="Q4887">
        <v>25505</v>
      </c>
    </row>
    <row r="4888" spans="1:17" hidden="1" x14ac:dyDescent="0.2">
      <c r="A4888" t="s">
        <v>358</v>
      </c>
      <c r="B4888" s="2">
        <v>40725</v>
      </c>
      <c r="C4888" t="s">
        <v>353</v>
      </c>
      <c r="D4888" t="s">
        <v>354</v>
      </c>
      <c r="E4888" t="s">
        <v>349</v>
      </c>
      <c r="F4888" t="s">
        <v>350</v>
      </c>
      <c r="G4888" t="s">
        <v>414</v>
      </c>
      <c r="H4888">
        <v>54</v>
      </c>
      <c r="I4888" t="s">
        <v>271</v>
      </c>
      <c r="J4888" t="s">
        <v>270</v>
      </c>
      <c r="K4888">
        <v>1856074</v>
      </c>
      <c r="L4888">
        <v>1746603</v>
      </c>
      <c r="M4888">
        <v>64529</v>
      </c>
      <c r="N4888">
        <v>4099</v>
      </c>
      <c r="O4888">
        <v>13620</v>
      </c>
      <c r="P4888">
        <v>533</v>
      </c>
      <c r="Q4888">
        <v>26690</v>
      </c>
    </row>
    <row r="4889" spans="1:17" hidden="1" x14ac:dyDescent="0.2">
      <c r="A4889" t="s">
        <v>359</v>
      </c>
      <c r="B4889" s="2">
        <v>41091</v>
      </c>
      <c r="C4889" t="s">
        <v>341</v>
      </c>
      <c r="D4889" t="s">
        <v>342</v>
      </c>
      <c r="E4889" t="s">
        <v>343</v>
      </c>
      <c r="F4889" t="s">
        <v>344</v>
      </c>
      <c r="G4889" t="s">
        <v>414</v>
      </c>
      <c r="H4889">
        <v>54</v>
      </c>
      <c r="I4889" t="s">
        <v>271</v>
      </c>
      <c r="J4889" t="s">
        <v>270</v>
      </c>
      <c r="K4889">
        <v>11482</v>
      </c>
      <c r="L4889">
        <v>9846</v>
      </c>
      <c r="M4889">
        <v>679</v>
      </c>
      <c r="N4889">
        <v>210</v>
      </c>
      <c r="O4889">
        <v>103</v>
      </c>
      <c r="P4889">
        <v>46</v>
      </c>
      <c r="Q4889">
        <v>598</v>
      </c>
    </row>
    <row r="4890" spans="1:17" hidden="1" x14ac:dyDescent="0.2">
      <c r="A4890" t="s">
        <v>359</v>
      </c>
      <c r="B4890" s="2">
        <v>41091</v>
      </c>
      <c r="C4890" t="s">
        <v>341</v>
      </c>
      <c r="D4890" t="s">
        <v>342</v>
      </c>
      <c r="E4890" t="s">
        <v>347</v>
      </c>
      <c r="F4890" t="s">
        <v>348</v>
      </c>
      <c r="G4890" t="s">
        <v>414</v>
      </c>
      <c r="H4890">
        <v>54</v>
      </c>
      <c r="I4890" t="s">
        <v>271</v>
      </c>
      <c r="J4890" t="s">
        <v>270</v>
      </c>
      <c r="K4890">
        <v>928391</v>
      </c>
      <c r="L4890">
        <v>876679</v>
      </c>
      <c r="M4890">
        <v>29109</v>
      </c>
      <c r="N4890">
        <v>1743</v>
      </c>
      <c r="O4890">
        <v>7453</v>
      </c>
      <c r="P4890">
        <v>200</v>
      </c>
      <c r="Q4890">
        <v>13207</v>
      </c>
    </row>
    <row r="4891" spans="1:17" hidden="1" x14ac:dyDescent="0.2">
      <c r="A4891" t="s">
        <v>359</v>
      </c>
      <c r="B4891" s="2">
        <v>41091</v>
      </c>
      <c r="C4891" t="s">
        <v>341</v>
      </c>
      <c r="D4891" t="s">
        <v>342</v>
      </c>
      <c r="E4891" t="s">
        <v>349</v>
      </c>
      <c r="F4891" t="s">
        <v>350</v>
      </c>
      <c r="G4891" t="s">
        <v>414</v>
      </c>
      <c r="H4891">
        <v>54</v>
      </c>
      <c r="I4891" t="s">
        <v>271</v>
      </c>
      <c r="J4891" t="s">
        <v>270</v>
      </c>
      <c r="K4891">
        <v>939873</v>
      </c>
      <c r="L4891">
        <v>886525</v>
      </c>
      <c r="M4891">
        <v>29788</v>
      </c>
      <c r="N4891">
        <v>1953</v>
      </c>
      <c r="O4891">
        <v>7556</v>
      </c>
      <c r="P4891">
        <v>246</v>
      </c>
      <c r="Q4891">
        <v>13805</v>
      </c>
    </row>
    <row r="4892" spans="1:17" hidden="1" x14ac:dyDescent="0.2">
      <c r="A4892" t="s">
        <v>359</v>
      </c>
      <c r="B4892" s="2">
        <v>41091</v>
      </c>
      <c r="C4892" t="s">
        <v>351</v>
      </c>
      <c r="D4892" t="s">
        <v>352</v>
      </c>
      <c r="E4892" t="s">
        <v>343</v>
      </c>
      <c r="F4892" t="s">
        <v>344</v>
      </c>
      <c r="G4892" t="s">
        <v>414</v>
      </c>
      <c r="H4892">
        <v>54</v>
      </c>
      <c r="I4892" t="s">
        <v>271</v>
      </c>
      <c r="J4892" t="s">
        <v>270</v>
      </c>
      <c r="K4892">
        <v>13374</v>
      </c>
      <c r="L4892">
        <v>11376</v>
      </c>
      <c r="M4892">
        <v>861</v>
      </c>
      <c r="N4892">
        <v>323</v>
      </c>
      <c r="O4892">
        <v>113</v>
      </c>
      <c r="P4892">
        <v>61</v>
      </c>
      <c r="Q4892">
        <v>640</v>
      </c>
    </row>
    <row r="4893" spans="1:17" hidden="1" x14ac:dyDescent="0.2">
      <c r="A4893" t="s">
        <v>359</v>
      </c>
      <c r="B4893" s="2">
        <v>41091</v>
      </c>
      <c r="C4893" t="s">
        <v>351</v>
      </c>
      <c r="D4893" t="s">
        <v>352</v>
      </c>
      <c r="E4893" t="s">
        <v>347</v>
      </c>
      <c r="F4893" t="s">
        <v>348</v>
      </c>
      <c r="G4893" t="s">
        <v>414</v>
      </c>
      <c r="H4893">
        <v>54</v>
      </c>
      <c r="I4893" t="s">
        <v>271</v>
      </c>
      <c r="J4893" t="s">
        <v>270</v>
      </c>
      <c r="K4893">
        <v>903517</v>
      </c>
      <c r="L4893">
        <v>847598</v>
      </c>
      <c r="M4893">
        <v>34201</v>
      </c>
      <c r="N4893">
        <v>1938</v>
      </c>
      <c r="O4893">
        <v>6424</v>
      </c>
      <c r="P4893">
        <v>219</v>
      </c>
      <c r="Q4893">
        <v>13137</v>
      </c>
    </row>
    <row r="4894" spans="1:17" hidden="1" x14ac:dyDescent="0.2">
      <c r="A4894" t="s">
        <v>359</v>
      </c>
      <c r="B4894" s="2">
        <v>41091</v>
      </c>
      <c r="C4894" t="s">
        <v>351</v>
      </c>
      <c r="D4894" t="s">
        <v>352</v>
      </c>
      <c r="E4894" t="s">
        <v>349</v>
      </c>
      <c r="F4894" t="s">
        <v>350</v>
      </c>
      <c r="G4894" t="s">
        <v>414</v>
      </c>
      <c r="H4894">
        <v>54</v>
      </c>
      <c r="I4894" t="s">
        <v>271</v>
      </c>
      <c r="J4894" t="s">
        <v>270</v>
      </c>
      <c r="K4894">
        <v>916891</v>
      </c>
      <c r="L4894">
        <v>858974</v>
      </c>
      <c r="M4894">
        <v>35062</v>
      </c>
      <c r="N4894">
        <v>2261</v>
      </c>
      <c r="O4894">
        <v>6537</v>
      </c>
      <c r="P4894">
        <v>280</v>
      </c>
      <c r="Q4894">
        <v>13777</v>
      </c>
    </row>
    <row r="4895" spans="1:17" hidden="1" x14ac:dyDescent="0.2">
      <c r="A4895" t="s">
        <v>359</v>
      </c>
      <c r="B4895" s="2">
        <v>41091</v>
      </c>
      <c r="C4895" t="s">
        <v>353</v>
      </c>
      <c r="D4895" t="s">
        <v>354</v>
      </c>
      <c r="E4895" t="s">
        <v>343</v>
      </c>
      <c r="F4895" t="s">
        <v>344</v>
      </c>
      <c r="G4895" t="s">
        <v>414</v>
      </c>
      <c r="H4895">
        <v>54</v>
      </c>
      <c r="I4895" t="s">
        <v>271</v>
      </c>
      <c r="J4895" t="s">
        <v>270</v>
      </c>
      <c r="K4895">
        <v>24856</v>
      </c>
      <c r="L4895">
        <v>21222</v>
      </c>
      <c r="M4895">
        <v>1540</v>
      </c>
      <c r="N4895">
        <v>533</v>
      </c>
      <c r="O4895">
        <v>216</v>
      </c>
      <c r="P4895">
        <v>107</v>
      </c>
      <c r="Q4895">
        <v>1238</v>
      </c>
    </row>
    <row r="4896" spans="1:17" hidden="1" x14ac:dyDescent="0.2">
      <c r="A4896" t="s">
        <v>359</v>
      </c>
      <c r="B4896" s="2">
        <v>41091</v>
      </c>
      <c r="C4896" t="s">
        <v>353</v>
      </c>
      <c r="D4896" t="s">
        <v>354</v>
      </c>
      <c r="E4896" t="s">
        <v>347</v>
      </c>
      <c r="F4896" t="s">
        <v>348</v>
      </c>
      <c r="G4896" t="s">
        <v>414</v>
      </c>
      <c r="H4896">
        <v>54</v>
      </c>
      <c r="I4896" t="s">
        <v>271</v>
      </c>
      <c r="J4896" t="s">
        <v>270</v>
      </c>
      <c r="K4896">
        <v>1831908</v>
      </c>
      <c r="L4896">
        <v>1724277</v>
      </c>
      <c r="M4896">
        <v>63310</v>
      </c>
      <c r="N4896">
        <v>3681</v>
      </c>
      <c r="O4896">
        <v>13877</v>
      </c>
      <c r="P4896">
        <v>419</v>
      </c>
      <c r="Q4896">
        <v>26344</v>
      </c>
    </row>
    <row r="4897" spans="1:17" hidden="1" x14ac:dyDescent="0.2">
      <c r="A4897" t="s">
        <v>359</v>
      </c>
      <c r="B4897" s="2">
        <v>41091</v>
      </c>
      <c r="C4897" t="s">
        <v>353</v>
      </c>
      <c r="D4897" t="s">
        <v>354</v>
      </c>
      <c r="E4897" t="s">
        <v>349</v>
      </c>
      <c r="F4897" t="s">
        <v>350</v>
      </c>
      <c r="G4897" t="s">
        <v>414</v>
      </c>
      <c r="H4897">
        <v>54</v>
      </c>
      <c r="I4897" t="s">
        <v>271</v>
      </c>
      <c r="J4897" t="s">
        <v>270</v>
      </c>
      <c r="K4897">
        <v>1856764</v>
      </c>
      <c r="L4897">
        <v>1745499</v>
      </c>
      <c r="M4897">
        <v>64850</v>
      </c>
      <c r="N4897">
        <v>4214</v>
      </c>
      <c r="O4897">
        <v>14093</v>
      </c>
      <c r="P4897">
        <v>526</v>
      </c>
      <c r="Q4897">
        <v>27582</v>
      </c>
    </row>
    <row r="4898" spans="1:17" hidden="1" x14ac:dyDescent="0.2">
      <c r="A4898" t="s">
        <v>360</v>
      </c>
      <c r="B4898" s="2">
        <v>41456</v>
      </c>
      <c r="C4898" t="s">
        <v>341</v>
      </c>
      <c r="D4898" t="s">
        <v>342</v>
      </c>
      <c r="E4898" t="s">
        <v>343</v>
      </c>
      <c r="F4898" t="s">
        <v>344</v>
      </c>
      <c r="G4898" t="s">
        <v>414</v>
      </c>
      <c r="H4898">
        <v>54</v>
      </c>
      <c r="I4898" t="s">
        <v>271</v>
      </c>
      <c r="J4898" t="s">
        <v>270</v>
      </c>
      <c r="K4898">
        <v>11888</v>
      </c>
      <c r="L4898">
        <v>10196</v>
      </c>
      <c r="M4898">
        <v>699</v>
      </c>
      <c r="N4898">
        <v>208</v>
      </c>
      <c r="O4898">
        <v>101</v>
      </c>
      <c r="P4898">
        <v>49</v>
      </c>
      <c r="Q4898">
        <v>635</v>
      </c>
    </row>
    <row r="4899" spans="1:17" hidden="1" x14ac:dyDescent="0.2">
      <c r="A4899" t="s">
        <v>360</v>
      </c>
      <c r="B4899" s="2">
        <v>41456</v>
      </c>
      <c r="C4899" t="s">
        <v>341</v>
      </c>
      <c r="D4899" t="s">
        <v>342</v>
      </c>
      <c r="E4899" t="s">
        <v>347</v>
      </c>
      <c r="F4899" t="s">
        <v>348</v>
      </c>
      <c r="G4899" t="s">
        <v>414</v>
      </c>
      <c r="H4899">
        <v>54</v>
      </c>
      <c r="I4899" t="s">
        <v>271</v>
      </c>
      <c r="J4899" t="s">
        <v>270</v>
      </c>
      <c r="K4899">
        <v>926006</v>
      </c>
      <c r="L4899">
        <v>873489</v>
      </c>
      <c r="M4899">
        <v>29308</v>
      </c>
      <c r="N4899">
        <v>1790</v>
      </c>
      <c r="O4899">
        <v>7618</v>
      </c>
      <c r="P4899">
        <v>200</v>
      </c>
      <c r="Q4899">
        <v>13601</v>
      </c>
    </row>
    <row r="4900" spans="1:17" hidden="1" x14ac:dyDescent="0.2">
      <c r="A4900" t="s">
        <v>360</v>
      </c>
      <c r="B4900" s="2">
        <v>41456</v>
      </c>
      <c r="C4900" t="s">
        <v>341</v>
      </c>
      <c r="D4900" t="s">
        <v>342</v>
      </c>
      <c r="E4900" t="s">
        <v>349</v>
      </c>
      <c r="F4900" t="s">
        <v>350</v>
      </c>
      <c r="G4900" t="s">
        <v>414</v>
      </c>
      <c r="H4900">
        <v>54</v>
      </c>
      <c r="I4900" t="s">
        <v>271</v>
      </c>
      <c r="J4900" t="s">
        <v>270</v>
      </c>
      <c r="K4900">
        <v>937894</v>
      </c>
      <c r="L4900">
        <v>883685</v>
      </c>
      <c r="M4900">
        <v>30007</v>
      </c>
      <c r="N4900">
        <v>1998</v>
      </c>
      <c r="O4900">
        <v>7719</v>
      </c>
      <c r="P4900">
        <v>249</v>
      </c>
      <c r="Q4900">
        <v>14236</v>
      </c>
    </row>
    <row r="4901" spans="1:17" hidden="1" x14ac:dyDescent="0.2">
      <c r="A4901" t="s">
        <v>360</v>
      </c>
      <c r="B4901" s="2">
        <v>41456</v>
      </c>
      <c r="C4901" t="s">
        <v>351</v>
      </c>
      <c r="D4901" t="s">
        <v>352</v>
      </c>
      <c r="E4901" t="s">
        <v>343</v>
      </c>
      <c r="F4901" t="s">
        <v>344</v>
      </c>
      <c r="G4901" t="s">
        <v>414</v>
      </c>
      <c r="H4901">
        <v>54</v>
      </c>
      <c r="I4901" t="s">
        <v>271</v>
      </c>
      <c r="J4901" t="s">
        <v>270</v>
      </c>
      <c r="K4901">
        <v>13947</v>
      </c>
      <c r="L4901">
        <v>11852</v>
      </c>
      <c r="M4901">
        <v>897</v>
      </c>
      <c r="N4901">
        <v>331</v>
      </c>
      <c r="O4901">
        <v>113</v>
      </c>
      <c r="P4901">
        <v>59</v>
      </c>
      <c r="Q4901">
        <v>695</v>
      </c>
    </row>
    <row r="4902" spans="1:17" hidden="1" x14ac:dyDescent="0.2">
      <c r="A4902" t="s">
        <v>360</v>
      </c>
      <c r="B4902" s="2">
        <v>41456</v>
      </c>
      <c r="C4902" t="s">
        <v>351</v>
      </c>
      <c r="D4902" t="s">
        <v>352</v>
      </c>
      <c r="E4902" t="s">
        <v>347</v>
      </c>
      <c r="F4902" t="s">
        <v>348</v>
      </c>
      <c r="G4902" t="s">
        <v>414</v>
      </c>
      <c r="H4902">
        <v>54</v>
      </c>
      <c r="I4902" t="s">
        <v>271</v>
      </c>
      <c r="J4902" t="s">
        <v>270</v>
      </c>
      <c r="K4902">
        <v>902032</v>
      </c>
      <c r="L4902">
        <v>845231</v>
      </c>
      <c r="M4902">
        <v>34442</v>
      </c>
      <c r="N4902">
        <v>1962</v>
      </c>
      <c r="O4902">
        <v>6572</v>
      </c>
      <c r="P4902">
        <v>213</v>
      </c>
      <c r="Q4902">
        <v>13612</v>
      </c>
    </row>
    <row r="4903" spans="1:17" hidden="1" x14ac:dyDescent="0.2">
      <c r="A4903" t="s">
        <v>360</v>
      </c>
      <c r="B4903" s="2">
        <v>41456</v>
      </c>
      <c r="C4903" t="s">
        <v>351</v>
      </c>
      <c r="D4903" t="s">
        <v>352</v>
      </c>
      <c r="E4903" t="s">
        <v>349</v>
      </c>
      <c r="F4903" t="s">
        <v>350</v>
      </c>
      <c r="G4903" t="s">
        <v>414</v>
      </c>
      <c r="H4903">
        <v>54</v>
      </c>
      <c r="I4903" t="s">
        <v>271</v>
      </c>
      <c r="J4903" t="s">
        <v>270</v>
      </c>
      <c r="K4903">
        <v>915979</v>
      </c>
      <c r="L4903">
        <v>857083</v>
      </c>
      <c r="M4903">
        <v>35339</v>
      </c>
      <c r="N4903">
        <v>2293</v>
      </c>
      <c r="O4903">
        <v>6685</v>
      </c>
      <c r="P4903">
        <v>272</v>
      </c>
      <c r="Q4903">
        <v>14307</v>
      </c>
    </row>
    <row r="4904" spans="1:17" hidden="1" x14ac:dyDescent="0.2">
      <c r="A4904" t="s">
        <v>360</v>
      </c>
      <c r="B4904" s="2">
        <v>41456</v>
      </c>
      <c r="C4904" t="s">
        <v>353</v>
      </c>
      <c r="D4904" t="s">
        <v>354</v>
      </c>
      <c r="E4904" t="s">
        <v>343</v>
      </c>
      <c r="F4904" t="s">
        <v>344</v>
      </c>
      <c r="G4904" t="s">
        <v>414</v>
      </c>
      <c r="H4904">
        <v>54</v>
      </c>
      <c r="I4904" t="s">
        <v>271</v>
      </c>
      <c r="J4904" t="s">
        <v>270</v>
      </c>
      <c r="K4904">
        <v>25835</v>
      </c>
      <c r="L4904">
        <v>22048</v>
      </c>
      <c r="M4904">
        <v>1596</v>
      </c>
      <c r="N4904">
        <v>539</v>
      </c>
      <c r="O4904">
        <v>214</v>
      </c>
      <c r="P4904">
        <v>108</v>
      </c>
      <c r="Q4904">
        <v>1330</v>
      </c>
    </row>
    <row r="4905" spans="1:17" hidden="1" x14ac:dyDescent="0.2">
      <c r="A4905" t="s">
        <v>360</v>
      </c>
      <c r="B4905" s="2">
        <v>41456</v>
      </c>
      <c r="C4905" t="s">
        <v>353</v>
      </c>
      <c r="D4905" t="s">
        <v>354</v>
      </c>
      <c r="E4905" t="s">
        <v>347</v>
      </c>
      <c r="F4905" t="s">
        <v>348</v>
      </c>
      <c r="G4905" t="s">
        <v>414</v>
      </c>
      <c r="H4905">
        <v>54</v>
      </c>
      <c r="I4905" t="s">
        <v>271</v>
      </c>
      <c r="J4905" t="s">
        <v>270</v>
      </c>
      <c r="K4905">
        <v>1828038</v>
      </c>
      <c r="L4905">
        <v>1718720</v>
      </c>
      <c r="M4905">
        <v>63750</v>
      </c>
      <c r="N4905">
        <v>3752</v>
      </c>
      <c r="O4905">
        <v>14190</v>
      </c>
      <c r="P4905">
        <v>413</v>
      </c>
      <c r="Q4905">
        <v>27213</v>
      </c>
    </row>
    <row r="4906" spans="1:17" hidden="1" x14ac:dyDescent="0.2">
      <c r="A4906" t="s">
        <v>360</v>
      </c>
      <c r="B4906" s="2">
        <v>41456</v>
      </c>
      <c r="C4906" t="s">
        <v>353</v>
      </c>
      <c r="D4906" t="s">
        <v>354</v>
      </c>
      <c r="E4906" t="s">
        <v>349</v>
      </c>
      <c r="F4906" t="s">
        <v>350</v>
      </c>
      <c r="G4906" t="s">
        <v>414</v>
      </c>
      <c r="H4906">
        <v>54</v>
      </c>
      <c r="I4906" t="s">
        <v>271</v>
      </c>
      <c r="J4906" t="s">
        <v>270</v>
      </c>
      <c r="K4906">
        <v>1853873</v>
      </c>
      <c r="L4906">
        <v>1740768</v>
      </c>
      <c r="M4906">
        <v>65346</v>
      </c>
      <c r="N4906">
        <v>4291</v>
      </c>
      <c r="O4906">
        <v>14404</v>
      </c>
      <c r="P4906">
        <v>521</v>
      </c>
      <c r="Q4906">
        <v>28543</v>
      </c>
    </row>
    <row r="4907" spans="1:17" x14ac:dyDescent="0.2">
      <c r="A4907" t="s">
        <v>361</v>
      </c>
      <c r="B4907" s="2">
        <v>41821</v>
      </c>
      <c r="C4907" t="s">
        <v>341</v>
      </c>
      <c r="D4907" t="s">
        <v>342</v>
      </c>
      <c r="E4907" t="s">
        <v>343</v>
      </c>
      <c r="F4907" t="s">
        <v>344</v>
      </c>
      <c r="G4907" t="s">
        <v>414</v>
      </c>
      <c r="H4907">
        <v>54</v>
      </c>
      <c r="I4907" t="s">
        <v>271</v>
      </c>
      <c r="J4907" t="s">
        <v>270</v>
      </c>
      <c r="K4907">
        <v>12393</v>
      </c>
      <c r="L4907">
        <v>10624</v>
      </c>
      <c r="M4907">
        <v>710</v>
      </c>
      <c r="N4907">
        <v>229</v>
      </c>
      <c r="O4907">
        <v>121</v>
      </c>
      <c r="P4907">
        <v>49</v>
      </c>
      <c r="Q4907">
        <v>660</v>
      </c>
    </row>
    <row r="4908" spans="1:17" x14ac:dyDescent="0.2">
      <c r="A4908" t="s">
        <v>361</v>
      </c>
      <c r="B4908" s="2">
        <v>41821</v>
      </c>
      <c r="C4908" t="s">
        <v>341</v>
      </c>
      <c r="D4908" t="s">
        <v>342</v>
      </c>
      <c r="E4908" t="s">
        <v>347</v>
      </c>
      <c r="F4908" t="s">
        <v>348</v>
      </c>
      <c r="G4908" t="s">
        <v>414</v>
      </c>
      <c r="H4908">
        <v>54</v>
      </c>
      <c r="I4908" t="s">
        <v>271</v>
      </c>
      <c r="J4908" t="s">
        <v>270</v>
      </c>
      <c r="K4908">
        <v>923350</v>
      </c>
      <c r="L4908">
        <v>870236</v>
      </c>
      <c r="M4908">
        <v>29404</v>
      </c>
      <c r="N4908">
        <v>1819</v>
      </c>
      <c r="O4908">
        <v>7778</v>
      </c>
      <c r="P4908">
        <v>191</v>
      </c>
      <c r="Q4908">
        <v>13922</v>
      </c>
    </row>
    <row r="4909" spans="1:17" x14ac:dyDescent="0.2">
      <c r="A4909" t="s">
        <v>361</v>
      </c>
      <c r="B4909" s="2">
        <v>41821</v>
      </c>
      <c r="C4909" t="s">
        <v>341</v>
      </c>
      <c r="D4909" t="s">
        <v>342</v>
      </c>
      <c r="E4909" t="s">
        <v>349</v>
      </c>
      <c r="F4909" t="s">
        <v>350</v>
      </c>
      <c r="G4909" t="s">
        <v>414</v>
      </c>
      <c r="H4909">
        <v>54</v>
      </c>
      <c r="I4909" t="s">
        <v>271</v>
      </c>
      <c r="J4909" t="s">
        <v>270</v>
      </c>
      <c r="K4909">
        <v>935743</v>
      </c>
      <c r="L4909">
        <v>880860</v>
      </c>
      <c r="M4909">
        <v>30114</v>
      </c>
      <c r="N4909">
        <v>2048</v>
      </c>
      <c r="O4909">
        <v>7899</v>
      </c>
      <c r="P4909">
        <v>240</v>
      </c>
      <c r="Q4909">
        <v>14582</v>
      </c>
    </row>
    <row r="4910" spans="1:17" x14ac:dyDescent="0.2">
      <c r="A4910" t="s">
        <v>361</v>
      </c>
      <c r="B4910" s="2">
        <v>41821</v>
      </c>
      <c r="C4910" t="s">
        <v>351</v>
      </c>
      <c r="D4910" t="s">
        <v>352</v>
      </c>
      <c r="E4910" t="s">
        <v>343</v>
      </c>
      <c r="F4910" t="s">
        <v>344</v>
      </c>
      <c r="G4910" t="s">
        <v>414</v>
      </c>
      <c r="H4910">
        <v>54</v>
      </c>
      <c r="I4910" t="s">
        <v>271</v>
      </c>
      <c r="J4910" t="s">
        <v>270</v>
      </c>
      <c r="K4910">
        <v>14524</v>
      </c>
      <c r="L4910">
        <v>12336</v>
      </c>
      <c r="M4910">
        <v>938</v>
      </c>
      <c r="N4910">
        <v>339</v>
      </c>
      <c r="O4910">
        <v>120</v>
      </c>
      <c r="P4910">
        <v>58</v>
      </c>
      <c r="Q4910">
        <v>733</v>
      </c>
    </row>
    <row r="4911" spans="1:17" x14ac:dyDescent="0.2">
      <c r="A4911" t="s">
        <v>361</v>
      </c>
      <c r="B4911" s="2">
        <v>41821</v>
      </c>
      <c r="C4911" t="s">
        <v>351</v>
      </c>
      <c r="D4911" t="s">
        <v>352</v>
      </c>
      <c r="E4911" t="s">
        <v>347</v>
      </c>
      <c r="F4911" t="s">
        <v>348</v>
      </c>
      <c r="G4911" t="s">
        <v>414</v>
      </c>
      <c r="H4911">
        <v>54</v>
      </c>
      <c r="I4911" t="s">
        <v>271</v>
      </c>
      <c r="J4911" t="s">
        <v>270</v>
      </c>
      <c r="K4911">
        <v>899200</v>
      </c>
      <c r="L4911">
        <v>841761</v>
      </c>
      <c r="M4911">
        <v>34447</v>
      </c>
      <c r="N4911">
        <v>1963</v>
      </c>
      <c r="O4911">
        <v>6790</v>
      </c>
      <c r="P4911">
        <v>212</v>
      </c>
      <c r="Q4911">
        <v>14027</v>
      </c>
    </row>
    <row r="4912" spans="1:17" x14ac:dyDescent="0.2">
      <c r="A4912" t="s">
        <v>361</v>
      </c>
      <c r="B4912" s="2">
        <v>41821</v>
      </c>
      <c r="C4912" t="s">
        <v>351</v>
      </c>
      <c r="D4912" t="s">
        <v>352</v>
      </c>
      <c r="E4912" t="s">
        <v>349</v>
      </c>
      <c r="F4912" t="s">
        <v>350</v>
      </c>
      <c r="G4912" t="s">
        <v>414</v>
      </c>
      <c r="H4912">
        <v>54</v>
      </c>
      <c r="I4912" t="s">
        <v>271</v>
      </c>
      <c r="J4912" t="s">
        <v>270</v>
      </c>
      <c r="K4912">
        <v>913724</v>
      </c>
      <c r="L4912">
        <v>854097</v>
      </c>
      <c r="M4912">
        <v>35385</v>
      </c>
      <c r="N4912">
        <v>2302</v>
      </c>
      <c r="O4912">
        <v>6910</v>
      </c>
      <c r="P4912">
        <v>270</v>
      </c>
      <c r="Q4912">
        <v>14760</v>
      </c>
    </row>
    <row r="4913" spans="1:17" x14ac:dyDescent="0.2">
      <c r="A4913" t="s">
        <v>361</v>
      </c>
      <c r="B4913" s="2">
        <v>41821</v>
      </c>
      <c r="C4913" t="s">
        <v>353</v>
      </c>
      <c r="D4913" t="s">
        <v>354</v>
      </c>
      <c r="E4913" t="s">
        <v>343</v>
      </c>
      <c r="F4913" t="s">
        <v>344</v>
      </c>
      <c r="G4913" t="s">
        <v>414</v>
      </c>
      <c r="H4913">
        <v>54</v>
      </c>
      <c r="I4913" t="s">
        <v>271</v>
      </c>
      <c r="J4913" t="s">
        <v>270</v>
      </c>
      <c r="K4913">
        <v>26917</v>
      </c>
      <c r="L4913">
        <v>22960</v>
      </c>
      <c r="M4913">
        <v>1648</v>
      </c>
      <c r="N4913">
        <v>568</v>
      </c>
      <c r="O4913">
        <v>241</v>
      </c>
      <c r="P4913">
        <v>107</v>
      </c>
      <c r="Q4913">
        <v>1393</v>
      </c>
    </row>
    <row r="4914" spans="1:17" x14ac:dyDescent="0.2">
      <c r="A4914" t="s">
        <v>361</v>
      </c>
      <c r="B4914" s="2">
        <v>41821</v>
      </c>
      <c r="C4914" t="s">
        <v>353</v>
      </c>
      <c r="D4914" t="s">
        <v>354</v>
      </c>
      <c r="E4914" t="s">
        <v>347</v>
      </c>
      <c r="F4914" t="s">
        <v>348</v>
      </c>
      <c r="G4914" t="s">
        <v>414</v>
      </c>
      <c r="H4914">
        <v>54</v>
      </c>
      <c r="I4914" t="s">
        <v>271</v>
      </c>
      <c r="J4914" t="s">
        <v>270</v>
      </c>
      <c r="K4914">
        <v>1822550</v>
      </c>
      <c r="L4914">
        <v>1711997</v>
      </c>
      <c r="M4914">
        <v>63851</v>
      </c>
      <c r="N4914">
        <v>3782</v>
      </c>
      <c r="O4914">
        <v>14568</v>
      </c>
      <c r="P4914">
        <v>403</v>
      </c>
      <c r="Q4914">
        <v>27949</v>
      </c>
    </row>
    <row r="4915" spans="1:17" x14ac:dyDescent="0.2">
      <c r="A4915" t="s">
        <v>361</v>
      </c>
      <c r="B4915" s="2">
        <v>41821</v>
      </c>
      <c r="C4915" t="s">
        <v>353</v>
      </c>
      <c r="D4915" t="s">
        <v>354</v>
      </c>
      <c r="E4915" t="s">
        <v>349</v>
      </c>
      <c r="F4915" t="s">
        <v>350</v>
      </c>
      <c r="G4915" t="s">
        <v>414</v>
      </c>
      <c r="H4915">
        <v>54</v>
      </c>
      <c r="I4915" t="s">
        <v>271</v>
      </c>
      <c r="J4915" t="s">
        <v>270</v>
      </c>
      <c r="K4915">
        <v>1849467</v>
      </c>
      <c r="L4915">
        <v>1734957</v>
      </c>
      <c r="M4915">
        <v>65499</v>
      </c>
      <c r="N4915">
        <v>4350</v>
      </c>
      <c r="O4915">
        <v>14809</v>
      </c>
      <c r="P4915">
        <v>510</v>
      </c>
      <c r="Q4915">
        <v>29342</v>
      </c>
    </row>
    <row r="4916" spans="1:17" hidden="1" x14ac:dyDescent="0.2">
      <c r="A4916" t="s">
        <v>362</v>
      </c>
      <c r="B4916" s="2">
        <v>42186</v>
      </c>
      <c r="C4916" t="s">
        <v>341</v>
      </c>
      <c r="D4916" t="s">
        <v>342</v>
      </c>
      <c r="E4916" t="s">
        <v>343</v>
      </c>
      <c r="F4916" t="s">
        <v>344</v>
      </c>
      <c r="G4916" t="s">
        <v>414</v>
      </c>
      <c r="H4916">
        <v>54</v>
      </c>
      <c r="I4916" t="s">
        <v>271</v>
      </c>
      <c r="J4916" t="s">
        <v>270</v>
      </c>
      <c r="K4916">
        <v>12831</v>
      </c>
      <c r="L4916">
        <v>10983</v>
      </c>
      <c r="M4916">
        <v>739</v>
      </c>
      <c r="N4916">
        <v>258</v>
      </c>
      <c r="O4916">
        <v>120</v>
      </c>
      <c r="P4916">
        <v>53</v>
      </c>
      <c r="Q4916">
        <v>678</v>
      </c>
    </row>
    <row r="4917" spans="1:17" hidden="1" x14ac:dyDescent="0.2">
      <c r="A4917" t="s">
        <v>362</v>
      </c>
      <c r="B4917" s="2">
        <v>42186</v>
      </c>
      <c r="C4917" t="s">
        <v>341</v>
      </c>
      <c r="D4917" t="s">
        <v>342</v>
      </c>
      <c r="E4917" t="s">
        <v>347</v>
      </c>
      <c r="F4917" t="s">
        <v>348</v>
      </c>
      <c r="G4917" t="s">
        <v>414</v>
      </c>
      <c r="H4917">
        <v>54</v>
      </c>
      <c r="I4917" t="s">
        <v>271</v>
      </c>
      <c r="J4917" t="s">
        <v>270</v>
      </c>
      <c r="K4917">
        <v>918350</v>
      </c>
      <c r="L4917">
        <v>864801</v>
      </c>
      <c r="M4917">
        <v>29352</v>
      </c>
      <c r="N4917">
        <v>1831</v>
      </c>
      <c r="O4917">
        <v>7863</v>
      </c>
      <c r="P4917">
        <v>184</v>
      </c>
      <c r="Q4917">
        <v>14319</v>
      </c>
    </row>
    <row r="4918" spans="1:17" hidden="1" x14ac:dyDescent="0.2">
      <c r="A4918" t="s">
        <v>362</v>
      </c>
      <c r="B4918" s="2">
        <v>42186</v>
      </c>
      <c r="C4918" t="s">
        <v>341</v>
      </c>
      <c r="D4918" t="s">
        <v>342</v>
      </c>
      <c r="E4918" t="s">
        <v>349</v>
      </c>
      <c r="F4918" t="s">
        <v>350</v>
      </c>
      <c r="G4918" t="s">
        <v>414</v>
      </c>
      <c r="H4918">
        <v>54</v>
      </c>
      <c r="I4918" t="s">
        <v>271</v>
      </c>
      <c r="J4918" t="s">
        <v>270</v>
      </c>
      <c r="K4918">
        <v>931181</v>
      </c>
      <c r="L4918">
        <v>875784</v>
      </c>
      <c r="M4918">
        <v>30091</v>
      </c>
      <c r="N4918">
        <v>2089</v>
      </c>
      <c r="O4918">
        <v>7983</v>
      </c>
      <c r="P4918">
        <v>237</v>
      </c>
      <c r="Q4918">
        <v>14997</v>
      </c>
    </row>
    <row r="4919" spans="1:17" hidden="1" x14ac:dyDescent="0.2">
      <c r="A4919" t="s">
        <v>362</v>
      </c>
      <c r="B4919" s="2">
        <v>42186</v>
      </c>
      <c r="C4919" t="s">
        <v>351</v>
      </c>
      <c r="D4919" t="s">
        <v>352</v>
      </c>
      <c r="E4919" t="s">
        <v>343</v>
      </c>
      <c r="F4919" t="s">
        <v>344</v>
      </c>
      <c r="G4919" t="s">
        <v>414</v>
      </c>
      <c r="H4919">
        <v>54</v>
      </c>
      <c r="I4919" t="s">
        <v>271</v>
      </c>
      <c r="J4919" t="s">
        <v>270</v>
      </c>
      <c r="K4919">
        <v>15034</v>
      </c>
      <c r="L4919">
        <v>12750</v>
      </c>
      <c r="M4919">
        <v>963</v>
      </c>
      <c r="N4919">
        <v>369</v>
      </c>
      <c r="O4919">
        <v>135</v>
      </c>
      <c r="P4919">
        <v>64</v>
      </c>
      <c r="Q4919">
        <v>753</v>
      </c>
    </row>
    <row r="4920" spans="1:17" hidden="1" x14ac:dyDescent="0.2">
      <c r="A4920" t="s">
        <v>362</v>
      </c>
      <c r="B4920" s="2">
        <v>42186</v>
      </c>
      <c r="C4920" t="s">
        <v>351</v>
      </c>
      <c r="D4920" t="s">
        <v>352</v>
      </c>
      <c r="E4920" t="s">
        <v>347</v>
      </c>
      <c r="F4920" t="s">
        <v>348</v>
      </c>
      <c r="G4920" t="s">
        <v>414</v>
      </c>
      <c r="H4920">
        <v>54</v>
      </c>
      <c r="I4920" t="s">
        <v>271</v>
      </c>
      <c r="J4920" t="s">
        <v>270</v>
      </c>
      <c r="K4920">
        <v>895781</v>
      </c>
      <c r="L4920">
        <v>837713</v>
      </c>
      <c r="M4920">
        <v>34466</v>
      </c>
      <c r="N4920">
        <v>1968</v>
      </c>
      <c r="O4920">
        <v>6964</v>
      </c>
      <c r="P4920">
        <v>203</v>
      </c>
      <c r="Q4920">
        <v>14467</v>
      </c>
    </row>
    <row r="4921" spans="1:17" hidden="1" x14ac:dyDescent="0.2">
      <c r="A4921" t="s">
        <v>362</v>
      </c>
      <c r="B4921" s="2">
        <v>42186</v>
      </c>
      <c r="C4921" t="s">
        <v>351</v>
      </c>
      <c r="D4921" t="s">
        <v>352</v>
      </c>
      <c r="E4921" t="s">
        <v>349</v>
      </c>
      <c r="F4921" t="s">
        <v>350</v>
      </c>
      <c r="G4921" t="s">
        <v>414</v>
      </c>
      <c r="H4921">
        <v>54</v>
      </c>
      <c r="I4921" t="s">
        <v>271</v>
      </c>
      <c r="J4921" t="s">
        <v>270</v>
      </c>
      <c r="K4921">
        <v>910815</v>
      </c>
      <c r="L4921">
        <v>850463</v>
      </c>
      <c r="M4921">
        <v>35429</v>
      </c>
      <c r="N4921">
        <v>2337</v>
      </c>
      <c r="O4921">
        <v>7099</v>
      </c>
      <c r="P4921">
        <v>267</v>
      </c>
      <c r="Q4921">
        <v>15220</v>
      </c>
    </row>
    <row r="4922" spans="1:17" hidden="1" x14ac:dyDescent="0.2">
      <c r="A4922" t="s">
        <v>362</v>
      </c>
      <c r="B4922" s="2">
        <v>42186</v>
      </c>
      <c r="C4922" t="s">
        <v>353</v>
      </c>
      <c r="D4922" t="s">
        <v>354</v>
      </c>
      <c r="E4922" t="s">
        <v>343</v>
      </c>
      <c r="F4922" t="s">
        <v>344</v>
      </c>
      <c r="G4922" t="s">
        <v>414</v>
      </c>
      <c r="H4922">
        <v>54</v>
      </c>
      <c r="I4922" t="s">
        <v>271</v>
      </c>
      <c r="J4922" t="s">
        <v>270</v>
      </c>
      <c r="K4922">
        <v>27865</v>
      </c>
      <c r="L4922">
        <v>23733</v>
      </c>
      <c r="M4922">
        <v>1702</v>
      </c>
      <c r="N4922">
        <v>627</v>
      </c>
      <c r="O4922">
        <v>255</v>
      </c>
      <c r="P4922">
        <v>117</v>
      </c>
      <c r="Q4922">
        <v>1431</v>
      </c>
    </row>
    <row r="4923" spans="1:17" hidden="1" x14ac:dyDescent="0.2">
      <c r="A4923" t="s">
        <v>362</v>
      </c>
      <c r="B4923" s="2">
        <v>42186</v>
      </c>
      <c r="C4923" t="s">
        <v>353</v>
      </c>
      <c r="D4923" t="s">
        <v>354</v>
      </c>
      <c r="E4923" t="s">
        <v>347</v>
      </c>
      <c r="F4923" t="s">
        <v>348</v>
      </c>
      <c r="G4923" t="s">
        <v>414</v>
      </c>
      <c r="H4923">
        <v>54</v>
      </c>
      <c r="I4923" t="s">
        <v>271</v>
      </c>
      <c r="J4923" t="s">
        <v>270</v>
      </c>
      <c r="K4923">
        <v>1814131</v>
      </c>
      <c r="L4923">
        <v>1702514</v>
      </c>
      <c r="M4923">
        <v>63818</v>
      </c>
      <c r="N4923">
        <v>3799</v>
      </c>
      <c r="O4923">
        <v>14827</v>
      </c>
      <c r="P4923">
        <v>387</v>
      </c>
      <c r="Q4923">
        <v>28786</v>
      </c>
    </row>
    <row r="4924" spans="1:17" hidden="1" x14ac:dyDescent="0.2">
      <c r="A4924" t="s">
        <v>362</v>
      </c>
      <c r="B4924" s="2">
        <v>42186</v>
      </c>
      <c r="C4924" t="s">
        <v>353</v>
      </c>
      <c r="D4924" t="s">
        <v>354</v>
      </c>
      <c r="E4924" t="s">
        <v>349</v>
      </c>
      <c r="F4924" t="s">
        <v>350</v>
      </c>
      <c r="G4924" t="s">
        <v>414</v>
      </c>
      <c r="H4924">
        <v>54</v>
      </c>
      <c r="I4924" t="s">
        <v>271</v>
      </c>
      <c r="J4924" t="s">
        <v>270</v>
      </c>
      <c r="K4924">
        <v>1841996</v>
      </c>
      <c r="L4924">
        <v>1726247</v>
      </c>
      <c r="M4924">
        <v>65520</v>
      </c>
      <c r="N4924">
        <v>4426</v>
      </c>
      <c r="O4924">
        <v>15082</v>
      </c>
      <c r="P4924">
        <v>504</v>
      </c>
      <c r="Q4924">
        <v>30217</v>
      </c>
    </row>
    <row r="4925" spans="1:17" hidden="1" x14ac:dyDescent="0.2">
      <c r="A4925" t="s">
        <v>363</v>
      </c>
      <c r="B4925" s="2">
        <v>42552</v>
      </c>
      <c r="C4925" t="s">
        <v>341</v>
      </c>
      <c r="D4925" t="s">
        <v>342</v>
      </c>
      <c r="E4925" t="s">
        <v>343</v>
      </c>
      <c r="F4925" t="s">
        <v>344</v>
      </c>
      <c r="G4925" t="s">
        <v>414</v>
      </c>
      <c r="H4925">
        <v>54</v>
      </c>
      <c r="I4925" t="s">
        <v>271</v>
      </c>
      <c r="J4925" t="s">
        <v>270</v>
      </c>
      <c r="K4925">
        <v>13343</v>
      </c>
      <c r="L4925">
        <v>11387</v>
      </c>
      <c r="M4925">
        <v>774</v>
      </c>
      <c r="N4925">
        <v>277</v>
      </c>
      <c r="O4925">
        <v>131</v>
      </c>
      <c r="P4925">
        <v>62</v>
      </c>
      <c r="Q4925">
        <v>712</v>
      </c>
    </row>
    <row r="4926" spans="1:17" hidden="1" x14ac:dyDescent="0.2">
      <c r="A4926" t="s">
        <v>363</v>
      </c>
      <c r="B4926" s="2">
        <v>42552</v>
      </c>
      <c r="C4926" t="s">
        <v>341</v>
      </c>
      <c r="D4926" t="s">
        <v>342</v>
      </c>
      <c r="E4926" t="s">
        <v>347</v>
      </c>
      <c r="F4926" t="s">
        <v>348</v>
      </c>
      <c r="G4926" t="s">
        <v>414</v>
      </c>
      <c r="H4926">
        <v>54</v>
      </c>
      <c r="I4926" t="s">
        <v>271</v>
      </c>
      <c r="J4926" t="s">
        <v>270</v>
      </c>
      <c r="K4926">
        <v>911970</v>
      </c>
      <c r="L4926">
        <v>858064</v>
      </c>
      <c r="M4926">
        <v>29191</v>
      </c>
      <c r="N4926">
        <v>1845</v>
      </c>
      <c r="O4926">
        <v>8056</v>
      </c>
      <c r="P4926">
        <v>189</v>
      </c>
      <c r="Q4926">
        <v>14625</v>
      </c>
    </row>
    <row r="4927" spans="1:17" hidden="1" x14ac:dyDescent="0.2">
      <c r="A4927" t="s">
        <v>363</v>
      </c>
      <c r="B4927" s="2">
        <v>42552</v>
      </c>
      <c r="C4927" t="s">
        <v>341</v>
      </c>
      <c r="D4927" t="s">
        <v>342</v>
      </c>
      <c r="E4927" t="s">
        <v>349</v>
      </c>
      <c r="F4927" t="s">
        <v>350</v>
      </c>
      <c r="G4927" t="s">
        <v>414</v>
      </c>
      <c r="H4927">
        <v>54</v>
      </c>
      <c r="I4927" t="s">
        <v>271</v>
      </c>
      <c r="J4927" t="s">
        <v>270</v>
      </c>
      <c r="K4927">
        <v>925313</v>
      </c>
      <c r="L4927">
        <v>869451</v>
      </c>
      <c r="M4927">
        <v>29965</v>
      </c>
      <c r="N4927">
        <v>2122</v>
      </c>
      <c r="O4927">
        <v>8187</v>
      </c>
      <c r="P4927">
        <v>251</v>
      </c>
      <c r="Q4927">
        <v>15337</v>
      </c>
    </row>
    <row r="4928" spans="1:17" hidden="1" x14ac:dyDescent="0.2">
      <c r="A4928" t="s">
        <v>363</v>
      </c>
      <c r="B4928" s="2">
        <v>42552</v>
      </c>
      <c r="C4928" t="s">
        <v>351</v>
      </c>
      <c r="D4928" t="s">
        <v>352</v>
      </c>
      <c r="E4928" t="s">
        <v>343</v>
      </c>
      <c r="F4928" t="s">
        <v>344</v>
      </c>
      <c r="G4928" t="s">
        <v>414</v>
      </c>
      <c r="H4928">
        <v>54</v>
      </c>
      <c r="I4928" t="s">
        <v>271</v>
      </c>
      <c r="J4928" t="s">
        <v>270</v>
      </c>
      <c r="K4928">
        <v>15391</v>
      </c>
      <c r="L4928">
        <v>13042</v>
      </c>
      <c r="M4928">
        <v>952</v>
      </c>
      <c r="N4928">
        <v>387</v>
      </c>
      <c r="O4928">
        <v>144</v>
      </c>
      <c r="P4928">
        <v>71</v>
      </c>
      <c r="Q4928">
        <v>795</v>
      </c>
    </row>
    <row r="4929" spans="1:17" hidden="1" x14ac:dyDescent="0.2">
      <c r="A4929" t="s">
        <v>363</v>
      </c>
      <c r="B4929" s="2">
        <v>42552</v>
      </c>
      <c r="C4929" t="s">
        <v>351</v>
      </c>
      <c r="D4929" t="s">
        <v>352</v>
      </c>
      <c r="E4929" t="s">
        <v>347</v>
      </c>
      <c r="F4929" t="s">
        <v>348</v>
      </c>
      <c r="G4929" t="s">
        <v>414</v>
      </c>
      <c r="H4929">
        <v>54</v>
      </c>
      <c r="I4929" t="s">
        <v>271</v>
      </c>
      <c r="J4929" t="s">
        <v>270</v>
      </c>
      <c r="K4929">
        <v>890225</v>
      </c>
      <c r="L4929">
        <v>831743</v>
      </c>
      <c r="M4929">
        <v>34384</v>
      </c>
      <c r="N4929">
        <v>1987</v>
      </c>
      <c r="O4929">
        <v>7137</v>
      </c>
      <c r="P4929">
        <v>201</v>
      </c>
      <c r="Q4929">
        <v>14773</v>
      </c>
    </row>
    <row r="4930" spans="1:17" hidden="1" x14ac:dyDescent="0.2">
      <c r="A4930" t="s">
        <v>363</v>
      </c>
      <c r="B4930" s="2">
        <v>42552</v>
      </c>
      <c r="C4930" t="s">
        <v>351</v>
      </c>
      <c r="D4930" t="s">
        <v>352</v>
      </c>
      <c r="E4930" t="s">
        <v>349</v>
      </c>
      <c r="F4930" t="s">
        <v>350</v>
      </c>
      <c r="G4930" t="s">
        <v>414</v>
      </c>
      <c r="H4930">
        <v>54</v>
      </c>
      <c r="I4930" t="s">
        <v>271</v>
      </c>
      <c r="J4930" t="s">
        <v>270</v>
      </c>
      <c r="K4930">
        <v>905616</v>
      </c>
      <c r="L4930">
        <v>844785</v>
      </c>
      <c r="M4930">
        <v>35336</v>
      </c>
      <c r="N4930">
        <v>2374</v>
      </c>
      <c r="O4930">
        <v>7281</v>
      </c>
      <c r="P4930">
        <v>272</v>
      </c>
      <c r="Q4930">
        <v>15568</v>
      </c>
    </row>
    <row r="4931" spans="1:17" hidden="1" x14ac:dyDescent="0.2">
      <c r="A4931" t="s">
        <v>363</v>
      </c>
      <c r="B4931" s="2">
        <v>42552</v>
      </c>
      <c r="C4931" t="s">
        <v>353</v>
      </c>
      <c r="D4931" t="s">
        <v>354</v>
      </c>
      <c r="E4931" t="s">
        <v>343</v>
      </c>
      <c r="F4931" t="s">
        <v>344</v>
      </c>
      <c r="G4931" t="s">
        <v>414</v>
      </c>
      <c r="H4931">
        <v>54</v>
      </c>
      <c r="I4931" t="s">
        <v>271</v>
      </c>
      <c r="J4931" t="s">
        <v>270</v>
      </c>
      <c r="K4931">
        <v>28734</v>
      </c>
      <c r="L4931">
        <v>24429</v>
      </c>
      <c r="M4931">
        <v>1726</v>
      </c>
      <c r="N4931">
        <v>664</v>
      </c>
      <c r="O4931">
        <v>275</v>
      </c>
      <c r="P4931">
        <v>133</v>
      </c>
      <c r="Q4931">
        <v>1507</v>
      </c>
    </row>
    <row r="4932" spans="1:17" hidden="1" x14ac:dyDescent="0.2">
      <c r="A4932" t="s">
        <v>363</v>
      </c>
      <c r="B4932" s="2">
        <v>42552</v>
      </c>
      <c r="C4932" t="s">
        <v>353</v>
      </c>
      <c r="D4932" t="s">
        <v>354</v>
      </c>
      <c r="E4932" t="s">
        <v>347</v>
      </c>
      <c r="F4932" t="s">
        <v>348</v>
      </c>
      <c r="G4932" t="s">
        <v>414</v>
      </c>
      <c r="H4932">
        <v>54</v>
      </c>
      <c r="I4932" t="s">
        <v>271</v>
      </c>
      <c r="J4932" t="s">
        <v>270</v>
      </c>
      <c r="K4932">
        <v>1802195</v>
      </c>
      <c r="L4932">
        <v>1689807</v>
      </c>
      <c r="M4932">
        <v>63575</v>
      </c>
      <c r="N4932">
        <v>3832</v>
      </c>
      <c r="O4932">
        <v>15193</v>
      </c>
      <c r="P4932">
        <v>390</v>
      </c>
      <c r="Q4932">
        <v>29398</v>
      </c>
    </row>
    <row r="4933" spans="1:17" hidden="1" x14ac:dyDescent="0.2">
      <c r="A4933" t="s">
        <v>363</v>
      </c>
      <c r="B4933" s="2">
        <v>42552</v>
      </c>
      <c r="C4933" t="s">
        <v>353</v>
      </c>
      <c r="D4933" t="s">
        <v>354</v>
      </c>
      <c r="E4933" t="s">
        <v>349</v>
      </c>
      <c r="F4933" t="s">
        <v>350</v>
      </c>
      <c r="G4933" t="s">
        <v>414</v>
      </c>
      <c r="H4933">
        <v>54</v>
      </c>
      <c r="I4933" t="s">
        <v>271</v>
      </c>
      <c r="J4933" t="s">
        <v>270</v>
      </c>
      <c r="K4933">
        <v>1830929</v>
      </c>
      <c r="L4933">
        <v>1714236</v>
      </c>
      <c r="M4933">
        <v>65301</v>
      </c>
      <c r="N4933">
        <v>4496</v>
      </c>
      <c r="O4933">
        <v>15468</v>
      </c>
      <c r="P4933">
        <v>523</v>
      </c>
      <c r="Q4933">
        <v>30905</v>
      </c>
    </row>
    <row r="4934" spans="1:17" hidden="1" x14ac:dyDescent="0.2">
      <c r="A4934" t="s">
        <v>364</v>
      </c>
      <c r="B4934" s="2">
        <v>42917</v>
      </c>
      <c r="C4934" t="s">
        <v>341</v>
      </c>
      <c r="D4934" t="s">
        <v>342</v>
      </c>
      <c r="E4934" t="s">
        <v>343</v>
      </c>
      <c r="F4934" t="s">
        <v>344</v>
      </c>
      <c r="G4934" t="s">
        <v>414</v>
      </c>
      <c r="H4934">
        <v>54</v>
      </c>
      <c r="I4934" t="s">
        <v>271</v>
      </c>
      <c r="J4934" t="s">
        <v>270</v>
      </c>
      <c r="K4934">
        <v>13535</v>
      </c>
      <c r="L4934">
        <v>11518</v>
      </c>
      <c r="M4934">
        <v>794</v>
      </c>
      <c r="N4934">
        <v>278</v>
      </c>
      <c r="O4934">
        <v>139</v>
      </c>
      <c r="P4934">
        <v>58</v>
      </c>
      <c r="Q4934">
        <v>748</v>
      </c>
    </row>
    <row r="4935" spans="1:17" hidden="1" x14ac:dyDescent="0.2">
      <c r="A4935" t="s">
        <v>364</v>
      </c>
      <c r="B4935" s="2">
        <v>42917</v>
      </c>
      <c r="C4935" t="s">
        <v>341</v>
      </c>
      <c r="D4935" t="s">
        <v>342</v>
      </c>
      <c r="E4935" t="s">
        <v>347</v>
      </c>
      <c r="F4935" t="s">
        <v>348</v>
      </c>
      <c r="G4935" t="s">
        <v>414</v>
      </c>
      <c r="H4935">
        <v>54</v>
      </c>
      <c r="I4935" t="s">
        <v>271</v>
      </c>
      <c r="J4935" t="s">
        <v>270</v>
      </c>
      <c r="K4935">
        <v>904017</v>
      </c>
      <c r="L4935">
        <v>850144</v>
      </c>
      <c r="M4935">
        <v>29003</v>
      </c>
      <c r="N4935">
        <v>1818</v>
      </c>
      <c r="O4935">
        <v>7961</v>
      </c>
      <c r="P4935">
        <v>205</v>
      </c>
      <c r="Q4935">
        <v>14886</v>
      </c>
    </row>
    <row r="4936" spans="1:17" hidden="1" x14ac:dyDescent="0.2">
      <c r="A4936" t="s">
        <v>364</v>
      </c>
      <c r="B4936" s="2">
        <v>42917</v>
      </c>
      <c r="C4936" t="s">
        <v>341</v>
      </c>
      <c r="D4936" t="s">
        <v>342</v>
      </c>
      <c r="E4936" t="s">
        <v>349</v>
      </c>
      <c r="F4936" t="s">
        <v>350</v>
      </c>
      <c r="G4936" t="s">
        <v>414</v>
      </c>
      <c r="H4936">
        <v>54</v>
      </c>
      <c r="I4936" t="s">
        <v>271</v>
      </c>
      <c r="J4936" t="s">
        <v>270</v>
      </c>
      <c r="K4936">
        <v>917552</v>
      </c>
      <c r="L4936">
        <v>861662</v>
      </c>
      <c r="M4936">
        <v>29797</v>
      </c>
      <c r="N4936">
        <v>2096</v>
      </c>
      <c r="O4936">
        <v>8100</v>
      </c>
      <c r="P4936">
        <v>263</v>
      </c>
      <c r="Q4936">
        <v>15634</v>
      </c>
    </row>
    <row r="4937" spans="1:17" hidden="1" x14ac:dyDescent="0.2">
      <c r="A4937" t="s">
        <v>364</v>
      </c>
      <c r="B4937" s="2">
        <v>42917</v>
      </c>
      <c r="C4937" t="s">
        <v>351</v>
      </c>
      <c r="D4937" t="s">
        <v>352</v>
      </c>
      <c r="E4937" t="s">
        <v>343</v>
      </c>
      <c r="F4937" t="s">
        <v>344</v>
      </c>
      <c r="G4937" t="s">
        <v>414</v>
      </c>
      <c r="H4937">
        <v>54</v>
      </c>
      <c r="I4937" t="s">
        <v>271</v>
      </c>
      <c r="J4937" t="s">
        <v>270</v>
      </c>
      <c r="K4937">
        <v>15727</v>
      </c>
      <c r="L4937">
        <v>13302</v>
      </c>
      <c r="M4937">
        <v>988</v>
      </c>
      <c r="N4937">
        <v>397</v>
      </c>
      <c r="O4937">
        <v>171</v>
      </c>
      <c r="P4937">
        <v>65</v>
      </c>
      <c r="Q4937">
        <v>804</v>
      </c>
    </row>
    <row r="4938" spans="1:17" hidden="1" x14ac:dyDescent="0.2">
      <c r="A4938" t="s">
        <v>364</v>
      </c>
      <c r="B4938" s="2">
        <v>42917</v>
      </c>
      <c r="C4938" t="s">
        <v>351</v>
      </c>
      <c r="D4938" t="s">
        <v>352</v>
      </c>
      <c r="E4938" t="s">
        <v>347</v>
      </c>
      <c r="F4938" t="s">
        <v>348</v>
      </c>
      <c r="G4938" t="s">
        <v>414</v>
      </c>
      <c r="H4938">
        <v>54</v>
      </c>
      <c r="I4938" t="s">
        <v>271</v>
      </c>
      <c r="J4938" t="s">
        <v>270</v>
      </c>
      <c r="K4938">
        <v>883769</v>
      </c>
      <c r="L4938">
        <v>825130</v>
      </c>
      <c r="M4938">
        <v>34301</v>
      </c>
      <c r="N4938">
        <v>2009</v>
      </c>
      <c r="O4938">
        <v>7033</v>
      </c>
      <c r="P4938">
        <v>209</v>
      </c>
      <c r="Q4938">
        <v>15087</v>
      </c>
    </row>
    <row r="4939" spans="1:17" hidden="1" x14ac:dyDescent="0.2">
      <c r="A4939" t="s">
        <v>364</v>
      </c>
      <c r="B4939" s="2">
        <v>42917</v>
      </c>
      <c r="C4939" t="s">
        <v>351</v>
      </c>
      <c r="D4939" t="s">
        <v>352</v>
      </c>
      <c r="E4939" t="s">
        <v>349</v>
      </c>
      <c r="F4939" t="s">
        <v>350</v>
      </c>
      <c r="G4939" t="s">
        <v>414</v>
      </c>
      <c r="H4939">
        <v>54</v>
      </c>
      <c r="I4939" t="s">
        <v>271</v>
      </c>
      <c r="J4939" t="s">
        <v>270</v>
      </c>
      <c r="K4939">
        <v>899496</v>
      </c>
      <c r="L4939">
        <v>838432</v>
      </c>
      <c r="M4939">
        <v>35289</v>
      </c>
      <c r="N4939">
        <v>2406</v>
      </c>
      <c r="O4939">
        <v>7204</v>
      </c>
      <c r="P4939">
        <v>274</v>
      </c>
      <c r="Q4939">
        <v>15891</v>
      </c>
    </row>
    <row r="4940" spans="1:17" hidden="1" x14ac:dyDescent="0.2">
      <c r="A4940" t="s">
        <v>364</v>
      </c>
      <c r="B4940" s="2">
        <v>42917</v>
      </c>
      <c r="C4940" t="s">
        <v>353</v>
      </c>
      <c r="D4940" t="s">
        <v>354</v>
      </c>
      <c r="E4940" t="s">
        <v>343</v>
      </c>
      <c r="F4940" t="s">
        <v>344</v>
      </c>
      <c r="G4940" t="s">
        <v>414</v>
      </c>
      <c r="H4940">
        <v>54</v>
      </c>
      <c r="I4940" t="s">
        <v>271</v>
      </c>
      <c r="J4940" t="s">
        <v>270</v>
      </c>
      <c r="K4940">
        <v>29262</v>
      </c>
      <c r="L4940">
        <v>24820</v>
      </c>
      <c r="M4940">
        <v>1782</v>
      </c>
      <c r="N4940">
        <v>675</v>
      </c>
      <c r="O4940">
        <v>310</v>
      </c>
      <c r="P4940">
        <v>123</v>
      </c>
      <c r="Q4940">
        <v>1552</v>
      </c>
    </row>
    <row r="4941" spans="1:17" hidden="1" x14ac:dyDescent="0.2">
      <c r="A4941" t="s">
        <v>364</v>
      </c>
      <c r="B4941" s="2">
        <v>42917</v>
      </c>
      <c r="C4941" t="s">
        <v>353</v>
      </c>
      <c r="D4941" t="s">
        <v>354</v>
      </c>
      <c r="E4941" t="s">
        <v>347</v>
      </c>
      <c r="F4941" t="s">
        <v>348</v>
      </c>
      <c r="G4941" t="s">
        <v>414</v>
      </c>
      <c r="H4941">
        <v>54</v>
      </c>
      <c r="I4941" t="s">
        <v>271</v>
      </c>
      <c r="J4941" t="s">
        <v>270</v>
      </c>
      <c r="K4941">
        <v>1787786</v>
      </c>
      <c r="L4941">
        <v>1675274</v>
      </c>
      <c r="M4941">
        <v>63304</v>
      </c>
      <c r="N4941">
        <v>3827</v>
      </c>
      <c r="O4941">
        <v>14994</v>
      </c>
      <c r="P4941">
        <v>414</v>
      </c>
      <c r="Q4941">
        <v>29973</v>
      </c>
    </row>
    <row r="4942" spans="1:17" hidden="1" x14ac:dyDescent="0.2">
      <c r="A4942" t="s">
        <v>364</v>
      </c>
      <c r="B4942" s="2">
        <v>42917</v>
      </c>
      <c r="C4942" t="s">
        <v>353</v>
      </c>
      <c r="D4942" t="s">
        <v>354</v>
      </c>
      <c r="E4942" t="s">
        <v>349</v>
      </c>
      <c r="F4942" t="s">
        <v>350</v>
      </c>
      <c r="G4942" t="s">
        <v>414</v>
      </c>
      <c r="H4942">
        <v>54</v>
      </c>
      <c r="I4942" t="s">
        <v>271</v>
      </c>
      <c r="J4942" t="s">
        <v>270</v>
      </c>
      <c r="K4942">
        <v>1817048</v>
      </c>
      <c r="L4942">
        <v>1700094</v>
      </c>
      <c r="M4942">
        <v>65086</v>
      </c>
      <c r="N4942">
        <v>4502</v>
      </c>
      <c r="O4942">
        <v>15304</v>
      </c>
      <c r="P4942">
        <v>537</v>
      </c>
      <c r="Q4942">
        <v>31525</v>
      </c>
    </row>
    <row r="4943" spans="1:17" hidden="1" x14ac:dyDescent="0.2">
      <c r="A4943" t="s">
        <v>365</v>
      </c>
      <c r="B4943" s="2">
        <v>43282</v>
      </c>
      <c r="C4943" t="s">
        <v>341</v>
      </c>
      <c r="D4943" t="s">
        <v>342</v>
      </c>
      <c r="E4943" t="s">
        <v>343</v>
      </c>
      <c r="F4943" t="s">
        <v>344</v>
      </c>
      <c r="G4943" t="s">
        <v>414</v>
      </c>
      <c r="H4943">
        <v>54</v>
      </c>
      <c r="I4943" t="s">
        <v>271</v>
      </c>
      <c r="J4943" t="s">
        <v>270</v>
      </c>
      <c r="K4943">
        <v>13992</v>
      </c>
      <c r="L4943">
        <v>11961</v>
      </c>
      <c r="M4943">
        <v>787</v>
      </c>
      <c r="N4943">
        <v>289</v>
      </c>
      <c r="O4943">
        <v>154</v>
      </c>
      <c r="P4943">
        <v>59</v>
      </c>
      <c r="Q4943">
        <v>742</v>
      </c>
    </row>
    <row r="4944" spans="1:17" hidden="1" x14ac:dyDescent="0.2">
      <c r="A4944" t="s">
        <v>365</v>
      </c>
      <c r="B4944" s="2">
        <v>43282</v>
      </c>
      <c r="C4944" t="s">
        <v>341</v>
      </c>
      <c r="D4944" t="s">
        <v>342</v>
      </c>
      <c r="E4944" t="s">
        <v>347</v>
      </c>
      <c r="F4944" t="s">
        <v>348</v>
      </c>
      <c r="G4944" t="s">
        <v>414</v>
      </c>
      <c r="H4944">
        <v>54</v>
      </c>
      <c r="I4944" t="s">
        <v>271</v>
      </c>
      <c r="J4944" t="s">
        <v>270</v>
      </c>
      <c r="K4944">
        <v>897500</v>
      </c>
      <c r="L4944">
        <v>843236</v>
      </c>
      <c r="M4944">
        <v>29005</v>
      </c>
      <c r="N4944">
        <v>1814</v>
      </c>
      <c r="O4944">
        <v>7980</v>
      </c>
      <c r="P4944">
        <v>201</v>
      </c>
      <c r="Q4944">
        <v>15264</v>
      </c>
    </row>
    <row r="4945" spans="1:17" hidden="1" x14ac:dyDescent="0.2">
      <c r="A4945" t="s">
        <v>365</v>
      </c>
      <c r="B4945" s="2">
        <v>43282</v>
      </c>
      <c r="C4945" t="s">
        <v>341</v>
      </c>
      <c r="D4945" t="s">
        <v>342</v>
      </c>
      <c r="E4945" t="s">
        <v>349</v>
      </c>
      <c r="F4945" t="s">
        <v>350</v>
      </c>
      <c r="G4945" t="s">
        <v>414</v>
      </c>
      <c r="H4945">
        <v>54</v>
      </c>
      <c r="I4945" t="s">
        <v>271</v>
      </c>
      <c r="J4945" t="s">
        <v>270</v>
      </c>
      <c r="K4945">
        <v>911492</v>
      </c>
      <c r="L4945">
        <v>855197</v>
      </c>
      <c r="M4945">
        <v>29792</v>
      </c>
      <c r="N4945">
        <v>2103</v>
      </c>
      <c r="O4945">
        <v>8134</v>
      </c>
      <c r="P4945">
        <v>260</v>
      </c>
      <c r="Q4945">
        <v>16006</v>
      </c>
    </row>
    <row r="4946" spans="1:17" hidden="1" x14ac:dyDescent="0.2">
      <c r="A4946" t="s">
        <v>365</v>
      </c>
      <c r="B4946" s="2">
        <v>43282</v>
      </c>
      <c r="C4946" t="s">
        <v>351</v>
      </c>
      <c r="D4946" t="s">
        <v>352</v>
      </c>
      <c r="E4946" t="s">
        <v>343</v>
      </c>
      <c r="F4946" t="s">
        <v>344</v>
      </c>
      <c r="G4946" t="s">
        <v>414</v>
      </c>
      <c r="H4946">
        <v>54</v>
      </c>
      <c r="I4946" t="s">
        <v>271</v>
      </c>
      <c r="J4946" t="s">
        <v>270</v>
      </c>
      <c r="K4946">
        <v>16209</v>
      </c>
      <c r="L4946">
        <v>13739</v>
      </c>
      <c r="M4946">
        <v>1015</v>
      </c>
      <c r="N4946">
        <v>408</v>
      </c>
      <c r="O4946">
        <v>170</v>
      </c>
      <c r="P4946">
        <v>66</v>
      </c>
      <c r="Q4946">
        <v>811</v>
      </c>
    </row>
    <row r="4947" spans="1:17" hidden="1" x14ac:dyDescent="0.2">
      <c r="A4947" t="s">
        <v>365</v>
      </c>
      <c r="B4947" s="2">
        <v>43282</v>
      </c>
      <c r="C4947" t="s">
        <v>351</v>
      </c>
      <c r="D4947" t="s">
        <v>352</v>
      </c>
      <c r="E4947" t="s">
        <v>347</v>
      </c>
      <c r="F4947" t="s">
        <v>348</v>
      </c>
      <c r="G4947" t="s">
        <v>414</v>
      </c>
      <c r="H4947">
        <v>54</v>
      </c>
      <c r="I4947" t="s">
        <v>271</v>
      </c>
      <c r="J4947" t="s">
        <v>270</v>
      </c>
      <c r="K4947">
        <v>878131</v>
      </c>
      <c r="L4947">
        <v>819057</v>
      </c>
      <c r="M4947">
        <v>34424</v>
      </c>
      <c r="N4947">
        <v>2015</v>
      </c>
      <c r="O4947">
        <v>7034</v>
      </c>
      <c r="P4947">
        <v>202</v>
      </c>
      <c r="Q4947">
        <v>15399</v>
      </c>
    </row>
    <row r="4948" spans="1:17" hidden="1" x14ac:dyDescent="0.2">
      <c r="A4948" t="s">
        <v>365</v>
      </c>
      <c r="B4948" s="2">
        <v>43282</v>
      </c>
      <c r="C4948" t="s">
        <v>351</v>
      </c>
      <c r="D4948" t="s">
        <v>352</v>
      </c>
      <c r="E4948" t="s">
        <v>349</v>
      </c>
      <c r="F4948" t="s">
        <v>350</v>
      </c>
      <c r="G4948" t="s">
        <v>414</v>
      </c>
      <c r="H4948">
        <v>54</v>
      </c>
      <c r="I4948" t="s">
        <v>271</v>
      </c>
      <c r="J4948" t="s">
        <v>270</v>
      </c>
      <c r="K4948">
        <v>894340</v>
      </c>
      <c r="L4948">
        <v>832796</v>
      </c>
      <c r="M4948">
        <v>35439</v>
      </c>
      <c r="N4948">
        <v>2423</v>
      </c>
      <c r="O4948">
        <v>7204</v>
      </c>
      <c r="P4948">
        <v>268</v>
      </c>
      <c r="Q4948">
        <v>16210</v>
      </c>
    </row>
    <row r="4949" spans="1:17" hidden="1" x14ac:dyDescent="0.2">
      <c r="A4949" t="s">
        <v>365</v>
      </c>
      <c r="B4949" s="2">
        <v>43282</v>
      </c>
      <c r="C4949" t="s">
        <v>353</v>
      </c>
      <c r="D4949" t="s">
        <v>354</v>
      </c>
      <c r="E4949" t="s">
        <v>343</v>
      </c>
      <c r="F4949" t="s">
        <v>344</v>
      </c>
      <c r="G4949" t="s">
        <v>414</v>
      </c>
      <c r="H4949">
        <v>54</v>
      </c>
      <c r="I4949" t="s">
        <v>271</v>
      </c>
      <c r="J4949" t="s">
        <v>270</v>
      </c>
      <c r="K4949">
        <v>30201</v>
      </c>
      <c r="L4949">
        <v>25700</v>
      </c>
      <c r="M4949">
        <v>1802</v>
      </c>
      <c r="N4949">
        <v>697</v>
      </c>
      <c r="O4949">
        <v>324</v>
      </c>
      <c r="P4949">
        <v>125</v>
      </c>
      <c r="Q4949">
        <v>1553</v>
      </c>
    </row>
    <row r="4950" spans="1:17" hidden="1" x14ac:dyDescent="0.2">
      <c r="A4950" t="s">
        <v>365</v>
      </c>
      <c r="B4950" s="2">
        <v>43282</v>
      </c>
      <c r="C4950" t="s">
        <v>353</v>
      </c>
      <c r="D4950" t="s">
        <v>354</v>
      </c>
      <c r="E4950" t="s">
        <v>347</v>
      </c>
      <c r="F4950" t="s">
        <v>348</v>
      </c>
      <c r="G4950" t="s">
        <v>414</v>
      </c>
      <c r="H4950">
        <v>54</v>
      </c>
      <c r="I4950" t="s">
        <v>271</v>
      </c>
      <c r="J4950" t="s">
        <v>270</v>
      </c>
      <c r="K4950">
        <v>1775631</v>
      </c>
      <c r="L4950">
        <v>1662293</v>
      </c>
      <c r="M4950">
        <v>63429</v>
      </c>
      <c r="N4950">
        <v>3829</v>
      </c>
      <c r="O4950">
        <v>15014</v>
      </c>
      <c r="P4950">
        <v>403</v>
      </c>
      <c r="Q4950">
        <v>30663</v>
      </c>
    </row>
    <row r="4951" spans="1:17" hidden="1" x14ac:dyDescent="0.2">
      <c r="A4951" t="s">
        <v>365</v>
      </c>
      <c r="B4951" s="2">
        <v>43282</v>
      </c>
      <c r="C4951" t="s">
        <v>353</v>
      </c>
      <c r="D4951" t="s">
        <v>354</v>
      </c>
      <c r="E4951" t="s">
        <v>349</v>
      </c>
      <c r="F4951" t="s">
        <v>350</v>
      </c>
      <c r="G4951" t="s">
        <v>414</v>
      </c>
      <c r="H4951">
        <v>54</v>
      </c>
      <c r="I4951" t="s">
        <v>271</v>
      </c>
      <c r="J4951" t="s">
        <v>270</v>
      </c>
      <c r="K4951">
        <v>1805832</v>
      </c>
      <c r="L4951">
        <v>1687993</v>
      </c>
      <c r="M4951">
        <v>65231</v>
      </c>
      <c r="N4951">
        <v>4526</v>
      </c>
      <c r="O4951">
        <v>15338</v>
      </c>
      <c r="P4951">
        <v>528</v>
      </c>
      <c r="Q4951">
        <v>32216</v>
      </c>
    </row>
    <row r="4952" spans="1:17" hidden="1" x14ac:dyDescent="0.2">
      <c r="A4952" t="s">
        <v>339</v>
      </c>
      <c r="B4952" t="s">
        <v>340</v>
      </c>
      <c r="C4952" t="s">
        <v>341</v>
      </c>
      <c r="D4952" t="s">
        <v>342</v>
      </c>
      <c r="E4952" t="s">
        <v>343</v>
      </c>
      <c r="F4952" t="s">
        <v>344</v>
      </c>
      <c r="G4952" t="s">
        <v>415</v>
      </c>
      <c r="H4952">
        <v>55</v>
      </c>
      <c r="I4952" t="s">
        <v>273</v>
      </c>
      <c r="J4952" t="s">
        <v>272</v>
      </c>
      <c r="K4952">
        <v>159925</v>
      </c>
      <c r="L4952">
        <v>139392</v>
      </c>
      <c r="M4952">
        <v>7497</v>
      </c>
      <c r="N4952">
        <v>5479</v>
      </c>
      <c r="O4952">
        <v>1250</v>
      </c>
      <c r="P4952">
        <v>422</v>
      </c>
      <c r="Q4952">
        <v>5885</v>
      </c>
    </row>
    <row r="4953" spans="1:17" hidden="1" x14ac:dyDescent="0.2">
      <c r="A4953" t="s">
        <v>339</v>
      </c>
      <c r="B4953" t="s">
        <v>340</v>
      </c>
      <c r="C4953" t="s">
        <v>341</v>
      </c>
      <c r="D4953" t="s">
        <v>342</v>
      </c>
      <c r="E4953" t="s">
        <v>347</v>
      </c>
      <c r="F4953" t="s">
        <v>348</v>
      </c>
      <c r="G4953" t="s">
        <v>415</v>
      </c>
      <c r="H4953">
        <v>55</v>
      </c>
      <c r="I4953" t="s">
        <v>273</v>
      </c>
      <c r="J4953" t="s">
        <v>272</v>
      </c>
      <c r="K4953">
        <v>2704661</v>
      </c>
      <c r="L4953">
        <v>2394761</v>
      </c>
      <c r="M4953">
        <v>179147</v>
      </c>
      <c r="N4953">
        <v>24398</v>
      </c>
      <c r="O4953">
        <v>66362</v>
      </c>
      <c r="P4953">
        <v>749</v>
      </c>
      <c r="Q4953">
        <v>39244</v>
      </c>
    </row>
    <row r="4954" spans="1:17" hidden="1" x14ac:dyDescent="0.2">
      <c r="A4954" t="s">
        <v>339</v>
      </c>
      <c r="B4954" t="s">
        <v>340</v>
      </c>
      <c r="C4954" t="s">
        <v>341</v>
      </c>
      <c r="D4954" t="s">
        <v>342</v>
      </c>
      <c r="E4954" t="s">
        <v>349</v>
      </c>
      <c r="F4954" t="s">
        <v>350</v>
      </c>
      <c r="G4954" t="s">
        <v>415</v>
      </c>
      <c r="H4954">
        <v>55</v>
      </c>
      <c r="I4954" t="s">
        <v>273</v>
      </c>
      <c r="J4954" t="s">
        <v>272</v>
      </c>
      <c r="K4954">
        <v>2864586</v>
      </c>
      <c r="L4954">
        <v>2534153</v>
      </c>
      <c r="M4954">
        <v>186644</v>
      </c>
      <c r="N4954">
        <v>29877</v>
      </c>
      <c r="O4954">
        <v>67612</v>
      </c>
      <c r="P4954">
        <v>1171</v>
      </c>
      <c r="Q4954">
        <v>45129</v>
      </c>
    </row>
    <row r="4955" spans="1:17" hidden="1" x14ac:dyDescent="0.2">
      <c r="A4955" t="s">
        <v>339</v>
      </c>
      <c r="B4955" t="s">
        <v>340</v>
      </c>
      <c r="C4955" t="s">
        <v>351</v>
      </c>
      <c r="D4955" t="s">
        <v>352</v>
      </c>
      <c r="E4955" t="s">
        <v>343</v>
      </c>
      <c r="F4955" t="s">
        <v>344</v>
      </c>
      <c r="G4955" t="s">
        <v>415</v>
      </c>
      <c r="H4955">
        <v>55</v>
      </c>
      <c r="I4955" t="s">
        <v>273</v>
      </c>
      <c r="J4955" t="s">
        <v>272</v>
      </c>
      <c r="K4955">
        <v>176131</v>
      </c>
      <c r="L4955">
        <v>154912</v>
      </c>
      <c r="M4955">
        <v>7510</v>
      </c>
      <c r="N4955">
        <v>5992</v>
      </c>
      <c r="O4955">
        <v>1250</v>
      </c>
      <c r="P4955">
        <v>484</v>
      </c>
      <c r="Q4955">
        <v>5983</v>
      </c>
    </row>
    <row r="4956" spans="1:17" hidden="1" x14ac:dyDescent="0.2">
      <c r="A4956" t="s">
        <v>339</v>
      </c>
      <c r="B4956" t="s">
        <v>340</v>
      </c>
      <c r="C4956" t="s">
        <v>351</v>
      </c>
      <c r="D4956" t="s">
        <v>352</v>
      </c>
      <c r="E4956" t="s">
        <v>347</v>
      </c>
      <c r="F4956" t="s">
        <v>348</v>
      </c>
      <c r="G4956" t="s">
        <v>415</v>
      </c>
      <c r="H4956">
        <v>55</v>
      </c>
      <c r="I4956" t="s">
        <v>273</v>
      </c>
      <c r="J4956" t="s">
        <v>272</v>
      </c>
      <c r="K4956">
        <v>2646269</v>
      </c>
      <c r="L4956">
        <v>2347858</v>
      </c>
      <c r="M4956">
        <v>172867</v>
      </c>
      <c r="N4956">
        <v>24231</v>
      </c>
      <c r="O4956">
        <v>62966</v>
      </c>
      <c r="P4956">
        <v>850</v>
      </c>
      <c r="Q4956">
        <v>37497</v>
      </c>
    </row>
    <row r="4957" spans="1:17" hidden="1" x14ac:dyDescent="0.2">
      <c r="A4957" t="s">
        <v>339</v>
      </c>
      <c r="B4957" t="s">
        <v>340</v>
      </c>
      <c r="C4957" t="s">
        <v>351</v>
      </c>
      <c r="D4957" t="s">
        <v>352</v>
      </c>
      <c r="E4957" t="s">
        <v>349</v>
      </c>
      <c r="F4957" t="s">
        <v>350</v>
      </c>
      <c r="G4957" t="s">
        <v>415</v>
      </c>
      <c r="H4957">
        <v>55</v>
      </c>
      <c r="I4957" t="s">
        <v>273</v>
      </c>
      <c r="J4957" t="s">
        <v>272</v>
      </c>
      <c r="K4957">
        <v>2822400</v>
      </c>
      <c r="L4957">
        <v>2502770</v>
      </c>
      <c r="M4957">
        <v>180377</v>
      </c>
      <c r="N4957">
        <v>30223</v>
      </c>
      <c r="O4957">
        <v>64216</v>
      </c>
      <c r="P4957">
        <v>1334</v>
      </c>
      <c r="Q4957">
        <v>43480</v>
      </c>
    </row>
    <row r="4958" spans="1:17" hidden="1" x14ac:dyDescent="0.2">
      <c r="A4958" t="s">
        <v>339</v>
      </c>
      <c r="B4958" t="s">
        <v>340</v>
      </c>
      <c r="C4958" t="s">
        <v>353</v>
      </c>
      <c r="D4958" t="s">
        <v>354</v>
      </c>
      <c r="E4958" t="s">
        <v>343</v>
      </c>
      <c r="F4958" t="s">
        <v>344</v>
      </c>
      <c r="G4958" t="s">
        <v>415</v>
      </c>
      <c r="H4958">
        <v>55</v>
      </c>
      <c r="I4958" t="s">
        <v>273</v>
      </c>
      <c r="J4958" t="s">
        <v>272</v>
      </c>
      <c r="K4958">
        <v>336056</v>
      </c>
      <c r="L4958">
        <v>294304</v>
      </c>
      <c r="M4958">
        <v>15007</v>
      </c>
      <c r="N4958">
        <v>11471</v>
      </c>
      <c r="O4958">
        <v>2500</v>
      </c>
      <c r="P4958">
        <v>906</v>
      </c>
      <c r="Q4958">
        <v>11868</v>
      </c>
    </row>
    <row r="4959" spans="1:17" hidden="1" x14ac:dyDescent="0.2">
      <c r="A4959" t="s">
        <v>339</v>
      </c>
      <c r="B4959" t="s">
        <v>340</v>
      </c>
      <c r="C4959" t="s">
        <v>353</v>
      </c>
      <c r="D4959" t="s">
        <v>354</v>
      </c>
      <c r="E4959" t="s">
        <v>347</v>
      </c>
      <c r="F4959" t="s">
        <v>348</v>
      </c>
      <c r="G4959" t="s">
        <v>415</v>
      </c>
      <c r="H4959">
        <v>55</v>
      </c>
      <c r="I4959" t="s">
        <v>273</v>
      </c>
      <c r="J4959" t="s">
        <v>272</v>
      </c>
      <c r="K4959">
        <v>5350930</v>
      </c>
      <c r="L4959">
        <v>4742619</v>
      </c>
      <c r="M4959">
        <v>352014</v>
      </c>
      <c r="N4959">
        <v>48629</v>
      </c>
      <c r="O4959">
        <v>129328</v>
      </c>
      <c r="P4959">
        <v>1599</v>
      </c>
      <c r="Q4959">
        <v>76741</v>
      </c>
    </row>
    <row r="4960" spans="1:17" hidden="1" x14ac:dyDescent="0.2">
      <c r="A4960" t="s">
        <v>339</v>
      </c>
      <c r="B4960" t="s">
        <v>340</v>
      </c>
      <c r="C4960" t="s">
        <v>353</v>
      </c>
      <c r="D4960" t="s">
        <v>354</v>
      </c>
      <c r="E4960" t="s">
        <v>349</v>
      </c>
      <c r="F4960" t="s">
        <v>350</v>
      </c>
      <c r="G4960" t="s">
        <v>415</v>
      </c>
      <c r="H4960">
        <v>55</v>
      </c>
      <c r="I4960" t="s">
        <v>273</v>
      </c>
      <c r="J4960" t="s">
        <v>272</v>
      </c>
      <c r="K4960">
        <v>5686986</v>
      </c>
      <c r="L4960">
        <v>5036923</v>
      </c>
      <c r="M4960">
        <v>367021</v>
      </c>
      <c r="N4960">
        <v>60100</v>
      </c>
      <c r="O4960">
        <v>131828</v>
      </c>
      <c r="P4960">
        <v>2505</v>
      </c>
      <c r="Q4960">
        <v>88609</v>
      </c>
    </row>
    <row r="4961" spans="1:17" hidden="1" x14ac:dyDescent="0.2">
      <c r="A4961" t="s">
        <v>355</v>
      </c>
      <c r="B4961" t="s">
        <v>356</v>
      </c>
      <c r="C4961" t="s">
        <v>341</v>
      </c>
      <c r="D4961" t="s">
        <v>342</v>
      </c>
      <c r="E4961" t="s">
        <v>343</v>
      </c>
      <c r="F4961" t="s">
        <v>344</v>
      </c>
      <c r="G4961" t="s">
        <v>415</v>
      </c>
      <c r="H4961">
        <v>55</v>
      </c>
      <c r="I4961" t="s">
        <v>273</v>
      </c>
      <c r="J4961" t="s">
        <v>272</v>
      </c>
      <c r="K4961">
        <v>159926</v>
      </c>
      <c r="L4961">
        <v>139393</v>
      </c>
      <c r="M4961">
        <v>7497</v>
      </c>
      <c r="N4961">
        <v>5479</v>
      </c>
      <c r="O4961">
        <v>1250</v>
      </c>
      <c r="P4961">
        <v>422</v>
      </c>
      <c r="Q4961">
        <v>5885</v>
      </c>
    </row>
    <row r="4962" spans="1:17" hidden="1" x14ac:dyDescent="0.2">
      <c r="A4962" t="s">
        <v>355</v>
      </c>
      <c r="B4962" t="s">
        <v>356</v>
      </c>
      <c r="C4962" t="s">
        <v>341</v>
      </c>
      <c r="D4962" t="s">
        <v>342</v>
      </c>
      <c r="E4962" t="s">
        <v>347</v>
      </c>
      <c r="F4962" t="s">
        <v>348</v>
      </c>
      <c r="G4962" t="s">
        <v>415</v>
      </c>
      <c r="H4962">
        <v>55</v>
      </c>
      <c r="I4962" t="s">
        <v>273</v>
      </c>
      <c r="J4962" t="s">
        <v>272</v>
      </c>
      <c r="K4962">
        <v>2704872</v>
      </c>
      <c r="L4962">
        <v>2394966</v>
      </c>
      <c r="M4962">
        <v>179147</v>
      </c>
      <c r="N4962">
        <v>24404</v>
      </c>
      <c r="O4962">
        <v>66362</v>
      </c>
      <c r="P4962">
        <v>749</v>
      </c>
      <c r="Q4962">
        <v>39244</v>
      </c>
    </row>
    <row r="4963" spans="1:17" hidden="1" x14ac:dyDescent="0.2">
      <c r="A4963" t="s">
        <v>355</v>
      </c>
      <c r="B4963" t="s">
        <v>356</v>
      </c>
      <c r="C4963" t="s">
        <v>341</v>
      </c>
      <c r="D4963" t="s">
        <v>342</v>
      </c>
      <c r="E4963" t="s">
        <v>349</v>
      </c>
      <c r="F4963" t="s">
        <v>350</v>
      </c>
      <c r="G4963" t="s">
        <v>415</v>
      </c>
      <c r="H4963">
        <v>55</v>
      </c>
      <c r="I4963" t="s">
        <v>273</v>
      </c>
      <c r="J4963" t="s">
        <v>272</v>
      </c>
      <c r="K4963">
        <v>2864798</v>
      </c>
      <c r="L4963">
        <v>2534359</v>
      </c>
      <c r="M4963">
        <v>186644</v>
      </c>
      <c r="N4963">
        <v>29883</v>
      </c>
      <c r="O4963">
        <v>67612</v>
      </c>
      <c r="P4963">
        <v>1171</v>
      </c>
      <c r="Q4963">
        <v>45129</v>
      </c>
    </row>
    <row r="4964" spans="1:17" hidden="1" x14ac:dyDescent="0.2">
      <c r="A4964" t="s">
        <v>355</v>
      </c>
      <c r="B4964" t="s">
        <v>356</v>
      </c>
      <c r="C4964" t="s">
        <v>351</v>
      </c>
      <c r="D4964" t="s">
        <v>352</v>
      </c>
      <c r="E4964" t="s">
        <v>343</v>
      </c>
      <c r="F4964" t="s">
        <v>344</v>
      </c>
      <c r="G4964" t="s">
        <v>415</v>
      </c>
      <c r="H4964">
        <v>55</v>
      </c>
      <c r="I4964" t="s">
        <v>273</v>
      </c>
      <c r="J4964" t="s">
        <v>272</v>
      </c>
      <c r="K4964">
        <v>176130</v>
      </c>
      <c r="L4964">
        <v>154911</v>
      </c>
      <c r="M4964">
        <v>7510</v>
      </c>
      <c r="N4964">
        <v>5992</v>
      </c>
      <c r="O4964">
        <v>1250</v>
      </c>
      <c r="P4964">
        <v>484</v>
      </c>
      <c r="Q4964">
        <v>5983</v>
      </c>
    </row>
    <row r="4965" spans="1:17" hidden="1" x14ac:dyDescent="0.2">
      <c r="A4965" t="s">
        <v>355</v>
      </c>
      <c r="B4965" t="s">
        <v>356</v>
      </c>
      <c r="C4965" t="s">
        <v>351</v>
      </c>
      <c r="D4965" t="s">
        <v>352</v>
      </c>
      <c r="E4965" t="s">
        <v>347</v>
      </c>
      <c r="F4965" t="s">
        <v>348</v>
      </c>
      <c r="G4965" t="s">
        <v>415</v>
      </c>
      <c r="H4965">
        <v>55</v>
      </c>
      <c r="I4965" t="s">
        <v>273</v>
      </c>
      <c r="J4965" t="s">
        <v>272</v>
      </c>
      <c r="K4965">
        <v>2646354</v>
      </c>
      <c r="L4965">
        <v>2347941</v>
      </c>
      <c r="M4965">
        <v>172867</v>
      </c>
      <c r="N4965">
        <v>24232</v>
      </c>
      <c r="O4965">
        <v>62966</v>
      </c>
      <c r="P4965">
        <v>850</v>
      </c>
      <c r="Q4965">
        <v>37498</v>
      </c>
    </row>
    <row r="4966" spans="1:17" hidden="1" x14ac:dyDescent="0.2">
      <c r="A4966" t="s">
        <v>355</v>
      </c>
      <c r="B4966" t="s">
        <v>356</v>
      </c>
      <c r="C4966" t="s">
        <v>351</v>
      </c>
      <c r="D4966" t="s">
        <v>352</v>
      </c>
      <c r="E4966" t="s">
        <v>349</v>
      </c>
      <c r="F4966" t="s">
        <v>350</v>
      </c>
      <c r="G4966" t="s">
        <v>415</v>
      </c>
      <c r="H4966">
        <v>55</v>
      </c>
      <c r="I4966" t="s">
        <v>273</v>
      </c>
      <c r="J4966" t="s">
        <v>272</v>
      </c>
      <c r="K4966">
        <v>2822484</v>
      </c>
      <c r="L4966">
        <v>2502852</v>
      </c>
      <c r="M4966">
        <v>180377</v>
      </c>
      <c r="N4966">
        <v>30224</v>
      </c>
      <c r="O4966">
        <v>64216</v>
      </c>
      <c r="P4966">
        <v>1334</v>
      </c>
      <c r="Q4966">
        <v>43481</v>
      </c>
    </row>
    <row r="4967" spans="1:17" hidden="1" x14ac:dyDescent="0.2">
      <c r="A4967" t="s">
        <v>355</v>
      </c>
      <c r="B4967" t="s">
        <v>356</v>
      </c>
      <c r="C4967" t="s">
        <v>353</v>
      </c>
      <c r="D4967" t="s">
        <v>354</v>
      </c>
      <c r="E4967" t="s">
        <v>343</v>
      </c>
      <c r="F4967" t="s">
        <v>344</v>
      </c>
      <c r="G4967" t="s">
        <v>415</v>
      </c>
      <c r="H4967">
        <v>55</v>
      </c>
      <c r="I4967" t="s">
        <v>273</v>
      </c>
      <c r="J4967" t="s">
        <v>272</v>
      </c>
      <c r="K4967">
        <v>336056</v>
      </c>
      <c r="L4967">
        <v>294304</v>
      </c>
      <c r="M4967">
        <v>15007</v>
      </c>
      <c r="N4967">
        <v>11471</v>
      </c>
      <c r="O4967">
        <v>2500</v>
      </c>
      <c r="P4967">
        <v>906</v>
      </c>
      <c r="Q4967">
        <v>11868</v>
      </c>
    </row>
    <row r="4968" spans="1:17" hidden="1" x14ac:dyDescent="0.2">
      <c r="A4968" t="s">
        <v>355</v>
      </c>
      <c r="B4968" t="s">
        <v>356</v>
      </c>
      <c r="C4968" t="s">
        <v>353</v>
      </c>
      <c r="D4968" t="s">
        <v>354</v>
      </c>
      <c r="E4968" t="s">
        <v>347</v>
      </c>
      <c r="F4968" t="s">
        <v>348</v>
      </c>
      <c r="G4968" t="s">
        <v>415</v>
      </c>
      <c r="H4968">
        <v>55</v>
      </c>
      <c r="I4968" t="s">
        <v>273</v>
      </c>
      <c r="J4968" t="s">
        <v>272</v>
      </c>
      <c r="K4968">
        <v>5351226</v>
      </c>
      <c r="L4968">
        <v>4742907</v>
      </c>
      <c r="M4968">
        <v>352014</v>
      </c>
      <c r="N4968">
        <v>48636</v>
      </c>
      <c r="O4968">
        <v>129328</v>
      </c>
      <c r="P4968">
        <v>1599</v>
      </c>
      <c r="Q4968">
        <v>76742</v>
      </c>
    </row>
    <row r="4969" spans="1:17" hidden="1" x14ac:dyDescent="0.2">
      <c r="A4969" t="s">
        <v>355</v>
      </c>
      <c r="B4969" t="s">
        <v>356</v>
      </c>
      <c r="C4969" t="s">
        <v>353</v>
      </c>
      <c r="D4969" t="s">
        <v>354</v>
      </c>
      <c r="E4969" t="s">
        <v>349</v>
      </c>
      <c r="F4969" t="s">
        <v>350</v>
      </c>
      <c r="G4969" t="s">
        <v>415</v>
      </c>
      <c r="H4969">
        <v>55</v>
      </c>
      <c r="I4969" t="s">
        <v>273</v>
      </c>
      <c r="J4969" t="s">
        <v>272</v>
      </c>
      <c r="K4969">
        <v>5687282</v>
      </c>
      <c r="L4969">
        <v>5037211</v>
      </c>
      <c r="M4969">
        <v>367021</v>
      </c>
      <c r="N4969">
        <v>60107</v>
      </c>
      <c r="O4969">
        <v>131828</v>
      </c>
      <c r="P4969">
        <v>2505</v>
      </c>
      <c r="Q4969">
        <v>88610</v>
      </c>
    </row>
    <row r="4970" spans="1:17" hidden="1" x14ac:dyDescent="0.2">
      <c r="A4970" t="s">
        <v>357</v>
      </c>
      <c r="B4970" s="2">
        <v>40360</v>
      </c>
      <c r="C4970" t="s">
        <v>341</v>
      </c>
      <c r="D4970" t="s">
        <v>342</v>
      </c>
      <c r="E4970" t="s">
        <v>343</v>
      </c>
      <c r="F4970" t="s">
        <v>344</v>
      </c>
      <c r="G4970" t="s">
        <v>415</v>
      </c>
      <c r="H4970">
        <v>55</v>
      </c>
      <c r="I4970" t="s">
        <v>273</v>
      </c>
      <c r="J4970" t="s">
        <v>272</v>
      </c>
      <c r="K4970">
        <v>160862</v>
      </c>
      <c r="L4970">
        <v>140167</v>
      </c>
      <c r="M4970">
        <v>7532</v>
      </c>
      <c r="N4970">
        <v>5553</v>
      </c>
      <c r="O4970">
        <v>1250</v>
      </c>
      <c r="P4970">
        <v>425</v>
      </c>
      <c r="Q4970">
        <v>5935</v>
      </c>
    </row>
    <row r="4971" spans="1:17" hidden="1" x14ac:dyDescent="0.2">
      <c r="A4971" t="s">
        <v>357</v>
      </c>
      <c r="B4971" s="2">
        <v>40360</v>
      </c>
      <c r="C4971" t="s">
        <v>341</v>
      </c>
      <c r="D4971" t="s">
        <v>342</v>
      </c>
      <c r="E4971" t="s">
        <v>347</v>
      </c>
      <c r="F4971" t="s">
        <v>348</v>
      </c>
      <c r="G4971" t="s">
        <v>415</v>
      </c>
      <c r="H4971">
        <v>55</v>
      </c>
      <c r="I4971" t="s">
        <v>273</v>
      </c>
      <c r="J4971" t="s">
        <v>272</v>
      </c>
      <c r="K4971">
        <v>2705434</v>
      </c>
      <c r="L4971">
        <v>2394233</v>
      </c>
      <c r="M4971">
        <v>179511</v>
      </c>
      <c r="N4971">
        <v>24478</v>
      </c>
      <c r="O4971">
        <v>66857</v>
      </c>
      <c r="P4971">
        <v>759</v>
      </c>
      <c r="Q4971">
        <v>39596</v>
      </c>
    </row>
    <row r="4972" spans="1:17" hidden="1" x14ac:dyDescent="0.2">
      <c r="A4972" t="s">
        <v>357</v>
      </c>
      <c r="B4972" s="2">
        <v>40360</v>
      </c>
      <c r="C4972" t="s">
        <v>341</v>
      </c>
      <c r="D4972" t="s">
        <v>342</v>
      </c>
      <c r="E4972" t="s">
        <v>349</v>
      </c>
      <c r="F4972" t="s">
        <v>350</v>
      </c>
      <c r="G4972" t="s">
        <v>415</v>
      </c>
      <c r="H4972">
        <v>55</v>
      </c>
      <c r="I4972" t="s">
        <v>273</v>
      </c>
      <c r="J4972" t="s">
        <v>272</v>
      </c>
      <c r="K4972">
        <v>2866296</v>
      </c>
      <c r="L4972">
        <v>2534400</v>
      </c>
      <c r="M4972">
        <v>187043</v>
      </c>
      <c r="N4972">
        <v>30031</v>
      </c>
      <c r="O4972">
        <v>68107</v>
      </c>
      <c r="P4972">
        <v>1184</v>
      </c>
      <c r="Q4972">
        <v>45531</v>
      </c>
    </row>
    <row r="4973" spans="1:17" hidden="1" x14ac:dyDescent="0.2">
      <c r="A4973" t="s">
        <v>357</v>
      </c>
      <c r="B4973" s="2">
        <v>40360</v>
      </c>
      <c r="C4973" t="s">
        <v>351</v>
      </c>
      <c r="D4973" t="s">
        <v>352</v>
      </c>
      <c r="E4973" t="s">
        <v>343</v>
      </c>
      <c r="F4973" t="s">
        <v>344</v>
      </c>
      <c r="G4973" t="s">
        <v>415</v>
      </c>
      <c r="H4973">
        <v>55</v>
      </c>
      <c r="I4973" t="s">
        <v>273</v>
      </c>
      <c r="J4973" t="s">
        <v>272</v>
      </c>
      <c r="K4973">
        <v>176873</v>
      </c>
      <c r="L4973">
        <v>155505</v>
      </c>
      <c r="M4973">
        <v>7532</v>
      </c>
      <c r="N4973">
        <v>6077</v>
      </c>
      <c r="O4973">
        <v>1252</v>
      </c>
      <c r="P4973">
        <v>488</v>
      </c>
      <c r="Q4973">
        <v>6019</v>
      </c>
    </row>
    <row r="4974" spans="1:17" hidden="1" x14ac:dyDescent="0.2">
      <c r="A4974" t="s">
        <v>357</v>
      </c>
      <c r="B4974" s="2">
        <v>40360</v>
      </c>
      <c r="C4974" t="s">
        <v>351</v>
      </c>
      <c r="D4974" t="s">
        <v>352</v>
      </c>
      <c r="E4974" t="s">
        <v>347</v>
      </c>
      <c r="F4974" t="s">
        <v>348</v>
      </c>
      <c r="G4974" t="s">
        <v>415</v>
      </c>
      <c r="H4974">
        <v>55</v>
      </c>
      <c r="I4974" t="s">
        <v>273</v>
      </c>
      <c r="J4974" t="s">
        <v>272</v>
      </c>
      <c r="K4974">
        <v>2647310</v>
      </c>
      <c r="L4974">
        <v>2347777</v>
      </c>
      <c r="M4974">
        <v>173149</v>
      </c>
      <c r="N4974">
        <v>24298</v>
      </c>
      <c r="O4974">
        <v>63413</v>
      </c>
      <c r="P4974">
        <v>853</v>
      </c>
      <c r="Q4974">
        <v>37820</v>
      </c>
    </row>
    <row r="4975" spans="1:17" hidden="1" x14ac:dyDescent="0.2">
      <c r="A4975" t="s">
        <v>357</v>
      </c>
      <c r="B4975" s="2">
        <v>40360</v>
      </c>
      <c r="C4975" t="s">
        <v>351</v>
      </c>
      <c r="D4975" t="s">
        <v>352</v>
      </c>
      <c r="E4975" t="s">
        <v>349</v>
      </c>
      <c r="F4975" t="s">
        <v>350</v>
      </c>
      <c r="G4975" t="s">
        <v>415</v>
      </c>
      <c r="H4975">
        <v>55</v>
      </c>
      <c r="I4975" t="s">
        <v>273</v>
      </c>
      <c r="J4975" t="s">
        <v>272</v>
      </c>
      <c r="K4975">
        <v>2824183</v>
      </c>
      <c r="L4975">
        <v>2503282</v>
      </c>
      <c r="M4975">
        <v>180681</v>
      </c>
      <c r="N4975">
        <v>30375</v>
      </c>
      <c r="O4975">
        <v>64665</v>
      </c>
      <c r="P4975">
        <v>1341</v>
      </c>
      <c r="Q4975">
        <v>43839</v>
      </c>
    </row>
    <row r="4976" spans="1:17" hidden="1" x14ac:dyDescent="0.2">
      <c r="A4976" t="s">
        <v>357</v>
      </c>
      <c r="B4976" s="2">
        <v>40360</v>
      </c>
      <c r="C4976" t="s">
        <v>353</v>
      </c>
      <c r="D4976" t="s">
        <v>354</v>
      </c>
      <c r="E4976" t="s">
        <v>343</v>
      </c>
      <c r="F4976" t="s">
        <v>344</v>
      </c>
      <c r="G4976" t="s">
        <v>415</v>
      </c>
      <c r="H4976">
        <v>55</v>
      </c>
      <c r="I4976" t="s">
        <v>273</v>
      </c>
      <c r="J4976" t="s">
        <v>272</v>
      </c>
      <c r="K4976">
        <v>337735</v>
      </c>
      <c r="L4976">
        <v>295672</v>
      </c>
      <c r="M4976">
        <v>15064</v>
      </c>
      <c r="N4976">
        <v>11630</v>
      </c>
      <c r="O4976">
        <v>2502</v>
      </c>
      <c r="P4976">
        <v>913</v>
      </c>
      <c r="Q4976">
        <v>11954</v>
      </c>
    </row>
    <row r="4977" spans="1:17" hidden="1" x14ac:dyDescent="0.2">
      <c r="A4977" t="s">
        <v>357</v>
      </c>
      <c r="B4977" s="2">
        <v>40360</v>
      </c>
      <c r="C4977" t="s">
        <v>353</v>
      </c>
      <c r="D4977" t="s">
        <v>354</v>
      </c>
      <c r="E4977" t="s">
        <v>347</v>
      </c>
      <c r="F4977" t="s">
        <v>348</v>
      </c>
      <c r="G4977" t="s">
        <v>415</v>
      </c>
      <c r="H4977">
        <v>55</v>
      </c>
      <c r="I4977" t="s">
        <v>273</v>
      </c>
      <c r="J4977" t="s">
        <v>272</v>
      </c>
      <c r="K4977">
        <v>5352744</v>
      </c>
      <c r="L4977">
        <v>4742010</v>
      </c>
      <c r="M4977">
        <v>352660</v>
      </c>
      <c r="N4977">
        <v>48776</v>
      </c>
      <c r="O4977">
        <v>130270</v>
      </c>
      <c r="P4977">
        <v>1612</v>
      </c>
      <c r="Q4977">
        <v>77416</v>
      </c>
    </row>
    <row r="4978" spans="1:17" hidden="1" x14ac:dyDescent="0.2">
      <c r="A4978" t="s">
        <v>357</v>
      </c>
      <c r="B4978" s="2">
        <v>40360</v>
      </c>
      <c r="C4978" t="s">
        <v>353</v>
      </c>
      <c r="D4978" t="s">
        <v>354</v>
      </c>
      <c r="E4978" t="s">
        <v>349</v>
      </c>
      <c r="F4978" t="s">
        <v>350</v>
      </c>
      <c r="G4978" t="s">
        <v>415</v>
      </c>
      <c r="H4978">
        <v>55</v>
      </c>
      <c r="I4978" t="s">
        <v>273</v>
      </c>
      <c r="J4978" t="s">
        <v>272</v>
      </c>
      <c r="K4978">
        <v>5690479</v>
      </c>
      <c r="L4978">
        <v>5037682</v>
      </c>
      <c r="M4978">
        <v>367724</v>
      </c>
      <c r="N4978">
        <v>60406</v>
      </c>
      <c r="O4978">
        <v>132772</v>
      </c>
      <c r="P4978">
        <v>2525</v>
      </c>
      <c r="Q4978">
        <v>89370</v>
      </c>
    </row>
    <row r="4979" spans="1:17" hidden="1" x14ac:dyDescent="0.2">
      <c r="A4979" t="s">
        <v>358</v>
      </c>
      <c r="B4979" s="2">
        <v>40725</v>
      </c>
      <c r="C4979" t="s">
        <v>341</v>
      </c>
      <c r="D4979" t="s">
        <v>342</v>
      </c>
      <c r="E4979" t="s">
        <v>343</v>
      </c>
      <c r="F4979" t="s">
        <v>344</v>
      </c>
      <c r="G4979" t="s">
        <v>415</v>
      </c>
      <c r="H4979">
        <v>55</v>
      </c>
      <c r="I4979" t="s">
        <v>273</v>
      </c>
      <c r="J4979" t="s">
        <v>272</v>
      </c>
      <c r="K4979">
        <v>165280</v>
      </c>
      <c r="L4979">
        <v>143828</v>
      </c>
      <c r="M4979">
        <v>7683</v>
      </c>
      <c r="N4979">
        <v>5928</v>
      </c>
      <c r="O4979">
        <v>1275</v>
      </c>
      <c r="P4979">
        <v>438</v>
      </c>
      <c r="Q4979">
        <v>6128</v>
      </c>
    </row>
    <row r="4980" spans="1:17" hidden="1" x14ac:dyDescent="0.2">
      <c r="A4980" t="s">
        <v>358</v>
      </c>
      <c r="B4980" s="2">
        <v>40725</v>
      </c>
      <c r="C4980" t="s">
        <v>341</v>
      </c>
      <c r="D4980" t="s">
        <v>342</v>
      </c>
      <c r="E4980" t="s">
        <v>347</v>
      </c>
      <c r="F4980" t="s">
        <v>348</v>
      </c>
      <c r="G4980" t="s">
        <v>415</v>
      </c>
      <c r="H4980">
        <v>55</v>
      </c>
      <c r="I4980" t="s">
        <v>273</v>
      </c>
      <c r="J4980" t="s">
        <v>272</v>
      </c>
      <c r="K4980">
        <v>2707732</v>
      </c>
      <c r="L4980">
        <v>2390739</v>
      </c>
      <c r="M4980">
        <v>181385</v>
      </c>
      <c r="N4980">
        <v>24708</v>
      </c>
      <c r="O4980">
        <v>69263</v>
      </c>
      <c r="P4980">
        <v>792</v>
      </c>
      <c r="Q4980">
        <v>40845</v>
      </c>
    </row>
    <row r="4981" spans="1:17" hidden="1" x14ac:dyDescent="0.2">
      <c r="A4981" t="s">
        <v>358</v>
      </c>
      <c r="B4981" s="2">
        <v>40725</v>
      </c>
      <c r="C4981" t="s">
        <v>341</v>
      </c>
      <c r="D4981" t="s">
        <v>342</v>
      </c>
      <c r="E4981" t="s">
        <v>349</v>
      </c>
      <c r="F4981" t="s">
        <v>350</v>
      </c>
      <c r="G4981" t="s">
        <v>415</v>
      </c>
      <c r="H4981">
        <v>55</v>
      </c>
      <c r="I4981" t="s">
        <v>273</v>
      </c>
      <c r="J4981" t="s">
        <v>272</v>
      </c>
      <c r="K4981">
        <v>2873012</v>
      </c>
      <c r="L4981">
        <v>2534567</v>
      </c>
      <c r="M4981">
        <v>189068</v>
      </c>
      <c r="N4981">
        <v>30636</v>
      </c>
      <c r="O4981">
        <v>70538</v>
      </c>
      <c r="P4981">
        <v>1230</v>
      </c>
      <c r="Q4981">
        <v>46973</v>
      </c>
    </row>
    <row r="4982" spans="1:17" hidden="1" x14ac:dyDescent="0.2">
      <c r="A4982" t="s">
        <v>358</v>
      </c>
      <c r="B4982" s="2">
        <v>40725</v>
      </c>
      <c r="C4982" t="s">
        <v>351</v>
      </c>
      <c r="D4982" t="s">
        <v>352</v>
      </c>
      <c r="E4982" t="s">
        <v>343</v>
      </c>
      <c r="F4982" t="s">
        <v>344</v>
      </c>
      <c r="G4982" t="s">
        <v>415</v>
      </c>
      <c r="H4982">
        <v>55</v>
      </c>
      <c r="I4982" t="s">
        <v>273</v>
      </c>
      <c r="J4982" t="s">
        <v>272</v>
      </c>
      <c r="K4982">
        <v>180118</v>
      </c>
      <c r="L4982">
        <v>158163</v>
      </c>
      <c r="M4982">
        <v>7594</v>
      </c>
      <c r="N4982">
        <v>6344</v>
      </c>
      <c r="O4982">
        <v>1300</v>
      </c>
      <c r="P4982">
        <v>496</v>
      </c>
      <c r="Q4982">
        <v>6221</v>
      </c>
    </row>
    <row r="4983" spans="1:17" hidden="1" x14ac:dyDescent="0.2">
      <c r="A4983" t="s">
        <v>358</v>
      </c>
      <c r="B4983" s="2">
        <v>40725</v>
      </c>
      <c r="C4983" t="s">
        <v>351</v>
      </c>
      <c r="D4983" t="s">
        <v>352</v>
      </c>
      <c r="E4983" t="s">
        <v>347</v>
      </c>
      <c r="F4983" t="s">
        <v>348</v>
      </c>
      <c r="G4983" t="s">
        <v>415</v>
      </c>
      <c r="H4983">
        <v>55</v>
      </c>
      <c r="I4983" t="s">
        <v>273</v>
      </c>
      <c r="J4983" t="s">
        <v>272</v>
      </c>
      <c r="K4983">
        <v>2651625</v>
      </c>
      <c r="L4983">
        <v>2346613</v>
      </c>
      <c r="M4983">
        <v>174665</v>
      </c>
      <c r="N4983">
        <v>24516</v>
      </c>
      <c r="O4983">
        <v>65718</v>
      </c>
      <c r="P4983">
        <v>877</v>
      </c>
      <c r="Q4983">
        <v>39236</v>
      </c>
    </row>
    <row r="4984" spans="1:17" hidden="1" x14ac:dyDescent="0.2">
      <c r="A4984" t="s">
        <v>358</v>
      </c>
      <c r="B4984" s="2">
        <v>40725</v>
      </c>
      <c r="C4984" t="s">
        <v>351</v>
      </c>
      <c r="D4984" t="s">
        <v>352</v>
      </c>
      <c r="E4984" t="s">
        <v>349</v>
      </c>
      <c r="F4984" t="s">
        <v>350</v>
      </c>
      <c r="G4984" t="s">
        <v>415</v>
      </c>
      <c r="H4984">
        <v>55</v>
      </c>
      <c r="I4984" t="s">
        <v>273</v>
      </c>
      <c r="J4984" t="s">
        <v>272</v>
      </c>
      <c r="K4984">
        <v>2831743</v>
      </c>
      <c r="L4984">
        <v>2504776</v>
      </c>
      <c r="M4984">
        <v>182259</v>
      </c>
      <c r="N4984">
        <v>30860</v>
      </c>
      <c r="O4984">
        <v>67018</v>
      </c>
      <c r="P4984">
        <v>1373</v>
      </c>
      <c r="Q4984">
        <v>45457</v>
      </c>
    </row>
    <row r="4985" spans="1:17" hidden="1" x14ac:dyDescent="0.2">
      <c r="A4985" t="s">
        <v>358</v>
      </c>
      <c r="B4985" s="2">
        <v>40725</v>
      </c>
      <c r="C4985" t="s">
        <v>353</v>
      </c>
      <c r="D4985" t="s">
        <v>354</v>
      </c>
      <c r="E4985" t="s">
        <v>343</v>
      </c>
      <c r="F4985" t="s">
        <v>344</v>
      </c>
      <c r="G4985" t="s">
        <v>415</v>
      </c>
      <c r="H4985">
        <v>55</v>
      </c>
      <c r="I4985" t="s">
        <v>273</v>
      </c>
      <c r="J4985" t="s">
        <v>272</v>
      </c>
      <c r="K4985">
        <v>345398</v>
      </c>
      <c r="L4985">
        <v>301991</v>
      </c>
      <c r="M4985">
        <v>15277</v>
      </c>
      <c r="N4985">
        <v>12272</v>
      </c>
      <c r="O4985">
        <v>2575</v>
      </c>
      <c r="P4985">
        <v>934</v>
      </c>
      <c r="Q4985">
        <v>12349</v>
      </c>
    </row>
    <row r="4986" spans="1:17" hidden="1" x14ac:dyDescent="0.2">
      <c r="A4986" t="s">
        <v>358</v>
      </c>
      <c r="B4986" s="2">
        <v>40725</v>
      </c>
      <c r="C4986" t="s">
        <v>353</v>
      </c>
      <c r="D4986" t="s">
        <v>354</v>
      </c>
      <c r="E4986" t="s">
        <v>347</v>
      </c>
      <c r="F4986" t="s">
        <v>348</v>
      </c>
      <c r="G4986" t="s">
        <v>415</v>
      </c>
      <c r="H4986">
        <v>55</v>
      </c>
      <c r="I4986" t="s">
        <v>273</v>
      </c>
      <c r="J4986" t="s">
        <v>272</v>
      </c>
      <c r="K4986">
        <v>5359357</v>
      </c>
      <c r="L4986">
        <v>4737352</v>
      </c>
      <c r="M4986">
        <v>356050</v>
      </c>
      <c r="N4986">
        <v>49224</v>
      </c>
      <c r="O4986">
        <v>134981</v>
      </c>
      <c r="P4986">
        <v>1669</v>
      </c>
      <c r="Q4986">
        <v>80081</v>
      </c>
    </row>
    <row r="4987" spans="1:17" hidden="1" x14ac:dyDescent="0.2">
      <c r="A4987" t="s">
        <v>358</v>
      </c>
      <c r="B4987" s="2">
        <v>40725</v>
      </c>
      <c r="C4987" t="s">
        <v>353</v>
      </c>
      <c r="D4987" t="s">
        <v>354</v>
      </c>
      <c r="E4987" t="s">
        <v>349</v>
      </c>
      <c r="F4987" t="s">
        <v>350</v>
      </c>
      <c r="G4987" t="s">
        <v>415</v>
      </c>
      <c r="H4987">
        <v>55</v>
      </c>
      <c r="I4987" t="s">
        <v>273</v>
      </c>
      <c r="J4987" t="s">
        <v>272</v>
      </c>
      <c r="K4987">
        <v>5704755</v>
      </c>
      <c r="L4987">
        <v>5039343</v>
      </c>
      <c r="M4987">
        <v>371327</v>
      </c>
      <c r="N4987">
        <v>61496</v>
      </c>
      <c r="O4987">
        <v>137556</v>
      </c>
      <c r="P4987">
        <v>2603</v>
      </c>
      <c r="Q4987">
        <v>92430</v>
      </c>
    </row>
    <row r="4988" spans="1:17" hidden="1" x14ac:dyDescent="0.2">
      <c r="A4988" t="s">
        <v>359</v>
      </c>
      <c r="B4988" s="2">
        <v>41091</v>
      </c>
      <c r="C4988" t="s">
        <v>341</v>
      </c>
      <c r="D4988" t="s">
        <v>342</v>
      </c>
      <c r="E4988" t="s">
        <v>343</v>
      </c>
      <c r="F4988" t="s">
        <v>344</v>
      </c>
      <c r="G4988" t="s">
        <v>415</v>
      </c>
      <c r="H4988">
        <v>55</v>
      </c>
      <c r="I4988" t="s">
        <v>273</v>
      </c>
      <c r="J4988" t="s">
        <v>272</v>
      </c>
      <c r="K4988">
        <v>169674</v>
      </c>
      <c r="L4988">
        <v>147543</v>
      </c>
      <c r="M4988">
        <v>7846</v>
      </c>
      <c r="N4988">
        <v>6187</v>
      </c>
      <c r="O4988">
        <v>1299</v>
      </c>
      <c r="P4988">
        <v>440</v>
      </c>
      <c r="Q4988">
        <v>6359</v>
      </c>
    </row>
    <row r="4989" spans="1:17" hidden="1" x14ac:dyDescent="0.2">
      <c r="A4989" t="s">
        <v>359</v>
      </c>
      <c r="B4989" s="2">
        <v>41091</v>
      </c>
      <c r="C4989" t="s">
        <v>341</v>
      </c>
      <c r="D4989" t="s">
        <v>342</v>
      </c>
      <c r="E4989" t="s">
        <v>347</v>
      </c>
      <c r="F4989" t="s">
        <v>348</v>
      </c>
      <c r="G4989" t="s">
        <v>415</v>
      </c>
      <c r="H4989">
        <v>55</v>
      </c>
      <c r="I4989" t="s">
        <v>273</v>
      </c>
      <c r="J4989" t="s">
        <v>272</v>
      </c>
      <c r="K4989">
        <v>2710117</v>
      </c>
      <c r="L4989">
        <v>2387605</v>
      </c>
      <c r="M4989">
        <v>182810</v>
      </c>
      <c r="N4989">
        <v>24896</v>
      </c>
      <c r="O4989">
        <v>71880</v>
      </c>
      <c r="P4989">
        <v>826</v>
      </c>
      <c r="Q4989">
        <v>42100</v>
      </c>
    </row>
    <row r="4990" spans="1:17" hidden="1" x14ac:dyDescent="0.2">
      <c r="A4990" t="s">
        <v>359</v>
      </c>
      <c r="B4990" s="2">
        <v>41091</v>
      </c>
      <c r="C4990" t="s">
        <v>341</v>
      </c>
      <c r="D4990" t="s">
        <v>342</v>
      </c>
      <c r="E4990" t="s">
        <v>349</v>
      </c>
      <c r="F4990" t="s">
        <v>350</v>
      </c>
      <c r="G4990" t="s">
        <v>415</v>
      </c>
      <c r="H4990">
        <v>55</v>
      </c>
      <c r="I4990" t="s">
        <v>273</v>
      </c>
      <c r="J4990" t="s">
        <v>272</v>
      </c>
      <c r="K4990">
        <v>2879791</v>
      </c>
      <c r="L4990">
        <v>2535148</v>
      </c>
      <c r="M4990">
        <v>190656</v>
      </c>
      <c r="N4990">
        <v>31083</v>
      </c>
      <c r="O4990">
        <v>73179</v>
      </c>
      <c r="P4990">
        <v>1266</v>
      </c>
      <c r="Q4990">
        <v>48459</v>
      </c>
    </row>
    <row r="4991" spans="1:17" hidden="1" x14ac:dyDescent="0.2">
      <c r="A4991" t="s">
        <v>359</v>
      </c>
      <c r="B4991" s="2">
        <v>41091</v>
      </c>
      <c r="C4991" t="s">
        <v>351</v>
      </c>
      <c r="D4991" t="s">
        <v>352</v>
      </c>
      <c r="E4991" t="s">
        <v>343</v>
      </c>
      <c r="F4991" t="s">
        <v>344</v>
      </c>
      <c r="G4991" t="s">
        <v>415</v>
      </c>
      <c r="H4991">
        <v>55</v>
      </c>
      <c r="I4991" t="s">
        <v>273</v>
      </c>
      <c r="J4991" t="s">
        <v>272</v>
      </c>
      <c r="K4991">
        <v>184156</v>
      </c>
      <c r="L4991">
        <v>161411</v>
      </c>
      <c r="M4991">
        <v>7829</v>
      </c>
      <c r="N4991">
        <v>6681</v>
      </c>
      <c r="O4991">
        <v>1327</v>
      </c>
      <c r="P4991">
        <v>522</v>
      </c>
      <c r="Q4991">
        <v>6386</v>
      </c>
    </row>
    <row r="4992" spans="1:17" hidden="1" x14ac:dyDescent="0.2">
      <c r="A4992" t="s">
        <v>359</v>
      </c>
      <c r="B4992" s="2">
        <v>41091</v>
      </c>
      <c r="C4992" t="s">
        <v>351</v>
      </c>
      <c r="D4992" t="s">
        <v>352</v>
      </c>
      <c r="E4992" t="s">
        <v>347</v>
      </c>
      <c r="F4992" t="s">
        <v>348</v>
      </c>
      <c r="G4992" t="s">
        <v>415</v>
      </c>
      <c r="H4992">
        <v>55</v>
      </c>
      <c r="I4992" t="s">
        <v>273</v>
      </c>
      <c r="J4992" t="s">
        <v>272</v>
      </c>
      <c r="K4992">
        <v>2655908</v>
      </c>
      <c r="L4992">
        <v>2346061</v>
      </c>
      <c r="M4992">
        <v>175675</v>
      </c>
      <c r="N4992">
        <v>24680</v>
      </c>
      <c r="O4992">
        <v>68040</v>
      </c>
      <c r="P4992">
        <v>922</v>
      </c>
      <c r="Q4992">
        <v>40530</v>
      </c>
    </row>
    <row r="4993" spans="1:17" hidden="1" x14ac:dyDescent="0.2">
      <c r="A4993" t="s">
        <v>359</v>
      </c>
      <c r="B4993" s="2">
        <v>41091</v>
      </c>
      <c r="C4993" t="s">
        <v>351</v>
      </c>
      <c r="D4993" t="s">
        <v>352</v>
      </c>
      <c r="E4993" t="s">
        <v>349</v>
      </c>
      <c r="F4993" t="s">
        <v>350</v>
      </c>
      <c r="G4993" t="s">
        <v>415</v>
      </c>
      <c r="H4993">
        <v>55</v>
      </c>
      <c r="I4993" t="s">
        <v>273</v>
      </c>
      <c r="J4993" t="s">
        <v>272</v>
      </c>
      <c r="K4993">
        <v>2840064</v>
      </c>
      <c r="L4993">
        <v>2507472</v>
      </c>
      <c r="M4993">
        <v>183504</v>
      </c>
      <c r="N4993">
        <v>31361</v>
      </c>
      <c r="O4993">
        <v>69367</v>
      </c>
      <c r="P4993">
        <v>1444</v>
      </c>
      <c r="Q4993">
        <v>46916</v>
      </c>
    </row>
    <row r="4994" spans="1:17" hidden="1" x14ac:dyDescent="0.2">
      <c r="A4994" t="s">
        <v>359</v>
      </c>
      <c r="B4994" s="2">
        <v>41091</v>
      </c>
      <c r="C4994" t="s">
        <v>353</v>
      </c>
      <c r="D4994" t="s">
        <v>354</v>
      </c>
      <c r="E4994" t="s">
        <v>343</v>
      </c>
      <c r="F4994" t="s">
        <v>344</v>
      </c>
      <c r="G4994" t="s">
        <v>415</v>
      </c>
      <c r="H4994">
        <v>55</v>
      </c>
      <c r="I4994" t="s">
        <v>273</v>
      </c>
      <c r="J4994" t="s">
        <v>272</v>
      </c>
      <c r="K4994">
        <v>353830</v>
      </c>
      <c r="L4994">
        <v>308954</v>
      </c>
      <c r="M4994">
        <v>15675</v>
      </c>
      <c r="N4994">
        <v>12868</v>
      </c>
      <c r="O4994">
        <v>2626</v>
      </c>
      <c r="P4994">
        <v>962</v>
      </c>
      <c r="Q4994">
        <v>12745</v>
      </c>
    </row>
    <row r="4995" spans="1:17" hidden="1" x14ac:dyDescent="0.2">
      <c r="A4995" t="s">
        <v>359</v>
      </c>
      <c r="B4995" s="2">
        <v>41091</v>
      </c>
      <c r="C4995" t="s">
        <v>353</v>
      </c>
      <c r="D4995" t="s">
        <v>354</v>
      </c>
      <c r="E4995" t="s">
        <v>347</v>
      </c>
      <c r="F4995" t="s">
        <v>348</v>
      </c>
      <c r="G4995" t="s">
        <v>415</v>
      </c>
      <c r="H4995">
        <v>55</v>
      </c>
      <c r="I4995" t="s">
        <v>273</v>
      </c>
      <c r="J4995" t="s">
        <v>272</v>
      </c>
      <c r="K4995">
        <v>5366025</v>
      </c>
      <c r="L4995">
        <v>4733666</v>
      </c>
      <c r="M4995">
        <v>358485</v>
      </c>
      <c r="N4995">
        <v>49576</v>
      </c>
      <c r="O4995">
        <v>139920</v>
      </c>
      <c r="P4995">
        <v>1748</v>
      </c>
      <c r="Q4995">
        <v>82630</v>
      </c>
    </row>
    <row r="4996" spans="1:17" hidden="1" x14ac:dyDescent="0.2">
      <c r="A4996" t="s">
        <v>359</v>
      </c>
      <c r="B4996" s="2">
        <v>41091</v>
      </c>
      <c r="C4996" t="s">
        <v>353</v>
      </c>
      <c r="D4996" t="s">
        <v>354</v>
      </c>
      <c r="E4996" t="s">
        <v>349</v>
      </c>
      <c r="F4996" t="s">
        <v>350</v>
      </c>
      <c r="G4996" t="s">
        <v>415</v>
      </c>
      <c r="H4996">
        <v>55</v>
      </c>
      <c r="I4996" t="s">
        <v>273</v>
      </c>
      <c r="J4996" t="s">
        <v>272</v>
      </c>
      <c r="K4996">
        <v>5719855</v>
      </c>
      <c r="L4996">
        <v>5042620</v>
      </c>
      <c r="M4996">
        <v>374160</v>
      </c>
      <c r="N4996">
        <v>62444</v>
      </c>
      <c r="O4996">
        <v>142546</v>
      </c>
      <c r="P4996">
        <v>2710</v>
      </c>
      <c r="Q4996">
        <v>95375</v>
      </c>
    </row>
    <row r="4997" spans="1:17" hidden="1" x14ac:dyDescent="0.2">
      <c r="A4997" t="s">
        <v>360</v>
      </c>
      <c r="B4997" s="2">
        <v>41456</v>
      </c>
      <c r="C4997" t="s">
        <v>341</v>
      </c>
      <c r="D4997" t="s">
        <v>342</v>
      </c>
      <c r="E4997" t="s">
        <v>343</v>
      </c>
      <c r="F4997" t="s">
        <v>344</v>
      </c>
      <c r="G4997" t="s">
        <v>415</v>
      </c>
      <c r="H4997">
        <v>55</v>
      </c>
      <c r="I4997" t="s">
        <v>273</v>
      </c>
      <c r="J4997" t="s">
        <v>272</v>
      </c>
      <c r="K4997">
        <v>173800</v>
      </c>
      <c r="L4997">
        <v>151093</v>
      </c>
      <c r="M4997">
        <v>7989</v>
      </c>
      <c r="N4997">
        <v>6432</v>
      </c>
      <c r="O4997">
        <v>1327</v>
      </c>
      <c r="P4997">
        <v>443</v>
      </c>
      <c r="Q4997">
        <v>6516</v>
      </c>
    </row>
    <row r="4998" spans="1:17" hidden="1" x14ac:dyDescent="0.2">
      <c r="A4998" t="s">
        <v>360</v>
      </c>
      <c r="B4998" s="2">
        <v>41456</v>
      </c>
      <c r="C4998" t="s">
        <v>341</v>
      </c>
      <c r="D4998" t="s">
        <v>342</v>
      </c>
      <c r="E4998" t="s">
        <v>347</v>
      </c>
      <c r="F4998" t="s">
        <v>348</v>
      </c>
      <c r="G4998" t="s">
        <v>415</v>
      </c>
      <c r="H4998">
        <v>55</v>
      </c>
      <c r="I4998" t="s">
        <v>273</v>
      </c>
      <c r="J4998" t="s">
        <v>272</v>
      </c>
      <c r="K4998">
        <v>2714070</v>
      </c>
      <c r="L4998">
        <v>2385809</v>
      </c>
      <c r="M4998">
        <v>183735</v>
      </c>
      <c r="N4998">
        <v>25020</v>
      </c>
      <c r="O4998">
        <v>75301</v>
      </c>
      <c r="P4998">
        <v>849</v>
      </c>
      <c r="Q4998">
        <v>43356</v>
      </c>
    </row>
    <row r="4999" spans="1:17" hidden="1" x14ac:dyDescent="0.2">
      <c r="A4999" t="s">
        <v>360</v>
      </c>
      <c r="B4999" s="2">
        <v>41456</v>
      </c>
      <c r="C4999" t="s">
        <v>341</v>
      </c>
      <c r="D4999" t="s">
        <v>342</v>
      </c>
      <c r="E4999" t="s">
        <v>349</v>
      </c>
      <c r="F4999" t="s">
        <v>350</v>
      </c>
      <c r="G4999" t="s">
        <v>415</v>
      </c>
      <c r="H4999">
        <v>55</v>
      </c>
      <c r="I4999" t="s">
        <v>273</v>
      </c>
      <c r="J4999" t="s">
        <v>272</v>
      </c>
      <c r="K4999">
        <v>2887870</v>
      </c>
      <c r="L4999">
        <v>2536902</v>
      </c>
      <c r="M4999">
        <v>191724</v>
      </c>
      <c r="N4999">
        <v>31452</v>
      </c>
      <c r="O4999">
        <v>76628</v>
      </c>
      <c r="P4999">
        <v>1292</v>
      </c>
      <c r="Q4999">
        <v>49872</v>
      </c>
    </row>
    <row r="5000" spans="1:17" hidden="1" x14ac:dyDescent="0.2">
      <c r="A5000" t="s">
        <v>360</v>
      </c>
      <c r="B5000" s="2">
        <v>41456</v>
      </c>
      <c r="C5000" t="s">
        <v>351</v>
      </c>
      <c r="D5000" t="s">
        <v>352</v>
      </c>
      <c r="E5000" t="s">
        <v>343</v>
      </c>
      <c r="F5000" t="s">
        <v>344</v>
      </c>
      <c r="G5000" t="s">
        <v>415</v>
      </c>
      <c r="H5000">
        <v>55</v>
      </c>
      <c r="I5000" t="s">
        <v>273</v>
      </c>
      <c r="J5000" t="s">
        <v>272</v>
      </c>
      <c r="K5000">
        <v>187591</v>
      </c>
      <c r="L5000">
        <v>164105</v>
      </c>
      <c r="M5000">
        <v>8014</v>
      </c>
      <c r="N5000">
        <v>6981</v>
      </c>
      <c r="O5000">
        <v>1359</v>
      </c>
      <c r="P5000">
        <v>529</v>
      </c>
      <c r="Q5000">
        <v>6603</v>
      </c>
    </row>
    <row r="5001" spans="1:17" hidden="1" x14ac:dyDescent="0.2">
      <c r="A5001" t="s">
        <v>360</v>
      </c>
      <c r="B5001" s="2">
        <v>41456</v>
      </c>
      <c r="C5001" t="s">
        <v>351</v>
      </c>
      <c r="D5001" t="s">
        <v>352</v>
      </c>
      <c r="E5001" t="s">
        <v>347</v>
      </c>
      <c r="F5001" t="s">
        <v>348</v>
      </c>
      <c r="G5001" t="s">
        <v>415</v>
      </c>
      <c r="H5001">
        <v>55</v>
      </c>
      <c r="I5001" t="s">
        <v>273</v>
      </c>
      <c r="J5001" t="s">
        <v>272</v>
      </c>
      <c r="K5001">
        <v>2661491</v>
      </c>
      <c r="L5001">
        <v>2345777</v>
      </c>
      <c r="M5001">
        <v>176811</v>
      </c>
      <c r="N5001">
        <v>24917</v>
      </c>
      <c r="O5001">
        <v>71110</v>
      </c>
      <c r="P5001">
        <v>958</v>
      </c>
      <c r="Q5001">
        <v>41918</v>
      </c>
    </row>
    <row r="5002" spans="1:17" hidden="1" x14ac:dyDescent="0.2">
      <c r="A5002" t="s">
        <v>360</v>
      </c>
      <c r="B5002" s="2">
        <v>41456</v>
      </c>
      <c r="C5002" t="s">
        <v>351</v>
      </c>
      <c r="D5002" t="s">
        <v>352</v>
      </c>
      <c r="E5002" t="s">
        <v>349</v>
      </c>
      <c r="F5002" t="s">
        <v>350</v>
      </c>
      <c r="G5002" t="s">
        <v>415</v>
      </c>
      <c r="H5002">
        <v>55</v>
      </c>
      <c r="I5002" t="s">
        <v>273</v>
      </c>
      <c r="J5002" t="s">
        <v>272</v>
      </c>
      <c r="K5002">
        <v>2849082</v>
      </c>
      <c r="L5002">
        <v>2509882</v>
      </c>
      <c r="M5002">
        <v>184825</v>
      </c>
      <c r="N5002">
        <v>31898</v>
      </c>
      <c r="O5002">
        <v>72469</v>
      </c>
      <c r="P5002">
        <v>1487</v>
      </c>
      <c r="Q5002">
        <v>48521</v>
      </c>
    </row>
    <row r="5003" spans="1:17" hidden="1" x14ac:dyDescent="0.2">
      <c r="A5003" t="s">
        <v>360</v>
      </c>
      <c r="B5003" s="2">
        <v>41456</v>
      </c>
      <c r="C5003" t="s">
        <v>353</v>
      </c>
      <c r="D5003" t="s">
        <v>354</v>
      </c>
      <c r="E5003" t="s">
        <v>343</v>
      </c>
      <c r="F5003" t="s">
        <v>344</v>
      </c>
      <c r="G5003" t="s">
        <v>415</v>
      </c>
      <c r="H5003">
        <v>55</v>
      </c>
      <c r="I5003" t="s">
        <v>273</v>
      </c>
      <c r="J5003" t="s">
        <v>272</v>
      </c>
      <c r="K5003">
        <v>361391</v>
      </c>
      <c r="L5003">
        <v>315198</v>
      </c>
      <c r="M5003">
        <v>16003</v>
      </c>
      <c r="N5003">
        <v>13413</v>
      </c>
      <c r="O5003">
        <v>2686</v>
      </c>
      <c r="P5003">
        <v>972</v>
      </c>
      <c r="Q5003">
        <v>13119</v>
      </c>
    </row>
    <row r="5004" spans="1:17" hidden="1" x14ac:dyDescent="0.2">
      <c r="A5004" t="s">
        <v>360</v>
      </c>
      <c r="B5004" s="2">
        <v>41456</v>
      </c>
      <c r="C5004" t="s">
        <v>353</v>
      </c>
      <c r="D5004" t="s">
        <v>354</v>
      </c>
      <c r="E5004" t="s">
        <v>347</v>
      </c>
      <c r="F5004" t="s">
        <v>348</v>
      </c>
      <c r="G5004" t="s">
        <v>415</v>
      </c>
      <c r="H5004">
        <v>55</v>
      </c>
      <c r="I5004" t="s">
        <v>273</v>
      </c>
      <c r="J5004" t="s">
        <v>272</v>
      </c>
      <c r="K5004">
        <v>5375561</v>
      </c>
      <c r="L5004">
        <v>4731586</v>
      </c>
      <c r="M5004">
        <v>360546</v>
      </c>
      <c r="N5004">
        <v>49937</v>
      </c>
      <c r="O5004">
        <v>146411</v>
      </c>
      <c r="P5004">
        <v>1807</v>
      </c>
      <c r="Q5004">
        <v>85274</v>
      </c>
    </row>
    <row r="5005" spans="1:17" hidden="1" x14ac:dyDescent="0.2">
      <c r="A5005" t="s">
        <v>360</v>
      </c>
      <c r="B5005" s="2">
        <v>41456</v>
      </c>
      <c r="C5005" t="s">
        <v>353</v>
      </c>
      <c r="D5005" t="s">
        <v>354</v>
      </c>
      <c r="E5005" t="s">
        <v>349</v>
      </c>
      <c r="F5005" t="s">
        <v>350</v>
      </c>
      <c r="G5005" t="s">
        <v>415</v>
      </c>
      <c r="H5005">
        <v>55</v>
      </c>
      <c r="I5005" t="s">
        <v>273</v>
      </c>
      <c r="J5005" t="s">
        <v>272</v>
      </c>
      <c r="K5005">
        <v>5736952</v>
      </c>
      <c r="L5005">
        <v>5046784</v>
      </c>
      <c r="M5005">
        <v>376549</v>
      </c>
      <c r="N5005">
        <v>63350</v>
      </c>
      <c r="O5005">
        <v>149097</v>
      </c>
      <c r="P5005">
        <v>2779</v>
      </c>
      <c r="Q5005">
        <v>98393</v>
      </c>
    </row>
    <row r="5006" spans="1:17" x14ac:dyDescent="0.2">
      <c r="A5006" t="s">
        <v>361</v>
      </c>
      <c r="B5006" s="2">
        <v>41821</v>
      </c>
      <c r="C5006" t="s">
        <v>341</v>
      </c>
      <c r="D5006" t="s">
        <v>342</v>
      </c>
      <c r="E5006" t="s">
        <v>343</v>
      </c>
      <c r="F5006" t="s">
        <v>344</v>
      </c>
      <c r="G5006" t="s">
        <v>415</v>
      </c>
      <c r="H5006">
        <v>55</v>
      </c>
      <c r="I5006" t="s">
        <v>273</v>
      </c>
      <c r="J5006" t="s">
        <v>272</v>
      </c>
      <c r="K5006">
        <v>177736</v>
      </c>
      <c r="L5006">
        <v>154463</v>
      </c>
      <c r="M5006">
        <v>8141</v>
      </c>
      <c r="N5006">
        <v>6669</v>
      </c>
      <c r="O5006">
        <v>1360</v>
      </c>
      <c r="P5006">
        <v>455</v>
      </c>
      <c r="Q5006">
        <v>6648</v>
      </c>
    </row>
    <row r="5007" spans="1:17" x14ac:dyDescent="0.2">
      <c r="A5007" t="s">
        <v>361</v>
      </c>
      <c r="B5007" s="2">
        <v>41821</v>
      </c>
      <c r="C5007" t="s">
        <v>341</v>
      </c>
      <c r="D5007" t="s">
        <v>342</v>
      </c>
      <c r="E5007" t="s">
        <v>347</v>
      </c>
      <c r="F5007" t="s">
        <v>348</v>
      </c>
      <c r="G5007" t="s">
        <v>415</v>
      </c>
      <c r="H5007">
        <v>55</v>
      </c>
      <c r="I5007" t="s">
        <v>273</v>
      </c>
      <c r="J5007" t="s">
        <v>272</v>
      </c>
      <c r="K5007">
        <v>2716694</v>
      </c>
      <c r="L5007">
        <v>2382481</v>
      </c>
      <c r="M5007">
        <v>185104</v>
      </c>
      <c r="N5007">
        <v>25206</v>
      </c>
      <c r="O5007">
        <v>78289</v>
      </c>
      <c r="P5007">
        <v>909</v>
      </c>
      <c r="Q5007">
        <v>44705</v>
      </c>
    </row>
    <row r="5008" spans="1:17" x14ac:dyDescent="0.2">
      <c r="A5008" t="s">
        <v>361</v>
      </c>
      <c r="B5008" s="2">
        <v>41821</v>
      </c>
      <c r="C5008" t="s">
        <v>341</v>
      </c>
      <c r="D5008" t="s">
        <v>342</v>
      </c>
      <c r="E5008" t="s">
        <v>349</v>
      </c>
      <c r="F5008" t="s">
        <v>350</v>
      </c>
      <c r="G5008" t="s">
        <v>415</v>
      </c>
      <c r="H5008">
        <v>55</v>
      </c>
      <c r="I5008" t="s">
        <v>273</v>
      </c>
      <c r="J5008" t="s">
        <v>272</v>
      </c>
      <c r="K5008">
        <v>2894430</v>
      </c>
      <c r="L5008">
        <v>2536944</v>
      </c>
      <c r="M5008">
        <v>193245</v>
      </c>
      <c r="N5008">
        <v>31875</v>
      </c>
      <c r="O5008">
        <v>79649</v>
      </c>
      <c r="P5008">
        <v>1364</v>
      </c>
      <c r="Q5008">
        <v>51353</v>
      </c>
    </row>
    <row r="5009" spans="1:17" x14ac:dyDescent="0.2">
      <c r="A5009" t="s">
        <v>361</v>
      </c>
      <c r="B5009" s="2">
        <v>41821</v>
      </c>
      <c r="C5009" t="s">
        <v>351</v>
      </c>
      <c r="D5009" t="s">
        <v>352</v>
      </c>
      <c r="E5009" t="s">
        <v>343</v>
      </c>
      <c r="F5009" t="s">
        <v>344</v>
      </c>
      <c r="G5009" t="s">
        <v>415</v>
      </c>
      <c r="H5009">
        <v>55</v>
      </c>
      <c r="I5009" t="s">
        <v>273</v>
      </c>
      <c r="J5009" t="s">
        <v>272</v>
      </c>
      <c r="K5009">
        <v>190889</v>
      </c>
      <c r="L5009">
        <v>166665</v>
      </c>
      <c r="M5009">
        <v>8243</v>
      </c>
      <c r="N5009">
        <v>7212</v>
      </c>
      <c r="O5009">
        <v>1405</v>
      </c>
      <c r="P5009">
        <v>548</v>
      </c>
      <c r="Q5009">
        <v>6816</v>
      </c>
    </row>
    <row r="5010" spans="1:17" x14ac:dyDescent="0.2">
      <c r="A5010" t="s">
        <v>361</v>
      </c>
      <c r="B5010" s="2">
        <v>41821</v>
      </c>
      <c r="C5010" t="s">
        <v>351</v>
      </c>
      <c r="D5010" t="s">
        <v>352</v>
      </c>
      <c r="E5010" t="s">
        <v>347</v>
      </c>
      <c r="F5010" t="s">
        <v>348</v>
      </c>
      <c r="G5010" t="s">
        <v>415</v>
      </c>
      <c r="H5010">
        <v>55</v>
      </c>
      <c r="I5010" t="s">
        <v>273</v>
      </c>
      <c r="J5010" t="s">
        <v>272</v>
      </c>
      <c r="K5010">
        <v>2666655</v>
      </c>
      <c r="L5010">
        <v>2345148</v>
      </c>
      <c r="M5010">
        <v>178114</v>
      </c>
      <c r="N5010">
        <v>25084</v>
      </c>
      <c r="O5010">
        <v>73909</v>
      </c>
      <c r="P5010">
        <v>1006</v>
      </c>
      <c r="Q5010">
        <v>43394</v>
      </c>
    </row>
    <row r="5011" spans="1:17" x14ac:dyDescent="0.2">
      <c r="A5011" t="s">
        <v>361</v>
      </c>
      <c r="B5011" s="2">
        <v>41821</v>
      </c>
      <c r="C5011" t="s">
        <v>351</v>
      </c>
      <c r="D5011" t="s">
        <v>352</v>
      </c>
      <c r="E5011" t="s">
        <v>349</v>
      </c>
      <c r="F5011" t="s">
        <v>350</v>
      </c>
      <c r="G5011" t="s">
        <v>415</v>
      </c>
      <c r="H5011">
        <v>55</v>
      </c>
      <c r="I5011" t="s">
        <v>273</v>
      </c>
      <c r="J5011" t="s">
        <v>272</v>
      </c>
      <c r="K5011">
        <v>2857544</v>
      </c>
      <c r="L5011">
        <v>2511813</v>
      </c>
      <c r="M5011">
        <v>186357</v>
      </c>
      <c r="N5011">
        <v>32296</v>
      </c>
      <c r="O5011">
        <v>75314</v>
      </c>
      <c r="P5011">
        <v>1554</v>
      </c>
      <c r="Q5011">
        <v>50210</v>
      </c>
    </row>
    <row r="5012" spans="1:17" x14ac:dyDescent="0.2">
      <c r="A5012" t="s">
        <v>361</v>
      </c>
      <c r="B5012" s="2">
        <v>41821</v>
      </c>
      <c r="C5012" t="s">
        <v>353</v>
      </c>
      <c r="D5012" t="s">
        <v>354</v>
      </c>
      <c r="E5012" t="s">
        <v>343</v>
      </c>
      <c r="F5012" t="s">
        <v>344</v>
      </c>
      <c r="G5012" t="s">
        <v>415</v>
      </c>
      <c r="H5012">
        <v>55</v>
      </c>
      <c r="I5012" t="s">
        <v>273</v>
      </c>
      <c r="J5012" t="s">
        <v>272</v>
      </c>
      <c r="K5012">
        <v>368625</v>
      </c>
      <c r="L5012">
        <v>321128</v>
      </c>
      <c r="M5012">
        <v>16384</v>
      </c>
      <c r="N5012">
        <v>13881</v>
      </c>
      <c r="O5012">
        <v>2765</v>
      </c>
      <c r="P5012">
        <v>1003</v>
      </c>
      <c r="Q5012">
        <v>13464</v>
      </c>
    </row>
    <row r="5013" spans="1:17" x14ac:dyDescent="0.2">
      <c r="A5013" t="s">
        <v>361</v>
      </c>
      <c r="B5013" s="2">
        <v>41821</v>
      </c>
      <c r="C5013" t="s">
        <v>353</v>
      </c>
      <c r="D5013" t="s">
        <v>354</v>
      </c>
      <c r="E5013" t="s">
        <v>347</v>
      </c>
      <c r="F5013" t="s">
        <v>348</v>
      </c>
      <c r="G5013" t="s">
        <v>415</v>
      </c>
      <c r="H5013">
        <v>55</v>
      </c>
      <c r="I5013" t="s">
        <v>273</v>
      </c>
      <c r="J5013" t="s">
        <v>272</v>
      </c>
      <c r="K5013">
        <v>5383349</v>
      </c>
      <c r="L5013">
        <v>4727629</v>
      </c>
      <c r="M5013">
        <v>363218</v>
      </c>
      <c r="N5013">
        <v>50290</v>
      </c>
      <c r="O5013">
        <v>152198</v>
      </c>
      <c r="P5013">
        <v>1915</v>
      </c>
      <c r="Q5013">
        <v>88099</v>
      </c>
    </row>
    <row r="5014" spans="1:17" x14ac:dyDescent="0.2">
      <c r="A5014" t="s">
        <v>361</v>
      </c>
      <c r="B5014" s="2">
        <v>41821</v>
      </c>
      <c r="C5014" t="s">
        <v>353</v>
      </c>
      <c r="D5014" t="s">
        <v>354</v>
      </c>
      <c r="E5014" t="s">
        <v>349</v>
      </c>
      <c r="F5014" t="s">
        <v>350</v>
      </c>
      <c r="G5014" t="s">
        <v>415</v>
      </c>
      <c r="H5014">
        <v>55</v>
      </c>
      <c r="I5014" t="s">
        <v>273</v>
      </c>
      <c r="J5014" t="s">
        <v>272</v>
      </c>
      <c r="K5014">
        <v>5751974</v>
      </c>
      <c r="L5014">
        <v>5048757</v>
      </c>
      <c r="M5014">
        <v>379602</v>
      </c>
      <c r="N5014">
        <v>64171</v>
      </c>
      <c r="O5014">
        <v>154963</v>
      </c>
      <c r="P5014">
        <v>2918</v>
      </c>
      <c r="Q5014">
        <v>101563</v>
      </c>
    </row>
    <row r="5015" spans="1:17" hidden="1" x14ac:dyDescent="0.2">
      <c r="A5015" t="s">
        <v>362</v>
      </c>
      <c r="B5015" s="2">
        <v>42186</v>
      </c>
      <c r="C5015" t="s">
        <v>341</v>
      </c>
      <c r="D5015" t="s">
        <v>342</v>
      </c>
      <c r="E5015" t="s">
        <v>343</v>
      </c>
      <c r="F5015" t="s">
        <v>344</v>
      </c>
      <c r="G5015" t="s">
        <v>415</v>
      </c>
      <c r="H5015">
        <v>55</v>
      </c>
      <c r="I5015" t="s">
        <v>273</v>
      </c>
      <c r="J5015" t="s">
        <v>272</v>
      </c>
      <c r="K5015">
        <v>181786</v>
      </c>
      <c r="L5015">
        <v>157832</v>
      </c>
      <c r="M5015">
        <v>8239</v>
      </c>
      <c r="N5015">
        <v>6976</v>
      </c>
      <c r="O5015">
        <v>1378</v>
      </c>
      <c r="P5015">
        <v>489</v>
      </c>
      <c r="Q5015">
        <v>6872</v>
      </c>
    </row>
    <row r="5016" spans="1:17" hidden="1" x14ac:dyDescent="0.2">
      <c r="A5016" t="s">
        <v>362</v>
      </c>
      <c r="B5016" s="2">
        <v>42186</v>
      </c>
      <c r="C5016" t="s">
        <v>341</v>
      </c>
      <c r="D5016" t="s">
        <v>342</v>
      </c>
      <c r="E5016" t="s">
        <v>347</v>
      </c>
      <c r="F5016" t="s">
        <v>348</v>
      </c>
      <c r="G5016" t="s">
        <v>415</v>
      </c>
      <c r="H5016">
        <v>55</v>
      </c>
      <c r="I5016" t="s">
        <v>273</v>
      </c>
      <c r="J5016" t="s">
        <v>272</v>
      </c>
      <c r="K5016">
        <v>2715826</v>
      </c>
      <c r="L5016">
        <v>2376163</v>
      </c>
      <c r="M5016">
        <v>186098</v>
      </c>
      <c r="N5016">
        <v>25308</v>
      </c>
      <c r="O5016">
        <v>81373</v>
      </c>
      <c r="P5016">
        <v>927</v>
      </c>
      <c r="Q5016">
        <v>45957</v>
      </c>
    </row>
    <row r="5017" spans="1:17" hidden="1" x14ac:dyDescent="0.2">
      <c r="A5017" t="s">
        <v>362</v>
      </c>
      <c r="B5017" s="2">
        <v>42186</v>
      </c>
      <c r="C5017" t="s">
        <v>341</v>
      </c>
      <c r="D5017" t="s">
        <v>342</v>
      </c>
      <c r="E5017" t="s">
        <v>349</v>
      </c>
      <c r="F5017" t="s">
        <v>350</v>
      </c>
      <c r="G5017" t="s">
        <v>415</v>
      </c>
      <c r="H5017">
        <v>55</v>
      </c>
      <c r="I5017" t="s">
        <v>273</v>
      </c>
      <c r="J5017" t="s">
        <v>272</v>
      </c>
      <c r="K5017">
        <v>2897612</v>
      </c>
      <c r="L5017">
        <v>2533995</v>
      </c>
      <c r="M5017">
        <v>194337</v>
      </c>
      <c r="N5017">
        <v>32284</v>
      </c>
      <c r="O5017">
        <v>82751</v>
      </c>
      <c r="P5017">
        <v>1416</v>
      </c>
      <c r="Q5017">
        <v>52829</v>
      </c>
    </row>
    <row r="5018" spans="1:17" hidden="1" x14ac:dyDescent="0.2">
      <c r="A5018" t="s">
        <v>362</v>
      </c>
      <c r="B5018" s="2">
        <v>42186</v>
      </c>
      <c r="C5018" t="s">
        <v>351</v>
      </c>
      <c r="D5018" t="s">
        <v>352</v>
      </c>
      <c r="E5018" t="s">
        <v>343</v>
      </c>
      <c r="F5018" t="s">
        <v>344</v>
      </c>
      <c r="G5018" t="s">
        <v>415</v>
      </c>
      <c r="H5018">
        <v>55</v>
      </c>
      <c r="I5018" t="s">
        <v>273</v>
      </c>
      <c r="J5018" t="s">
        <v>272</v>
      </c>
      <c r="K5018">
        <v>194768</v>
      </c>
      <c r="L5018">
        <v>169748</v>
      </c>
      <c r="M5018">
        <v>8433</v>
      </c>
      <c r="N5018">
        <v>7519</v>
      </c>
      <c r="O5018">
        <v>1451</v>
      </c>
      <c r="P5018">
        <v>553</v>
      </c>
      <c r="Q5018">
        <v>7064</v>
      </c>
    </row>
    <row r="5019" spans="1:17" hidden="1" x14ac:dyDescent="0.2">
      <c r="A5019" t="s">
        <v>362</v>
      </c>
      <c r="B5019" s="2">
        <v>42186</v>
      </c>
      <c r="C5019" t="s">
        <v>351</v>
      </c>
      <c r="D5019" t="s">
        <v>352</v>
      </c>
      <c r="E5019" t="s">
        <v>347</v>
      </c>
      <c r="F5019" t="s">
        <v>348</v>
      </c>
      <c r="G5019" t="s">
        <v>415</v>
      </c>
      <c r="H5019">
        <v>55</v>
      </c>
      <c r="I5019" t="s">
        <v>273</v>
      </c>
      <c r="J5019" t="s">
        <v>272</v>
      </c>
      <c r="K5019">
        <v>2669026</v>
      </c>
      <c r="L5019">
        <v>2341975</v>
      </c>
      <c r="M5019">
        <v>179215</v>
      </c>
      <c r="N5019">
        <v>25279</v>
      </c>
      <c r="O5019">
        <v>76677</v>
      </c>
      <c r="P5019">
        <v>1034</v>
      </c>
      <c r="Q5019">
        <v>44846</v>
      </c>
    </row>
    <row r="5020" spans="1:17" hidden="1" x14ac:dyDescent="0.2">
      <c r="A5020" t="s">
        <v>362</v>
      </c>
      <c r="B5020" s="2">
        <v>42186</v>
      </c>
      <c r="C5020" t="s">
        <v>351</v>
      </c>
      <c r="D5020" t="s">
        <v>352</v>
      </c>
      <c r="E5020" t="s">
        <v>349</v>
      </c>
      <c r="F5020" t="s">
        <v>350</v>
      </c>
      <c r="G5020" t="s">
        <v>415</v>
      </c>
      <c r="H5020">
        <v>55</v>
      </c>
      <c r="I5020" t="s">
        <v>273</v>
      </c>
      <c r="J5020" t="s">
        <v>272</v>
      </c>
      <c r="K5020">
        <v>2863794</v>
      </c>
      <c r="L5020">
        <v>2511723</v>
      </c>
      <c r="M5020">
        <v>187648</v>
      </c>
      <c r="N5020">
        <v>32798</v>
      </c>
      <c r="O5020">
        <v>78128</v>
      </c>
      <c r="P5020">
        <v>1587</v>
      </c>
      <c r="Q5020">
        <v>51910</v>
      </c>
    </row>
    <row r="5021" spans="1:17" hidden="1" x14ac:dyDescent="0.2">
      <c r="A5021" t="s">
        <v>362</v>
      </c>
      <c r="B5021" s="2">
        <v>42186</v>
      </c>
      <c r="C5021" t="s">
        <v>353</v>
      </c>
      <c r="D5021" t="s">
        <v>354</v>
      </c>
      <c r="E5021" t="s">
        <v>343</v>
      </c>
      <c r="F5021" t="s">
        <v>344</v>
      </c>
      <c r="G5021" t="s">
        <v>415</v>
      </c>
      <c r="H5021">
        <v>55</v>
      </c>
      <c r="I5021" t="s">
        <v>273</v>
      </c>
      <c r="J5021" t="s">
        <v>272</v>
      </c>
      <c r="K5021">
        <v>376554</v>
      </c>
      <c r="L5021">
        <v>327580</v>
      </c>
      <c r="M5021">
        <v>16672</v>
      </c>
      <c r="N5021">
        <v>14495</v>
      </c>
      <c r="O5021">
        <v>2829</v>
      </c>
      <c r="P5021">
        <v>1042</v>
      </c>
      <c r="Q5021">
        <v>13936</v>
      </c>
    </row>
    <row r="5022" spans="1:17" hidden="1" x14ac:dyDescent="0.2">
      <c r="A5022" t="s">
        <v>362</v>
      </c>
      <c r="B5022" s="2">
        <v>42186</v>
      </c>
      <c r="C5022" t="s">
        <v>353</v>
      </c>
      <c r="D5022" t="s">
        <v>354</v>
      </c>
      <c r="E5022" t="s">
        <v>347</v>
      </c>
      <c r="F5022" t="s">
        <v>348</v>
      </c>
      <c r="G5022" t="s">
        <v>415</v>
      </c>
      <c r="H5022">
        <v>55</v>
      </c>
      <c r="I5022" t="s">
        <v>273</v>
      </c>
      <c r="J5022" t="s">
        <v>272</v>
      </c>
      <c r="K5022">
        <v>5384852</v>
      </c>
      <c r="L5022">
        <v>4718138</v>
      </c>
      <c r="M5022">
        <v>365313</v>
      </c>
      <c r="N5022">
        <v>50587</v>
      </c>
      <c r="O5022">
        <v>158050</v>
      </c>
      <c r="P5022">
        <v>1961</v>
      </c>
      <c r="Q5022">
        <v>90803</v>
      </c>
    </row>
    <row r="5023" spans="1:17" hidden="1" x14ac:dyDescent="0.2">
      <c r="A5023" t="s">
        <v>362</v>
      </c>
      <c r="B5023" s="2">
        <v>42186</v>
      </c>
      <c r="C5023" t="s">
        <v>353</v>
      </c>
      <c r="D5023" t="s">
        <v>354</v>
      </c>
      <c r="E5023" t="s">
        <v>349</v>
      </c>
      <c r="F5023" t="s">
        <v>350</v>
      </c>
      <c r="G5023" t="s">
        <v>415</v>
      </c>
      <c r="H5023">
        <v>55</v>
      </c>
      <c r="I5023" t="s">
        <v>273</v>
      </c>
      <c r="J5023" t="s">
        <v>272</v>
      </c>
      <c r="K5023">
        <v>5761406</v>
      </c>
      <c r="L5023">
        <v>5045718</v>
      </c>
      <c r="M5023">
        <v>381985</v>
      </c>
      <c r="N5023">
        <v>65082</v>
      </c>
      <c r="O5023">
        <v>160879</v>
      </c>
      <c r="P5023">
        <v>3003</v>
      </c>
      <c r="Q5023">
        <v>104739</v>
      </c>
    </row>
    <row r="5024" spans="1:17" hidden="1" x14ac:dyDescent="0.2">
      <c r="A5024" t="s">
        <v>363</v>
      </c>
      <c r="B5024" s="2">
        <v>42552</v>
      </c>
      <c r="C5024" t="s">
        <v>341</v>
      </c>
      <c r="D5024" t="s">
        <v>342</v>
      </c>
      <c r="E5024" t="s">
        <v>343</v>
      </c>
      <c r="F5024" t="s">
        <v>344</v>
      </c>
      <c r="G5024" t="s">
        <v>415</v>
      </c>
      <c r="H5024">
        <v>55</v>
      </c>
      <c r="I5024" t="s">
        <v>273</v>
      </c>
      <c r="J5024" t="s">
        <v>272</v>
      </c>
      <c r="K5024">
        <v>186465</v>
      </c>
      <c r="L5024">
        <v>161696</v>
      </c>
      <c r="M5024">
        <v>8439</v>
      </c>
      <c r="N5024">
        <v>7309</v>
      </c>
      <c r="O5024">
        <v>1425</v>
      </c>
      <c r="P5024">
        <v>488</v>
      </c>
      <c r="Q5024">
        <v>7108</v>
      </c>
    </row>
    <row r="5025" spans="1:17" hidden="1" x14ac:dyDescent="0.2">
      <c r="A5025" t="s">
        <v>363</v>
      </c>
      <c r="B5025" s="2">
        <v>42552</v>
      </c>
      <c r="C5025" t="s">
        <v>341</v>
      </c>
      <c r="D5025" t="s">
        <v>342</v>
      </c>
      <c r="E5025" t="s">
        <v>347</v>
      </c>
      <c r="F5025" t="s">
        <v>348</v>
      </c>
      <c r="G5025" t="s">
        <v>415</v>
      </c>
      <c r="H5025">
        <v>55</v>
      </c>
      <c r="I5025" t="s">
        <v>273</v>
      </c>
      <c r="J5025" t="s">
        <v>272</v>
      </c>
      <c r="K5025">
        <v>2716070</v>
      </c>
      <c r="L5025">
        <v>2371383</v>
      </c>
      <c r="M5025">
        <v>187054</v>
      </c>
      <c r="N5025">
        <v>25517</v>
      </c>
      <c r="O5025">
        <v>83989</v>
      </c>
      <c r="P5025">
        <v>966</v>
      </c>
      <c r="Q5025">
        <v>47161</v>
      </c>
    </row>
    <row r="5026" spans="1:17" hidden="1" x14ac:dyDescent="0.2">
      <c r="A5026" t="s">
        <v>363</v>
      </c>
      <c r="B5026" s="2">
        <v>42552</v>
      </c>
      <c r="C5026" t="s">
        <v>341</v>
      </c>
      <c r="D5026" t="s">
        <v>342</v>
      </c>
      <c r="E5026" t="s">
        <v>349</v>
      </c>
      <c r="F5026" t="s">
        <v>350</v>
      </c>
      <c r="G5026" t="s">
        <v>415</v>
      </c>
      <c r="H5026">
        <v>55</v>
      </c>
      <c r="I5026" t="s">
        <v>273</v>
      </c>
      <c r="J5026" t="s">
        <v>272</v>
      </c>
      <c r="K5026">
        <v>2902535</v>
      </c>
      <c r="L5026">
        <v>2533079</v>
      </c>
      <c r="M5026">
        <v>195493</v>
      </c>
      <c r="N5026">
        <v>32826</v>
      </c>
      <c r="O5026">
        <v>85414</v>
      </c>
      <c r="P5026">
        <v>1454</v>
      </c>
      <c r="Q5026">
        <v>54269</v>
      </c>
    </row>
    <row r="5027" spans="1:17" hidden="1" x14ac:dyDescent="0.2">
      <c r="A5027" t="s">
        <v>363</v>
      </c>
      <c r="B5027" s="2">
        <v>42552</v>
      </c>
      <c r="C5027" t="s">
        <v>351</v>
      </c>
      <c r="D5027" t="s">
        <v>352</v>
      </c>
      <c r="E5027" t="s">
        <v>343</v>
      </c>
      <c r="F5027" t="s">
        <v>344</v>
      </c>
      <c r="G5027" t="s">
        <v>415</v>
      </c>
      <c r="H5027">
        <v>55</v>
      </c>
      <c r="I5027" t="s">
        <v>273</v>
      </c>
      <c r="J5027" t="s">
        <v>272</v>
      </c>
      <c r="K5027">
        <v>199178</v>
      </c>
      <c r="L5027">
        <v>173392</v>
      </c>
      <c r="M5027">
        <v>8669</v>
      </c>
      <c r="N5027">
        <v>7803</v>
      </c>
      <c r="O5027">
        <v>1490</v>
      </c>
      <c r="P5027">
        <v>564</v>
      </c>
      <c r="Q5027">
        <v>7260</v>
      </c>
    </row>
    <row r="5028" spans="1:17" hidden="1" x14ac:dyDescent="0.2">
      <c r="A5028" t="s">
        <v>363</v>
      </c>
      <c r="B5028" s="2">
        <v>42552</v>
      </c>
      <c r="C5028" t="s">
        <v>351</v>
      </c>
      <c r="D5028" t="s">
        <v>352</v>
      </c>
      <c r="E5028" t="s">
        <v>347</v>
      </c>
      <c r="F5028" t="s">
        <v>348</v>
      </c>
      <c r="G5028" t="s">
        <v>415</v>
      </c>
      <c r="H5028">
        <v>55</v>
      </c>
      <c r="I5028" t="s">
        <v>273</v>
      </c>
      <c r="J5028" t="s">
        <v>272</v>
      </c>
      <c r="K5028">
        <v>2671245</v>
      </c>
      <c r="L5028">
        <v>2339060</v>
      </c>
      <c r="M5028">
        <v>180172</v>
      </c>
      <c r="N5028">
        <v>25448</v>
      </c>
      <c r="O5028">
        <v>79340</v>
      </c>
      <c r="P5028">
        <v>1080</v>
      </c>
      <c r="Q5028">
        <v>46145</v>
      </c>
    </row>
    <row r="5029" spans="1:17" hidden="1" x14ac:dyDescent="0.2">
      <c r="A5029" t="s">
        <v>363</v>
      </c>
      <c r="B5029" s="2">
        <v>42552</v>
      </c>
      <c r="C5029" t="s">
        <v>351</v>
      </c>
      <c r="D5029" t="s">
        <v>352</v>
      </c>
      <c r="E5029" t="s">
        <v>349</v>
      </c>
      <c r="F5029" t="s">
        <v>350</v>
      </c>
      <c r="G5029" t="s">
        <v>415</v>
      </c>
      <c r="H5029">
        <v>55</v>
      </c>
      <c r="I5029" t="s">
        <v>273</v>
      </c>
      <c r="J5029" t="s">
        <v>272</v>
      </c>
      <c r="K5029">
        <v>2870423</v>
      </c>
      <c r="L5029">
        <v>2512452</v>
      </c>
      <c r="M5029">
        <v>188841</v>
      </c>
      <c r="N5029">
        <v>33251</v>
      </c>
      <c r="O5029">
        <v>80830</v>
      </c>
      <c r="P5029">
        <v>1644</v>
      </c>
      <c r="Q5029">
        <v>53405</v>
      </c>
    </row>
    <row r="5030" spans="1:17" hidden="1" x14ac:dyDescent="0.2">
      <c r="A5030" t="s">
        <v>363</v>
      </c>
      <c r="B5030" s="2">
        <v>42552</v>
      </c>
      <c r="C5030" t="s">
        <v>353</v>
      </c>
      <c r="D5030" t="s">
        <v>354</v>
      </c>
      <c r="E5030" t="s">
        <v>343</v>
      </c>
      <c r="F5030" t="s">
        <v>344</v>
      </c>
      <c r="G5030" t="s">
        <v>415</v>
      </c>
      <c r="H5030">
        <v>55</v>
      </c>
      <c r="I5030" t="s">
        <v>273</v>
      </c>
      <c r="J5030" t="s">
        <v>272</v>
      </c>
      <c r="K5030">
        <v>385643</v>
      </c>
      <c r="L5030">
        <v>335088</v>
      </c>
      <c r="M5030">
        <v>17108</v>
      </c>
      <c r="N5030">
        <v>15112</v>
      </c>
      <c r="O5030">
        <v>2915</v>
      </c>
      <c r="P5030">
        <v>1052</v>
      </c>
      <c r="Q5030">
        <v>14368</v>
      </c>
    </row>
    <row r="5031" spans="1:17" hidden="1" x14ac:dyDescent="0.2">
      <c r="A5031" t="s">
        <v>363</v>
      </c>
      <c r="B5031" s="2">
        <v>42552</v>
      </c>
      <c r="C5031" t="s">
        <v>353</v>
      </c>
      <c r="D5031" t="s">
        <v>354</v>
      </c>
      <c r="E5031" t="s">
        <v>347</v>
      </c>
      <c r="F5031" t="s">
        <v>348</v>
      </c>
      <c r="G5031" t="s">
        <v>415</v>
      </c>
      <c r="H5031">
        <v>55</v>
      </c>
      <c r="I5031" t="s">
        <v>273</v>
      </c>
      <c r="J5031" t="s">
        <v>272</v>
      </c>
      <c r="K5031">
        <v>5387315</v>
      </c>
      <c r="L5031">
        <v>4710443</v>
      </c>
      <c r="M5031">
        <v>367226</v>
      </c>
      <c r="N5031">
        <v>50965</v>
      </c>
      <c r="O5031">
        <v>163329</v>
      </c>
      <c r="P5031">
        <v>2046</v>
      </c>
      <c r="Q5031">
        <v>93306</v>
      </c>
    </row>
    <row r="5032" spans="1:17" hidden="1" x14ac:dyDescent="0.2">
      <c r="A5032" t="s">
        <v>363</v>
      </c>
      <c r="B5032" s="2">
        <v>42552</v>
      </c>
      <c r="C5032" t="s">
        <v>353</v>
      </c>
      <c r="D5032" t="s">
        <v>354</v>
      </c>
      <c r="E5032" t="s">
        <v>349</v>
      </c>
      <c r="F5032" t="s">
        <v>350</v>
      </c>
      <c r="G5032" t="s">
        <v>415</v>
      </c>
      <c r="H5032">
        <v>55</v>
      </c>
      <c r="I5032" t="s">
        <v>273</v>
      </c>
      <c r="J5032" t="s">
        <v>272</v>
      </c>
      <c r="K5032">
        <v>5772958</v>
      </c>
      <c r="L5032">
        <v>5045531</v>
      </c>
      <c r="M5032">
        <v>384334</v>
      </c>
      <c r="N5032">
        <v>66077</v>
      </c>
      <c r="O5032">
        <v>166244</v>
      </c>
      <c r="P5032">
        <v>3098</v>
      </c>
      <c r="Q5032">
        <v>107674</v>
      </c>
    </row>
    <row r="5033" spans="1:17" hidden="1" x14ac:dyDescent="0.2">
      <c r="A5033" t="s">
        <v>364</v>
      </c>
      <c r="B5033" s="2">
        <v>42917</v>
      </c>
      <c r="C5033" t="s">
        <v>341</v>
      </c>
      <c r="D5033" t="s">
        <v>342</v>
      </c>
      <c r="E5033" t="s">
        <v>343</v>
      </c>
      <c r="F5033" t="s">
        <v>344</v>
      </c>
      <c r="G5033" t="s">
        <v>415</v>
      </c>
      <c r="H5033">
        <v>55</v>
      </c>
      <c r="I5033" t="s">
        <v>273</v>
      </c>
      <c r="J5033" t="s">
        <v>272</v>
      </c>
      <c r="K5033">
        <v>190912</v>
      </c>
      <c r="L5033">
        <v>165485</v>
      </c>
      <c r="M5033">
        <v>8672</v>
      </c>
      <c r="N5033">
        <v>7490</v>
      </c>
      <c r="O5033">
        <v>1460</v>
      </c>
      <c r="P5033">
        <v>503</v>
      </c>
      <c r="Q5033">
        <v>7302</v>
      </c>
    </row>
    <row r="5034" spans="1:17" hidden="1" x14ac:dyDescent="0.2">
      <c r="A5034" t="s">
        <v>364</v>
      </c>
      <c r="B5034" s="2">
        <v>42917</v>
      </c>
      <c r="C5034" t="s">
        <v>341</v>
      </c>
      <c r="D5034" t="s">
        <v>342</v>
      </c>
      <c r="E5034" t="s">
        <v>347</v>
      </c>
      <c r="F5034" t="s">
        <v>348</v>
      </c>
      <c r="G5034" t="s">
        <v>415</v>
      </c>
      <c r="H5034">
        <v>55</v>
      </c>
      <c r="I5034" t="s">
        <v>273</v>
      </c>
      <c r="J5034" t="s">
        <v>272</v>
      </c>
      <c r="K5034">
        <v>2720749</v>
      </c>
      <c r="L5034">
        <v>2370850</v>
      </c>
      <c r="M5034">
        <v>187983</v>
      </c>
      <c r="N5034">
        <v>25805</v>
      </c>
      <c r="O5034">
        <v>86621</v>
      </c>
      <c r="P5034">
        <v>984</v>
      </c>
      <c r="Q5034">
        <v>48506</v>
      </c>
    </row>
    <row r="5035" spans="1:17" hidden="1" x14ac:dyDescent="0.2">
      <c r="A5035" t="s">
        <v>364</v>
      </c>
      <c r="B5035" s="2">
        <v>42917</v>
      </c>
      <c r="C5035" t="s">
        <v>341</v>
      </c>
      <c r="D5035" t="s">
        <v>342</v>
      </c>
      <c r="E5035" t="s">
        <v>349</v>
      </c>
      <c r="F5035" t="s">
        <v>350</v>
      </c>
      <c r="G5035" t="s">
        <v>415</v>
      </c>
      <c r="H5035">
        <v>55</v>
      </c>
      <c r="I5035" t="s">
        <v>273</v>
      </c>
      <c r="J5035" t="s">
        <v>272</v>
      </c>
      <c r="K5035">
        <v>2911661</v>
      </c>
      <c r="L5035">
        <v>2536335</v>
      </c>
      <c r="M5035">
        <v>196655</v>
      </c>
      <c r="N5035">
        <v>33295</v>
      </c>
      <c r="O5035">
        <v>88081</v>
      </c>
      <c r="P5035">
        <v>1487</v>
      </c>
      <c r="Q5035">
        <v>55808</v>
      </c>
    </row>
    <row r="5036" spans="1:17" hidden="1" x14ac:dyDescent="0.2">
      <c r="A5036" t="s">
        <v>364</v>
      </c>
      <c r="B5036" s="2">
        <v>42917</v>
      </c>
      <c r="C5036" t="s">
        <v>351</v>
      </c>
      <c r="D5036" t="s">
        <v>352</v>
      </c>
      <c r="E5036" t="s">
        <v>343</v>
      </c>
      <c r="F5036" t="s">
        <v>344</v>
      </c>
      <c r="G5036" t="s">
        <v>415</v>
      </c>
      <c r="H5036">
        <v>55</v>
      </c>
      <c r="I5036" t="s">
        <v>273</v>
      </c>
      <c r="J5036" t="s">
        <v>272</v>
      </c>
      <c r="K5036">
        <v>203185</v>
      </c>
      <c r="L5036">
        <v>176804</v>
      </c>
      <c r="M5036">
        <v>8872</v>
      </c>
      <c r="N5036">
        <v>7939</v>
      </c>
      <c r="O5036">
        <v>1519</v>
      </c>
      <c r="P5036">
        <v>584</v>
      </c>
      <c r="Q5036">
        <v>7467</v>
      </c>
    </row>
    <row r="5037" spans="1:17" hidden="1" x14ac:dyDescent="0.2">
      <c r="A5037" t="s">
        <v>364</v>
      </c>
      <c r="B5037" s="2">
        <v>42917</v>
      </c>
      <c r="C5037" t="s">
        <v>351</v>
      </c>
      <c r="D5037" t="s">
        <v>352</v>
      </c>
      <c r="E5037" t="s">
        <v>347</v>
      </c>
      <c r="F5037" t="s">
        <v>348</v>
      </c>
      <c r="G5037" t="s">
        <v>415</v>
      </c>
      <c r="H5037">
        <v>55</v>
      </c>
      <c r="I5037" t="s">
        <v>273</v>
      </c>
      <c r="J5037" t="s">
        <v>272</v>
      </c>
      <c r="K5037">
        <v>2677205</v>
      </c>
      <c r="L5037">
        <v>2339671</v>
      </c>
      <c r="M5037">
        <v>181494</v>
      </c>
      <c r="N5037">
        <v>25655</v>
      </c>
      <c r="O5037">
        <v>81666</v>
      </c>
      <c r="P5037">
        <v>1121</v>
      </c>
      <c r="Q5037">
        <v>47598</v>
      </c>
    </row>
    <row r="5038" spans="1:17" hidden="1" x14ac:dyDescent="0.2">
      <c r="A5038" t="s">
        <v>364</v>
      </c>
      <c r="B5038" s="2">
        <v>42917</v>
      </c>
      <c r="C5038" t="s">
        <v>351</v>
      </c>
      <c r="D5038" t="s">
        <v>352</v>
      </c>
      <c r="E5038" t="s">
        <v>349</v>
      </c>
      <c r="F5038" t="s">
        <v>350</v>
      </c>
      <c r="G5038" t="s">
        <v>415</v>
      </c>
      <c r="H5038">
        <v>55</v>
      </c>
      <c r="I5038" t="s">
        <v>273</v>
      </c>
      <c r="J5038" t="s">
        <v>272</v>
      </c>
      <c r="K5038">
        <v>2880390</v>
      </c>
      <c r="L5038">
        <v>2516475</v>
      </c>
      <c r="M5038">
        <v>190366</v>
      </c>
      <c r="N5038">
        <v>33594</v>
      </c>
      <c r="O5038">
        <v>83185</v>
      </c>
      <c r="P5038">
        <v>1705</v>
      </c>
      <c r="Q5038">
        <v>55065</v>
      </c>
    </row>
    <row r="5039" spans="1:17" hidden="1" x14ac:dyDescent="0.2">
      <c r="A5039" t="s">
        <v>364</v>
      </c>
      <c r="B5039" s="2">
        <v>42917</v>
      </c>
      <c r="C5039" t="s">
        <v>353</v>
      </c>
      <c r="D5039" t="s">
        <v>354</v>
      </c>
      <c r="E5039" t="s">
        <v>343</v>
      </c>
      <c r="F5039" t="s">
        <v>344</v>
      </c>
      <c r="G5039" t="s">
        <v>415</v>
      </c>
      <c r="H5039">
        <v>55</v>
      </c>
      <c r="I5039" t="s">
        <v>273</v>
      </c>
      <c r="J5039" t="s">
        <v>272</v>
      </c>
      <c r="K5039">
        <v>394097</v>
      </c>
      <c r="L5039">
        <v>342289</v>
      </c>
      <c r="M5039">
        <v>17544</v>
      </c>
      <c r="N5039">
        <v>15429</v>
      </c>
      <c r="O5039">
        <v>2979</v>
      </c>
      <c r="P5039">
        <v>1087</v>
      </c>
      <c r="Q5039">
        <v>14769</v>
      </c>
    </row>
    <row r="5040" spans="1:17" hidden="1" x14ac:dyDescent="0.2">
      <c r="A5040" t="s">
        <v>364</v>
      </c>
      <c r="B5040" s="2">
        <v>42917</v>
      </c>
      <c r="C5040" t="s">
        <v>353</v>
      </c>
      <c r="D5040" t="s">
        <v>354</v>
      </c>
      <c r="E5040" t="s">
        <v>347</v>
      </c>
      <c r="F5040" t="s">
        <v>348</v>
      </c>
      <c r="G5040" t="s">
        <v>415</v>
      </c>
      <c r="H5040">
        <v>55</v>
      </c>
      <c r="I5040" t="s">
        <v>273</v>
      </c>
      <c r="J5040" t="s">
        <v>272</v>
      </c>
      <c r="K5040">
        <v>5397954</v>
      </c>
      <c r="L5040">
        <v>4710521</v>
      </c>
      <c r="M5040">
        <v>369477</v>
      </c>
      <c r="N5040">
        <v>51460</v>
      </c>
      <c r="O5040">
        <v>168287</v>
      </c>
      <c r="P5040">
        <v>2105</v>
      </c>
      <c r="Q5040">
        <v>96104</v>
      </c>
    </row>
    <row r="5041" spans="1:17" hidden="1" x14ac:dyDescent="0.2">
      <c r="A5041" t="s">
        <v>364</v>
      </c>
      <c r="B5041" s="2">
        <v>42917</v>
      </c>
      <c r="C5041" t="s">
        <v>353</v>
      </c>
      <c r="D5041" t="s">
        <v>354</v>
      </c>
      <c r="E5041" t="s">
        <v>349</v>
      </c>
      <c r="F5041" t="s">
        <v>350</v>
      </c>
      <c r="G5041" t="s">
        <v>415</v>
      </c>
      <c r="H5041">
        <v>55</v>
      </c>
      <c r="I5041" t="s">
        <v>273</v>
      </c>
      <c r="J5041" t="s">
        <v>272</v>
      </c>
      <c r="K5041">
        <v>5792051</v>
      </c>
      <c r="L5041">
        <v>5052810</v>
      </c>
      <c r="M5041">
        <v>387021</v>
      </c>
      <c r="N5041">
        <v>66889</v>
      </c>
      <c r="O5041">
        <v>171266</v>
      </c>
      <c r="P5041">
        <v>3192</v>
      </c>
      <c r="Q5041">
        <v>110873</v>
      </c>
    </row>
    <row r="5042" spans="1:17" hidden="1" x14ac:dyDescent="0.2">
      <c r="A5042" t="s">
        <v>365</v>
      </c>
      <c r="B5042" s="2">
        <v>43282</v>
      </c>
      <c r="C5042" t="s">
        <v>341</v>
      </c>
      <c r="D5042" t="s">
        <v>342</v>
      </c>
      <c r="E5042" t="s">
        <v>343</v>
      </c>
      <c r="F5042" t="s">
        <v>344</v>
      </c>
      <c r="G5042" t="s">
        <v>415</v>
      </c>
      <c r="H5042">
        <v>55</v>
      </c>
      <c r="I5042" t="s">
        <v>273</v>
      </c>
      <c r="J5042" t="s">
        <v>272</v>
      </c>
      <c r="K5042">
        <v>195896</v>
      </c>
      <c r="L5042">
        <v>169722</v>
      </c>
      <c r="M5042">
        <v>8952</v>
      </c>
      <c r="N5042">
        <v>7601</v>
      </c>
      <c r="O5042">
        <v>1497</v>
      </c>
      <c r="P5042">
        <v>524</v>
      </c>
      <c r="Q5042">
        <v>7600</v>
      </c>
    </row>
    <row r="5043" spans="1:17" hidden="1" x14ac:dyDescent="0.2">
      <c r="A5043" t="s">
        <v>365</v>
      </c>
      <c r="B5043" s="2">
        <v>43282</v>
      </c>
      <c r="C5043" t="s">
        <v>341</v>
      </c>
      <c r="D5043" t="s">
        <v>342</v>
      </c>
      <c r="E5043" t="s">
        <v>347</v>
      </c>
      <c r="F5043" t="s">
        <v>348</v>
      </c>
      <c r="G5043" t="s">
        <v>415</v>
      </c>
      <c r="H5043">
        <v>55</v>
      </c>
      <c r="I5043" t="s">
        <v>273</v>
      </c>
      <c r="J5043" t="s">
        <v>272</v>
      </c>
      <c r="K5043">
        <v>2725399</v>
      </c>
      <c r="L5043">
        <v>2371123</v>
      </c>
      <c r="M5043">
        <v>188609</v>
      </c>
      <c r="N5043">
        <v>26035</v>
      </c>
      <c r="O5043">
        <v>88972</v>
      </c>
      <c r="P5043">
        <v>1010</v>
      </c>
      <c r="Q5043">
        <v>49650</v>
      </c>
    </row>
    <row r="5044" spans="1:17" hidden="1" x14ac:dyDescent="0.2">
      <c r="A5044" t="s">
        <v>365</v>
      </c>
      <c r="B5044" s="2">
        <v>43282</v>
      </c>
      <c r="C5044" t="s">
        <v>341</v>
      </c>
      <c r="D5044" t="s">
        <v>342</v>
      </c>
      <c r="E5044" t="s">
        <v>349</v>
      </c>
      <c r="F5044" t="s">
        <v>350</v>
      </c>
      <c r="G5044" t="s">
        <v>415</v>
      </c>
      <c r="H5044">
        <v>55</v>
      </c>
      <c r="I5044" t="s">
        <v>273</v>
      </c>
      <c r="J5044" t="s">
        <v>272</v>
      </c>
      <c r="K5044">
        <v>2921295</v>
      </c>
      <c r="L5044">
        <v>2540845</v>
      </c>
      <c r="M5044">
        <v>197561</v>
      </c>
      <c r="N5044">
        <v>33636</v>
      </c>
      <c r="O5044">
        <v>90469</v>
      </c>
      <c r="P5044">
        <v>1534</v>
      </c>
      <c r="Q5044">
        <v>57250</v>
      </c>
    </row>
    <row r="5045" spans="1:17" hidden="1" x14ac:dyDescent="0.2">
      <c r="A5045" t="s">
        <v>365</v>
      </c>
      <c r="B5045" s="2">
        <v>43282</v>
      </c>
      <c r="C5045" t="s">
        <v>351</v>
      </c>
      <c r="D5045" t="s">
        <v>352</v>
      </c>
      <c r="E5045" t="s">
        <v>343</v>
      </c>
      <c r="F5045" t="s">
        <v>344</v>
      </c>
      <c r="G5045" t="s">
        <v>415</v>
      </c>
      <c r="H5045">
        <v>55</v>
      </c>
      <c r="I5045" t="s">
        <v>273</v>
      </c>
      <c r="J5045" t="s">
        <v>272</v>
      </c>
      <c r="K5045">
        <v>208059</v>
      </c>
      <c r="L5045">
        <v>180910</v>
      </c>
      <c r="M5045">
        <v>9186</v>
      </c>
      <c r="N5045">
        <v>8033</v>
      </c>
      <c r="O5045">
        <v>1579</v>
      </c>
      <c r="P5045">
        <v>589</v>
      </c>
      <c r="Q5045">
        <v>7762</v>
      </c>
    </row>
    <row r="5046" spans="1:17" hidden="1" x14ac:dyDescent="0.2">
      <c r="A5046" t="s">
        <v>365</v>
      </c>
      <c r="B5046" s="2">
        <v>43282</v>
      </c>
      <c r="C5046" t="s">
        <v>351</v>
      </c>
      <c r="D5046" t="s">
        <v>352</v>
      </c>
      <c r="E5046" t="s">
        <v>347</v>
      </c>
      <c r="F5046" t="s">
        <v>348</v>
      </c>
      <c r="G5046" t="s">
        <v>415</v>
      </c>
      <c r="H5046">
        <v>55</v>
      </c>
      <c r="I5046" t="s">
        <v>273</v>
      </c>
      <c r="J5046" t="s">
        <v>272</v>
      </c>
      <c r="K5046">
        <v>2684214</v>
      </c>
      <c r="L5046">
        <v>2341771</v>
      </c>
      <c r="M5046">
        <v>182300</v>
      </c>
      <c r="N5046">
        <v>25902</v>
      </c>
      <c r="O5046">
        <v>84099</v>
      </c>
      <c r="P5046">
        <v>1120</v>
      </c>
      <c r="Q5046">
        <v>49022</v>
      </c>
    </row>
    <row r="5047" spans="1:17" hidden="1" x14ac:dyDescent="0.2">
      <c r="A5047" t="s">
        <v>365</v>
      </c>
      <c r="B5047" s="2">
        <v>43282</v>
      </c>
      <c r="C5047" t="s">
        <v>351</v>
      </c>
      <c r="D5047" t="s">
        <v>352</v>
      </c>
      <c r="E5047" t="s">
        <v>349</v>
      </c>
      <c r="F5047" t="s">
        <v>350</v>
      </c>
      <c r="G5047" t="s">
        <v>415</v>
      </c>
      <c r="H5047">
        <v>55</v>
      </c>
      <c r="I5047" t="s">
        <v>273</v>
      </c>
      <c r="J5047" t="s">
        <v>272</v>
      </c>
      <c r="K5047">
        <v>2892273</v>
      </c>
      <c r="L5047">
        <v>2522681</v>
      </c>
      <c r="M5047">
        <v>191486</v>
      </c>
      <c r="N5047">
        <v>33935</v>
      </c>
      <c r="O5047">
        <v>85678</v>
      </c>
      <c r="P5047">
        <v>1709</v>
      </c>
      <c r="Q5047">
        <v>56784</v>
      </c>
    </row>
    <row r="5048" spans="1:17" hidden="1" x14ac:dyDescent="0.2">
      <c r="A5048" t="s">
        <v>365</v>
      </c>
      <c r="B5048" s="2">
        <v>43282</v>
      </c>
      <c r="C5048" t="s">
        <v>353</v>
      </c>
      <c r="D5048" t="s">
        <v>354</v>
      </c>
      <c r="E5048" t="s">
        <v>343</v>
      </c>
      <c r="F5048" t="s">
        <v>344</v>
      </c>
      <c r="G5048" t="s">
        <v>415</v>
      </c>
      <c r="H5048">
        <v>55</v>
      </c>
      <c r="I5048" t="s">
        <v>273</v>
      </c>
      <c r="J5048" t="s">
        <v>272</v>
      </c>
      <c r="K5048">
        <v>403955</v>
      </c>
      <c r="L5048">
        <v>350632</v>
      </c>
      <c r="M5048">
        <v>18138</v>
      </c>
      <c r="N5048">
        <v>15634</v>
      </c>
      <c r="O5048">
        <v>3076</v>
      </c>
      <c r="P5048">
        <v>1113</v>
      </c>
      <c r="Q5048">
        <v>15362</v>
      </c>
    </row>
    <row r="5049" spans="1:17" hidden="1" x14ac:dyDescent="0.2">
      <c r="A5049" t="s">
        <v>365</v>
      </c>
      <c r="B5049" s="2">
        <v>43282</v>
      </c>
      <c r="C5049" t="s">
        <v>353</v>
      </c>
      <c r="D5049" t="s">
        <v>354</v>
      </c>
      <c r="E5049" t="s">
        <v>347</v>
      </c>
      <c r="F5049" t="s">
        <v>348</v>
      </c>
      <c r="G5049" t="s">
        <v>415</v>
      </c>
      <c r="H5049">
        <v>55</v>
      </c>
      <c r="I5049" t="s">
        <v>273</v>
      </c>
      <c r="J5049" t="s">
        <v>272</v>
      </c>
      <c r="K5049">
        <v>5409613</v>
      </c>
      <c r="L5049">
        <v>4712894</v>
      </c>
      <c r="M5049">
        <v>370909</v>
      </c>
      <c r="N5049">
        <v>51937</v>
      </c>
      <c r="O5049">
        <v>173071</v>
      </c>
      <c r="P5049">
        <v>2130</v>
      </c>
      <c r="Q5049">
        <v>98672</v>
      </c>
    </row>
    <row r="5050" spans="1:17" hidden="1" x14ac:dyDescent="0.2">
      <c r="A5050" t="s">
        <v>365</v>
      </c>
      <c r="B5050" s="2">
        <v>43282</v>
      </c>
      <c r="C5050" t="s">
        <v>353</v>
      </c>
      <c r="D5050" t="s">
        <v>354</v>
      </c>
      <c r="E5050" t="s">
        <v>349</v>
      </c>
      <c r="F5050" t="s">
        <v>350</v>
      </c>
      <c r="G5050" t="s">
        <v>415</v>
      </c>
      <c r="H5050">
        <v>55</v>
      </c>
      <c r="I5050" t="s">
        <v>273</v>
      </c>
      <c r="J5050" t="s">
        <v>272</v>
      </c>
      <c r="K5050">
        <v>5813568</v>
      </c>
      <c r="L5050">
        <v>5063526</v>
      </c>
      <c r="M5050">
        <v>389047</v>
      </c>
      <c r="N5050">
        <v>67571</v>
      </c>
      <c r="O5050">
        <v>176147</v>
      </c>
      <c r="P5050">
        <v>3243</v>
      </c>
      <c r="Q5050">
        <v>114034</v>
      </c>
    </row>
    <row r="5051" spans="1:17" hidden="1" x14ac:dyDescent="0.2">
      <c r="A5051" t="s">
        <v>339</v>
      </c>
      <c r="B5051" t="s">
        <v>340</v>
      </c>
      <c r="C5051" t="s">
        <v>341</v>
      </c>
      <c r="D5051" t="s">
        <v>342</v>
      </c>
      <c r="E5051" t="s">
        <v>343</v>
      </c>
      <c r="F5051" t="s">
        <v>344</v>
      </c>
      <c r="G5051" t="s">
        <v>416</v>
      </c>
      <c r="H5051">
        <v>56</v>
      </c>
      <c r="I5051" t="s">
        <v>275</v>
      </c>
      <c r="J5051" t="s">
        <v>274</v>
      </c>
      <c r="K5051">
        <v>23797</v>
      </c>
      <c r="L5051">
        <v>21093</v>
      </c>
      <c r="M5051">
        <v>365</v>
      </c>
      <c r="N5051">
        <v>1234</v>
      </c>
      <c r="O5051">
        <v>168</v>
      </c>
      <c r="P5051">
        <v>65</v>
      </c>
      <c r="Q5051">
        <v>872</v>
      </c>
    </row>
    <row r="5052" spans="1:17" hidden="1" x14ac:dyDescent="0.2">
      <c r="A5052" t="s">
        <v>339</v>
      </c>
      <c r="B5052" t="s">
        <v>340</v>
      </c>
      <c r="C5052" t="s">
        <v>341</v>
      </c>
      <c r="D5052" t="s">
        <v>342</v>
      </c>
      <c r="E5052" t="s">
        <v>347</v>
      </c>
      <c r="F5052" t="s">
        <v>348</v>
      </c>
      <c r="G5052" t="s">
        <v>416</v>
      </c>
      <c r="H5052">
        <v>56</v>
      </c>
      <c r="I5052" t="s">
        <v>275</v>
      </c>
      <c r="J5052" t="s">
        <v>274</v>
      </c>
      <c r="K5052">
        <v>252392</v>
      </c>
      <c r="L5052">
        <v>238163</v>
      </c>
      <c r="M5052">
        <v>1709</v>
      </c>
      <c r="N5052">
        <v>5909</v>
      </c>
      <c r="O5052">
        <v>2446</v>
      </c>
      <c r="P5052">
        <v>179</v>
      </c>
      <c r="Q5052">
        <v>3986</v>
      </c>
    </row>
    <row r="5053" spans="1:17" hidden="1" x14ac:dyDescent="0.2">
      <c r="A5053" t="s">
        <v>339</v>
      </c>
      <c r="B5053" t="s">
        <v>340</v>
      </c>
      <c r="C5053" t="s">
        <v>341</v>
      </c>
      <c r="D5053" t="s">
        <v>342</v>
      </c>
      <c r="E5053" t="s">
        <v>349</v>
      </c>
      <c r="F5053" t="s">
        <v>350</v>
      </c>
      <c r="G5053" t="s">
        <v>416</v>
      </c>
      <c r="H5053">
        <v>56</v>
      </c>
      <c r="I5053" t="s">
        <v>275</v>
      </c>
      <c r="J5053" t="s">
        <v>274</v>
      </c>
      <c r="K5053">
        <v>276189</v>
      </c>
      <c r="L5053">
        <v>259256</v>
      </c>
      <c r="M5053">
        <v>2074</v>
      </c>
      <c r="N5053">
        <v>7143</v>
      </c>
      <c r="O5053">
        <v>2614</v>
      </c>
      <c r="P5053">
        <v>244</v>
      </c>
      <c r="Q5053">
        <v>4858</v>
      </c>
    </row>
    <row r="5054" spans="1:17" hidden="1" x14ac:dyDescent="0.2">
      <c r="A5054" t="s">
        <v>339</v>
      </c>
      <c r="B5054" t="s">
        <v>340</v>
      </c>
      <c r="C5054" t="s">
        <v>351</v>
      </c>
      <c r="D5054" t="s">
        <v>352</v>
      </c>
      <c r="E5054" t="s">
        <v>343</v>
      </c>
      <c r="F5054" t="s">
        <v>344</v>
      </c>
      <c r="G5054" t="s">
        <v>416</v>
      </c>
      <c r="H5054">
        <v>56</v>
      </c>
      <c r="I5054" t="s">
        <v>275</v>
      </c>
      <c r="J5054" t="s">
        <v>274</v>
      </c>
      <c r="K5054">
        <v>26434</v>
      </c>
      <c r="L5054">
        <v>23545</v>
      </c>
      <c r="M5054">
        <v>381</v>
      </c>
      <c r="N5054">
        <v>1412</v>
      </c>
      <c r="O5054">
        <v>154</v>
      </c>
      <c r="P5054">
        <v>83</v>
      </c>
      <c r="Q5054">
        <v>859</v>
      </c>
    </row>
    <row r="5055" spans="1:17" hidden="1" x14ac:dyDescent="0.2">
      <c r="A5055" t="s">
        <v>339</v>
      </c>
      <c r="B5055" t="s">
        <v>340</v>
      </c>
      <c r="C5055" t="s">
        <v>351</v>
      </c>
      <c r="D5055" t="s">
        <v>352</v>
      </c>
      <c r="E5055" t="s">
        <v>347</v>
      </c>
      <c r="F5055" t="s">
        <v>348</v>
      </c>
      <c r="G5055" t="s">
        <v>416</v>
      </c>
      <c r="H5055">
        <v>56</v>
      </c>
      <c r="I5055" t="s">
        <v>275</v>
      </c>
      <c r="J5055" t="s">
        <v>274</v>
      </c>
      <c r="K5055">
        <v>261003</v>
      </c>
      <c r="L5055">
        <v>246309</v>
      </c>
      <c r="M5055">
        <v>2680</v>
      </c>
      <c r="N5055">
        <v>5902</v>
      </c>
      <c r="O5055">
        <v>1881</v>
      </c>
      <c r="P5055">
        <v>194</v>
      </c>
      <c r="Q5055">
        <v>4037</v>
      </c>
    </row>
    <row r="5056" spans="1:17" hidden="1" x14ac:dyDescent="0.2">
      <c r="A5056" t="s">
        <v>339</v>
      </c>
      <c r="B5056" t="s">
        <v>340</v>
      </c>
      <c r="C5056" t="s">
        <v>351</v>
      </c>
      <c r="D5056" t="s">
        <v>352</v>
      </c>
      <c r="E5056" t="s">
        <v>349</v>
      </c>
      <c r="F5056" t="s">
        <v>350</v>
      </c>
      <c r="G5056" t="s">
        <v>416</v>
      </c>
      <c r="H5056">
        <v>56</v>
      </c>
      <c r="I5056" t="s">
        <v>275</v>
      </c>
      <c r="J5056" t="s">
        <v>274</v>
      </c>
      <c r="K5056">
        <v>287437</v>
      </c>
      <c r="L5056">
        <v>269854</v>
      </c>
      <c r="M5056">
        <v>3061</v>
      </c>
      <c r="N5056">
        <v>7314</v>
      </c>
      <c r="O5056">
        <v>2035</v>
      </c>
      <c r="P5056">
        <v>277</v>
      </c>
      <c r="Q5056">
        <v>4896</v>
      </c>
    </row>
    <row r="5057" spans="1:17" hidden="1" x14ac:dyDescent="0.2">
      <c r="A5057" t="s">
        <v>339</v>
      </c>
      <c r="B5057" t="s">
        <v>340</v>
      </c>
      <c r="C5057" t="s">
        <v>353</v>
      </c>
      <c r="D5057" t="s">
        <v>354</v>
      </c>
      <c r="E5057" t="s">
        <v>343</v>
      </c>
      <c r="F5057" t="s">
        <v>344</v>
      </c>
      <c r="G5057" t="s">
        <v>416</v>
      </c>
      <c r="H5057">
        <v>56</v>
      </c>
      <c r="I5057" t="s">
        <v>275</v>
      </c>
      <c r="J5057" t="s">
        <v>274</v>
      </c>
      <c r="K5057">
        <v>50231</v>
      </c>
      <c r="L5057">
        <v>44638</v>
      </c>
      <c r="M5057">
        <v>746</v>
      </c>
      <c r="N5057">
        <v>2646</v>
      </c>
      <c r="O5057">
        <v>322</v>
      </c>
      <c r="P5057">
        <v>148</v>
      </c>
      <c r="Q5057">
        <v>1731</v>
      </c>
    </row>
    <row r="5058" spans="1:17" hidden="1" x14ac:dyDescent="0.2">
      <c r="A5058" t="s">
        <v>339</v>
      </c>
      <c r="B5058" t="s">
        <v>340</v>
      </c>
      <c r="C5058" t="s">
        <v>353</v>
      </c>
      <c r="D5058" t="s">
        <v>354</v>
      </c>
      <c r="E5058" t="s">
        <v>347</v>
      </c>
      <c r="F5058" t="s">
        <v>348</v>
      </c>
      <c r="G5058" t="s">
        <v>416</v>
      </c>
      <c r="H5058">
        <v>56</v>
      </c>
      <c r="I5058" t="s">
        <v>275</v>
      </c>
      <c r="J5058" t="s">
        <v>274</v>
      </c>
      <c r="K5058">
        <v>513395</v>
      </c>
      <c r="L5058">
        <v>484472</v>
      </c>
      <c r="M5058">
        <v>4389</v>
      </c>
      <c r="N5058">
        <v>11811</v>
      </c>
      <c r="O5058">
        <v>4327</v>
      </c>
      <c r="P5058">
        <v>373</v>
      </c>
      <c r="Q5058">
        <v>8023</v>
      </c>
    </row>
    <row r="5059" spans="1:17" hidden="1" x14ac:dyDescent="0.2">
      <c r="A5059" t="s">
        <v>339</v>
      </c>
      <c r="B5059" t="s">
        <v>340</v>
      </c>
      <c r="C5059" t="s">
        <v>353</v>
      </c>
      <c r="D5059" t="s">
        <v>354</v>
      </c>
      <c r="E5059" t="s">
        <v>349</v>
      </c>
      <c r="F5059" t="s">
        <v>350</v>
      </c>
      <c r="G5059" t="s">
        <v>416</v>
      </c>
      <c r="H5059">
        <v>56</v>
      </c>
      <c r="I5059" t="s">
        <v>275</v>
      </c>
      <c r="J5059" t="s">
        <v>274</v>
      </c>
      <c r="K5059">
        <v>563626</v>
      </c>
      <c r="L5059">
        <v>529110</v>
      </c>
      <c r="M5059">
        <v>5135</v>
      </c>
      <c r="N5059">
        <v>14457</v>
      </c>
      <c r="O5059">
        <v>4649</v>
      </c>
      <c r="P5059">
        <v>521</v>
      </c>
      <c r="Q5059">
        <v>9754</v>
      </c>
    </row>
    <row r="5060" spans="1:17" hidden="1" x14ac:dyDescent="0.2">
      <c r="A5060" t="s">
        <v>355</v>
      </c>
      <c r="B5060" t="s">
        <v>356</v>
      </c>
      <c r="C5060" t="s">
        <v>341</v>
      </c>
      <c r="D5060" t="s">
        <v>342</v>
      </c>
      <c r="E5060" t="s">
        <v>343</v>
      </c>
      <c r="F5060" t="s">
        <v>344</v>
      </c>
      <c r="G5060" t="s">
        <v>416</v>
      </c>
      <c r="H5060">
        <v>56</v>
      </c>
      <c r="I5060" t="s">
        <v>275</v>
      </c>
      <c r="J5060" t="s">
        <v>274</v>
      </c>
      <c r="K5060">
        <v>23804</v>
      </c>
      <c r="L5060">
        <v>21100</v>
      </c>
      <c r="M5060">
        <v>365</v>
      </c>
      <c r="N5060">
        <v>1234</v>
      </c>
      <c r="O5060">
        <v>168</v>
      </c>
      <c r="P5060">
        <v>65</v>
      </c>
      <c r="Q5060">
        <v>872</v>
      </c>
    </row>
    <row r="5061" spans="1:17" hidden="1" x14ac:dyDescent="0.2">
      <c r="A5061" t="s">
        <v>355</v>
      </c>
      <c r="B5061" t="s">
        <v>356</v>
      </c>
      <c r="C5061" t="s">
        <v>341</v>
      </c>
      <c r="D5061" t="s">
        <v>342</v>
      </c>
      <c r="E5061" t="s">
        <v>347</v>
      </c>
      <c r="F5061" t="s">
        <v>348</v>
      </c>
      <c r="G5061" t="s">
        <v>416</v>
      </c>
      <c r="H5061">
        <v>56</v>
      </c>
      <c r="I5061" t="s">
        <v>275</v>
      </c>
      <c r="J5061" t="s">
        <v>274</v>
      </c>
      <c r="K5061">
        <v>252499</v>
      </c>
      <c r="L5061">
        <v>238268</v>
      </c>
      <c r="M5061">
        <v>1711</v>
      </c>
      <c r="N5061">
        <v>5909</v>
      </c>
      <c r="O5061">
        <v>2446</v>
      </c>
      <c r="P5061">
        <v>179</v>
      </c>
      <c r="Q5061">
        <v>3986</v>
      </c>
    </row>
    <row r="5062" spans="1:17" hidden="1" x14ac:dyDescent="0.2">
      <c r="A5062" t="s">
        <v>355</v>
      </c>
      <c r="B5062" t="s">
        <v>356</v>
      </c>
      <c r="C5062" t="s">
        <v>341</v>
      </c>
      <c r="D5062" t="s">
        <v>342</v>
      </c>
      <c r="E5062" t="s">
        <v>349</v>
      </c>
      <c r="F5062" t="s">
        <v>350</v>
      </c>
      <c r="G5062" t="s">
        <v>416</v>
      </c>
      <c r="H5062">
        <v>56</v>
      </c>
      <c r="I5062" t="s">
        <v>275</v>
      </c>
      <c r="J5062" t="s">
        <v>274</v>
      </c>
      <c r="K5062">
        <v>276303</v>
      </c>
      <c r="L5062">
        <v>259368</v>
      </c>
      <c r="M5062">
        <v>2076</v>
      </c>
      <c r="N5062">
        <v>7143</v>
      </c>
      <c r="O5062">
        <v>2614</v>
      </c>
      <c r="P5062">
        <v>244</v>
      </c>
      <c r="Q5062">
        <v>4858</v>
      </c>
    </row>
    <row r="5063" spans="1:17" hidden="1" x14ac:dyDescent="0.2">
      <c r="A5063" t="s">
        <v>355</v>
      </c>
      <c r="B5063" t="s">
        <v>356</v>
      </c>
      <c r="C5063" t="s">
        <v>351</v>
      </c>
      <c r="D5063" t="s">
        <v>352</v>
      </c>
      <c r="E5063" t="s">
        <v>343</v>
      </c>
      <c r="F5063" t="s">
        <v>344</v>
      </c>
      <c r="G5063" t="s">
        <v>416</v>
      </c>
      <c r="H5063">
        <v>56</v>
      </c>
      <c r="I5063" t="s">
        <v>275</v>
      </c>
      <c r="J5063" t="s">
        <v>274</v>
      </c>
      <c r="K5063">
        <v>26438</v>
      </c>
      <c r="L5063">
        <v>23549</v>
      </c>
      <c r="M5063">
        <v>381</v>
      </c>
      <c r="N5063">
        <v>1412</v>
      </c>
      <c r="O5063">
        <v>154</v>
      </c>
      <c r="P5063">
        <v>83</v>
      </c>
      <c r="Q5063">
        <v>859</v>
      </c>
    </row>
    <row r="5064" spans="1:17" hidden="1" x14ac:dyDescent="0.2">
      <c r="A5064" t="s">
        <v>355</v>
      </c>
      <c r="B5064" t="s">
        <v>356</v>
      </c>
      <c r="C5064" t="s">
        <v>351</v>
      </c>
      <c r="D5064" t="s">
        <v>352</v>
      </c>
      <c r="E5064" t="s">
        <v>347</v>
      </c>
      <c r="F5064" t="s">
        <v>348</v>
      </c>
      <c r="G5064" t="s">
        <v>416</v>
      </c>
      <c r="H5064">
        <v>56</v>
      </c>
      <c r="I5064" t="s">
        <v>275</v>
      </c>
      <c r="J5064" t="s">
        <v>274</v>
      </c>
      <c r="K5064">
        <v>261032</v>
      </c>
      <c r="L5064">
        <v>246339</v>
      </c>
      <c r="M5064">
        <v>2680</v>
      </c>
      <c r="N5064">
        <v>5902</v>
      </c>
      <c r="O5064">
        <v>1880</v>
      </c>
      <c r="P5064">
        <v>194</v>
      </c>
      <c r="Q5064">
        <v>4037</v>
      </c>
    </row>
    <row r="5065" spans="1:17" hidden="1" x14ac:dyDescent="0.2">
      <c r="A5065" t="s">
        <v>355</v>
      </c>
      <c r="B5065" t="s">
        <v>356</v>
      </c>
      <c r="C5065" t="s">
        <v>351</v>
      </c>
      <c r="D5065" t="s">
        <v>352</v>
      </c>
      <c r="E5065" t="s">
        <v>349</v>
      </c>
      <c r="F5065" t="s">
        <v>350</v>
      </c>
      <c r="G5065" t="s">
        <v>416</v>
      </c>
      <c r="H5065">
        <v>56</v>
      </c>
      <c r="I5065" t="s">
        <v>275</v>
      </c>
      <c r="J5065" t="s">
        <v>274</v>
      </c>
      <c r="K5065">
        <v>287470</v>
      </c>
      <c r="L5065">
        <v>269888</v>
      </c>
      <c r="M5065">
        <v>3061</v>
      </c>
      <c r="N5065">
        <v>7314</v>
      </c>
      <c r="O5065">
        <v>2034</v>
      </c>
      <c r="P5065">
        <v>277</v>
      </c>
      <c r="Q5065">
        <v>4896</v>
      </c>
    </row>
    <row r="5066" spans="1:17" hidden="1" x14ac:dyDescent="0.2">
      <c r="A5066" t="s">
        <v>355</v>
      </c>
      <c r="B5066" t="s">
        <v>356</v>
      </c>
      <c r="C5066" t="s">
        <v>353</v>
      </c>
      <c r="D5066" t="s">
        <v>354</v>
      </c>
      <c r="E5066" t="s">
        <v>343</v>
      </c>
      <c r="F5066" t="s">
        <v>344</v>
      </c>
      <c r="G5066" t="s">
        <v>416</v>
      </c>
      <c r="H5066">
        <v>56</v>
      </c>
      <c r="I5066" t="s">
        <v>275</v>
      </c>
      <c r="J5066" t="s">
        <v>274</v>
      </c>
      <c r="K5066">
        <v>50242</v>
      </c>
      <c r="L5066">
        <v>44649</v>
      </c>
      <c r="M5066">
        <v>746</v>
      </c>
      <c r="N5066">
        <v>2646</v>
      </c>
      <c r="O5066">
        <v>322</v>
      </c>
      <c r="P5066">
        <v>148</v>
      </c>
      <c r="Q5066">
        <v>1731</v>
      </c>
    </row>
    <row r="5067" spans="1:17" hidden="1" x14ac:dyDescent="0.2">
      <c r="A5067" t="s">
        <v>355</v>
      </c>
      <c r="B5067" t="s">
        <v>356</v>
      </c>
      <c r="C5067" t="s">
        <v>353</v>
      </c>
      <c r="D5067" t="s">
        <v>354</v>
      </c>
      <c r="E5067" t="s">
        <v>347</v>
      </c>
      <c r="F5067" t="s">
        <v>348</v>
      </c>
      <c r="G5067" t="s">
        <v>416</v>
      </c>
      <c r="H5067">
        <v>56</v>
      </c>
      <c r="I5067" t="s">
        <v>275</v>
      </c>
      <c r="J5067" t="s">
        <v>274</v>
      </c>
      <c r="K5067">
        <v>513531</v>
      </c>
      <c r="L5067">
        <v>484607</v>
      </c>
      <c r="M5067">
        <v>4391</v>
      </c>
      <c r="N5067">
        <v>11811</v>
      </c>
      <c r="O5067">
        <v>4326</v>
      </c>
      <c r="P5067">
        <v>373</v>
      </c>
      <c r="Q5067">
        <v>8023</v>
      </c>
    </row>
    <row r="5068" spans="1:17" hidden="1" x14ac:dyDescent="0.2">
      <c r="A5068" t="s">
        <v>355</v>
      </c>
      <c r="B5068" t="s">
        <v>356</v>
      </c>
      <c r="C5068" t="s">
        <v>353</v>
      </c>
      <c r="D5068" t="s">
        <v>354</v>
      </c>
      <c r="E5068" t="s">
        <v>349</v>
      </c>
      <c r="F5068" t="s">
        <v>350</v>
      </c>
      <c r="G5068" t="s">
        <v>416</v>
      </c>
      <c r="H5068">
        <v>56</v>
      </c>
      <c r="I5068" t="s">
        <v>275</v>
      </c>
      <c r="J5068" t="s">
        <v>274</v>
      </c>
      <c r="K5068">
        <v>563773</v>
      </c>
      <c r="L5068">
        <v>529256</v>
      </c>
      <c r="M5068">
        <v>5137</v>
      </c>
      <c r="N5068">
        <v>14457</v>
      </c>
      <c r="O5068">
        <v>4648</v>
      </c>
      <c r="P5068">
        <v>521</v>
      </c>
      <c r="Q5068">
        <v>9754</v>
      </c>
    </row>
    <row r="5069" spans="1:17" hidden="1" x14ac:dyDescent="0.2">
      <c r="A5069" t="s">
        <v>357</v>
      </c>
      <c r="B5069" s="2">
        <v>40360</v>
      </c>
      <c r="C5069" t="s">
        <v>341</v>
      </c>
      <c r="D5069" t="s">
        <v>342</v>
      </c>
      <c r="E5069" t="s">
        <v>343</v>
      </c>
      <c r="F5069" t="s">
        <v>344</v>
      </c>
      <c r="G5069" t="s">
        <v>416</v>
      </c>
      <c r="H5069">
        <v>56</v>
      </c>
      <c r="I5069" t="s">
        <v>275</v>
      </c>
      <c r="J5069" t="s">
        <v>274</v>
      </c>
      <c r="K5069">
        <v>23978</v>
      </c>
      <c r="L5069">
        <v>21254</v>
      </c>
      <c r="M5069">
        <v>368</v>
      </c>
      <c r="N5069">
        <v>1236</v>
      </c>
      <c r="O5069">
        <v>168</v>
      </c>
      <c r="P5069">
        <v>63</v>
      </c>
      <c r="Q5069">
        <v>889</v>
      </c>
    </row>
    <row r="5070" spans="1:17" hidden="1" x14ac:dyDescent="0.2">
      <c r="A5070" t="s">
        <v>357</v>
      </c>
      <c r="B5070" s="2">
        <v>40360</v>
      </c>
      <c r="C5070" t="s">
        <v>341</v>
      </c>
      <c r="D5070" t="s">
        <v>342</v>
      </c>
      <c r="E5070" t="s">
        <v>347</v>
      </c>
      <c r="F5070" t="s">
        <v>348</v>
      </c>
      <c r="G5070" t="s">
        <v>416</v>
      </c>
      <c r="H5070">
        <v>56</v>
      </c>
      <c r="I5070" t="s">
        <v>275</v>
      </c>
      <c r="J5070" t="s">
        <v>274</v>
      </c>
      <c r="K5070">
        <v>252721</v>
      </c>
      <c r="L5070">
        <v>238389</v>
      </c>
      <c r="M5070">
        <v>1735</v>
      </c>
      <c r="N5070">
        <v>5910</v>
      </c>
      <c r="O5070">
        <v>2480</v>
      </c>
      <c r="P5070">
        <v>180</v>
      </c>
      <c r="Q5070">
        <v>4027</v>
      </c>
    </row>
    <row r="5071" spans="1:17" hidden="1" x14ac:dyDescent="0.2">
      <c r="A5071" t="s">
        <v>357</v>
      </c>
      <c r="B5071" s="2">
        <v>40360</v>
      </c>
      <c r="C5071" t="s">
        <v>341</v>
      </c>
      <c r="D5071" t="s">
        <v>342</v>
      </c>
      <c r="E5071" t="s">
        <v>349</v>
      </c>
      <c r="F5071" t="s">
        <v>350</v>
      </c>
      <c r="G5071" t="s">
        <v>416</v>
      </c>
      <c r="H5071">
        <v>56</v>
      </c>
      <c r="I5071" t="s">
        <v>275</v>
      </c>
      <c r="J5071" t="s">
        <v>274</v>
      </c>
      <c r="K5071">
        <v>276699</v>
      </c>
      <c r="L5071">
        <v>259643</v>
      </c>
      <c r="M5071">
        <v>2103</v>
      </c>
      <c r="N5071">
        <v>7146</v>
      </c>
      <c r="O5071">
        <v>2648</v>
      </c>
      <c r="P5071">
        <v>243</v>
      </c>
      <c r="Q5071">
        <v>4916</v>
      </c>
    </row>
    <row r="5072" spans="1:17" hidden="1" x14ac:dyDescent="0.2">
      <c r="A5072" t="s">
        <v>357</v>
      </c>
      <c r="B5072" s="2">
        <v>40360</v>
      </c>
      <c r="C5072" t="s">
        <v>351</v>
      </c>
      <c r="D5072" t="s">
        <v>352</v>
      </c>
      <c r="E5072" t="s">
        <v>343</v>
      </c>
      <c r="F5072" t="s">
        <v>344</v>
      </c>
      <c r="G5072" t="s">
        <v>416</v>
      </c>
      <c r="H5072">
        <v>56</v>
      </c>
      <c r="I5072" t="s">
        <v>275</v>
      </c>
      <c r="J5072" t="s">
        <v>274</v>
      </c>
      <c r="K5072">
        <v>26538</v>
      </c>
      <c r="L5072">
        <v>23625</v>
      </c>
      <c r="M5072">
        <v>380</v>
      </c>
      <c r="N5072">
        <v>1422</v>
      </c>
      <c r="O5072">
        <v>156</v>
      </c>
      <c r="P5072">
        <v>83</v>
      </c>
      <c r="Q5072">
        <v>872</v>
      </c>
    </row>
    <row r="5073" spans="1:17" hidden="1" x14ac:dyDescent="0.2">
      <c r="A5073" t="s">
        <v>357</v>
      </c>
      <c r="B5073" s="2">
        <v>40360</v>
      </c>
      <c r="C5073" t="s">
        <v>351</v>
      </c>
      <c r="D5073" t="s">
        <v>352</v>
      </c>
      <c r="E5073" t="s">
        <v>347</v>
      </c>
      <c r="F5073" t="s">
        <v>348</v>
      </c>
      <c r="G5073" t="s">
        <v>416</v>
      </c>
      <c r="H5073">
        <v>56</v>
      </c>
      <c r="I5073" t="s">
        <v>275</v>
      </c>
      <c r="J5073" t="s">
        <v>274</v>
      </c>
      <c r="K5073">
        <v>261246</v>
      </c>
      <c r="L5073">
        <v>246461</v>
      </c>
      <c r="M5073">
        <v>2703</v>
      </c>
      <c r="N5073">
        <v>5898</v>
      </c>
      <c r="O5073">
        <v>1917</v>
      </c>
      <c r="P5073">
        <v>194</v>
      </c>
      <c r="Q5073">
        <v>4073</v>
      </c>
    </row>
    <row r="5074" spans="1:17" hidden="1" x14ac:dyDescent="0.2">
      <c r="A5074" t="s">
        <v>357</v>
      </c>
      <c r="B5074" s="2">
        <v>40360</v>
      </c>
      <c r="C5074" t="s">
        <v>351</v>
      </c>
      <c r="D5074" t="s">
        <v>352</v>
      </c>
      <c r="E5074" t="s">
        <v>349</v>
      </c>
      <c r="F5074" t="s">
        <v>350</v>
      </c>
      <c r="G5074" t="s">
        <v>416</v>
      </c>
      <c r="H5074">
        <v>56</v>
      </c>
      <c r="I5074" t="s">
        <v>275</v>
      </c>
      <c r="J5074" t="s">
        <v>274</v>
      </c>
      <c r="K5074">
        <v>287784</v>
      </c>
      <c r="L5074">
        <v>270086</v>
      </c>
      <c r="M5074">
        <v>3083</v>
      </c>
      <c r="N5074">
        <v>7320</v>
      </c>
      <c r="O5074">
        <v>2073</v>
      </c>
      <c r="P5074">
        <v>277</v>
      </c>
      <c r="Q5074">
        <v>4945</v>
      </c>
    </row>
    <row r="5075" spans="1:17" hidden="1" x14ac:dyDescent="0.2">
      <c r="A5075" t="s">
        <v>357</v>
      </c>
      <c r="B5075" s="2">
        <v>40360</v>
      </c>
      <c r="C5075" t="s">
        <v>353</v>
      </c>
      <c r="D5075" t="s">
        <v>354</v>
      </c>
      <c r="E5075" t="s">
        <v>343</v>
      </c>
      <c r="F5075" t="s">
        <v>344</v>
      </c>
      <c r="G5075" t="s">
        <v>416</v>
      </c>
      <c r="H5075">
        <v>56</v>
      </c>
      <c r="I5075" t="s">
        <v>275</v>
      </c>
      <c r="J5075" t="s">
        <v>274</v>
      </c>
      <c r="K5075">
        <v>50516</v>
      </c>
      <c r="L5075">
        <v>44879</v>
      </c>
      <c r="M5075">
        <v>748</v>
      </c>
      <c r="N5075">
        <v>2658</v>
      </c>
      <c r="O5075">
        <v>324</v>
      </c>
      <c r="P5075">
        <v>146</v>
      </c>
      <c r="Q5075">
        <v>1761</v>
      </c>
    </row>
    <row r="5076" spans="1:17" hidden="1" x14ac:dyDescent="0.2">
      <c r="A5076" t="s">
        <v>357</v>
      </c>
      <c r="B5076" s="2">
        <v>40360</v>
      </c>
      <c r="C5076" t="s">
        <v>353</v>
      </c>
      <c r="D5076" t="s">
        <v>354</v>
      </c>
      <c r="E5076" t="s">
        <v>347</v>
      </c>
      <c r="F5076" t="s">
        <v>348</v>
      </c>
      <c r="G5076" t="s">
        <v>416</v>
      </c>
      <c r="H5076">
        <v>56</v>
      </c>
      <c r="I5076" t="s">
        <v>275</v>
      </c>
      <c r="J5076" t="s">
        <v>274</v>
      </c>
      <c r="K5076">
        <v>513967</v>
      </c>
      <c r="L5076">
        <v>484850</v>
      </c>
      <c r="M5076">
        <v>4438</v>
      </c>
      <c r="N5076">
        <v>11808</v>
      </c>
      <c r="O5076">
        <v>4397</v>
      </c>
      <c r="P5076">
        <v>374</v>
      </c>
      <c r="Q5076">
        <v>8100</v>
      </c>
    </row>
    <row r="5077" spans="1:17" hidden="1" x14ac:dyDescent="0.2">
      <c r="A5077" t="s">
        <v>357</v>
      </c>
      <c r="B5077" s="2">
        <v>40360</v>
      </c>
      <c r="C5077" t="s">
        <v>353</v>
      </c>
      <c r="D5077" t="s">
        <v>354</v>
      </c>
      <c r="E5077" t="s">
        <v>349</v>
      </c>
      <c r="F5077" t="s">
        <v>350</v>
      </c>
      <c r="G5077" t="s">
        <v>416</v>
      </c>
      <c r="H5077">
        <v>56</v>
      </c>
      <c r="I5077" t="s">
        <v>275</v>
      </c>
      <c r="J5077" t="s">
        <v>274</v>
      </c>
      <c r="K5077">
        <v>564483</v>
      </c>
      <c r="L5077">
        <v>529729</v>
      </c>
      <c r="M5077">
        <v>5186</v>
      </c>
      <c r="N5077">
        <v>14466</v>
      </c>
      <c r="O5077">
        <v>4721</v>
      </c>
      <c r="P5077">
        <v>520</v>
      </c>
      <c r="Q5077">
        <v>9861</v>
      </c>
    </row>
    <row r="5078" spans="1:17" hidden="1" x14ac:dyDescent="0.2">
      <c r="A5078" t="s">
        <v>358</v>
      </c>
      <c r="B5078" s="2">
        <v>40725</v>
      </c>
      <c r="C5078" t="s">
        <v>341</v>
      </c>
      <c r="D5078" t="s">
        <v>342</v>
      </c>
      <c r="E5078" t="s">
        <v>343</v>
      </c>
      <c r="F5078" t="s">
        <v>344</v>
      </c>
      <c r="G5078" t="s">
        <v>416</v>
      </c>
      <c r="H5078">
        <v>56</v>
      </c>
      <c r="I5078" t="s">
        <v>275</v>
      </c>
      <c r="J5078" t="s">
        <v>274</v>
      </c>
      <c r="K5078">
        <v>24437</v>
      </c>
      <c r="L5078">
        <v>21647</v>
      </c>
      <c r="M5078">
        <v>355</v>
      </c>
      <c r="N5078">
        <v>1310</v>
      </c>
      <c r="O5078">
        <v>179</v>
      </c>
      <c r="P5078">
        <v>60</v>
      </c>
      <c r="Q5078">
        <v>886</v>
      </c>
    </row>
    <row r="5079" spans="1:17" hidden="1" x14ac:dyDescent="0.2">
      <c r="A5079" t="s">
        <v>358</v>
      </c>
      <c r="B5079" s="2">
        <v>40725</v>
      </c>
      <c r="C5079" t="s">
        <v>341</v>
      </c>
      <c r="D5079" t="s">
        <v>342</v>
      </c>
      <c r="E5079" t="s">
        <v>347</v>
      </c>
      <c r="F5079" t="s">
        <v>348</v>
      </c>
      <c r="G5079" t="s">
        <v>416</v>
      </c>
      <c r="H5079">
        <v>56</v>
      </c>
      <c r="I5079" t="s">
        <v>275</v>
      </c>
      <c r="J5079" t="s">
        <v>274</v>
      </c>
      <c r="K5079">
        <v>253561</v>
      </c>
      <c r="L5079">
        <v>238905</v>
      </c>
      <c r="M5079">
        <v>1816</v>
      </c>
      <c r="N5079">
        <v>5944</v>
      </c>
      <c r="O5079">
        <v>2540</v>
      </c>
      <c r="P5079">
        <v>168</v>
      </c>
      <c r="Q5079">
        <v>4188</v>
      </c>
    </row>
    <row r="5080" spans="1:17" hidden="1" x14ac:dyDescent="0.2">
      <c r="A5080" t="s">
        <v>358</v>
      </c>
      <c r="B5080" s="2">
        <v>40725</v>
      </c>
      <c r="C5080" t="s">
        <v>341</v>
      </c>
      <c r="D5080" t="s">
        <v>342</v>
      </c>
      <c r="E5080" t="s">
        <v>349</v>
      </c>
      <c r="F5080" t="s">
        <v>350</v>
      </c>
      <c r="G5080" t="s">
        <v>416</v>
      </c>
      <c r="H5080">
        <v>56</v>
      </c>
      <c r="I5080" t="s">
        <v>275</v>
      </c>
      <c r="J5080" t="s">
        <v>274</v>
      </c>
      <c r="K5080">
        <v>277998</v>
      </c>
      <c r="L5080">
        <v>260552</v>
      </c>
      <c r="M5080">
        <v>2171</v>
      </c>
      <c r="N5080">
        <v>7254</v>
      </c>
      <c r="O5080">
        <v>2719</v>
      </c>
      <c r="P5080">
        <v>228</v>
      </c>
      <c r="Q5080">
        <v>5074</v>
      </c>
    </row>
    <row r="5081" spans="1:17" hidden="1" x14ac:dyDescent="0.2">
      <c r="A5081" t="s">
        <v>358</v>
      </c>
      <c r="B5081" s="2">
        <v>40725</v>
      </c>
      <c r="C5081" t="s">
        <v>351</v>
      </c>
      <c r="D5081" t="s">
        <v>352</v>
      </c>
      <c r="E5081" t="s">
        <v>343</v>
      </c>
      <c r="F5081" t="s">
        <v>344</v>
      </c>
      <c r="G5081" t="s">
        <v>416</v>
      </c>
      <c r="H5081">
        <v>56</v>
      </c>
      <c r="I5081" t="s">
        <v>275</v>
      </c>
      <c r="J5081" t="s">
        <v>274</v>
      </c>
      <c r="K5081">
        <v>27057</v>
      </c>
      <c r="L5081">
        <v>24032</v>
      </c>
      <c r="M5081">
        <v>389</v>
      </c>
      <c r="N5081">
        <v>1524</v>
      </c>
      <c r="O5081">
        <v>169</v>
      </c>
      <c r="P5081">
        <v>84</v>
      </c>
      <c r="Q5081">
        <v>859</v>
      </c>
    </row>
    <row r="5082" spans="1:17" hidden="1" x14ac:dyDescent="0.2">
      <c r="A5082" t="s">
        <v>358</v>
      </c>
      <c r="B5082" s="2">
        <v>40725</v>
      </c>
      <c r="C5082" t="s">
        <v>351</v>
      </c>
      <c r="D5082" t="s">
        <v>352</v>
      </c>
      <c r="E5082" t="s">
        <v>347</v>
      </c>
      <c r="F5082" t="s">
        <v>348</v>
      </c>
      <c r="G5082" t="s">
        <v>416</v>
      </c>
      <c r="H5082">
        <v>56</v>
      </c>
      <c r="I5082" t="s">
        <v>275</v>
      </c>
      <c r="J5082" t="s">
        <v>274</v>
      </c>
      <c r="K5082">
        <v>262169</v>
      </c>
      <c r="L5082">
        <v>246872</v>
      </c>
      <c r="M5082">
        <v>2937</v>
      </c>
      <c r="N5082">
        <v>5998</v>
      </c>
      <c r="O5082">
        <v>1952</v>
      </c>
      <c r="P5082">
        <v>186</v>
      </c>
      <c r="Q5082">
        <v>4224</v>
      </c>
    </row>
    <row r="5083" spans="1:17" hidden="1" x14ac:dyDescent="0.2">
      <c r="A5083" t="s">
        <v>358</v>
      </c>
      <c r="B5083" s="2">
        <v>40725</v>
      </c>
      <c r="C5083" t="s">
        <v>351</v>
      </c>
      <c r="D5083" t="s">
        <v>352</v>
      </c>
      <c r="E5083" t="s">
        <v>349</v>
      </c>
      <c r="F5083" t="s">
        <v>350</v>
      </c>
      <c r="G5083" t="s">
        <v>416</v>
      </c>
      <c r="H5083">
        <v>56</v>
      </c>
      <c r="I5083" t="s">
        <v>275</v>
      </c>
      <c r="J5083" t="s">
        <v>274</v>
      </c>
      <c r="K5083">
        <v>289226</v>
      </c>
      <c r="L5083">
        <v>270904</v>
      </c>
      <c r="M5083">
        <v>3326</v>
      </c>
      <c r="N5083">
        <v>7522</v>
      </c>
      <c r="O5083">
        <v>2121</v>
      </c>
      <c r="P5083">
        <v>270</v>
      </c>
      <c r="Q5083">
        <v>5083</v>
      </c>
    </row>
    <row r="5084" spans="1:17" hidden="1" x14ac:dyDescent="0.2">
      <c r="A5084" t="s">
        <v>358</v>
      </c>
      <c r="B5084" s="2">
        <v>40725</v>
      </c>
      <c r="C5084" t="s">
        <v>353</v>
      </c>
      <c r="D5084" t="s">
        <v>354</v>
      </c>
      <c r="E5084" t="s">
        <v>343</v>
      </c>
      <c r="F5084" t="s">
        <v>344</v>
      </c>
      <c r="G5084" t="s">
        <v>416</v>
      </c>
      <c r="H5084">
        <v>56</v>
      </c>
      <c r="I5084" t="s">
        <v>275</v>
      </c>
      <c r="J5084" t="s">
        <v>274</v>
      </c>
      <c r="K5084">
        <v>51494</v>
      </c>
      <c r="L5084">
        <v>45679</v>
      </c>
      <c r="M5084">
        <v>744</v>
      </c>
      <c r="N5084">
        <v>2834</v>
      </c>
      <c r="O5084">
        <v>348</v>
      </c>
      <c r="P5084">
        <v>144</v>
      </c>
      <c r="Q5084">
        <v>1745</v>
      </c>
    </row>
    <row r="5085" spans="1:17" hidden="1" x14ac:dyDescent="0.2">
      <c r="A5085" t="s">
        <v>358</v>
      </c>
      <c r="B5085" s="2">
        <v>40725</v>
      </c>
      <c r="C5085" t="s">
        <v>353</v>
      </c>
      <c r="D5085" t="s">
        <v>354</v>
      </c>
      <c r="E5085" t="s">
        <v>347</v>
      </c>
      <c r="F5085" t="s">
        <v>348</v>
      </c>
      <c r="G5085" t="s">
        <v>416</v>
      </c>
      <c r="H5085">
        <v>56</v>
      </c>
      <c r="I5085" t="s">
        <v>275</v>
      </c>
      <c r="J5085" t="s">
        <v>274</v>
      </c>
      <c r="K5085">
        <v>515730</v>
      </c>
      <c r="L5085">
        <v>485777</v>
      </c>
      <c r="M5085">
        <v>4753</v>
      </c>
      <c r="N5085">
        <v>11942</v>
      </c>
      <c r="O5085">
        <v>4492</v>
      </c>
      <c r="P5085">
        <v>354</v>
      </c>
      <c r="Q5085">
        <v>8412</v>
      </c>
    </row>
    <row r="5086" spans="1:17" hidden="1" x14ac:dyDescent="0.2">
      <c r="A5086" t="s">
        <v>358</v>
      </c>
      <c r="B5086" s="2">
        <v>40725</v>
      </c>
      <c r="C5086" t="s">
        <v>353</v>
      </c>
      <c r="D5086" t="s">
        <v>354</v>
      </c>
      <c r="E5086" t="s">
        <v>349</v>
      </c>
      <c r="F5086" t="s">
        <v>350</v>
      </c>
      <c r="G5086" t="s">
        <v>416</v>
      </c>
      <c r="H5086">
        <v>56</v>
      </c>
      <c r="I5086" t="s">
        <v>275</v>
      </c>
      <c r="J5086" t="s">
        <v>274</v>
      </c>
      <c r="K5086">
        <v>567224</v>
      </c>
      <c r="L5086">
        <v>531456</v>
      </c>
      <c r="M5086">
        <v>5497</v>
      </c>
      <c r="N5086">
        <v>14776</v>
      </c>
      <c r="O5086">
        <v>4840</v>
      </c>
      <c r="P5086">
        <v>498</v>
      </c>
      <c r="Q5086">
        <v>10157</v>
      </c>
    </row>
    <row r="5087" spans="1:17" hidden="1" x14ac:dyDescent="0.2">
      <c r="A5087" t="s">
        <v>359</v>
      </c>
      <c r="B5087" s="2">
        <v>41091</v>
      </c>
      <c r="C5087" t="s">
        <v>341</v>
      </c>
      <c r="D5087" t="s">
        <v>342</v>
      </c>
      <c r="E5087" t="s">
        <v>343</v>
      </c>
      <c r="F5087" t="s">
        <v>344</v>
      </c>
      <c r="G5087" t="s">
        <v>416</v>
      </c>
      <c r="H5087">
        <v>56</v>
      </c>
      <c r="I5087" t="s">
        <v>275</v>
      </c>
      <c r="J5087" t="s">
        <v>274</v>
      </c>
      <c r="K5087">
        <v>25550</v>
      </c>
      <c r="L5087">
        <v>22572</v>
      </c>
      <c r="M5087">
        <v>392</v>
      </c>
      <c r="N5087">
        <v>1397</v>
      </c>
      <c r="O5087">
        <v>189</v>
      </c>
      <c r="P5087">
        <v>65</v>
      </c>
      <c r="Q5087">
        <v>935</v>
      </c>
    </row>
    <row r="5088" spans="1:17" hidden="1" x14ac:dyDescent="0.2">
      <c r="A5088" t="s">
        <v>359</v>
      </c>
      <c r="B5088" s="2">
        <v>41091</v>
      </c>
      <c r="C5088" t="s">
        <v>341</v>
      </c>
      <c r="D5088" t="s">
        <v>342</v>
      </c>
      <c r="E5088" t="s">
        <v>347</v>
      </c>
      <c r="F5088" t="s">
        <v>348</v>
      </c>
      <c r="G5088" t="s">
        <v>416</v>
      </c>
      <c r="H5088">
        <v>56</v>
      </c>
      <c r="I5088" t="s">
        <v>275</v>
      </c>
      <c r="J5088" t="s">
        <v>274</v>
      </c>
      <c r="K5088">
        <v>256458</v>
      </c>
      <c r="L5088">
        <v>240558</v>
      </c>
      <c r="M5088">
        <v>2713</v>
      </c>
      <c r="N5088">
        <v>6025</v>
      </c>
      <c r="O5088">
        <v>2697</v>
      </c>
      <c r="P5088">
        <v>183</v>
      </c>
      <c r="Q5088">
        <v>4282</v>
      </c>
    </row>
    <row r="5089" spans="1:17" hidden="1" x14ac:dyDescent="0.2">
      <c r="A5089" t="s">
        <v>359</v>
      </c>
      <c r="B5089" s="2">
        <v>41091</v>
      </c>
      <c r="C5089" t="s">
        <v>341</v>
      </c>
      <c r="D5089" t="s">
        <v>342</v>
      </c>
      <c r="E5089" t="s">
        <v>349</v>
      </c>
      <c r="F5089" t="s">
        <v>350</v>
      </c>
      <c r="G5089" t="s">
        <v>416</v>
      </c>
      <c r="H5089">
        <v>56</v>
      </c>
      <c r="I5089" t="s">
        <v>275</v>
      </c>
      <c r="J5089" t="s">
        <v>274</v>
      </c>
      <c r="K5089">
        <v>282008</v>
      </c>
      <c r="L5089">
        <v>263130</v>
      </c>
      <c r="M5089">
        <v>3105</v>
      </c>
      <c r="N5089">
        <v>7422</v>
      </c>
      <c r="O5089">
        <v>2886</v>
      </c>
      <c r="P5089">
        <v>248</v>
      </c>
      <c r="Q5089">
        <v>5217</v>
      </c>
    </row>
    <row r="5090" spans="1:17" hidden="1" x14ac:dyDescent="0.2">
      <c r="A5090" t="s">
        <v>359</v>
      </c>
      <c r="B5090" s="2">
        <v>41091</v>
      </c>
      <c r="C5090" t="s">
        <v>351</v>
      </c>
      <c r="D5090" t="s">
        <v>352</v>
      </c>
      <c r="E5090" t="s">
        <v>343</v>
      </c>
      <c r="F5090" t="s">
        <v>344</v>
      </c>
      <c r="G5090" t="s">
        <v>416</v>
      </c>
      <c r="H5090">
        <v>56</v>
      </c>
      <c r="I5090" t="s">
        <v>275</v>
      </c>
      <c r="J5090" t="s">
        <v>274</v>
      </c>
      <c r="K5090">
        <v>28448</v>
      </c>
      <c r="L5090">
        <v>25200</v>
      </c>
      <c r="M5090">
        <v>449</v>
      </c>
      <c r="N5090">
        <v>1629</v>
      </c>
      <c r="O5090">
        <v>171</v>
      </c>
      <c r="P5090">
        <v>95</v>
      </c>
      <c r="Q5090">
        <v>904</v>
      </c>
    </row>
    <row r="5091" spans="1:17" hidden="1" x14ac:dyDescent="0.2">
      <c r="A5091" t="s">
        <v>359</v>
      </c>
      <c r="B5091" s="2">
        <v>41091</v>
      </c>
      <c r="C5091" t="s">
        <v>351</v>
      </c>
      <c r="D5091" t="s">
        <v>352</v>
      </c>
      <c r="E5091" t="s">
        <v>347</v>
      </c>
      <c r="F5091" t="s">
        <v>348</v>
      </c>
      <c r="G5091" t="s">
        <v>416</v>
      </c>
      <c r="H5091">
        <v>56</v>
      </c>
      <c r="I5091" t="s">
        <v>275</v>
      </c>
      <c r="J5091" t="s">
        <v>274</v>
      </c>
      <c r="K5091">
        <v>265814</v>
      </c>
      <c r="L5091">
        <v>248787</v>
      </c>
      <c r="M5091">
        <v>4129</v>
      </c>
      <c r="N5091">
        <v>6087</v>
      </c>
      <c r="O5091">
        <v>2191</v>
      </c>
      <c r="P5091">
        <v>200</v>
      </c>
      <c r="Q5091">
        <v>4420</v>
      </c>
    </row>
    <row r="5092" spans="1:17" hidden="1" x14ac:dyDescent="0.2">
      <c r="A5092" t="s">
        <v>359</v>
      </c>
      <c r="B5092" s="2">
        <v>41091</v>
      </c>
      <c r="C5092" t="s">
        <v>351</v>
      </c>
      <c r="D5092" t="s">
        <v>352</v>
      </c>
      <c r="E5092" t="s">
        <v>349</v>
      </c>
      <c r="F5092" t="s">
        <v>350</v>
      </c>
      <c r="G5092" t="s">
        <v>416</v>
      </c>
      <c r="H5092">
        <v>56</v>
      </c>
      <c r="I5092" t="s">
        <v>275</v>
      </c>
      <c r="J5092" t="s">
        <v>274</v>
      </c>
      <c r="K5092">
        <v>294262</v>
      </c>
      <c r="L5092">
        <v>273987</v>
      </c>
      <c r="M5092">
        <v>4578</v>
      </c>
      <c r="N5092">
        <v>7716</v>
      </c>
      <c r="O5092">
        <v>2362</v>
      </c>
      <c r="P5092">
        <v>295</v>
      </c>
      <c r="Q5092">
        <v>5324</v>
      </c>
    </row>
    <row r="5093" spans="1:17" hidden="1" x14ac:dyDescent="0.2">
      <c r="A5093" t="s">
        <v>359</v>
      </c>
      <c r="B5093" s="2">
        <v>41091</v>
      </c>
      <c r="C5093" t="s">
        <v>353</v>
      </c>
      <c r="D5093" t="s">
        <v>354</v>
      </c>
      <c r="E5093" t="s">
        <v>343</v>
      </c>
      <c r="F5093" t="s">
        <v>344</v>
      </c>
      <c r="G5093" t="s">
        <v>416</v>
      </c>
      <c r="H5093">
        <v>56</v>
      </c>
      <c r="I5093" t="s">
        <v>275</v>
      </c>
      <c r="J5093" t="s">
        <v>274</v>
      </c>
      <c r="K5093">
        <v>53998</v>
      </c>
      <c r="L5093">
        <v>47772</v>
      </c>
      <c r="M5093">
        <v>841</v>
      </c>
      <c r="N5093">
        <v>3026</v>
      </c>
      <c r="O5093">
        <v>360</v>
      </c>
      <c r="P5093">
        <v>160</v>
      </c>
      <c r="Q5093">
        <v>1839</v>
      </c>
    </row>
    <row r="5094" spans="1:17" hidden="1" x14ac:dyDescent="0.2">
      <c r="A5094" t="s">
        <v>359</v>
      </c>
      <c r="B5094" s="2">
        <v>41091</v>
      </c>
      <c r="C5094" t="s">
        <v>353</v>
      </c>
      <c r="D5094" t="s">
        <v>354</v>
      </c>
      <c r="E5094" t="s">
        <v>347</v>
      </c>
      <c r="F5094" t="s">
        <v>348</v>
      </c>
      <c r="G5094" t="s">
        <v>416</v>
      </c>
      <c r="H5094">
        <v>56</v>
      </c>
      <c r="I5094" t="s">
        <v>275</v>
      </c>
      <c r="J5094" t="s">
        <v>274</v>
      </c>
      <c r="K5094">
        <v>522272</v>
      </c>
      <c r="L5094">
        <v>489345</v>
      </c>
      <c r="M5094">
        <v>6842</v>
      </c>
      <c r="N5094">
        <v>12112</v>
      </c>
      <c r="O5094">
        <v>4888</v>
      </c>
      <c r="P5094">
        <v>383</v>
      </c>
      <c r="Q5094">
        <v>8702</v>
      </c>
    </row>
    <row r="5095" spans="1:17" hidden="1" x14ac:dyDescent="0.2">
      <c r="A5095" t="s">
        <v>359</v>
      </c>
      <c r="B5095" s="2">
        <v>41091</v>
      </c>
      <c r="C5095" t="s">
        <v>353</v>
      </c>
      <c r="D5095" t="s">
        <v>354</v>
      </c>
      <c r="E5095" t="s">
        <v>349</v>
      </c>
      <c r="F5095" t="s">
        <v>350</v>
      </c>
      <c r="G5095" t="s">
        <v>416</v>
      </c>
      <c r="H5095">
        <v>56</v>
      </c>
      <c r="I5095" t="s">
        <v>275</v>
      </c>
      <c r="J5095" t="s">
        <v>274</v>
      </c>
      <c r="K5095">
        <v>576270</v>
      </c>
      <c r="L5095">
        <v>537117</v>
      </c>
      <c r="M5095">
        <v>7683</v>
      </c>
      <c r="N5095">
        <v>15138</v>
      </c>
      <c r="O5095">
        <v>5248</v>
      </c>
      <c r="P5095">
        <v>543</v>
      </c>
      <c r="Q5095">
        <v>10541</v>
      </c>
    </row>
    <row r="5096" spans="1:17" hidden="1" x14ac:dyDescent="0.2">
      <c r="A5096" t="s">
        <v>360</v>
      </c>
      <c r="B5096" s="2">
        <v>41456</v>
      </c>
      <c r="C5096" t="s">
        <v>341</v>
      </c>
      <c r="D5096" t="s">
        <v>342</v>
      </c>
      <c r="E5096" t="s">
        <v>343</v>
      </c>
      <c r="F5096" t="s">
        <v>344</v>
      </c>
      <c r="G5096" t="s">
        <v>416</v>
      </c>
      <c r="H5096">
        <v>56</v>
      </c>
      <c r="I5096" t="s">
        <v>275</v>
      </c>
      <c r="J5096" t="s">
        <v>274</v>
      </c>
      <c r="K5096">
        <v>26216</v>
      </c>
      <c r="L5096">
        <v>23109</v>
      </c>
      <c r="M5096">
        <v>415</v>
      </c>
      <c r="N5096">
        <v>1477</v>
      </c>
      <c r="O5096">
        <v>200</v>
      </c>
      <c r="P5096">
        <v>69</v>
      </c>
      <c r="Q5096">
        <v>946</v>
      </c>
    </row>
    <row r="5097" spans="1:17" hidden="1" x14ac:dyDescent="0.2">
      <c r="A5097" t="s">
        <v>360</v>
      </c>
      <c r="B5097" s="2">
        <v>41456</v>
      </c>
      <c r="C5097" t="s">
        <v>341</v>
      </c>
      <c r="D5097" t="s">
        <v>342</v>
      </c>
      <c r="E5097" t="s">
        <v>347</v>
      </c>
      <c r="F5097" t="s">
        <v>348</v>
      </c>
      <c r="G5097" t="s">
        <v>416</v>
      </c>
      <c r="H5097">
        <v>56</v>
      </c>
      <c r="I5097" t="s">
        <v>275</v>
      </c>
      <c r="J5097" t="s">
        <v>274</v>
      </c>
      <c r="K5097">
        <v>258683</v>
      </c>
      <c r="L5097">
        <v>241922</v>
      </c>
      <c r="M5097">
        <v>3191</v>
      </c>
      <c r="N5097">
        <v>6136</v>
      </c>
      <c r="O5097">
        <v>2777</v>
      </c>
      <c r="P5097">
        <v>183</v>
      </c>
      <c r="Q5097">
        <v>4474</v>
      </c>
    </row>
    <row r="5098" spans="1:17" hidden="1" x14ac:dyDescent="0.2">
      <c r="A5098" t="s">
        <v>360</v>
      </c>
      <c r="B5098" s="2">
        <v>41456</v>
      </c>
      <c r="C5098" t="s">
        <v>341</v>
      </c>
      <c r="D5098" t="s">
        <v>342</v>
      </c>
      <c r="E5098" t="s">
        <v>349</v>
      </c>
      <c r="F5098" t="s">
        <v>350</v>
      </c>
      <c r="G5098" t="s">
        <v>416</v>
      </c>
      <c r="H5098">
        <v>56</v>
      </c>
      <c r="I5098" t="s">
        <v>275</v>
      </c>
      <c r="J5098" t="s">
        <v>274</v>
      </c>
      <c r="K5098">
        <v>284899</v>
      </c>
      <c r="L5098">
        <v>265031</v>
      </c>
      <c r="M5098">
        <v>3606</v>
      </c>
      <c r="N5098">
        <v>7613</v>
      </c>
      <c r="O5098">
        <v>2977</v>
      </c>
      <c r="P5098">
        <v>252</v>
      </c>
      <c r="Q5098">
        <v>5420</v>
      </c>
    </row>
    <row r="5099" spans="1:17" hidden="1" x14ac:dyDescent="0.2">
      <c r="A5099" t="s">
        <v>360</v>
      </c>
      <c r="B5099" s="2">
        <v>41456</v>
      </c>
      <c r="C5099" t="s">
        <v>351</v>
      </c>
      <c r="D5099" t="s">
        <v>352</v>
      </c>
      <c r="E5099" t="s">
        <v>343</v>
      </c>
      <c r="F5099" t="s">
        <v>344</v>
      </c>
      <c r="G5099" t="s">
        <v>416</v>
      </c>
      <c r="H5099">
        <v>56</v>
      </c>
      <c r="I5099" t="s">
        <v>275</v>
      </c>
      <c r="J5099" t="s">
        <v>274</v>
      </c>
      <c r="K5099">
        <v>29096</v>
      </c>
      <c r="L5099">
        <v>25715</v>
      </c>
      <c r="M5099">
        <v>475</v>
      </c>
      <c r="N5099">
        <v>1709</v>
      </c>
      <c r="O5099">
        <v>179</v>
      </c>
      <c r="P5099">
        <v>96</v>
      </c>
      <c r="Q5099">
        <v>922</v>
      </c>
    </row>
    <row r="5100" spans="1:17" hidden="1" x14ac:dyDescent="0.2">
      <c r="A5100" t="s">
        <v>360</v>
      </c>
      <c r="B5100" s="2">
        <v>41456</v>
      </c>
      <c r="C5100" t="s">
        <v>351</v>
      </c>
      <c r="D5100" t="s">
        <v>352</v>
      </c>
      <c r="E5100" t="s">
        <v>347</v>
      </c>
      <c r="F5100" t="s">
        <v>348</v>
      </c>
      <c r="G5100" t="s">
        <v>416</v>
      </c>
      <c r="H5100">
        <v>56</v>
      </c>
      <c r="I5100" t="s">
        <v>275</v>
      </c>
      <c r="J5100" t="s">
        <v>274</v>
      </c>
      <c r="K5100">
        <v>268128</v>
      </c>
      <c r="L5100">
        <v>250425</v>
      </c>
      <c r="M5100">
        <v>4524</v>
      </c>
      <c r="N5100">
        <v>6108</v>
      </c>
      <c r="O5100">
        <v>2267</v>
      </c>
      <c r="P5100">
        <v>201</v>
      </c>
      <c r="Q5100">
        <v>4603</v>
      </c>
    </row>
    <row r="5101" spans="1:17" hidden="1" x14ac:dyDescent="0.2">
      <c r="A5101" t="s">
        <v>360</v>
      </c>
      <c r="B5101" s="2">
        <v>41456</v>
      </c>
      <c r="C5101" t="s">
        <v>351</v>
      </c>
      <c r="D5101" t="s">
        <v>352</v>
      </c>
      <c r="E5101" t="s">
        <v>349</v>
      </c>
      <c r="F5101" t="s">
        <v>350</v>
      </c>
      <c r="G5101" t="s">
        <v>416</v>
      </c>
      <c r="H5101">
        <v>56</v>
      </c>
      <c r="I5101" t="s">
        <v>275</v>
      </c>
      <c r="J5101" t="s">
        <v>274</v>
      </c>
      <c r="K5101">
        <v>297224</v>
      </c>
      <c r="L5101">
        <v>276140</v>
      </c>
      <c r="M5101">
        <v>4999</v>
      </c>
      <c r="N5101">
        <v>7817</v>
      </c>
      <c r="O5101">
        <v>2446</v>
      </c>
      <c r="P5101">
        <v>297</v>
      </c>
      <c r="Q5101">
        <v>5525</v>
      </c>
    </row>
    <row r="5102" spans="1:17" hidden="1" x14ac:dyDescent="0.2">
      <c r="A5102" t="s">
        <v>360</v>
      </c>
      <c r="B5102" s="2">
        <v>41456</v>
      </c>
      <c r="C5102" t="s">
        <v>353</v>
      </c>
      <c r="D5102" t="s">
        <v>354</v>
      </c>
      <c r="E5102" t="s">
        <v>343</v>
      </c>
      <c r="F5102" t="s">
        <v>344</v>
      </c>
      <c r="G5102" t="s">
        <v>416</v>
      </c>
      <c r="H5102">
        <v>56</v>
      </c>
      <c r="I5102" t="s">
        <v>275</v>
      </c>
      <c r="J5102" t="s">
        <v>274</v>
      </c>
      <c r="K5102">
        <v>55312</v>
      </c>
      <c r="L5102">
        <v>48824</v>
      </c>
      <c r="M5102">
        <v>890</v>
      </c>
      <c r="N5102">
        <v>3186</v>
      </c>
      <c r="O5102">
        <v>379</v>
      </c>
      <c r="P5102">
        <v>165</v>
      </c>
      <c r="Q5102">
        <v>1868</v>
      </c>
    </row>
    <row r="5103" spans="1:17" hidden="1" x14ac:dyDescent="0.2">
      <c r="A5103" t="s">
        <v>360</v>
      </c>
      <c r="B5103" s="2">
        <v>41456</v>
      </c>
      <c r="C5103" t="s">
        <v>353</v>
      </c>
      <c r="D5103" t="s">
        <v>354</v>
      </c>
      <c r="E5103" t="s">
        <v>347</v>
      </c>
      <c r="F5103" t="s">
        <v>348</v>
      </c>
      <c r="G5103" t="s">
        <v>416</v>
      </c>
      <c r="H5103">
        <v>56</v>
      </c>
      <c r="I5103" t="s">
        <v>275</v>
      </c>
      <c r="J5103" t="s">
        <v>274</v>
      </c>
      <c r="K5103">
        <v>526811</v>
      </c>
      <c r="L5103">
        <v>492347</v>
      </c>
      <c r="M5103">
        <v>7715</v>
      </c>
      <c r="N5103">
        <v>12244</v>
      </c>
      <c r="O5103">
        <v>5044</v>
      </c>
      <c r="P5103">
        <v>384</v>
      </c>
      <c r="Q5103">
        <v>9077</v>
      </c>
    </row>
    <row r="5104" spans="1:17" hidden="1" x14ac:dyDescent="0.2">
      <c r="A5104" t="s">
        <v>360</v>
      </c>
      <c r="B5104" s="2">
        <v>41456</v>
      </c>
      <c r="C5104" t="s">
        <v>353</v>
      </c>
      <c r="D5104" t="s">
        <v>354</v>
      </c>
      <c r="E5104" t="s">
        <v>349</v>
      </c>
      <c r="F5104" t="s">
        <v>350</v>
      </c>
      <c r="G5104" t="s">
        <v>416</v>
      </c>
      <c r="H5104">
        <v>56</v>
      </c>
      <c r="I5104" t="s">
        <v>275</v>
      </c>
      <c r="J5104" t="s">
        <v>274</v>
      </c>
      <c r="K5104">
        <v>582123</v>
      </c>
      <c r="L5104">
        <v>541171</v>
      </c>
      <c r="M5104">
        <v>8605</v>
      </c>
      <c r="N5104">
        <v>15430</v>
      </c>
      <c r="O5104">
        <v>5423</v>
      </c>
      <c r="P5104">
        <v>549</v>
      </c>
      <c r="Q5104">
        <v>10945</v>
      </c>
    </row>
    <row r="5105" spans="1:17" x14ac:dyDescent="0.2">
      <c r="A5105" t="s">
        <v>361</v>
      </c>
      <c r="B5105" s="2">
        <v>41821</v>
      </c>
      <c r="C5105" t="s">
        <v>341</v>
      </c>
      <c r="D5105" t="s">
        <v>342</v>
      </c>
      <c r="E5105" t="s">
        <v>343</v>
      </c>
      <c r="F5105" t="s">
        <v>344</v>
      </c>
      <c r="G5105" t="s">
        <v>416</v>
      </c>
      <c r="H5105">
        <v>56</v>
      </c>
      <c r="I5105" t="s">
        <v>275</v>
      </c>
      <c r="J5105" t="s">
        <v>274</v>
      </c>
      <c r="K5105">
        <v>26561</v>
      </c>
      <c r="L5105">
        <v>23351</v>
      </c>
      <c r="M5105">
        <v>398</v>
      </c>
      <c r="N5105">
        <v>1528</v>
      </c>
      <c r="O5105">
        <v>204</v>
      </c>
      <c r="P5105">
        <v>71</v>
      </c>
      <c r="Q5105">
        <v>1009</v>
      </c>
    </row>
    <row r="5106" spans="1:17" x14ac:dyDescent="0.2">
      <c r="A5106" t="s">
        <v>361</v>
      </c>
      <c r="B5106" s="2">
        <v>41821</v>
      </c>
      <c r="C5106" t="s">
        <v>341</v>
      </c>
      <c r="D5106" t="s">
        <v>342</v>
      </c>
      <c r="E5106" t="s">
        <v>347</v>
      </c>
      <c r="F5106" t="s">
        <v>348</v>
      </c>
      <c r="G5106" t="s">
        <v>416</v>
      </c>
      <c r="H5106">
        <v>56</v>
      </c>
      <c r="I5106" t="s">
        <v>275</v>
      </c>
      <c r="J5106" t="s">
        <v>274</v>
      </c>
      <c r="K5106">
        <v>258597</v>
      </c>
      <c r="L5106">
        <v>242034</v>
      </c>
      <c r="M5106">
        <v>2813</v>
      </c>
      <c r="N5106">
        <v>6219</v>
      </c>
      <c r="O5106">
        <v>2763</v>
      </c>
      <c r="P5106">
        <v>195</v>
      </c>
      <c r="Q5106">
        <v>4573</v>
      </c>
    </row>
    <row r="5107" spans="1:17" x14ac:dyDescent="0.2">
      <c r="A5107" t="s">
        <v>361</v>
      </c>
      <c r="B5107" s="2">
        <v>41821</v>
      </c>
      <c r="C5107" t="s">
        <v>341</v>
      </c>
      <c r="D5107" t="s">
        <v>342</v>
      </c>
      <c r="E5107" t="s">
        <v>349</v>
      </c>
      <c r="F5107" t="s">
        <v>350</v>
      </c>
      <c r="G5107" t="s">
        <v>416</v>
      </c>
      <c r="H5107">
        <v>56</v>
      </c>
      <c r="I5107" t="s">
        <v>275</v>
      </c>
      <c r="J5107" t="s">
        <v>274</v>
      </c>
      <c r="K5107">
        <v>285158</v>
      </c>
      <c r="L5107">
        <v>265385</v>
      </c>
      <c r="M5107">
        <v>3211</v>
      </c>
      <c r="N5107">
        <v>7747</v>
      </c>
      <c r="O5107">
        <v>2967</v>
      </c>
      <c r="P5107">
        <v>266</v>
      </c>
      <c r="Q5107">
        <v>5582</v>
      </c>
    </row>
    <row r="5108" spans="1:17" x14ac:dyDescent="0.2">
      <c r="A5108" t="s">
        <v>361</v>
      </c>
      <c r="B5108" s="2">
        <v>41821</v>
      </c>
      <c r="C5108" t="s">
        <v>351</v>
      </c>
      <c r="D5108" t="s">
        <v>352</v>
      </c>
      <c r="E5108" t="s">
        <v>343</v>
      </c>
      <c r="F5108" t="s">
        <v>344</v>
      </c>
      <c r="G5108" t="s">
        <v>416</v>
      </c>
      <c r="H5108">
        <v>56</v>
      </c>
      <c r="I5108" t="s">
        <v>275</v>
      </c>
      <c r="J5108" t="s">
        <v>274</v>
      </c>
      <c r="K5108">
        <v>29603</v>
      </c>
      <c r="L5108">
        <v>26042</v>
      </c>
      <c r="M5108">
        <v>476</v>
      </c>
      <c r="N5108">
        <v>1807</v>
      </c>
      <c r="O5108">
        <v>199</v>
      </c>
      <c r="P5108">
        <v>96</v>
      </c>
      <c r="Q5108">
        <v>983</v>
      </c>
    </row>
    <row r="5109" spans="1:17" x14ac:dyDescent="0.2">
      <c r="A5109" t="s">
        <v>361</v>
      </c>
      <c r="B5109" s="2">
        <v>41821</v>
      </c>
      <c r="C5109" t="s">
        <v>351</v>
      </c>
      <c r="D5109" t="s">
        <v>352</v>
      </c>
      <c r="E5109" t="s">
        <v>347</v>
      </c>
      <c r="F5109" t="s">
        <v>348</v>
      </c>
      <c r="G5109" t="s">
        <v>416</v>
      </c>
      <c r="H5109">
        <v>56</v>
      </c>
      <c r="I5109" t="s">
        <v>275</v>
      </c>
      <c r="J5109" t="s">
        <v>274</v>
      </c>
      <c r="K5109">
        <v>267787</v>
      </c>
      <c r="L5109">
        <v>250301</v>
      </c>
      <c r="M5109">
        <v>4172</v>
      </c>
      <c r="N5109">
        <v>6153</v>
      </c>
      <c r="O5109">
        <v>2246</v>
      </c>
      <c r="P5109">
        <v>205</v>
      </c>
      <c r="Q5109">
        <v>4710</v>
      </c>
    </row>
    <row r="5110" spans="1:17" x14ac:dyDescent="0.2">
      <c r="A5110" t="s">
        <v>361</v>
      </c>
      <c r="B5110" s="2">
        <v>41821</v>
      </c>
      <c r="C5110" t="s">
        <v>351</v>
      </c>
      <c r="D5110" t="s">
        <v>352</v>
      </c>
      <c r="E5110" t="s">
        <v>349</v>
      </c>
      <c r="F5110" t="s">
        <v>350</v>
      </c>
      <c r="G5110" t="s">
        <v>416</v>
      </c>
      <c r="H5110">
        <v>56</v>
      </c>
      <c r="I5110" t="s">
        <v>275</v>
      </c>
      <c r="J5110" t="s">
        <v>274</v>
      </c>
      <c r="K5110">
        <v>297390</v>
      </c>
      <c r="L5110">
        <v>276343</v>
      </c>
      <c r="M5110">
        <v>4648</v>
      </c>
      <c r="N5110">
        <v>7960</v>
      </c>
      <c r="O5110">
        <v>2445</v>
      </c>
      <c r="P5110">
        <v>301</v>
      </c>
      <c r="Q5110">
        <v>5693</v>
      </c>
    </row>
    <row r="5111" spans="1:17" x14ac:dyDescent="0.2">
      <c r="A5111" t="s">
        <v>361</v>
      </c>
      <c r="B5111" s="2">
        <v>41821</v>
      </c>
      <c r="C5111" t="s">
        <v>353</v>
      </c>
      <c r="D5111" t="s">
        <v>354</v>
      </c>
      <c r="E5111" t="s">
        <v>343</v>
      </c>
      <c r="F5111" t="s">
        <v>344</v>
      </c>
      <c r="G5111" t="s">
        <v>416</v>
      </c>
      <c r="H5111">
        <v>56</v>
      </c>
      <c r="I5111" t="s">
        <v>275</v>
      </c>
      <c r="J5111" t="s">
        <v>274</v>
      </c>
      <c r="K5111">
        <v>56164</v>
      </c>
      <c r="L5111">
        <v>49393</v>
      </c>
      <c r="M5111">
        <v>874</v>
      </c>
      <c r="N5111">
        <v>3335</v>
      </c>
      <c r="O5111">
        <v>403</v>
      </c>
      <c r="P5111">
        <v>167</v>
      </c>
      <c r="Q5111">
        <v>1992</v>
      </c>
    </row>
    <row r="5112" spans="1:17" x14ac:dyDescent="0.2">
      <c r="A5112" t="s">
        <v>361</v>
      </c>
      <c r="B5112" s="2">
        <v>41821</v>
      </c>
      <c r="C5112" t="s">
        <v>353</v>
      </c>
      <c r="D5112" t="s">
        <v>354</v>
      </c>
      <c r="E5112" t="s">
        <v>347</v>
      </c>
      <c r="F5112" t="s">
        <v>348</v>
      </c>
      <c r="G5112" t="s">
        <v>416</v>
      </c>
      <c r="H5112">
        <v>56</v>
      </c>
      <c r="I5112" t="s">
        <v>275</v>
      </c>
      <c r="J5112" t="s">
        <v>274</v>
      </c>
      <c r="K5112">
        <v>526384</v>
      </c>
      <c r="L5112">
        <v>492335</v>
      </c>
      <c r="M5112">
        <v>6985</v>
      </c>
      <c r="N5112">
        <v>12372</v>
      </c>
      <c r="O5112">
        <v>5009</v>
      </c>
      <c r="P5112">
        <v>400</v>
      </c>
      <c r="Q5112">
        <v>9283</v>
      </c>
    </row>
    <row r="5113" spans="1:17" x14ac:dyDescent="0.2">
      <c r="A5113" t="s">
        <v>361</v>
      </c>
      <c r="B5113" s="2">
        <v>41821</v>
      </c>
      <c r="C5113" t="s">
        <v>353</v>
      </c>
      <c r="D5113" t="s">
        <v>354</v>
      </c>
      <c r="E5113" t="s">
        <v>349</v>
      </c>
      <c r="F5113" t="s">
        <v>350</v>
      </c>
      <c r="G5113" t="s">
        <v>416</v>
      </c>
      <c r="H5113">
        <v>56</v>
      </c>
      <c r="I5113" t="s">
        <v>275</v>
      </c>
      <c r="J5113" t="s">
        <v>274</v>
      </c>
      <c r="K5113">
        <v>582548</v>
      </c>
      <c r="L5113">
        <v>541728</v>
      </c>
      <c r="M5113">
        <v>7859</v>
      </c>
      <c r="N5113">
        <v>15707</v>
      </c>
      <c r="O5113">
        <v>5412</v>
      </c>
      <c r="P5113">
        <v>567</v>
      </c>
      <c r="Q5113">
        <v>11275</v>
      </c>
    </row>
    <row r="5114" spans="1:17" hidden="1" x14ac:dyDescent="0.2">
      <c r="A5114" t="s">
        <v>362</v>
      </c>
      <c r="B5114" s="2">
        <v>42186</v>
      </c>
      <c r="C5114" t="s">
        <v>341</v>
      </c>
      <c r="D5114" t="s">
        <v>342</v>
      </c>
      <c r="E5114" t="s">
        <v>343</v>
      </c>
      <c r="F5114" t="s">
        <v>344</v>
      </c>
      <c r="G5114" t="s">
        <v>416</v>
      </c>
      <c r="H5114">
        <v>56</v>
      </c>
      <c r="I5114" t="s">
        <v>275</v>
      </c>
      <c r="J5114" t="s">
        <v>274</v>
      </c>
      <c r="K5114">
        <v>27065</v>
      </c>
      <c r="L5114">
        <v>23713</v>
      </c>
      <c r="M5114">
        <v>401</v>
      </c>
      <c r="N5114">
        <v>1584</v>
      </c>
      <c r="O5114">
        <v>219</v>
      </c>
      <c r="P5114">
        <v>75</v>
      </c>
      <c r="Q5114">
        <v>1073</v>
      </c>
    </row>
    <row r="5115" spans="1:17" hidden="1" x14ac:dyDescent="0.2">
      <c r="A5115" t="s">
        <v>362</v>
      </c>
      <c r="B5115" s="2">
        <v>42186</v>
      </c>
      <c r="C5115" t="s">
        <v>341</v>
      </c>
      <c r="D5115" t="s">
        <v>342</v>
      </c>
      <c r="E5115" t="s">
        <v>347</v>
      </c>
      <c r="F5115" t="s">
        <v>348</v>
      </c>
      <c r="G5115" t="s">
        <v>416</v>
      </c>
      <c r="H5115">
        <v>56</v>
      </c>
      <c r="I5115" t="s">
        <v>275</v>
      </c>
      <c r="J5115" t="s">
        <v>274</v>
      </c>
      <c r="K5115">
        <v>259330</v>
      </c>
      <c r="L5115">
        <v>242811</v>
      </c>
      <c r="M5115">
        <v>2543</v>
      </c>
      <c r="N5115">
        <v>6188</v>
      </c>
      <c r="O5115">
        <v>2829</v>
      </c>
      <c r="P5115">
        <v>203</v>
      </c>
      <c r="Q5115">
        <v>4756</v>
      </c>
    </row>
    <row r="5116" spans="1:17" hidden="1" x14ac:dyDescent="0.2">
      <c r="A5116" t="s">
        <v>362</v>
      </c>
      <c r="B5116" s="2">
        <v>42186</v>
      </c>
      <c r="C5116" t="s">
        <v>341</v>
      </c>
      <c r="D5116" t="s">
        <v>342</v>
      </c>
      <c r="E5116" t="s">
        <v>349</v>
      </c>
      <c r="F5116" t="s">
        <v>350</v>
      </c>
      <c r="G5116" t="s">
        <v>416</v>
      </c>
      <c r="H5116">
        <v>56</v>
      </c>
      <c r="I5116" t="s">
        <v>275</v>
      </c>
      <c r="J5116" t="s">
        <v>274</v>
      </c>
      <c r="K5116">
        <v>286395</v>
      </c>
      <c r="L5116">
        <v>266524</v>
      </c>
      <c r="M5116">
        <v>2944</v>
      </c>
      <c r="N5116">
        <v>7772</v>
      </c>
      <c r="O5116">
        <v>3048</v>
      </c>
      <c r="P5116">
        <v>278</v>
      </c>
      <c r="Q5116">
        <v>5829</v>
      </c>
    </row>
    <row r="5117" spans="1:17" hidden="1" x14ac:dyDescent="0.2">
      <c r="A5117" t="s">
        <v>362</v>
      </c>
      <c r="B5117" s="2">
        <v>42186</v>
      </c>
      <c r="C5117" t="s">
        <v>351</v>
      </c>
      <c r="D5117" t="s">
        <v>352</v>
      </c>
      <c r="E5117" t="s">
        <v>343</v>
      </c>
      <c r="F5117" t="s">
        <v>344</v>
      </c>
      <c r="G5117" t="s">
        <v>416</v>
      </c>
      <c r="H5117">
        <v>56</v>
      </c>
      <c r="I5117" t="s">
        <v>275</v>
      </c>
      <c r="J5117" t="s">
        <v>274</v>
      </c>
      <c r="K5117">
        <v>30057</v>
      </c>
      <c r="L5117">
        <v>26372</v>
      </c>
      <c r="M5117">
        <v>473</v>
      </c>
      <c r="N5117">
        <v>1887</v>
      </c>
      <c r="O5117">
        <v>204</v>
      </c>
      <c r="P5117">
        <v>102</v>
      </c>
      <c r="Q5117">
        <v>1019</v>
      </c>
    </row>
    <row r="5118" spans="1:17" hidden="1" x14ac:dyDescent="0.2">
      <c r="A5118" t="s">
        <v>362</v>
      </c>
      <c r="B5118" s="2">
        <v>42186</v>
      </c>
      <c r="C5118" t="s">
        <v>351</v>
      </c>
      <c r="D5118" t="s">
        <v>352</v>
      </c>
      <c r="E5118" t="s">
        <v>347</v>
      </c>
      <c r="F5118" t="s">
        <v>348</v>
      </c>
      <c r="G5118" t="s">
        <v>416</v>
      </c>
      <c r="H5118">
        <v>56</v>
      </c>
      <c r="I5118" t="s">
        <v>275</v>
      </c>
      <c r="J5118" t="s">
        <v>274</v>
      </c>
      <c r="K5118">
        <v>269216</v>
      </c>
      <c r="L5118">
        <v>251527</v>
      </c>
      <c r="M5118">
        <v>3994</v>
      </c>
      <c r="N5118">
        <v>6174</v>
      </c>
      <c r="O5118">
        <v>2389</v>
      </c>
      <c r="P5118">
        <v>220</v>
      </c>
      <c r="Q5118">
        <v>4912</v>
      </c>
    </row>
    <row r="5119" spans="1:17" hidden="1" x14ac:dyDescent="0.2">
      <c r="A5119" t="s">
        <v>362</v>
      </c>
      <c r="B5119" s="2">
        <v>42186</v>
      </c>
      <c r="C5119" t="s">
        <v>351</v>
      </c>
      <c r="D5119" t="s">
        <v>352</v>
      </c>
      <c r="E5119" t="s">
        <v>349</v>
      </c>
      <c r="F5119" t="s">
        <v>350</v>
      </c>
      <c r="G5119" t="s">
        <v>416</v>
      </c>
      <c r="H5119">
        <v>56</v>
      </c>
      <c r="I5119" t="s">
        <v>275</v>
      </c>
      <c r="J5119" t="s">
        <v>274</v>
      </c>
      <c r="K5119">
        <v>299273</v>
      </c>
      <c r="L5119">
        <v>277899</v>
      </c>
      <c r="M5119">
        <v>4467</v>
      </c>
      <c r="N5119">
        <v>8061</v>
      </c>
      <c r="O5119">
        <v>2593</v>
      </c>
      <c r="P5119">
        <v>322</v>
      </c>
      <c r="Q5119">
        <v>5931</v>
      </c>
    </row>
    <row r="5120" spans="1:17" hidden="1" x14ac:dyDescent="0.2">
      <c r="A5120" t="s">
        <v>362</v>
      </c>
      <c r="B5120" s="2">
        <v>42186</v>
      </c>
      <c r="C5120" t="s">
        <v>353</v>
      </c>
      <c r="D5120" t="s">
        <v>354</v>
      </c>
      <c r="E5120" t="s">
        <v>343</v>
      </c>
      <c r="F5120" t="s">
        <v>344</v>
      </c>
      <c r="G5120" t="s">
        <v>416</v>
      </c>
      <c r="H5120">
        <v>56</v>
      </c>
      <c r="I5120" t="s">
        <v>275</v>
      </c>
      <c r="J5120" t="s">
        <v>274</v>
      </c>
      <c r="K5120">
        <v>57122</v>
      </c>
      <c r="L5120">
        <v>50085</v>
      </c>
      <c r="M5120">
        <v>874</v>
      </c>
      <c r="N5120">
        <v>3471</v>
      </c>
      <c r="O5120">
        <v>423</v>
      </c>
      <c r="P5120">
        <v>177</v>
      </c>
      <c r="Q5120">
        <v>2092</v>
      </c>
    </row>
    <row r="5121" spans="1:17" hidden="1" x14ac:dyDescent="0.2">
      <c r="A5121" t="s">
        <v>362</v>
      </c>
      <c r="B5121" s="2">
        <v>42186</v>
      </c>
      <c r="C5121" t="s">
        <v>353</v>
      </c>
      <c r="D5121" t="s">
        <v>354</v>
      </c>
      <c r="E5121" t="s">
        <v>347</v>
      </c>
      <c r="F5121" t="s">
        <v>348</v>
      </c>
      <c r="G5121" t="s">
        <v>416</v>
      </c>
      <c r="H5121">
        <v>56</v>
      </c>
      <c r="I5121" t="s">
        <v>275</v>
      </c>
      <c r="J5121" t="s">
        <v>274</v>
      </c>
      <c r="K5121">
        <v>528546</v>
      </c>
      <c r="L5121">
        <v>494338</v>
      </c>
      <c r="M5121">
        <v>6537</v>
      </c>
      <c r="N5121">
        <v>12362</v>
      </c>
      <c r="O5121">
        <v>5218</v>
      </c>
      <c r="P5121">
        <v>423</v>
      </c>
      <c r="Q5121">
        <v>9668</v>
      </c>
    </row>
    <row r="5122" spans="1:17" hidden="1" x14ac:dyDescent="0.2">
      <c r="A5122" t="s">
        <v>362</v>
      </c>
      <c r="B5122" s="2">
        <v>42186</v>
      </c>
      <c r="C5122" t="s">
        <v>353</v>
      </c>
      <c r="D5122" t="s">
        <v>354</v>
      </c>
      <c r="E5122" t="s">
        <v>349</v>
      </c>
      <c r="F5122" t="s">
        <v>350</v>
      </c>
      <c r="G5122" t="s">
        <v>416</v>
      </c>
      <c r="H5122">
        <v>56</v>
      </c>
      <c r="I5122" t="s">
        <v>275</v>
      </c>
      <c r="J5122" t="s">
        <v>274</v>
      </c>
      <c r="K5122">
        <v>585668</v>
      </c>
      <c r="L5122">
        <v>544423</v>
      </c>
      <c r="M5122">
        <v>7411</v>
      </c>
      <c r="N5122">
        <v>15833</v>
      </c>
      <c r="O5122">
        <v>5641</v>
      </c>
      <c r="P5122">
        <v>600</v>
      </c>
      <c r="Q5122">
        <v>11760</v>
      </c>
    </row>
    <row r="5123" spans="1:17" hidden="1" x14ac:dyDescent="0.2">
      <c r="A5123" t="s">
        <v>363</v>
      </c>
      <c r="B5123" s="2">
        <v>42552</v>
      </c>
      <c r="C5123" t="s">
        <v>341</v>
      </c>
      <c r="D5123" t="s">
        <v>342</v>
      </c>
      <c r="E5123" t="s">
        <v>343</v>
      </c>
      <c r="F5123" t="s">
        <v>344</v>
      </c>
      <c r="G5123" t="s">
        <v>416</v>
      </c>
      <c r="H5123">
        <v>56</v>
      </c>
      <c r="I5123" t="s">
        <v>275</v>
      </c>
      <c r="J5123" t="s">
        <v>274</v>
      </c>
      <c r="K5123">
        <v>27393</v>
      </c>
      <c r="L5123">
        <v>23983</v>
      </c>
      <c r="M5123">
        <v>426</v>
      </c>
      <c r="N5123">
        <v>1612</v>
      </c>
      <c r="O5123">
        <v>220</v>
      </c>
      <c r="P5123">
        <v>82</v>
      </c>
      <c r="Q5123">
        <v>1070</v>
      </c>
    </row>
    <row r="5124" spans="1:17" hidden="1" x14ac:dyDescent="0.2">
      <c r="A5124" t="s">
        <v>363</v>
      </c>
      <c r="B5124" s="2">
        <v>42552</v>
      </c>
      <c r="C5124" t="s">
        <v>341</v>
      </c>
      <c r="D5124" t="s">
        <v>342</v>
      </c>
      <c r="E5124" t="s">
        <v>347</v>
      </c>
      <c r="F5124" t="s">
        <v>348</v>
      </c>
      <c r="G5124" t="s">
        <v>416</v>
      </c>
      <c r="H5124">
        <v>56</v>
      </c>
      <c r="I5124" t="s">
        <v>275</v>
      </c>
      <c r="J5124" t="s">
        <v>274</v>
      </c>
      <c r="K5124">
        <v>258436</v>
      </c>
      <c r="L5124">
        <v>241827</v>
      </c>
      <c r="M5124">
        <v>2492</v>
      </c>
      <c r="N5124">
        <v>6198</v>
      </c>
      <c r="O5124">
        <v>2896</v>
      </c>
      <c r="P5124">
        <v>209</v>
      </c>
      <c r="Q5124">
        <v>4814</v>
      </c>
    </row>
    <row r="5125" spans="1:17" hidden="1" x14ac:dyDescent="0.2">
      <c r="A5125" t="s">
        <v>363</v>
      </c>
      <c r="B5125" s="2">
        <v>42552</v>
      </c>
      <c r="C5125" t="s">
        <v>341</v>
      </c>
      <c r="D5125" t="s">
        <v>342</v>
      </c>
      <c r="E5125" t="s">
        <v>349</v>
      </c>
      <c r="F5125" t="s">
        <v>350</v>
      </c>
      <c r="G5125" t="s">
        <v>416</v>
      </c>
      <c r="H5125">
        <v>56</v>
      </c>
      <c r="I5125" t="s">
        <v>275</v>
      </c>
      <c r="J5125" t="s">
        <v>274</v>
      </c>
      <c r="K5125">
        <v>285829</v>
      </c>
      <c r="L5125">
        <v>265810</v>
      </c>
      <c r="M5125">
        <v>2918</v>
      </c>
      <c r="N5125">
        <v>7810</v>
      </c>
      <c r="O5125">
        <v>3116</v>
      </c>
      <c r="P5125">
        <v>291</v>
      </c>
      <c r="Q5125">
        <v>5884</v>
      </c>
    </row>
    <row r="5126" spans="1:17" hidden="1" x14ac:dyDescent="0.2">
      <c r="A5126" t="s">
        <v>363</v>
      </c>
      <c r="B5126" s="2">
        <v>42552</v>
      </c>
      <c r="C5126" t="s">
        <v>351</v>
      </c>
      <c r="D5126" t="s">
        <v>352</v>
      </c>
      <c r="E5126" t="s">
        <v>343</v>
      </c>
      <c r="F5126" t="s">
        <v>344</v>
      </c>
      <c r="G5126" t="s">
        <v>416</v>
      </c>
      <c r="H5126">
        <v>56</v>
      </c>
      <c r="I5126" t="s">
        <v>275</v>
      </c>
      <c r="J5126" t="s">
        <v>274</v>
      </c>
      <c r="K5126">
        <v>30474</v>
      </c>
      <c r="L5126">
        <v>26701</v>
      </c>
      <c r="M5126">
        <v>482</v>
      </c>
      <c r="N5126">
        <v>1921</v>
      </c>
      <c r="O5126">
        <v>210</v>
      </c>
      <c r="P5126">
        <v>97</v>
      </c>
      <c r="Q5126">
        <v>1063</v>
      </c>
    </row>
    <row r="5127" spans="1:17" hidden="1" x14ac:dyDescent="0.2">
      <c r="A5127" t="s">
        <v>363</v>
      </c>
      <c r="B5127" s="2">
        <v>42552</v>
      </c>
      <c r="C5127" t="s">
        <v>351</v>
      </c>
      <c r="D5127" t="s">
        <v>352</v>
      </c>
      <c r="E5127" t="s">
        <v>347</v>
      </c>
      <c r="F5127" t="s">
        <v>348</v>
      </c>
      <c r="G5127" t="s">
        <v>416</v>
      </c>
      <c r="H5127">
        <v>56</v>
      </c>
      <c r="I5127" t="s">
        <v>275</v>
      </c>
      <c r="J5127" t="s">
        <v>274</v>
      </c>
      <c r="K5127">
        <v>267987</v>
      </c>
      <c r="L5127">
        <v>250175</v>
      </c>
      <c r="M5127">
        <v>3982</v>
      </c>
      <c r="N5127">
        <v>6132</v>
      </c>
      <c r="O5127">
        <v>2465</v>
      </c>
      <c r="P5127">
        <v>219</v>
      </c>
      <c r="Q5127">
        <v>5014</v>
      </c>
    </row>
    <row r="5128" spans="1:17" hidden="1" x14ac:dyDescent="0.2">
      <c r="A5128" t="s">
        <v>363</v>
      </c>
      <c r="B5128" s="2">
        <v>42552</v>
      </c>
      <c r="C5128" t="s">
        <v>351</v>
      </c>
      <c r="D5128" t="s">
        <v>352</v>
      </c>
      <c r="E5128" t="s">
        <v>349</v>
      </c>
      <c r="F5128" t="s">
        <v>350</v>
      </c>
      <c r="G5128" t="s">
        <v>416</v>
      </c>
      <c r="H5128">
        <v>56</v>
      </c>
      <c r="I5128" t="s">
        <v>275</v>
      </c>
      <c r="J5128" t="s">
        <v>274</v>
      </c>
      <c r="K5128">
        <v>298461</v>
      </c>
      <c r="L5128">
        <v>276876</v>
      </c>
      <c r="M5128">
        <v>4464</v>
      </c>
      <c r="N5128">
        <v>8053</v>
      </c>
      <c r="O5128">
        <v>2675</v>
      </c>
      <c r="P5128">
        <v>316</v>
      </c>
      <c r="Q5128">
        <v>6077</v>
      </c>
    </row>
    <row r="5129" spans="1:17" hidden="1" x14ac:dyDescent="0.2">
      <c r="A5129" t="s">
        <v>363</v>
      </c>
      <c r="B5129" s="2">
        <v>42552</v>
      </c>
      <c r="C5129" t="s">
        <v>353</v>
      </c>
      <c r="D5129" t="s">
        <v>354</v>
      </c>
      <c r="E5129" t="s">
        <v>343</v>
      </c>
      <c r="F5129" t="s">
        <v>344</v>
      </c>
      <c r="G5129" t="s">
        <v>416</v>
      </c>
      <c r="H5129">
        <v>56</v>
      </c>
      <c r="I5129" t="s">
        <v>275</v>
      </c>
      <c r="J5129" t="s">
        <v>274</v>
      </c>
      <c r="K5129">
        <v>57867</v>
      </c>
      <c r="L5129">
        <v>50684</v>
      </c>
      <c r="M5129">
        <v>908</v>
      </c>
      <c r="N5129">
        <v>3533</v>
      </c>
      <c r="O5129">
        <v>430</v>
      </c>
      <c r="P5129">
        <v>179</v>
      </c>
      <c r="Q5129">
        <v>2133</v>
      </c>
    </row>
    <row r="5130" spans="1:17" hidden="1" x14ac:dyDescent="0.2">
      <c r="A5130" t="s">
        <v>363</v>
      </c>
      <c r="B5130" s="2">
        <v>42552</v>
      </c>
      <c r="C5130" t="s">
        <v>353</v>
      </c>
      <c r="D5130" t="s">
        <v>354</v>
      </c>
      <c r="E5130" t="s">
        <v>347</v>
      </c>
      <c r="F5130" t="s">
        <v>348</v>
      </c>
      <c r="G5130" t="s">
        <v>416</v>
      </c>
      <c r="H5130">
        <v>56</v>
      </c>
      <c r="I5130" t="s">
        <v>275</v>
      </c>
      <c r="J5130" t="s">
        <v>274</v>
      </c>
      <c r="K5130">
        <v>526423</v>
      </c>
      <c r="L5130">
        <v>492002</v>
      </c>
      <c r="M5130">
        <v>6474</v>
      </c>
      <c r="N5130">
        <v>12330</v>
      </c>
      <c r="O5130">
        <v>5361</v>
      </c>
      <c r="P5130">
        <v>428</v>
      </c>
      <c r="Q5130">
        <v>9828</v>
      </c>
    </row>
    <row r="5131" spans="1:17" hidden="1" x14ac:dyDescent="0.2">
      <c r="A5131" t="s">
        <v>363</v>
      </c>
      <c r="B5131" s="2">
        <v>42552</v>
      </c>
      <c r="C5131" t="s">
        <v>353</v>
      </c>
      <c r="D5131" t="s">
        <v>354</v>
      </c>
      <c r="E5131" t="s">
        <v>349</v>
      </c>
      <c r="F5131" t="s">
        <v>350</v>
      </c>
      <c r="G5131" t="s">
        <v>416</v>
      </c>
      <c r="H5131">
        <v>56</v>
      </c>
      <c r="I5131" t="s">
        <v>275</v>
      </c>
      <c r="J5131" t="s">
        <v>274</v>
      </c>
      <c r="K5131">
        <v>584290</v>
      </c>
      <c r="L5131">
        <v>542686</v>
      </c>
      <c r="M5131">
        <v>7382</v>
      </c>
      <c r="N5131">
        <v>15863</v>
      </c>
      <c r="O5131">
        <v>5791</v>
      </c>
      <c r="P5131">
        <v>607</v>
      </c>
      <c r="Q5131">
        <v>11961</v>
      </c>
    </row>
    <row r="5132" spans="1:17" hidden="1" x14ac:dyDescent="0.2">
      <c r="A5132" t="s">
        <v>364</v>
      </c>
      <c r="B5132" s="2">
        <v>42917</v>
      </c>
      <c r="C5132" t="s">
        <v>341</v>
      </c>
      <c r="D5132" t="s">
        <v>342</v>
      </c>
      <c r="E5132" t="s">
        <v>343</v>
      </c>
      <c r="F5132" t="s">
        <v>344</v>
      </c>
      <c r="G5132" t="s">
        <v>416</v>
      </c>
      <c r="H5132">
        <v>56</v>
      </c>
      <c r="I5132" t="s">
        <v>275</v>
      </c>
      <c r="J5132" t="s">
        <v>274</v>
      </c>
      <c r="K5132">
        <v>27378</v>
      </c>
      <c r="L5132">
        <v>23915</v>
      </c>
      <c r="M5132">
        <v>427</v>
      </c>
      <c r="N5132">
        <v>1634</v>
      </c>
      <c r="O5132">
        <v>219</v>
      </c>
      <c r="P5132">
        <v>78</v>
      </c>
      <c r="Q5132">
        <v>1105</v>
      </c>
    </row>
    <row r="5133" spans="1:17" hidden="1" x14ac:dyDescent="0.2">
      <c r="A5133" t="s">
        <v>364</v>
      </c>
      <c r="B5133" s="2">
        <v>42917</v>
      </c>
      <c r="C5133" t="s">
        <v>341</v>
      </c>
      <c r="D5133" t="s">
        <v>342</v>
      </c>
      <c r="E5133" t="s">
        <v>347</v>
      </c>
      <c r="F5133" t="s">
        <v>348</v>
      </c>
      <c r="G5133" t="s">
        <v>416</v>
      </c>
      <c r="H5133">
        <v>56</v>
      </c>
      <c r="I5133" t="s">
        <v>275</v>
      </c>
      <c r="J5133" t="s">
        <v>274</v>
      </c>
      <c r="K5133">
        <v>256228</v>
      </c>
      <c r="L5133">
        <v>239401</v>
      </c>
      <c r="M5133">
        <v>2558</v>
      </c>
      <c r="N5133">
        <v>6154</v>
      </c>
      <c r="O5133">
        <v>2996</v>
      </c>
      <c r="P5133">
        <v>200</v>
      </c>
      <c r="Q5133">
        <v>4919</v>
      </c>
    </row>
    <row r="5134" spans="1:17" hidden="1" x14ac:dyDescent="0.2">
      <c r="A5134" t="s">
        <v>364</v>
      </c>
      <c r="B5134" s="2">
        <v>42917</v>
      </c>
      <c r="C5134" t="s">
        <v>341</v>
      </c>
      <c r="D5134" t="s">
        <v>342</v>
      </c>
      <c r="E5134" t="s">
        <v>349</v>
      </c>
      <c r="F5134" t="s">
        <v>350</v>
      </c>
      <c r="G5134" t="s">
        <v>416</v>
      </c>
      <c r="H5134">
        <v>56</v>
      </c>
      <c r="I5134" t="s">
        <v>275</v>
      </c>
      <c r="J5134" t="s">
        <v>274</v>
      </c>
      <c r="K5134">
        <v>283606</v>
      </c>
      <c r="L5134">
        <v>263316</v>
      </c>
      <c r="M5134">
        <v>2985</v>
      </c>
      <c r="N5134">
        <v>7788</v>
      </c>
      <c r="O5134">
        <v>3215</v>
      </c>
      <c r="P5134">
        <v>278</v>
      </c>
      <c r="Q5134">
        <v>6024</v>
      </c>
    </row>
    <row r="5135" spans="1:17" hidden="1" x14ac:dyDescent="0.2">
      <c r="A5135" t="s">
        <v>364</v>
      </c>
      <c r="B5135" s="2">
        <v>42917</v>
      </c>
      <c r="C5135" t="s">
        <v>351</v>
      </c>
      <c r="D5135" t="s">
        <v>352</v>
      </c>
      <c r="E5135" t="s">
        <v>343</v>
      </c>
      <c r="F5135" t="s">
        <v>344</v>
      </c>
      <c r="G5135" t="s">
        <v>416</v>
      </c>
      <c r="H5135">
        <v>56</v>
      </c>
      <c r="I5135" t="s">
        <v>275</v>
      </c>
      <c r="J5135" t="s">
        <v>274</v>
      </c>
      <c r="K5135">
        <v>30414</v>
      </c>
      <c r="L5135">
        <v>26567</v>
      </c>
      <c r="M5135">
        <v>497</v>
      </c>
      <c r="N5135">
        <v>1935</v>
      </c>
      <c r="O5135">
        <v>215</v>
      </c>
      <c r="P5135">
        <v>98</v>
      </c>
      <c r="Q5135">
        <v>1102</v>
      </c>
    </row>
    <row r="5136" spans="1:17" hidden="1" x14ac:dyDescent="0.2">
      <c r="A5136" t="s">
        <v>364</v>
      </c>
      <c r="B5136" s="2">
        <v>42917</v>
      </c>
      <c r="C5136" t="s">
        <v>351</v>
      </c>
      <c r="D5136" t="s">
        <v>352</v>
      </c>
      <c r="E5136" t="s">
        <v>347</v>
      </c>
      <c r="F5136" t="s">
        <v>348</v>
      </c>
      <c r="G5136" t="s">
        <v>416</v>
      </c>
      <c r="H5136">
        <v>56</v>
      </c>
      <c r="I5136" t="s">
        <v>275</v>
      </c>
      <c r="J5136" t="s">
        <v>274</v>
      </c>
      <c r="K5136">
        <v>264914</v>
      </c>
      <c r="L5136">
        <v>247104</v>
      </c>
      <c r="M5136">
        <v>3977</v>
      </c>
      <c r="N5136">
        <v>6036</v>
      </c>
      <c r="O5136">
        <v>2543</v>
      </c>
      <c r="P5136">
        <v>202</v>
      </c>
      <c r="Q5136">
        <v>5052</v>
      </c>
    </row>
    <row r="5137" spans="1:17" hidden="1" x14ac:dyDescent="0.2">
      <c r="A5137" t="s">
        <v>364</v>
      </c>
      <c r="B5137" s="2">
        <v>42917</v>
      </c>
      <c r="C5137" t="s">
        <v>351</v>
      </c>
      <c r="D5137" t="s">
        <v>352</v>
      </c>
      <c r="E5137" t="s">
        <v>349</v>
      </c>
      <c r="F5137" t="s">
        <v>350</v>
      </c>
      <c r="G5137" t="s">
        <v>416</v>
      </c>
      <c r="H5137">
        <v>56</v>
      </c>
      <c r="I5137" t="s">
        <v>275</v>
      </c>
      <c r="J5137" t="s">
        <v>274</v>
      </c>
      <c r="K5137">
        <v>295328</v>
      </c>
      <c r="L5137">
        <v>273671</v>
      </c>
      <c r="M5137">
        <v>4474</v>
      </c>
      <c r="N5137">
        <v>7971</v>
      </c>
      <c r="O5137">
        <v>2758</v>
      </c>
      <c r="P5137">
        <v>300</v>
      </c>
      <c r="Q5137">
        <v>6154</v>
      </c>
    </row>
    <row r="5138" spans="1:17" hidden="1" x14ac:dyDescent="0.2">
      <c r="A5138" t="s">
        <v>364</v>
      </c>
      <c r="B5138" s="2">
        <v>42917</v>
      </c>
      <c r="C5138" t="s">
        <v>353</v>
      </c>
      <c r="D5138" t="s">
        <v>354</v>
      </c>
      <c r="E5138" t="s">
        <v>343</v>
      </c>
      <c r="F5138" t="s">
        <v>344</v>
      </c>
      <c r="G5138" t="s">
        <v>416</v>
      </c>
      <c r="H5138">
        <v>56</v>
      </c>
      <c r="I5138" t="s">
        <v>275</v>
      </c>
      <c r="J5138" t="s">
        <v>274</v>
      </c>
      <c r="K5138">
        <v>57792</v>
      </c>
      <c r="L5138">
        <v>50482</v>
      </c>
      <c r="M5138">
        <v>924</v>
      </c>
      <c r="N5138">
        <v>3569</v>
      </c>
      <c r="O5138">
        <v>434</v>
      </c>
      <c r="P5138">
        <v>176</v>
      </c>
      <c r="Q5138">
        <v>2207</v>
      </c>
    </row>
    <row r="5139" spans="1:17" hidden="1" x14ac:dyDescent="0.2">
      <c r="A5139" t="s">
        <v>364</v>
      </c>
      <c r="B5139" s="2">
        <v>42917</v>
      </c>
      <c r="C5139" t="s">
        <v>353</v>
      </c>
      <c r="D5139" t="s">
        <v>354</v>
      </c>
      <c r="E5139" t="s">
        <v>347</v>
      </c>
      <c r="F5139" t="s">
        <v>348</v>
      </c>
      <c r="G5139" t="s">
        <v>416</v>
      </c>
      <c r="H5139">
        <v>56</v>
      </c>
      <c r="I5139" t="s">
        <v>275</v>
      </c>
      <c r="J5139" t="s">
        <v>274</v>
      </c>
      <c r="K5139">
        <v>521142</v>
      </c>
      <c r="L5139">
        <v>486505</v>
      </c>
      <c r="M5139">
        <v>6535</v>
      </c>
      <c r="N5139">
        <v>12190</v>
      </c>
      <c r="O5139">
        <v>5539</v>
      </c>
      <c r="P5139">
        <v>402</v>
      </c>
      <c r="Q5139">
        <v>9971</v>
      </c>
    </row>
    <row r="5140" spans="1:17" hidden="1" x14ac:dyDescent="0.2">
      <c r="A5140" t="s">
        <v>364</v>
      </c>
      <c r="B5140" s="2">
        <v>42917</v>
      </c>
      <c r="C5140" t="s">
        <v>353</v>
      </c>
      <c r="D5140" t="s">
        <v>354</v>
      </c>
      <c r="E5140" t="s">
        <v>349</v>
      </c>
      <c r="F5140" t="s">
        <v>350</v>
      </c>
      <c r="G5140" t="s">
        <v>416</v>
      </c>
      <c r="H5140">
        <v>56</v>
      </c>
      <c r="I5140" t="s">
        <v>275</v>
      </c>
      <c r="J5140" t="s">
        <v>274</v>
      </c>
      <c r="K5140">
        <v>578934</v>
      </c>
      <c r="L5140">
        <v>536987</v>
      </c>
      <c r="M5140">
        <v>7459</v>
      </c>
      <c r="N5140">
        <v>15759</v>
      </c>
      <c r="O5140">
        <v>5973</v>
      </c>
      <c r="P5140">
        <v>578</v>
      </c>
      <c r="Q5140">
        <v>12178</v>
      </c>
    </row>
    <row r="5141" spans="1:17" hidden="1" x14ac:dyDescent="0.2">
      <c r="A5141" t="s">
        <v>365</v>
      </c>
      <c r="B5141" s="2">
        <v>43282</v>
      </c>
      <c r="C5141" t="s">
        <v>341</v>
      </c>
      <c r="D5141" t="s">
        <v>342</v>
      </c>
      <c r="E5141" t="s">
        <v>343</v>
      </c>
      <c r="F5141" t="s">
        <v>344</v>
      </c>
      <c r="G5141" t="s">
        <v>416</v>
      </c>
      <c r="H5141">
        <v>56</v>
      </c>
      <c r="I5141" t="s">
        <v>275</v>
      </c>
      <c r="J5141" t="s">
        <v>274</v>
      </c>
      <c r="K5141">
        <v>27637</v>
      </c>
      <c r="L5141">
        <v>24058</v>
      </c>
      <c r="M5141">
        <v>452</v>
      </c>
      <c r="N5141">
        <v>1673</v>
      </c>
      <c r="O5141">
        <v>216</v>
      </c>
      <c r="P5141">
        <v>77</v>
      </c>
      <c r="Q5141">
        <v>1161</v>
      </c>
    </row>
    <row r="5142" spans="1:17" hidden="1" x14ac:dyDescent="0.2">
      <c r="A5142" t="s">
        <v>365</v>
      </c>
      <c r="B5142" s="2">
        <v>43282</v>
      </c>
      <c r="C5142" t="s">
        <v>341</v>
      </c>
      <c r="D5142" t="s">
        <v>342</v>
      </c>
      <c r="E5142" t="s">
        <v>347</v>
      </c>
      <c r="F5142" t="s">
        <v>348</v>
      </c>
      <c r="G5142" t="s">
        <v>416</v>
      </c>
      <c r="H5142">
        <v>56</v>
      </c>
      <c r="I5142" t="s">
        <v>275</v>
      </c>
      <c r="J5142" t="s">
        <v>274</v>
      </c>
      <c r="K5142">
        <v>255566</v>
      </c>
      <c r="L5142">
        <v>238386</v>
      </c>
      <c r="M5142">
        <v>2613</v>
      </c>
      <c r="N5142">
        <v>6183</v>
      </c>
      <c r="O5142">
        <v>3100</v>
      </c>
      <c r="P5142">
        <v>193</v>
      </c>
      <c r="Q5142">
        <v>5091</v>
      </c>
    </row>
    <row r="5143" spans="1:17" hidden="1" x14ac:dyDescent="0.2">
      <c r="A5143" t="s">
        <v>365</v>
      </c>
      <c r="B5143" s="2">
        <v>43282</v>
      </c>
      <c r="C5143" t="s">
        <v>341</v>
      </c>
      <c r="D5143" t="s">
        <v>342</v>
      </c>
      <c r="E5143" t="s">
        <v>349</v>
      </c>
      <c r="F5143" t="s">
        <v>350</v>
      </c>
      <c r="G5143" t="s">
        <v>416</v>
      </c>
      <c r="H5143">
        <v>56</v>
      </c>
      <c r="I5143" t="s">
        <v>275</v>
      </c>
      <c r="J5143" t="s">
        <v>274</v>
      </c>
      <c r="K5143">
        <v>283203</v>
      </c>
      <c r="L5143">
        <v>262444</v>
      </c>
      <c r="M5143">
        <v>3065</v>
      </c>
      <c r="N5143">
        <v>7856</v>
      </c>
      <c r="O5143">
        <v>3316</v>
      </c>
      <c r="P5143">
        <v>270</v>
      </c>
      <c r="Q5143">
        <v>6252</v>
      </c>
    </row>
    <row r="5144" spans="1:17" hidden="1" x14ac:dyDescent="0.2">
      <c r="A5144" t="s">
        <v>365</v>
      </c>
      <c r="B5144" s="2">
        <v>43282</v>
      </c>
      <c r="C5144" t="s">
        <v>351</v>
      </c>
      <c r="D5144" t="s">
        <v>352</v>
      </c>
      <c r="E5144" t="s">
        <v>343</v>
      </c>
      <c r="F5144" t="s">
        <v>344</v>
      </c>
      <c r="G5144" t="s">
        <v>416</v>
      </c>
      <c r="H5144">
        <v>56</v>
      </c>
      <c r="I5144" t="s">
        <v>275</v>
      </c>
      <c r="J5144" t="s">
        <v>274</v>
      </c>
      <c r="K5144">
        <v>30590</v>
      </c>
      <c r="L5144">
        <v>26632</v>
      </c>
      <c r="M5144">
        <v>507</v>
      </c>
      <c r="N5144">
        <v>1925</v>
      </c>
      <c r="O5144">
        <v>235</v>
      </c>
      <c r="P5144">
        <v>101</v>
      </c>
      <c r="Q5144">
        <v>1190</v>
      </c>
    </row>
    <row r="5145" spans="1:17" hidden="1" x14ac:dyDescent="0.2">
      <c r="A5145" t="s">
        <v>365</v>
      </c>
      <c r="B5145" s="2">
        <v>43282</v>
      </c>
      <c r="C5145" t="s">
        <v>351</v>
      </c>
      <c r="D5145" t="s">
        <v>352</v>
      </c>
      <c r="E5145" t="s">
        <v>347</v>
      </c>
      <c r="F5145" t="s">
        <v>348</v>
      </c>
      <c r="G5145" t="s">
        <v>416</v>
      </c>
      <c r="H5145">
        <v>56</v>
      </c>
      <c r="I5145" t="s">
        <v>275</v>
      </c>
      <c r="J5145" t="s">
        <v>274</v>
      </c>
      <c r="K5145">
        <v>263944</v>
      </c>
      <c r="L5145">
        <v>245867</v>
      </c>
      <c r="M5145">
        <v>3985</v>
      </c>
      <c r="N5145">
        <v>6079</v>
      </c>
      <c r="O5145">
        <v>2662</v>
      </c>
      <c r="P5145">
        <v>201</v>
      </c>
      <c r="Q5145">
        <v>5150</v>
      </c>
    </row>
    <row r="5146" spans="1:17" hidden="1" x14ac:dyDescent="0.2">
      <c r="A5146" t="s">
        <v>365</v>
      </c>
      <c r="B5146" s="2">
        <v>43282</v>
      </c>
      <c r="C5146" t="s">
        <v>351</v>
      </c>
      <c r="D5146" t="s">
        <v>352</v>
      </c>
      <c r="E5146" t="s">
        <v>349</v>
      </c>
      <c r="F5146" t="s">
        <v>350</v>
      </c>
      <c r="G5146" t="s">
        <v>416</v>
      </c>
      <c r="H5146">
        <v>56</v>
      </c>
      <c r="I5146" t="s">
        <v>275</v>
      </c>
      <c r="J5146" t="s">
        <v>274</v>
      </c>
      <c r="K5146">
        <v>294534</v>
      </c>
      <c r="L5146">
        <v>272499</v>
      </c>
      <c r="M5146">
        <v>4492</v>
      </c>
      <c r="N5146">
        <v>8004</v>
      </c>
      <c r="O5146">
        <v>2897</v>
      </c>
      <c r="P5146">
        <v>302</v>
      </c>
      <c r="Q5146">
        <v>6340</v>
      </c>
    </row>
    <row r="5147" spans="1:17" hidden="1" x14ac:dyDescent="0.2">
      <c r="A5147" t="s">
        <v>365</v>
      </c>
      <c r="B5147" s="2">
        <v>43282</v>
      </c>
      <c r="C5147" t="s">
        <v>353</v>
      </c>
      <c r="D5147" t="s">
        <v>354</v>
      </c>
      <c r="E5147" t="s">
        <v>343</v>
      </c>
      <c r="F5147" t="s">
        <v>344</v>
      </c>
      <c r="G5147" t="s">
        <v>416</v>
      </c>
      <c r="H5147">
        <v>56</v>
      </c>
      <c r="I5147" t="s">
        <v>275</v>
      </c>
      <c r="J5147" t="s">
        <v>274</v>
      </c>
      <c r="K5147">
        <v>58227</v>
      </c>
      <c r="L5147">
        <v>50690</v>
      </c>
      <c r="M5147">
        <v>959</v>
      </c>
      <c r="N5147">
        <v>3598</v>
      </c>
      <c r="O5147">
        <v>451</v>
      </c>
      <c r="P5147">
        <v>178</v>
      </c>
      <c r="Q5147">
        <v>2351</v>
      </c>
    </row>
    <row r="5148" spans="1:17" hidden="1" x14ac:dyDescent="0.2">
      <c r="A5148" t="s">
        <v>365</v>
      </c>
      <c r="B5148" s="2">
        <v>43282</v>
      </c>
      <c r="C5148" t="s">
        <v>353</v>
      </c>
      <c r="D5148" t="s">
        <v>354</v>
      </c>
      <c r="E5148" t="s">
        <v>347</v>
      </c>
      <c r="F5148" t="s">
        <v>348</v>
      </c>
      <c r="G5148" t="s">
        <v>416</v>
      </c>
      <c r="H5148">
        <v>56</v>
      </c>
      <c r="I5148" t="s">
        <v>275</v>
      </c>
      <c r="J5148" t="s">
        <v>274</v>
      </c>
      <c r="K5148">
        <v>519510</v>
      </c>
      <c r="L5148">
        <v>484253</v>
      </c>
      <c r="M5148">
        <v>6598</v>
      </c>
      <c r="N5148">
        <v>12262</v>
      </c>
      <c r="O5148">
        <v>5762</v>
      </c>
      <c r="P5148">
        <v>394</v>
      </c>
      <c r="Q5148">
        <v>10241</v>
      </c>
    </row>
    <row r="5149" spans="1:17" hidden="1" x14ac:dyDescent="0.2">
      <c r="A5149" t="s">
        <v>365</v>
      </c>
      <c r="B5149" s="2">
        <v>43282</v>
      </c>
      <c r="C5149" t="s">
        <v>353</v>
      </c>
      <c r="D5149" t="s">
        <v>354</v>
      </c>
      <c r="E5149" t="s">
        <v>349</v>
      </c>
      <c r="F5149" t="s">
        <v>350</v>
      </c>
      <c r="G5149" t="s">
        <v>416</v>
      </c>
      <c r="H5149">
        <v>56</v>
      </c>
      <c r="I5149" t="s">
        <v>275</v>
      </c>
      <c r="J5149" t="s">
        <v>274</v>
      </c>
      <c r="K5149">
        <v>577737</v>
      </c>
      <c r="L5149">
        <v>534943</v>
      </c>
      <c r="M5149">
        <v>7557</v>
      </c>
      <c r="N5149">
        <v>15860</v>
      </c>
      <c r="O5149">
        <v>6213</v>
      </c>
      <c r="P5149">
        <v>572</v>
      </c>
      <c r="Q5149">
        <v>12592</v>
      </c>
    </row>
  </sheetData>
  <autoFilter ref="A1:Q5149" xr:uid="{4615A4BE-FAED-A146-801B-2D64D6065A8A}">
    <filterColumn colId="0">
      <filters>
        <filter val="est72014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5691-61C9-F64A-A617-42CAF1F7265D}">
  <dimension ref="A1:B52"/>
  <sheetViews>
    <sheetView workbookViewId="0">
      <pane ySplit="1" topLeftCell="A2" activePane="bottomLeft" state="frozen"/>
      <selection pane="bottomLeft" activeCell="D14" sqref="D14"/>
    </sheetView>
  </sheetViews>
  <sheetFormatPr baseColWidth="10" defaultRowHeight="16" x14ac:dyDescent="0.2"/>
  <cols>
    <col min="1" max="1" width="9.33203125" bestFit="1" customWidth="1"/>
    <col min="2" max="2" width="23.83203125" bestFit="1" customWidth="1"/>
  </cols>
  <sheetData>
    <row r="1" spans="1:2" s="1" customFormat="1" x14ac:dyDescent="0.2">
      <c r="A1" s="1" t="s">
        <v>278</v>
      </c>
      <c r="B1" s="1" t="s">
        <v>279</v>
      </c>
    </row>
    <row r="2" spans="1:2" x14ac:dyDescent="0.2">
      <c r="A2" t="s">
        <v>169</v>
      </c>
      <c r="B2">
        <v>1</v>
      </c>
    </row>
    <row r="3" spans="1:2" x14ac:dyDescent="0.2">
      <c r="A3" t="s">
        <v>166</v>
      </c>
      <c r="B3">
        <v>26</v>
      </c>
    </row>
    <row r="4" spans="1:2" x14ac:dyDescent="0.2">
      <c r="A4" t="s">
        <v>175</v>
      </c>
      <c r="B4">
        <v>16</v>
      </c>
    </row>
    <row r="5" spans="1:2" x14ac:dyDescent="0.2">
      <c r="A5" t="s">
        <v>172</v>
      </c>
      <c r="B5">
        <v>20</v>
      </c>
    </row>
    <row r="6" spans="1:2" x14ac:dyDescent="0.2">
      <c r="A6" t="s">
        <v>177</v>
      </c>
      <c r="B6">
        <v>116</v>
      </c>
    </row>
    <row r="7" spans="1:2" x14ac:dyDescent="0.2">
      <c r="A7" t="s">
        <v>179</v>
      </c>
      <c r="B7">
        <v>13</v>
      </c>
    </row>
    <row r="8" spans="1:2" x14ac:dyDescent="0.2">
      <c r="A8" t="s">
        <v>182</v>
      </c>
      <c r="B8">
        <v>13</v>
      </c>
    </row>
    <row r="9" spans="1:2" x14ac:dyDescent="0.2">
      <c r="A9" t="s">
        <v>185</v>
      </c>
      <c r="B9">
        <v>3</v>
      </c>
    </row>
    <row r="10" spans="1:2" x14ac:dyDescent="0.2">
      <c r="A10" t="s">
        <v>189</v>
      </c>
      <c r="B10">
        <v>91</v>
      </c>
    </row>
    <row r="11" spans="1:2" x14ac:dyDescent="0.2">
      <c r="A11" t="s">
        <v>191</v>
      </c>
      <c r="B11">
        <v>39</v>
      </c>
    </row>
    <row r="12" spans="1:2" x14ac:dyDescent="0.2">
      <c r="A12" t="s">
        <v>193</v>
      </c>
      <c r="B12">
        <v>4</v>
      </c>
    </row>
    <row r="13" spans="1:2" x14ac:dyDescent="0.2">
      <c r="A13" t="s">
        <v>203</v>
      </c>
      <c r="B13">
        <v>15</v>
      </c>
    </row>
    <row r="14" spans="1:2" x14ac:dyDescent="0.2">
      <c r="A14" t="s">
        <v>195</v>
      </c>
      <c r="B14">
        <v>5</v>
      </c>
    </row>
    <row r="15" spans="1:2" x14ac:dyDescent="0.2">
      <c r="A15" t="s">
        <v>198</v>
      </c>
      <c r="B15">
        <v>43</v>
      </c>
    </row>
    <row r="16" spans="1:2" x14ac:dyDescent="0.2">
      <c r="A16" t="s">
        <v>200</v>
      </c>
      <c r="B16">
        <v>28</v>
      </c>
    </row>
    <row r="17" spans="1:2" x14ac:dyDescent="0.2">
      <c r="A17" t="s">
        <v>205</v>
      </c>
      <c r="B17">
        <v>12</v>
      </c>
    </row>
    <row r="18" spans="1:2" x14ac:dyDescent="0.2">
      <c r="A18" t="s">
        <v>207</v>
      </c>
      <c r="B18">
        <v>26</v>
      </c>
    </row>
    <row r="19" spans="1:2" x14ac:dyDescent="0.2">
      <c r="A19" t="s">
        <v>209</v>
      </c>
      <c r="B19">
        <v>22</v>
      </c>
    </row>
    <row r="20" spans="1:2" x14ac:dyDescent="0.2">
      <c r="A20" t="s">
        <v>215</v>
      </c>
      <c r="B20">
        <v>26</v>
      </c>
    </row>
    <row r="21" spans="1:2" x14ac:dyDescent="0.2">
      <c r="A21" t="s">
        <v>213</v>
      </c>
      <c r="B21">
        <v>14</v>
      </c>
    </row>
    <row r="22" spans="1:2" x14ac:dyDescent="0.2">
      <c r="A22" t="s">
        <v>211</v>
      </c>
      <c r="B22">
        <v>6</v>
      </c>
    </row>
    <row r="23" spans="1:2" x14ac:dyDescent="0.2">
      <c r="A23" t="s">
        <v>217</v>
      </c>
      <c r="B23">
        <v>39</v>
      </c>
    </row>
    <row r="24" spans="1:2" x14ac:dyDescent="0.2">
      <c r="A24" t="s">
        <v>219</v>
      </c>
      <c r="B24">
        <v>17</v>
      </c>
    </row>
    <row r="25" spans="1:2" x14ac:dyDescent="0.2">
      <c r="A25" t="s">
        <v>223</v>
      </c>
      <c r="B25">
        <v>31</v>
      </c>
    </row>
    <row r="26" spans="1:2" x14ac:dyDescent="0.2">
      <c r="A26" t="s">
        <v>221</v>
      </c>
      <c r="B26">
        <v>16</v>
      </c>
    </row>
    <row r="27" spans="1:2" x14ac:dyDescent="0.2">
      <c r="A27" t="s">
        <v>225</v>
      </c>
      <c r="B27">
        <v>3</v>
      </c>
    </row>
    <row r="28" spans="1:2" x14ac:dyDescent="0.2">
      <c r="A28" t="s">
        <v>240</v>
      </c>
      <c r="B28">
        <v>46</v>
      </c>
    </row>
    <row r="29" spans="1:2" x14ac:dyDescent="0.2">
      <c r="A29" t="s">
        <v>242</v>
      </c>
      <c r="B29">
        <v>3</v>
      </c>
    </row>
    <row r="30" spans="1:2" x14ac:dyDescent="0.2">
      <c r="A30" t="s">
        <v>227</v>
      </c>
      <c r="B30">
        <v>8</v>
      </c>
    </row>
    <row r="31" spans="1:2" x14ac:dyDescent="0.2">
      <c r="A31" t="s">
        <v>231</v>
      </c>
      <c r="B31">
        <v>4</v>
      </c>
    </row>
    <row r="32" spans="1:2" x14ac:dyDescent="0.2">
      <c r="A32" t="s">
        <v>234</v>
      </c>
      <c r="B32">
        <v>29</v>
      </c>
    </row>
    <row r="33" spans="1:2" x14ac:dyDescent="0.2">
      <c r="A33" t="s">
        <v>236</v>
      </c>
      <c r="B33">
        <v>6</v>
      </c>
    </row>
    <row r="34" spans="1:2" x14ac:dyDescent="0.2">
      <c r="A34" t="s">
        <v>229</v>
      </c>
      <c r="B34">
        <v>7</v>
      </c>
    </row>
    <row r="35" spans="1:2" x14ac:dyDescent="0.2">
      <c r="A35" t="s">
        <v>238</v>
      </c>
      <c r="B35">
        <v>80</v>
      </c>
    </row>
    <row r="36" spans="1:2" x14ac:dyDescent="0.2">
      <c r="A36" t="s">
        <v>244</v>
      </c>
      <c r="B36">
        <v>53</v>
      </c>
    </row>
    <row r="37" spans="1:2" x14ac:dyDescent="0.2">
      <c r="A37" t="s">
        <v>246</v>
      </c>
      <c r="B37">
        <v>15</v>
      </c>
    </row>
    <row r="38" spans="1:2" x14ac:dyDescent="0.2">
      <c r="A38" t="s">
        <v>248</v>
      </c>
      <c r="B38">
        <v>14</v>
      </c>
    </row>
    <row r="39" spans="1:2" x14ac:dyDescent="0.2">
      <c r="A39" t="s">
        <v>250</v>
      </c>
      <c r="B39">
        <v>63</v>
      </c>
    </row>
    <row r="40" spans="1:2" x14ac:dyDescent="0.2">
      <c r="A40" t="s">
        <v>280</v>
      </c>
      <c r="B40">
        <v>25</v>
      </c>
    </row>
    <row r="41" spans="1:2" x14ac:dyDescent="0.2">
      <c r="A41" t="s">
        <v>252</v>
      </c>
      <c r="B41">
        <v>6</v>
      </c>
    </row>
    <row r="42" spans="1:2" x14ac:dyDescent="0.2">
      <c r="A42" t="s">
        <v>254</v>
      </c>
      <c r="B42">
        <v>22</v>
      </c>
    </row>
    <row r="43" spans="1:2" x14ac:dyDescent="0.2">
      <c r="A43" t="s">
        <v>256</v>
      </c>
      <c r="B43">
        <v>4</v>
      </c>
    </row>
    <row r="44" spans="1:2" x14ac:dyDescent="0.2">
      <c r="A44" t="s">
        <v>258</v>
      </c>
      <c r="B44">
        <v>35</v>
      </c>
    </row>
    <row r="45" spans="1:2" x14ac:dyDescent="0.2">
      <c r="A45" t="s">
        <v>260</v>
      </c>
      <c r="B45">
        <v>76</v>
      </c>
    </row>
    <row r="46" spans="1:2" x14ac:dyDescent="0.2">
      <c r="A46" t="s">
        <v>262</v>
      </c>
      <c r="B46">
        <v>6</v>
      </c>
    </row>
    <row r="47" spans="1:2" x14ac:dyDescent="0.2">
      <c r="A47" t="s">
        <v>266</v>
      </c>
      <c r="B47">
        <v>26</v>
      </c>
    </row>
    <row r="48" spans="1:2" x14ac:dyDescent="0.2">
      <c r="A48" t="s">
        <v>264</v>
      </c>
      <c r="B48">
        <v>2</v>
      </c>
    </row>
    <row r="49" spans="1:2" x14ac:dyDescent="0.2">
      <c r="A49" t="s">
        <v>268</v>
      </c>
      <c r="B49">
        <v>19</v>
      </c>
    </row>
    <row r="50" spans="1:2" x14ac:dyDescent="0.2">
      <c r="A50" t="s">
        <v>272</v>
      </c>
      <c r="B50">
        <v>21</v>
      </c>
    </row>
    <row r="51" spans="1:2" x14ac:dyDescent="0.2">
      <c r="A51" t="s">
        <v>270</v>
      </c>
      <c r="B51">
        <v>11</v>
      </c>
    </row>
    <row r="52" spans="1:2" x14ac:dyDescent="0.2">
      <c r="A52" t="s">
        <v>274</v>
      </c>
      <c r="B52">
        <v>1</v>
      </c>
    </row>
  </sheetData>
  <autoFilter ref="A1:B1" xr:uid="{6C09508E-374B-8A4C-9379-8AE409BB8F4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8A4FC-39C0-B34B-BE32-3E0F37032643}">
  <dimension ref="B1:P48"/>
  <sheetViews>
    <sheetView topLeftCell="A5" workbookViewId="0">
      <selection activeCell="J6" sqref="J6"/>
    </sheetView>
  </sheetViews>
  <sheetFormatPr baseColWidth="10" defaultRowHeight="16" x14ac:dyDescent="0.2"/>
  <cols>
    <col min="2" max="2" width="34" bestFit="1" customWidth="1"/>
    <col min="3" max="3" width="17" bestFit="1" customWidth="1"/>
    <col min="4" max="4" width="11.5" bestFit="1" customWidth="1"/>
    <col min="5" max="5" width="7.1640625" bestFit="1" customWidth="1"/>
    <col min="10" max="10" width="30.83203125" bestFit="1" customWidth="1"/>
    <col min="11" max="11" width="21.83203125" bestFit="1" customWidth="1"/>
    <col min="12" max="13" width="21.83203125" customWidth="1"/>
    <col min="14" max="14" width="22.33203125" bestFit="1" customWidth="1"/>
  </cols>
  <sheetData>
    <row r="1" spans="2:16" ht="21" x14ac:dyDescent="0.25">
      <c r="B1" s="28" t="s">
        <v>476</v>
      </c>
    </row>
    <row r="2" spans="2:16" x14ac:dyDescent="0.2">
      <c r="B2" s="9" t="s">
        <v>440</v>
      </c>
      <c r="C2" s="23">
        <v>0.19854684952321844</v>
      </c>
    </row>
    <row r="4" spans="2:16" x14ac:dyDescent="0.2">
      <c r="B4" s="9" t="s">
        <v>454</v>
      </c>
    </row>
    <row r="5" spans="2:16" x14ac:dyDescent="0.2">
      <c r="B5" s="9" t="s">
        <v>282</v>
      </c>
      <c r="C5" s="9" t="s">
        <v>281</v>
      </c>
      <c r="D5" s="9" t="s">
        <v>284</v>
      </c>
      <c r="E5" t="s">
        <v>350</v>
      </c>
      <c r="J5" t="s">
        <v>455</v>
      </c>
      <c r="K5" t="s">
        <v>456</v>
      </c>
      <c r="L5" t="s">
        <v>457</v>
      </c>
      <c r="N5" t="s">
        <v>458</v>
      </c>
      <c r="O5" t="s">
        <v>456</v>
      </c>
      <c r="P5" t="s">
        <v>457</v>
      </c>
    </row>
    <row r="6" spans="2:16" x14ac:dyDescent="0.2">
      <c r="B6" t="s">
        <v>298</v>
      </c>
      <c r="C6" t="s">
        <v>221</v>
      </c>
      <c r="D6">
        <v>2</v>
      </c>
      <c r="E6" s="11">
        <v>536543</v>
      </c>
      <c r="J6" s="24" t="s">
        <v>293</v>
      </c>
      <c r="K6" t="s">
        <v>225</v>
      </c>
      <c r="L6" s="25">
        <v>1</v>
      </c>
      <c r="N6" s="10" t="s">
        <v>287</v>
      </c>
      <c r="O6" t="s">
        <v>221</v>
      </c>
      <c r="P6">
        <v>1</v>
      </c>
    </row>
    <row r="7" spans="2:16" x14ac:dyDescent="0.2">
      <c r="B7" t="s">
        <v>287</v>
      </c>
      <c r="C7" t="s">
        <v>221</v>
      </c>
      <c r="D7">
        <v>1</v>
      </c>
      <c r="E7" s="11">
        <v>623289</v>
      </c>
      <c r="J7" s="10" t="s">
        <v>295</v>
      </c>
      <c r="K7" t="s">
        <v>225</v>
      </c>
      <c r="L7">
        <v>2</v>
      </c>
      <c r="N7" s="10" t="s">
        <v>298</v>
      </c>
      <c r="O7" t="s">
        <v>221</v>
      </c>
      <c r="P7">
        <v>2</v>
      </c>
    </row>
    <row r="8" spans="2:16" x14ac:dyDescent="0.2">
      <c r="B8" t="s">
        <v>293</v>
      </c>
      <c r="C8" t="s">
        <v>221</v>
      </c>
      <c r="D8">
        <v>4</v>
      </c>
      <c r="E8" s="11">
        <v>419670</v>
      </c>
      <c r="J8" s="10" t="s">
        <v>287</v>
      </c>
      <c r="K8" t="s">
        <v>225</v>
      </c>
      <c r="L8">
        <v>3</v>
      </c>
      <c r="N8" s="10" t="s">
        <v>296</v>
      </c>
      <c r="O8" t="s">
        <v>221</v>
      </c>
      <c r="P8">
        <v>3</v>
      </c>
    </row>
    <row r="9" spans="2:16" x14ac:dyDescent="0.2">
      <c r="B9" t="s">
        <v>295</v>
      </c>
      <c r="C9" t="s">
        <v>221</v>
      </c>
      <c r="D9">
        <v>5</v>
      </c>
      <c r="E9" s="11">
        <v>406364</v>
      </c>
      <c r="J9" s="10" t="s">
        <v>297</v>
      </c>
      <c r="K9" t="s">
        <v>225</v>
      </c>
      <c r="L9">
        <v>4</v>
      </c>
      <c r="N9" s="24" t="s">
        <v>293</v>
      </c>
      <c r="O9" t="s">
        <v>221</v>
      </c>
      <c r="P9" s="25">
        <v>4</v>
      </c>
    </row>
    <row r="10" spans="2:16" x14ac:dyDescent="0.2">
      <c r="B10" t="s">
        <v>296</v>
      </c>
      <c r="C10" t="s">
        <v>221</v>
      </c>
      <c r="D10">
        <v>3</v>
      </c>
      <c r="E10" s="11">
        <v>455311</v>
      </c>
      <c r="J10" s="10" t="s">
        <v>296</v>
      </c>
      <c r="K10" t="s">
        <v>225</v>
      </c>
      <c r="L10">
        <v>5</v>
      </c>
      <c r="N10" s="10" t="s">
        <v>295</v>
      </c>
      <c r="O10" t="s">
        <v>221</v>
      </c>
      <c r="P10">
        <v>5</v>
      </c>
    </row>
    <row r="11" spans="2:16" x14ac:dyDescent="0.2">
      <c r="B11" t="s">
        <v>419</v>
      </c>
      <c r="E11" s="11">
        <v>2441177</v>
      </c>
    </row>
    <row r="14" spans="2:16" x14ac:dyDescent="0.2">
      <c r="B14" s="9" t="s">
        <v>440</v>
      </c>
      <c r="C14" t="s">
        <v>423</v>
      </c>
    </row>
    <row r="16" spans="2:16" x14ac:dyDescent="0.2">
      <c r="B16" s="9" t="s">
        <v>465</v>
      </c>
    </row>
    <row r="17" spans="2:16" x14ac:dyDescent="0.2">
      <c r="B17" s="9" t="s">
        <v>459</v>
      </c>
      <c r="C17" t="s">
        <v>350</v>
      </c>
    </row>
    <row r="18" spans="2:16" x14ac:dyDescent="0.2">
      <c r="B18" t="s">
        <v>464</v>
      </c>
      <c r="C18" s="11">
        <v>4</v>
      </c>
    </row>
    <row r="19" spans="2:16" x14ac:dyDescent="0.2">
      <c r="B19" t="s">
        <v>460</v>
      </c>
      <c r="C19" s="11">
        <v>9</v>
      </c>
    </row>
    <row r="20" spans="2:16" x14ac:dyDescent="0.2">
      <c r="B20" t="s">
        <v>461</v>
      </c>
      <c r="C20" s="11">
        <v>6</v>
      </c>
    </row>
    <row r="21" spans="2:16" x14ac:dyDescent="0.2">
      <c r="B21" t="s">
        <v>463</v>
      </c>
      <c r="C21" s="11">
        <v>5</v>
      </c>
    </row>
    <row r="22" spans="2:16" x14ac:dyDescent="0.2">
      <c r="B22" t="s">
        <v>462</v>
      </c>
      <c r="C22" s="11">
        <v>1</v>
      </c>
    </row>
    <row r="23" spans="2:16" x14ac:dyDescent="0.2">
      <c r="B23" t="s">
        <v>419</v>
      </c>
      <c r="C23" s="11">
        <v>25</v>
      </c>
    </row>
    <row r="27" spans="2:16" x14ac:dyDescent="0.2">
      <c r="B27" s="9" t="s">
        <v>441</v>
      </c>
      <c r="C27" s="23">
        <v>3.3115790771615539E-3</v>
      </c>
    </row>
    <row r="29" spans="2:16" x14ac:dyDescent="0.2">
      <c r="B29" s="9" t="s">
        <v>454</v>
      </c>
    </row>
    <row r="30" spans="2:16" x14ac:dyDescent="0.2">
      <c r="B30" s="9" t="s">
        <v>282</v>
      </c>
      <c r="C30" s="9" t="s">
        <v>281</v>
      </c>
      <c r="D30" s="9" t="s">
        <v>284</v>
      </c>
      <c r="E30" t="s">
        <v>350</v>
      </c>
      <c r="J30" t="s">
        <v>477</v>
      </c>
      <c r="K30" t="s">
        <v>456</v>
      </c>
      <c r="L30" t="s">
        <v>457</v>
      </c>
      <c r="N30" t="s">
        <v>458</v>
      </c>
      <c r="O30" t="s">
        <v>456</v>
      </c>
      <c r="P30" t="s">
        <v>457</v>
      </c>
    </row>
    <row r="31" spans="2:16" x14ac:dyDescent="0.2">
      <c r="B31" t="s">
        <v>287</v>
      </c>
      <c r="C31" t="s">
        <v>225</v>
      </c>
      <c r="D31">
        <v>3</v>
      </c>
      <c r="E31" s="11">
        <v>115081</v>
      </c>
      <c r="J31" s="10" t="s">
        <v>287</v>
      </c>
      <c r="K31" s="1" t="s">
        <v>225</v>
      </c>
      <c r="L31">
        <v>3</v>
      </c>
      <c r="N31" s="10" t="s">
        <v>287</v>
      </c>
      <c r="O31" t="s">
        <v>221</v>
      </c>
      <c r="P31">
        <v>1</v>
      </c>
    </row>
    <row r="32" spans="2:16" x14ac:dyDescent="0.2">
      <c r="B32" t="s">
        <v>293</v>
      </c>
      <c r="C32" t="s">
        <v>225</v>
      </c>
      <c r="D32">
        <v>1</v>
      </c>
      <c r="E32" s="11">
        <v>155249</v>
      </c>
      <c r="J32" s="10" t="s">
        <v>293</v>
      </c>
      <c r="K32" s="1" t="s">
        <v>225</v>
      </c>
      <c r="L32">
        <v>1</v>
      </c>
      <c r="N32" s="10" t="s">
        <v>298</v>
      </c>
      <c r="O32" t="s">
        <v>221</v>
      </c>
      <c r="P32">
        <v>2</v>
      </c>
    </row>
    <row r="33" spans="2:16" x14ac:dyDescent="0.2">
      <c r="B33" t="s">
        <v>295</v>
      </c>
      <c r="C33" t="s">
        <v>225</v>
      </c>
      <c r="D33">
        <v>2</v>
      </c>
      <c r="E33" s="11">
        <v>116479</v>
      </c>
      <c r="J33" s="10" t="s">
        <v>295</v>
      </c>
      <c r="K33" s="1" t="s">
        <v>225</v>
      </c>
      <c r="L33">
        <v>2</v>
      </c>
      <c r="N33" s="10" t="s">
        <v>296</v>
      </c>
      <c r="O33" t="s">
        <v>221</v>
      </c>
      <c r="P33">
        <v>3</v>
      </c>
    </row>
    <row r="34" spans="2:16" x14ac:dyDescent="0.2">
      <c r="B34" t="s">
        <v>296</v>
      </c>
      <c r="C34" t="s">
        <v>225</v>
      </c>
      <c r="D34">
        <v>5</v>
      </c>
      <c r="E34" s="11">
        <v>102002</v>
      </c>
      <c r="J34" s="10" t="s">
        <v>296</v>
      </c>
      <c r="K34" s="1" t="s">
        <v>225</v>
      </c>
      <c r="L34">
        <v>5</v>
      </c>
      <c r="N34" s="24" t="s">
        <v>293</v>
      </c>
      <c r="O34" t="s">
        <v>221</v>
      </c>
      <c r="P34" s="25">
        <v>4</v>
      </c>
    </row>
    <row r="35" spans="2:16" x14ac:dyDescent="0.2">
      <c r="B35" t="s">
        <v>297</v>
      </c>
      <c r="C35" t="s">
        <v>225</v>
      </c>
      <c r="D35">
        <v>4</v>
      </c>
      <c r="E35" s="11">
        <v>112215</v>
      </c>
      <c r="J35" s="10" t="s">
        <v>297</v>
      </c>
      <c r="K35" s="1" t="s">
        <v>225</v>
      </c>
      <c r="L35">
        <v>4</v>
      </c>
      <c r="N35" s="10" t="s">
        <v>295</v>
      </c>
      <c r="O35" t="s">
        <v>221</v>
      </c>
      <c r="P35">
        <v>5</v>
      </c>
    </row>
    <row r="36" spans="2:16" x14ac:dyDescent="0.2">
      <c r="B36" t="s">
        <v>419</v>
      </c>
      <c r="E36" s="11">
        <v>601026</v>
      </c>
    </row>
    <row r="39" spans="2:16" x14ac:dyDescent="0.2">
      <c r="B39" s="9" t="s">
        <v>440</v>
      </c>
      <c r="C39" t="s">
        <v>423</v>
      </c>
    </row>
    <row r="41" spans="2:16" x14ac:dyDescent="0.2">
      <c r="B41" s="9" t="s">
        <v>465</v>
      </c>
    </row>
    <row r="42" spans="2:16" x14ac:dyDescent="0.2">
      <c r="B42" t="s">
        <v>459</v>
      </c>
      <c r="C42" t="s">
        <v>350</v>
      </c>
    </row>
    <row r="43" spans="2:16" x14ac:dyDescent="0.2">
      <c r="B43" t="s">
        <v>464</v>
      </c>
      <c r="C43" s="11">
        <v>4</v>
      </c>
    </row>
    <row r="44" spans="2:16" x14ac:dyDescent="0.2">
      <c r="B44" t="s">
        <v>460</v>
      </c>
      <c r="C44" s="11">
        <v>9</v>
      </c>
    </row>
    <row r="45" spans="2:16" x14ac:dyDescent="0.2">
      <c r="B45" t="s">
        <v>461</v>
      </c>
      <c r="C45" s="11">
        <v>6</v>
      </c>
    </row>
    <row r="46" spans="2:16" x14ac:dyDescent="0.2">
      <c r="B46" t="s">
        <v>463</v>
      </c>
      <c r="C46" s="11">
        <v>5</v>
      </c>
    </row>
    <row r="47" spans="2:16" x14ac:dyDescent="0.2">
      <c r="B47" t="s">
        <v>462</v>
      </c>
      <c r="C47" s="11">
        <v>1</v>
      </c>
    </row>
    <row r="48" spans="2:16" x14ac:dyDescent="0.2">
      <c r="B48" t="s">
        <v>419</v>
      </c>
      <c r="C48" s="11">
        <v>25</v>
      </c>
    </row>
  </sheetData>
  <sortState xmlns:xlrd2="http://schemas.microsoft.com/office/spreadsheetml/2017/richdata2" ref="N6:P10">
    <sortCondition ref="P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Consolidated_Table</vt:lpstr>
      <vt:lpstr>Wilcoxon Signed Ranks Test</vt:lpstr>
      <vt:lpstr>Treatments</vt:lpstr>
      <vt:lpstr>State_Top_5</vt:lpstr>
      <vt:lpstr>Region_Pop</vt:lpstr>
      <vt:lpstr>PIVOT_Demog_By_State_2014</vt:lpstr>
      <vt:lpstr>Demograph_By_State_2014</vt:lpstr>
      <vt:lpstr>Demograph_By_State_ALL</vt:lpstr>
      <vt:lpstr>Most_Presc_By_State</vt:lpstr>
      <vt:lpstr>Experiment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 Vargas</dc:creator>
  <cp:lastModifiedBy>Phillip Vargas</cp:lastModifiedBy>
  <dcterms:created xsi:type="dcterms:W3CDTF">2020-04-07T20:42:16Z</dcterms:created>
  <dcterms:modified xsi:type="dcterms:W3CDTF">2020-04-09T07:57:02Z</dcterms:modified>
</cp:coreProperties>
</file>