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tassiumCyanide\Desktop\"/>
    </mc:Choice>
  </mc:AlternateContent>
  <xr:revisionPtr revIDLastSave="0" documentId="13_ncr:1_{0B70FA4E-80B1-408B-8FE5-042318090DC3}" xr6:coauthVersionLast="46" xr6:coauthVersionMax="46" xr10:uidLastSave="{00000000-0000-0000-0000-000000000000}"/>
  <bookViews>
    <workbookView xWindow="-120" yWindow="-120" windowWidth="29040" windowHeight="15840" activeTab="3" xr2:uid="{32C64A33-BB8B-41A2-A5C0-17DFEC78E97D}"/>
  </bookViews>
  <sheets>
    <sheet name="Results" sheetId="2" r:id="rId1"/>
    <sheet name="Viscosity" sheetId="4" r:id="rId2"/>
    <sheet name="Density" sheetId="3" r:id="rId3"/>
    <sheet name="DyfusionCoefficient" sheetId="5" r:id="rId4"/>
  </sheets>
  <definedNames>
    <definedName name="_xlnm.Print_Area" localSheetId="3">DyfusionCoefficient!$B$19:$G$75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5" l="1"/>
  <c r="F23" i="5"/>
  <c r="F32" i="5"/>
  <c r="E23" i="5"/>
  <c r="D32" i="5"/>
  <c r="C32" i="5"/>
  <c r="I38" i="5"/>
  <c r="I50" i="5" s="1"/>
  <c r="J38" i="5"/>
  <c r="J50" i="5" s="1"/>
  <c r="H38" i="5"/>
  <c r="H50" i="5" s="1"/>
  <c r="G38" i="5"/>
  <c r="G50" i="5" s="1"/>
  <c r="F38" i="5"/>
  <c r="F50" i="5" s="1"/>
  <c r="E38" i="5"/>
  <c r="E50" i="5" s="1"/>
  <c r="D38" i="5"/>
  <c r="D50" i="5" s="1"/>
  <c r="C38" i="5"/>
  <c r="C50" i="5" s="1"/>
  <c r="B38" i="5"/>
  <c r="B50" i="5" s="1"/>
  <c r="A38" i="5"/>
  <c r="J32" i="5"/>
  <c r="I32" i="5"/>
  <c r="H32" i="5"/>
  <c r="G32" i="5"/>
  <c r="E32" i="5"/>
  <c r="B32" i="5"/>
  <c r="A32" i="5"/>
  <c r="J29" i="5"/>
  <c r="I29" i="5"/>
  <c r="H29" i="5"/>
  <c r="G29" i="5"/>
  <c r="F29" i="5"/>
  <c r="E29" i="5"/>
  <c r="D29" i="5"/>
  <c r="C29" i="5"/>
  <c r="B29" i="5"/>
  <c r="A29" i="5"/>
  <c r="A23" i="5"/>
  <c r="B23" i="5"/>
  <c r="C23" i="5"/>
  <c r="D23" i="5"/>
  <c r="G23" i="5"/>
  <c r="H23" i="5"/>
  <c r="I23" i="5"/>
  <c r="J23" i="5"/>
  <c r="B12" i="5" l="1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H13" i="5"/>
  <c r="I13" i="5"/>
  <c r="J13" i="5"/>
  <c r="K13" i="5"/>
  <c r="B14" i="5"/>
  <c r="C14" i="5"/>
  <c r="D14" i="5"/>
  <c r="E14" i="5"/>
  <c r="F14" i="5"/>
  <c r="G14" i="5"/>
  <c r="H14" i="5"/>
  <c r="I14" i="5"/>
  <c r="J14" i="5"/>
  <c r="K14" i="5"/>
  <c r="B15" i="5"/>
  <c r="C15" i="5"/>
  <c r="D15" i="5"/>
  <c r="E15" i="5"/>
  <c r="F15" i="5"/>
  <c r="G15" i="5"/>
  <c r="H15" i="5"/>
  <c r="I15" i="5"/>
  <c r="J15" i="5"/>
  <c r="K15" i="5"/>
  <c r="B16" i="5"/>
  <c r="C16" i="5"/>
  <c r="D16" i="5"/>
  <c r="E16" i="5"/>
  <c r="F16" i="5"/>
  <c r="G16" i="5"/>
  <c r="H16" i="5"/>
  <c r="I16" i="5"/>
  <c r="J16" i="5"/>
  <c r="K16" i="5"/>
  <c r="B17" i="5"/>
  <c r="C17" i="5"/>
  <c r="D17" i="5"/>
  <c r="E17" i="5"/>
  <c r="F17" i="5"/>
  <c r="G17" i="5"/>
  <c r="H17" i="5"/>
  <c r="I17" i="5"/>
  <c r="J17" i="5"/>
  <c r="K17" i="5"/>
  <c r="G37" i="5" l="1"/>
  <c r="G49" i="5" s="1"/>
  <c r="E36" i="5"/>
  <c r="E48" i="5" s="1"/>
  <c r="C35" i="5"/>
  <c r="C47" i="5" s="1"/>
  <c r="A34" i="5"/>
  <c r="A46" i="5" s="1"/>
  <c r="I36" i="5"/>
  <c r="I48" i="5" s="1"/>
  <c r="G35" i="5"/>
  <c r="G47" i="5" s="1"/>
  <c r="E34" i="5"/>
  <c r="E46" i="5" s="1"/>
  <c r="I28" i="5"/>
  <c r="I37" i="5"/>
  <c r="I49" i="5" s="1"/>
  <c r="G27" i="5"/>
  <c r="G36" i="5"/>
  <c r="G48" i="5" s="1"/>
  <c r="E26" i="5"/>
  <c r="E35" i="5"/>
  <c r="E47" i="5" s="1"/>
  <c r="C25" i="5"/>
  <c r="C34" i="5"/>
  <c r="C46" i="5" s="1"/>
  <c r="A24" i="5"/>
  <c r="A33" i="5"/>
  <c r="A45" i="5" s="1"/>
  <c r="J28" i="5"/>
  <c r="J37" i="5"/>
  <c r="J49" i="5" s="1"/>
  <c r="D25" i="5"/>
  <c r="D34" i="5"/>
  <c r="D46" i="5" s="1"/>
  <c r="B34" i="5"/>
  <c r="B46" i="5" s="1"/>
  <c r="F37" i="5"/>
  <c r="F49" i="5" s="1"/>
  <c r="D36" i="5"/>
  <c r="D48" i="5" s="1"/>
  <c r="B35" i="5"/>
  <c r="B47" i="5" s="1"/>
  <c r="J33" i="5"/>
  <c r="J45" i="5" s="1"/>
  <c r="E37" i="5"/>
  <c r="E49" i="5" s="1"/>
  <c r="C36" i="5"/>
  <c r="C48" i="5" s="1"/>
  <c r="A35" i="5"/>
  <c r="A47" i="5" s="1"/>
  <c r="I33" i="5"/>
  <c r="I45" i="5" s="1"/>
  <c r="F26" i="5"/>
  <c r="F35" i="5"/>
  <c r="F47" i="5" s="1"/>
  <c r="D37" i="5"/>
  <c r="D49" i="5" s="1"/>
  <c r="B36" i="5"/>
  <c r="B48" i="5" s="1"/>
  <c r="J25" i="5"/>
  <c r="J34" i="5"/>
  <c r="J46" i="5" s="1"/>
  <c r="H33" i="5"/>
  <c r="H45" i="5" s="1"/>
  <c r="H27" i="5"/>
  <c r="H36" i="5"/>
  <c r="H48" i="5" s="1"/>
  <c r="H37" i="5"/>
  <c r="H49" i="5" s="1"/>
  <c r="C37" i="5"/>
  <c r="C49" i="5" s="1"/>
  <c r="A36" i="5"/>
  <c r="A48" i="5" s="1"/>
  <c r="I34" i="5"/>
  <c r="I46" i="5" s="1"/>
  <c r="G33" i="5"/>
  <c r="G45" i="5" s="1"/>
  <c r="D35" i="5"/>
  <c r="D47" i="5" s="1"/>
  <c r="B37" i="5"/>
  <c r="B49" i="5" s="1"/>
  <c r="J35" i="5"/>
  <c r="J47" i="5" s="1"/>
  <c r="H34" i="5"/>
  <c r="H46" i="5" s="1"/>
  <c r="F33" i="5"/>
  <c r="F45" i="5" s="1"/>
  <c r="B24" i="5"/>
  <c r="B33" i="5"/>
  <c r="B45" i="5" s="1"/>
  <c r="A37" i="5"/>
  <c r="A49" i="5" s="1"/>
  <c r="I35" i="5"/>
  <c r="I47" i="5" s="1"/>
  <c r="G25" i="5"/>
  <c r="G34" i="5"/>
  <c r="G46" i="5" s="1"/>
  <c r="E33" i="5"/>
  <c r="E45" i="5" s="1"/>
  <c r="J36" i="5"/>
  <c r="J48" i="5" s="1"/>
  <c r="H35" i="5"/>
  <c r="H47" i="5" s="1"/>
  <c r="F34" i="5"/>
  <c r="F46" i="5" s="1"/>
  <c r="D33" i="5"/>
  <c r="D45" i="5" s="1"/>
  <c r="F36" i="5"/>
  <c r="F48" i="5" s="1"/>
  <c r="C33" i="5"/>
  <c r="C45" i="5" s="1"/>
  <c r="D26" i="5"/>
  <c r="D27" i="5"/>
  <c r="H28" i="5"/>
  <c r="E28" i="5"/>
  <c r="I24" i="5"/>
  <c r="B26" i="5"/>
  <c r="H24" i="5"/>
  <c r="B25" i="5"/>
  <c r="A25" i="5"/>
  <c r="A26" i="5"/>
  <c r="B27" i="5"/>
  <c r="C28" i="5"/>
  <c r="A27" i="5"/>
  <c r="I25" i="5"/>
  <c r="G24" i="5"/>
  <c r="E27" i="5"/>
  <c r="F28" i="5"/>
  <c r="G28" i="5"/>
  <c r="B28" i="5"/>
  <c r="H25" i="5"/>
  <c r="F24" i="5"/>
  <c r="F27" i="5"/>
  <c r="C26" i="5"/>
  <c r="C27" i="5"/>
  <c r="D28" i="5"/>
  <c r="E24" i="5"/>
  <c r="J24" i="5"/>
  <c r="J26" i="5"/>
  <c r="I26" i="5"/>
  <c r="J27" i="5"/>
  <c r="H26" i="5"/>
  <c r="F25" i="5"/>
  <c r="D24" i="5"/>
  <c r="A28" i="5"/>
  <c r="I27" i="5"/>
  <c r="G26" i="5"/>
  <c r="E25" i="5"/>
  <c r="C24" i="5"/>
  <c r="I41" i="5" l="1"/>
  <c r="G41" i="5"/>
  <c r="J41" i="5"/>
  <c r="E41" i="5"/>
  <c r="H41" i="5"/>
  <c r="D41" i="5"/>
  <c r="C41" i="5"/>
  <c r="B41" i="5"/>
  <c r="A41" i="5"/>
  <c r="F41" i="5"/>
</calcChain>
</file>

<file path=xl/sharedStrings.xml><?xml version="1.0" encoding="utf-8"?>
<sst xmlns="http://schemas.openxmlformats.org/spreadsheetml/2006/main" count="226" uniqueCount="160">
  <si>
    <t>24293(68)</t>
  </si>
  <si>
    <t>7976(17)</t>
  </si>
  <si>
    <t>6147(20)</t>
  </si>
  <si>
    <t>15129(10)</t>
  </si>
  <si>
    <t>4093.98(0.66)</t>
  </si>
  <si>
    <t>2322.05(0.44)</t>
  </si>
  <si>
    <t>1387.43(0.11)</t>
  </si>
  <si>
    <t>867.250(0.033)</t>
  </si>
  <si>
    <t>14564.1(1.5)</t>
  </si>
  <si>
    <t>7521.5(1.6)</t>
  </si>
  <si>
    <t>4129.06(0.67)</t>
  </si>
  <si>
    <t>2342.70(0.38)</t>
  </si>
  <si>
    <t>1397.07(0.12)</t>
  </si>
  <si>
    <t>874.970(0.015)</t>
  </si>
  <si>
    <t>6294.19(0.30)</t>
  </si>
  <si>
    <t>3436.93(0.44)</t>
  </si>
  <si>
    <t>1983.26(0.23)</t>
  </si>
  <si>
    <t>1189.223(0.083)</t>
  </si>
  <si>
    <t>747.0100(0.0055)</t>
  </si>
  <si>
    <t>490.2000(0.0024)</t>
  </si>
  <si>
    <t>14501.3(8.1)</t>
  </si>
  <si>
    <t>7462.6(3.4)</t>
  </si>
  <si>
    <t>3897.8(3.1)</t>
  </si>
  <si>
    <t>1863.9(1.3)</t>
  </si>
  <si>
    <t>881.60(0.23)</t>
  </si>
  <si>
    <t>560.077(0.022)</t>
  </si>
  <si>
    <t>7839.34(0.41)</t>
  </si>
  <si>
    <t>4202.29(0.69)</t>
  </si>
  <si>
    <t>2384.98(0.44)</t>
  </si>
  <si>
    <t>1411.16(0.18)</t>
  </si>
  <si>
    <t>872.789(0.052)</t>
  </si>
  <si>
    <t>563.179(0.020)</t>
  </si>
  <si>
    <t>6695.75(0.36)</t>
  </si>
  <si>
    <t>3649.65(0.80)</t>
  </si>
  <si>
    <t>2099.06(0.24)</t>
  </si>
  <si>
    <t>1255.99(0.12)</t>
  </si>
  <si>
    <t>782.801(0.026)</t>
  </si>
  <si>
    <t>511.712(0.022)</t>
  </si>
  <si>
    <t>3081.68(0.42)</t>
  </si>
  <si>
    <t>1794.24(0.21)</t>
  </si>
  <si>
    <t>1079.178(0.096)</t>
  </si>
  <si>
    <t>682.391(0.020)</t>
  </si>
  <si>
    <t>453.018(0.015)</t>
  </si>
  <si>
    <t>5654.88(0.41)</t>
  </si>
  <si>
    <t>3147.32(0.42)</t>
  </si>
  <si>
    <t>1829.77(0.31)</t>
  </si>
  <si>
    <t>1101.20(0.11)</t>
  </si>
  <si>
    <t>695.399(0.044)</t>
  </si>
  <si>
    <t>460.285(0.033)</t>
  </si>
  <si>
    <t>9587.4(3.6)</t>
  </si>
  <si>
    <t>5042.06(0.93)</t>
  </si>
  <si>
    <t>2802.89(0.88)</t>
  </si>
  <si>
    <t>1548.12(0.40)</t>
  </si>
  <si>
    <t>885.721(0.045)</t>
  </si>
  <si>
    <t>570.0707(0.0076)</t>
  </si>
  <si>
    <t>7976.96(0.33)</t>
  </si>
  <si>
    <t>4312.28(0.58)</t>
  </si>
  <si>
    <t>2452.10(0.32)</t>
  </si>
  <si>
    <t>1440.93(0.15)</t>
  </si>
  <si>
    <t>888.323(0.051)</t>
  </si>
  <si>
    <t>573.284(0.033)</t>
  </si>
  <si>
    <t>39428.4(9.5)</t>
  </si>
  <si>
    <t>16631.3(3.3)</t>
  </si>
  <si>
    <t>7302.3(1.7)</t>
  </si>
  <si>
    <t>3096.4(2.7)</t>
  </si>
  <si>
    <t>1197.4(2.1)</t>
  </si>
  <si>
    <t>475.419(0.078)</t>
  </si>
  <si>
    <t>7025.97(0.28)</t>
  </si>
  <si>
    <t>3831.62(0.57)</t>
  </si>
  <si>
    <t>2203.84(0.22)</t>
  </si>
  <si>
    <t>1308.91(0.19)</t>
  </si>
  <si>
    <t>803.639(0.060)</t>
  </si>
  <si>
    <t>515.918(0.033)</t>
  </si>
  <si>
    <t>9045.37(0.56)</t>
  </si>
  <si>
    <t>4892.88(0.81)</t>
  </si>
  <si>
    <t>2771.66(0.35)</t>
  </si>
  <si>
    <t>1637.81(0.11)</t>
  </si>
  <si>
    <t>1025.557(0.099)</t>
  </si>
  <si>
    <t>675.18(0.16)</t>
  </si>
  <si>
    <t>7831.1(4.6)</t>
  </si>
  <si>
    <t>4158.75(0.79)</t>
  </si>
  <si>
    <t>2389.83(0.27)</t>
  </si>
  <si>
    <t>1434.115(0.068)</t>
  </si>
  <si>
    <t>906.54(0.11)</t>
  </si>
  <si>
    <t>602.818(0.043)</t>
  </si>
  <si>
    <t>8177.75(0.31)</t>
  </si>
  <si>
    <t>4440.72(0.84)</t>
  </si>
  <si>
    <t>2536.58(0.32)</t>
  </si>
  <si>
    <t>1507.00(0.11)</t>
  </si>
  <si>
    <t>936.567(0.015)</t>
  </si>
  <si>
    <t>603.158(0.024)</t>
  </si>
  <si>
    <t>5809.32(0.80)</t>
  </si>
  <si>
    <t>3187.96(0.53)</t>
  </si>
  <si>
    <t>1849.32(0.27)</t>
  </si>
  <si>
    <t>1110.647(0.098)</t>
  </si>
  <si>
    <t>697.296(0.015)</t>
  </si>
  <si>
    <t>458.313(0.018)</t>
  </si>
  <si>
    <t>7785.3(6.0)</t>
  </si>
  <si>
    <t>3492.5(4.5)</t>
  </si>
  <si>
    <t>1478.6(1.6)</t>
  </si>
  <si>
    <t>766.67(0.37)</t>
  </si>
  <si>
    <t>462.10(0.18)</t>
  </si>
  <si>
    <t>4804.17(0.91)</t>
  </si>
  <si>
    <t>2734.84(0.45)</t>
  </si>
  <si>
    <t>1634.56(0.24)</t>
  </si>
  <si>
    <t>1012.06(0.17)</t>
  </si>
  <si>
    <t>644.466(0.071)</t>
  </si>
  <si>
    <t>425.865(0.048)</t>
  </si>
  <si>
    <t>Honey viscosities at selected temperatures [cP]
The values ​​of the composite standard uncertainty expressed in the same unit as the result are given in brackets.</t>
  </si>
  <si>
    <t>File Name</t>
  </si>
  <si>
    <t>Temperature [°C]</t>
  </si>
  <si>
    <t>Akacjowy 2_1.xlsx</t>
  </si>
  <si>
    <t>Akacjowy 2_2.xlsx</t>
  </si>
  <si>
    <t>Faceliowy 1_1.xlsx</t>
  </si>
  <si>
    <t>GCI 1_1.xlsx</t>
  </si>
  <si>
    <t>GCI 1_2.xlsx</t>
  </si>
  <si>
    <t>Gryczany 1_1.xlsx</t>
  </si>
  <si>
    <t>Lipowy 1_1.xlsx</t>
  </si>
  <si>
    <t>Lipowy 1_2.xlsx</t>
  </si>
  <si>
    <t>Rokitnik 2_1.xlsx</t>
  </si>
  <si>
    <t>Rokitnik 2_2.xlsx</t>
  </si>
  <si>
    <t>Rzepakowy 1_1.xlsx</t>
  </si>
  <si>
    <t>Rzepakowy 1_2.xlsx</t>
  </si>
  <si>
    <t>Spadziowy 1_1.xlsx</t>
  </si>
  <si>
    <t>Spadź Iglasty 1_1.xlsx</t>
  </si>
  <si>
    <t>Spadź Iglasty 1_2.xlsx</t>
  </si>
  <si>
    <t>Wielokwiatowy 1_1.xlsx</t>
  </si>
  <si>
    <t>Wrzosowy 1_1.xlsx</t>
  </si>
  <si>
    <t>Wrzosowy 1_2.xlsx</t>
  </si>
  <si>
    <t>GCI - miodowa Gruszka Cytryna i Imbir</t>
  </si>
  <si>
    <t>linden honey</t>
  </si>
  <si>
    <t>buckthorn honey</t>
  </si>
  <si>
    <t>acacia honey</t>
  </si>
  <si>
    <t>buckwheat honey</t>
  </si>
  <si>
    <t>facelit honey</t>
  </si>
  <si>
    <t>pear honey</t>
  </si>
  <si>
    <t>multiflorous honey</t>
  </si>
  <si>
    <t>honeydew</t>
  </si>
  <si>
    <t>honeydew coniferous</t>
  </si>
  <si>
    <t>rapeseeds honey</t>
  </si>
  <si>
    <t>heather honey</t>
  </si>
  <si>
    <t>viscosity (cP)</t>
  </si>
  <si>
    <t>viscosity (N*s*m-2)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</si>
  <si>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</si>
  <si>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</si>
  <si>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</si>
  <si>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</si>
  <si>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</si>
  <si>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</si>
  <si>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</si>
  <si>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</si>
  <si>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</si>
  <si>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</si>
  <si>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 xml:space="preserve">a warning should be issued if crystallization started and the temperature should be provided </t>
  </si>
  <si>
    <t>crystallization condition</t>
  </si>
  <si>
    <t>when by decreasing temperature by 5oC viscosity increases by more than factor x</t>
  </si>
  <si>
    <t>type factor x:</t>
  </si>
  <si>
    <t>wiersz1 &gt;= wiersz2 * współczynnik then najwyższa wartość</t>
  </si>
  <si>
    <t>crystallization</t>
  </si>
  <si>
    <t>6x10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</si>
</sst>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24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5" fillId="0" borderId="4" applyNumberFormat="0" applyFill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164" fontId="0" fillId="2" borderId="0" xfId="0" applyNumberFormat="1" applyFill="1" applyAlignment="1">
      <alignment horizontal="right"/>
    </xf>
    <xf numFmtId="0" fontId="0" fillId="2" borderId="1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2" xfId="0" applyFont="1" applyBorder="1"/>
    <xf numFmtId="0" fontId="2" fillId="2" borderId="0" xfId="0" applyFont="1" applyFill="1" applyAlignment="1">
      <alignment horizontal="left" vertic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Fill="1"/>
    <xf numFmtId="0" fontId="0" fillId="0" borderId="0" xfId="0" applyFill="1"/>
    <xf numFmtId="0" fontId="4" fillId="0" borderId="0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3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4" borderId="4" xfId="1" applyFill="1"/>
    <xf numFmtId="0" fontId="7" fillId="3" borderId="0" xfId="0" applyFont="1" applyFill="1"/>
  </cellXfs>
  <cellStyles count="2">
    <cellStyle name="Nagłówek 1" xfId="1" builtinId="16"/>
    <cellStyle name="Normalny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60093"/>
      <color rgb="FFFE3F30"/>
      <color rgb="FFFF76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Honey viscosities at selected temperatures</a:t>
            </a:r>
          </a:p>
          <a:p>
            <a:pPr>
              <a:defRPr/>
            </a:pPr>
            <a:r>
              <a:rPr lang="pl-PL"/>
              <a:t>the</a:t>
            </a:r>
            <a:r>
              <a:rPr lang="pl-PL" baseline="0"/>
              <a:t> first measurements</a:t>
            </a:r>
            <a:endParaRPr lang="pl-PL"/>
          </a:p>
        </c:rich>
      </c:tx>
      <c:layout>
        <c:manualLayout>
          <c:xMode val="edge"/>
          <c:yMode val="edge"/>
          <c:x val="0.27705663497312938"/>
          <c:y val="4.8354600402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847727797977299"/>
          <c:y val="2.6863666890530557E-2"/>
          <c:w val="0.85506550829554728"/>
          <c:h val="0.84634447893476039"/>
        </c:manualLayout>
      </c:layout>
      <c:barChart>
        <c:barDir val="col"/>
        <c:grouping val="clustered"/>
        <c:varyColors val="0"/>
        <c:ser>
          <c:idx val="8"/>
          <c:order val="0"/>
          <c:tx>
            <c:strRef>
              <c:f>Results!$B$30</c:f>
              <c:strCache>
                <c:ptCount val="1"/>
                <c:pt idx="0">
                  <c:v>Rzepakowy 1_1.xlsx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Results!$C$30:$H$30</c:f>
              <c:numCache>
                <c:formatCode>General</c:formatCode>
                <c:ptCount val="6"/>
                <c:pt idx="0">
                  <c:v>39428.400000000001</c:v>
                </c:pt>
                <c:pt idx="1">
                  <c:v>16631.3</c:v>
                </c:pt>
                <c:pt idx="2">
                  <c:v>7302.3</c:v>
                </c:pt>
                <c:pt idx="3">
                  <c:v>3096.4</c:v>
                </c:pt>
                <c:pt idx="4">
                  <c:v>1197.4000000000001</c:v>
                </c:pt>
                <c:pt idx="5">
                  <c:v>475.41899999999998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BD-4249-A1A4-287313D6B980}"/>
            </c:ext>
          </c:extLst>
        </c:ser>
        <c:ser>
          <c:idx val="6"/>
          <c:order val="1"/>
          <c:tx>
            <c:strRef>
              <c:f>Results!$B$24</c:f>
              <c:strCache>
                <c:ptCount val="1"/>
                <c:pt idx="0">
                  <c:v>Akacjowy 2_1.xlsx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Results!$C$24:$H$24</c:f>
              <c:numCache>
                <c:formatCode>General</c:formatCode>
                <c:ptCount val="6"/>
                <c:pt idx="0">
                  <c:v>24293</c:v>
                </c:pt>
                <c:pt idx="1">
                  <c:v>7976</c:v>
                </c:pt>
                <c:pt idx="2">
                  <c:v>4093.98</c:v>
                </c:pt>
                <c:pt idx="3">
                  <c:v>2322.0500000000002</c:v>
                </c:pt>
                <c:pt idx="4">
                  <c:v>1387.43</c:v>
                </c:pt>
                <c:pt idx="5">
                  <c:v>867.25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BD-4249-A1A4-287313D6B980}"/>
            </c:ext>
          </c:extLst>
        </c:ser>
        <c:ser>
          <c:idx val="9"/>
          <c:order val="2"/>
          <c:tx>
            <c:strRef>
              <c:f>Results!$B$34</c:f>
              <c:strCache>
                <c:ptCount val="1"/>
                <c:pt idx="0">
                  <c:v>Wrzosowy 1_1.xlsx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Results!$C$34:$H$34</c:f>
              <c:numCache>
                <c:formatCode>General</c:formatCode>
                <c:ptCount val="6"/>
                <c:pt idx="0">
                  <c:v>15129</c:v>
                </c:pt>
                <c:pt idx="1">
                  <c:v>7785.3</c:v>
                </c:pt>
                <c:pt idx="2">
                  <c:v>3492.5</c:v>
                </c:pt>
                <c:pt idx="3">
                  <c:v>1478.6</c:v>
                </c:pt>
                <c:pt idx="4">
                  <c:v>766.67</c:v>
                </c:pt>
                <c:pt idx="5">
                  <c:v>462.1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BD-4249-A1A4-287313D6B980}"/>
            </c:ext>
          </c:extLst>
        </c:ser>
        <c:ser>
          <c:idx val="10"/>
          <c:order val="3"/>
          <c:tx>
            <c:strRef>
              <c:f>Results!$B$26</c:f>
              <c:strCache>
                <c:ptCount val="1"/>
                <c:pt idx="0">
                  <c:v>GCI 1_1.xlsx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Results!$C$26:$H$26</c:f>
              <c:numCache>
                <c:formatCode>General</c:formatCode>
                <c:ptCount val="6"/>
                <c:pt idx="0">
                  <c:v>14501.3</c:v>
                </c:pt>
                <c:pt idx="1">
                  <c:v>7462.6</c:v>
                </c:pt>
                <c:pt idx="2">
                  <c:v>3897.8</c:v>
                </c:pt>
                <c:pt idx="3">
                  <c:v>1863.9</c:v>
                </c:pt>
                <c:pt idx="4">
                  <c:v>881.6</c:v>
                </c:pt>
                <c:pt idx="5">
                  <c:v>560.077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BD-4249-A1A4-287313D6B980}"/>
            </c:ext>
          </c:extLst>
        </c:ser>
        <c:ser>
          <c:idx val="7"/>
          <c:order val="4"/>
          <c:tx>
            <c:strRef>
              <c:f>Results!$B$29</c:f>
              <c:strCache>
                <c:ptCount val="1"/>
                <c:pt idx="0">
                  <c:v>Rokitnik 2_1.xlsx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Results!$C$29:$H$29</c:f>
              <c:numCache>
                <c:formatCode>General</c:formatCode>
                <c:ptCount val="6"/>
                <c:pt idx="0">
                  <c:v>9587.4</c:v>
                </c:pt>
                <c:pt idx="1">
                  <c:v>5042.0600000000004</c:v>
                </c:pt>
                <c:pt idx="2">
                  <c:v>2802.89</c:v>
                </c:pt>
                <c:pt idx="3">
                  <c:v>1548.12</c:v>
                </c:pt>
                <c:pt idx="4">
                  <c:v>885.721</c:v>
                </c:pt>
                <c:pt idx="5">
                  <c:v>570.07100000000003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BD-4249-A1A4-287313D6B980}"/>
            </c:ext>
          </c:extLst>
        </c:ser>
        <c:ser>
          <c:idx val="3"/>
          <c:order val="5"/>
          <c:tx>
            <c:strRef>
              <c:f>Results!$B$31</c:f>
              <c:strCache>
                <c:ptCount val="1"/>
                <c:pt idx="0">
                  <c:v>Spadziowy 1_1.xlsx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Results!$C$31:$H$31</c:f>
              <c:numCache>
                <c:formatCode>General</c:formatCode>
                <c:ptCount val="6"/>
                <c:pt idx="0">
                  <c:v>9045.3700000000008</c:v>
                </c:pt>
                <c:pt idx="1">
                  <c:v>4892.88</c:v>
                </c:pt>
                <c:pt idx="2">
                  <c:v>2771.66</c:v>
                </c:pt>
                <c:pt idx="3">
                  <c:v>1637.81</c:v>
                </c:pt>
                <c:pt idx="4">
                  <c:v>1025.56</c:v>
                </c:pt>
                <c:pt idx="5">
                  <c:v>675.18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BD-4249-A1A4-287313D6B980}"/>
            </c:ext>
          </c:extLst>
        </c:ser>
        <c:ser>
          <c:idx val="1"/>
          <c:order val="6"/>
          <c:tx>
            <c:strRef>
              <c:f>Results!$B$32</c:f>
              <c:strCache>
                <c:ptCount val="1"/>
                <c:pt idx="0">
                  <c:v>Spadź Iglasty 1_1.xlsx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Results!$C$32:$H$32</c:f>
              <c:numCache>
                <c:formatCode>General</c:formatCode>
                <c:ptCount val="6"/>
                <c:pt idx="0">
                  <c:v>7831.1</c:v>
                </c:pt>
                <c:pt idx="1">
                  <c:v>4158.75</c:v>
                </c:pt>
                <c:pt idx="2">
                  <c:v>2389.83</c:v>
                </c:pt>
                <c:pt idx="3">
                  <c:v>1434.115</c:v>
                </c:pt>
                <c:pt idx="4">
                  <c:v>906.54</c:v>
                </c:pt>
                <c:pt idx="5">
                  <c:v>602.81799999999998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BD-4249-A1A4-287313D6B980}"/>
            </c:ext>
          </c:extLst>
        </c:ser>
        <c:ser>
          <c:idx val="2"/>
          <c:order val="7"/>
          <c:tx>
            <c:strRef>
              <c:f>Results!$B$27</c:f>
              <c:strCache>
                <c:ptCount val="1"/>
                <c:pt idx="0">
                  <c:v>Gryczany 1_1.xlsx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Results!$C$27:$H$27</c:f>
              <c:numCache>
                <c:formatCode>General</c:formatCode>
                <c:ptCount val="6"/>
                <c:pt idx="0">
                  <c:v>6695.75</c:v>
                </c:pt>
                <c:pt idx="1">
                  <c:v>3649.65</c:v>
                </c:pt>
                <c:pt idx="2">
                  <c:v>2099.06</c:v>
                </c:pt>
                <c:pt idx="3">
                  <c:v>1255.99</c:v>
                </c:pt>
                <c:pt idx="4">
                  <c:v>782.80100000000004</c:v>
                </c:pt>
                <c:pt idx="5">
                  <c:v>511.71300000000002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BD-4249-A1A4-287313D6B980}"/>
            </c:ext>
          </c:extLst>
        </c:ser>
        <c:ser>
          <c:idx val="0"/>
          <c:order val="8"/>
          <c:tx>
            <c:strRef>
              <c:f>Results!$B$25</c:f>
              <c:strCache>
                <c:ptCount val="1"/>
                <c:pt idx="0">
                  <c:v>Faceliowy 1_1.xlsx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Results!$C$25:$H$25</c:f>
              <c:numCache>
                <c:formatCode>General</c:formatCode>
                <c:ptCount val="6"/>
                <c:pt idx="0">
                  <c:v>6294.19</c:v>
                </c:pt>
                <c:pt idx="1">
                  <c:v>3436.93</c:v>
                </c:pt>
                <c:pt idx="2">
                  <c:v>1983.26</c:v>
                </c:pt>
                <c:pt idx="3">
                  <c:v>1189.223</c:v>
                </c:pt>
                <c:pt idx="4">
                  <c:v>747.01</c:v>
                </c:pt>
                <c:pt idx="5">
                  <c:v>490.2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BD-4249-A1A4-287313D6B980}"/>
            </c:ext>
          </c:extLst>
        </c:ser>
        <c:ser>
          <c:idx val="5"/>
          <c:order val="9"/>
          <c:tx>
            <c:strRef>
              <c:f>Results!$B$28</c:f>
              <c:strCache>
                <c:ptCount val="1"/>
                <c:pt idx="0">
                  <c:v>Lipowy 1_1.xlsx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Results!$C$28:$H$28</c:f>
              <c:numCache>
                <c:formatCode>General</c:formatCode>
                <c:ptCount val="6"/>
                <c:pt idx="0">
                  <c:v>6147</c:v>
                </c:pt>
                <c:pt idx="1">
                  <c:v>3081.68</c:v>
                </c:pt>
                <c:pt idx="2">
                  <c:v>1794.24</c:v>
                </c:pt>
                <c:pt idx="3">
                  <c:v>1079.18</c:v>
                </c:pt>
                <c:pt idx="4">
                  <c:v>682.39099999999996</c:v>
                </c:pt>
                <c:pt idx="5">
                  <c:v>453.01799999999997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BD-4249-A1A4-287313D6B980}"/>
            </c:ext>
          </c:extLst>
        </c:ser>
        <c:ser>
          <c:idx val="4"/>
          <c:order val="10"/>
          <c:tx>
            <c:strRef>
              <c:f>Results!$B$33</c:f>
              <c:strCache>
                <c:ptCount val="1"/>
                <c:pt idx="0">
                  <c:v>Wielokwiatowy 1_1.xlsx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Results!$C$33:$H$33</c:f>
              <c:numCache>
                <c:formatCode>General</c:formatCode>
                <c:ptCount val="6"/>
                <c:pt idx="0">
                  <c:v>5809.32</c:v>
                </c:pt>
                <c:pt idx="1">
                  <c:v>3187.96</c:v>
                </c:pt>
                <c:pt idx="2">
                  <c:v>1849.32</c:v>
                </c:pt>
                <c:pt idx="3">
                  <c:v>1110.6500000000001</c:v>
                </c:pt>
                <c:pt idx="4">
                  <c:v>697.29600000000005</c:v>
                </c:pt>
                <c:pt idx="5">
                  <c:v>458.31299999999999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BD-4249-A1A4-287313D6B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27087"/>
        <c:axId val="828924591"/>
      </c:barChart>
      <c:catAx>
        <c:axId val="828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4591"/>
        <c:crosses val="autoZero"/>
        <c:auto val="1"/>
        <c:lblAlgn val="ctr"/>
        <c:lblOffset val="100"/>
        <c:noMultiLvlLbl val="0"/>
      </c:catAx>
      <c:valAx>
        <c:axId val="828924591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Viscosity [cP]</a:t>
                </a:r>
              </a:p>
            </c:rich>
          </c:tx>
          <c:layout>
            <c:manualLayout>
              <c:xMode val="edge"/>
              <c:yMode val="edge"/>
              <c:x val="2.2811013856835486E-2"/>
              <c:y val="0.356120421146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49758311008974"/>
          <c:y val="0.19156967366990479"/>
          <c:w val="0.17805223086262625"/>
          <c:h val="0.49866030681691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Honey viscosities at selected temperatures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8796015880978759"/>
          <c:y val="2.148321670923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946870903363945"/>
          <c:y val="0.11899406048332251"/>
          <c:w val="0.80407392297158731"/>
          <c:h val="0.75421403418622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Results!$B$37</c:f>
              <c:strCache>
                <c:ptCount val="1"/>
                <c:pt idx="0">
                  <c:v>Akacjowy 2_1.xlsx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Results!$C$37:$H$37</c:f>
              <c:numCache>
                <c:formatCode>0.000</c:formatCode>
                <c:ptCount val="6"/>
                <c:pt idx="0">
                  <c:v>24293</c:v>
                </c:pt>
                <c:pt idx="1">
                  <c:v>7976</c:v>
                </c:pt>
                <c:pt idx="2">
                  <c:v>4093.98</c:v>
                </c:pt>
                <c:pt idx="3">
                  <c:v>2322.0500000000002</c:v>
                </c:pt>
                <c:pt idx="4">
                  <c:v>1387.43</c:v>
                </c:pt>
                <c:pt idx="5">
                  <c:v>867.25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B-47DC-BB43-F9D4722FFA7F}"/>
            </c:ext>
          </c:extLst>
        </c:ser>
        <c:ser>
          <c:idx val="1"/>
          <c:order val="1"/>
          <c:tx>
            <c:strRef>
              <c:f>Results!$B$38</c:f>
              <c:strCache>
                <c:ptCount val="1"/>
                <c:pt idx="0">
                  <c:v>Akacjowy 2_2.xlsx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Results!$C$38:$H$38</c:f>
              <c:numCache>
                <c:formatCode>0.000</c:formatCode>
                <c:ptCount val="6"/>
                <c:pt idx="0">
                  <c:v>14564.1</c:v>
                </c:pt>
                <c:pt idx="1">
                  <c:v>7521.5</c:v>
                </c:pt>
                <c:pt idx="2">
                  <c:v>4129.0600000000004</c:v>
                </c:pt>
                <c:pt idx="3">
                  <c:v>2342.6999999999998</c:v>
                </c:pt>
                <c:pt idx="4">
                  <c:v>1397.07</c:v>
                </c:pt>
                <c:pt idx="5">
                  <c:v>874.97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B-47DC-BB43-F9D4722FF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27087"/>
        <c:axId val="828924591"/>
      </c:barChart>
      <c:catAx>
        <c:axId val="828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Temperature [°C]</a:t>
                </a:r>
                <a:endParaRPr lang="pl-P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4591"/>
        <c:crosses val="autoZero"/>
        <c:auto val="1"/>
        <c:lblAlgn val="ctr"/>
        <c:lblOffset val="100"/>
        <c:noMultiLvlLbl val="0"/>
      </c:catAx>
      <c:valAx>
        <c:axId val="828924591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Viscosity [cP]</a:t>
                </a:r>
              </a:p>
            </c:rich>
          </c:tx>
          <c:layout>
            <c:manualLayout>
              <c:xMode val="edge"/>
              <c:yMode val="edge"/>
              <c:x val="2.2811013856835486E-2"/>
              <c:y val="0.356120421146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83748139400882"/>
          <c:y val="0.14550455665210754"/>
          <c:w val="0.24354648425118428"/>
          <c:h val="0.12955944806323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Honey viscosities at selected temperatures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8796015880978759"/>
          <c:y val="2.148321670923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946870903363945"/>
          <c:y val="0.11899406048332251"/>
          <c:w val="0.80407392297158731"/>
          <c:h val="0.75421403418622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Results!$B$39</c:f>
              <c:strCache>
                <c:ptCount val="1"/>
                <c:pt idx="0">
                  <c:v>GCI 1_1.xlsx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Results!$C$39:$H$39</c:f>
              <c:numCache>
                <c:formatCode>0.000</c:formatCode>
                <c:ptCount val="6"/>
                <c:pt idx="0">
                  <c:v>14501.3</c:v>
                </c:pt>
                <c:pt idx="1">
                  <c:v>7462.6</c:v>
                </c:pt>
                <c:pt idx="2">
                  <c:v>3897.8</c:v>
                </c:pt>
                <c:pt idx="3">
                  <c:v>1863.9</c:v>
                </c:pt>
                <c:pt idx="4">
                  <c:v>881.6</c:v>
                </c:pt>
                <c:pt idx="5">
                  <c:v>560.077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A-47BB-AFC3-E5782009B6C6}"/>
            </c:ext>
          </c:extLst>
        </c:ser>
        <c:ser>
          <c:idx val="1"/>
          <c:order val="1"/>
          <c:tx>
            <c:strRef>
              <c:f>Results!$B$40</c:f>
              <c:strCache>
                <c:ptCount val="1"/>
                <c:pt idx="0">
                  <c:v>GCI 1_2.xlsx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Results!$C$40:$H$40</c:f>
              <c:numCache>
                <c:formatCode>0.000</c:formatCode>
                <c:ptCount val="6"/>
                <c:pt idx="0">
                  <c:v>7839.34</c:v>
                </c:pt>
                <c:pt idx="1">
                  <c:v>4202.29</c:v>
                </c:pt>
                <c:pt idx="2">
                  <c:v>2384.98</c:v>
                </c:pt>
                <c:pt idx="3">
                  <c:v>1411.16</c:v>
                </c:pt>
                <c:pt idx="4">
                  <c:v>872.78899999999999</c:v>
                </c:pt>
                <c:pt idx="5">
                  <c:v>563.17899999999997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A-47BB-AFC3-E5782009B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27087"/>
        <c:axId val="828924591"/>
      </c:barChart>
      <c:catAx>
        <c:axId val="828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Temperature [°C]</a:t>
                </a:r>
                <a:endParaRPr lang="pl-P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4591"/>
        <c:crosses val="autoZero"/>
        <c:auto val="1"/>
        <c:lblAlgn val="ctr"/>
        <c:lblOffset val="100"/>
        <c:noMultiLvlLbl val="0"/>
      </c:catAx>
      <c:valAx>
        <c:axId val="828924591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Viscosity [cP]</a:t>
                </a:r>
              </a:p>
            </c:rich>
          </c:tx>
          <c:layout>
            <c:manualLayout>
              <c:xMode val="edge"/>
              <c:yMode val="edge"/>
              <c:x val="2.2811013856835486E-2"/>
              <c:y val="0.356120421146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83748139400882"/>
          <c:y val="0.14550455665210754"/>
          <c:w val="0.24354648425118428"/>
          <c:h val="0.12955944806323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Honey viscosities at selected temperatures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8796015880978759"/>
          <c:y val="2.148321670923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946870903363945"/>
          <c:y val="0.11899406048332251"/>
          <c:w val="0.80407392297158731"/>
          <c:h val="0.75421403418622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Results!$B$41</c:f>
              <c:strCache>
                <c:ptCount val="1"/>
                <c:pt idx="0">
                  <c:v>Lipowy 1_1.xlsx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Results!$C$41:$H$41</c:f>
              <c:numCache>
                <c:formatCode>0.000</c:formatCode>
                <c:ptCount val="6"/>
                <c:pt idx="0">
                  <c:v>6147</c:v>
                </c:pt>
                <c:pt idx="1">
                  <c:v>3081.68</c:v>
                </c:pt>
                <c:pt idx="2">
                  <c:v>1794.24</c:v>
                </c:pt>
                <c:pt idx="3">
                  <c:v>1079.18</c:v>
                </c:pt>
                <c:pt idx="4">
                  <c:v>682.39099999999996</c:v>
                </c:pt>
                <c:pt idx="5">
                  <c:v>453.01799999999997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B-4E31-A229-7457A9215AC7}"/>
            </c:ext>
          </c:extLst>
        </c:ser>
        <c:ser>
          <c:idx val="1"/>
          <c:order val="1"/>
          <c:tx>
            <c:strRef>
              <c:f>Results!$B$42</c:f>
              <c:strCache>
                <c:ptCount val="1"/>
                <c:pt idx="0">
                  <c:v>Lipowy 1_2.xlsx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Results!$C$42:$H$42</c:f>
              <c:numCache>
                <c:formatCode>0.000</c:formatCode>
                <c:ptCount val="6"/>
                <c:pt idx="0">
                  <c:v>5654.88</c:v>
                </c:pt>
                <c:pt idx="1">
                  <c:v>3147.32</c:v>
                </c:pt>
                <c:pt idx="2">
                  <c:v>1829.77</c:v>
                </c:pt>
                <c:pt idx="3">
                  <c:v>1101.2</c:v>
                </c:pt>
                <c:pt idx="4">
                  <c:v>695.399</c:v>
                </c:pt>
                <c:pt idx="5">
                  <c:v>460.28500000000003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4E31-A229-7457A9215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27087"/>
        <c:axId val="828924591"/>
      </c:barChart>
      <c:catAx>
        <c:axId val="828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Temperature [°C]</a:t>
                </a:r>
                <a:endParaRPr lang="pl-P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4591"/>
        <c:crosses val="autoZero"/>
        <c:auto val="1"/>
        <c:lblAlgn val="ctr"/>
        <c:lblOffset val="100"/>
        <c:noMultiLvlLbl val="0"/>
      </c:catAx>
      <c:valAx>
        <c:axId val="828924591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Viscosity [cP]</a:t>
                </a:r>
              </a:p>
            </c:rich>
          </c:tx>
          <c:layout>
            <c:manualLayout>
              <c:xMode val="edge"/>
              <c:yMode val="edge"/>
              <c:x val="2.2811013856835486E-2"/>
              <c:y val="0.356120421146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83748139400882"/>
          <c:y val="0.14550455665210754"/>
          <c:w val="0.24354648425118428"/>
          <c:h val="0.12955944806323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Honey viscosities at selected temperatures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8796015880978759"/>
          <c:y val="2.148321670923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946870903363945"/>
          <c:y val="0.11899406048332251"/>
          <c:w val="0.80407392297158731"/>
          <c:h val="0.75421403418622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Results!$B$45</c:f>
              <c:strCache>
                <c:ptCount val="1"/>
                <c:pt idx="0">
                  <c:v>Rzepakowy 1_1.xlsx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Results!$C$45:$H$45</c:f>
              <c:numCache>
                <c:formatCode>0.000</c:formatCode>
                <c:ptCount val="6"/>
                <c:pt idx="0">
                  <c:v>39428.400000000001</c:v>
                </c:pt>
                <c:pt idx="1">
                  <c:v>16631.3</c:v>
                </c:pt>
                <c:pt idx="2">
                  <c:v>7302.3</c:v>
                </c:pt>
                <c:pt idx="3">
                  <c:v>3096.4</c:v>
                </c:pt>
                <c:pt idx="4">
                  <c:v>1197.4000000000001</c:v>
                </c:pt>
                <c:pt idx="5">
                  <c:v>475.41899999999998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C-40AC-A65B-DE399190377F}"/>
            </c:ext>
          </c:extLst>
        </c:ser>
        <c:ser>
          <c:idx val="1"/>
          <c:order val="1"/>
          <c:tx>
            <c:strRef>
              <c:f>Results!$B$46</c:f>
              <c:strCache>
                <c:ptCount val="1"/>
                <c:pt idx="0">
                  <c:v>Rzepakowy 1_2.xlsx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Results!$C$46:$H$46</c:f>
              <c:numCache>
                <c:formatCode>0.000</c:formatCode>
                <c:ptCount val="6"/>
                <c:pt idx="0">
                  <c:v>7025.97</c:v>
                </c:pt>
                <c:pt idx="1">
                  <c:v>3831.62</c:v>
                </c:pt>
                <c:pt idx="2">
                  <c:v>2203.84</c:v>
                </c:pt>
                <c:pt idx="3">
                  <c:v>1308.9100000000001</c:v>
                </c:pt>
                <c:pt idx="4">
                  <c:v>803.63900000000001</c:v>
                </c:pt>
                <c:pt idx="5">
                  <c:v>515.91800000000001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C-40AC-A65B-DE399190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27087"/>
        <c:axId val="828924591"/>
      </c:barChart>
      <c:catAx>
        <c:axId val="828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Temperature [°C]</a:t>
                </a:r>
                <a:endParaRPr lang="pl-P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4591"/>
        <c:crosses val="autoZero"/>
        <c:auto val="1"/>
        <c:lblAlgn val="ctr"/>
        <c:lblOffset val="100"/>
        <c:noMultiLvlLbl val="0"/>
      </c:catAx>
      <c:valAx>
        <c:axId val="828924591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Viscosity [cP]</a:t>
                </a:r>
              </a:p>
            </c:rich>
          </c:tx>
          <c:layout>
            <c:manualLayout>
              <c:xMode val="edge"/>
              <c:yMode val="edge"/>
              <c:x val="2.2811013856835486E-2"/>
              <c:y val="0.356120421146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01593585151695"/>
          <c:y val="0.14550455665210754"/>
          <c:w val="0.31436802979367623"/>
          <c:h val="0.12572067647014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Honey viscosities at selected temperatures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8796015880978759"/>
          <c:y val="2.148321670923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946870903363945"/>
          <c:y val="0.11899406048332251"/>
          <c:w val="0.80407392297158731"/>
          <c:h val="0.75421403418622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Results!$B$47</c:f>
              <c:strCache>
                <c:ptCount val="1"/>
                <c:pt idx="0">
                  <c:v>Spadź Iglasty 1_1.xlsx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Results!$C$47:$H$47</c:f>
              <c:numCache>
                <c:formatCode>0.000</c:formatCode>
                <c:ptCount val="6"/>
                <c:pt idx="0">
                  <c:v>7831.1</c:v>
                </c:pt>
                <c:pt idx="1">
                  <c:v>4158.75</c:v>
                </c:pt>
                <c:pt idx="2">
                  <c:v>2389.83</c:v>
                </c:pt>
                <c:pt idx="3">
                  <c:v>1434.115</c:v>
                </c:pt>
                <c:pt idx="4">
                  <c:v>906.54</c:v>
                </c:pt>
                <c:pt idx="5">
                  <c:v>602.81799999999998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D-47A7-994D-F343303F7DC8}"/>
            </c:ext>
          </c:extLst>
        </c:ser>
        <c:ser>
          <c:idx val="1"/>
          <c:order val="1"/>
          <c:tx>
            <c:strRef>
              <c:f>Results!$B$48</c:f>
              <c:strCache>
                <c:ptCount val="1"/>
                <c:pt idx="0">
                  <c:v>Spadź Iglasty 1_2.xlsx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Results!$C$48:$H$48</c:f>
              <c:numCache>
                <c:formatCode>0.000</c:formatCode>
                <c:ptCount val="6"/>
                <c:pt idx="0">
                  <c:v>8177.75</c:v>
                </c:pt>
                <c:pt idx="1">
                  <c:v>4440.72</c:v>
                </c:pt>
                <c:pt idx="2">
                  <c:v>2536.58</c:v>
                </c:pt>
                <c:pt idx="3">
                  <c:v>1507</c:v>
                </c:pt>
                <c:pt idx="4">
                  <c:v>936.56700000000001</c:v>
                </c:pt>
                <c:pt idx="5">
                  <c:v>603.15800000000002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D-47A7-994D-F343303F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27087"/>
        <c:axId val="828924591"/>
      </c:barChart>
      <c:catAx>
        <c:axId val="828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Temperature [°C]</a:t>
                </a:r>
                <a:endParaRPr lang="pl-P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4591"/>
        <c:crosses val="autoZero"/>
        <c:auto val="1"/>
        <c:lblAlgn val="ctr"/>
        <c:lblOffset val="100"/>
        <c:noMultiLvlLbl val="0"/>
      </c:catAx>
      <c:valAx>
        <c:axId val="828924591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Viscosity [cP]</a:t>
                </a:r>
              </a:p>
            </c:rich>
          </c:tx>
          <c:layout>
            <c:manualLayout>
              <c:xMode val="edge"/>
              <c:yMode val="edge"/>
              <c:x val="2.2811013856835486E-2"/>
              <c:y val="0.356120421146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68165949491641"/>
          <c:y val="0.14550455665210754"/>
          <c:w val="0.30870230615027683"/>
          <c:h val="0.12955944806323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Honey viscosities at selected temperatures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8796015880978759"/>
          <c:y val="2.148321670923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946870903363945"/>
          <c:y val="0.11899406048332251"/>
          <c:w val="0.80407392297158731"/>
          <c:h val="0.75421403418622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Results!$B$49</c:f>
              <c:strCache>
                <c:ptCount val="1"/>
                <c:pt idx="0">
                  <c:v>Wrzosowy 1_1.xlsx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Results!$C$49:$H$49</c:f>
              <c:numCache>
                <c:formatCode>0.000</c:formatCode>
                <c:ptCount val="6"/>
                <c:pt idx="0">
                  <c:v>15129</c:v>
                </c:pt>
                <c:pt idx="1">
                  <c:v>7785.3</c:v>
                </c:pt>
                <c:pt idx="2">
                  <c:v>3492.5</c:v>
                </c:pt>
                <c:pt idx="3">
                  <c:v>1478.6</c:v>
                </c:pt>
                <c:pt idx="4">
                  <c:v>766.67</c:v>
                </c:pt>
                <c:pt idx="5">
                  <c:v>462.1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0-4D37-B2A6-5C80610F3AD6}"/>
            </c:ext>
          </c:extLst>
        </c:ser>
        <c:ser>
          <c:idx val="1"/>
          <c:order val="1"/>
          <c:tx>
            <c:strRef>
              <c:f>Results!$B$50</c:f>
              <c:strCache>
                <c:ptCount val="1"/>
                <c:pt idx="0">
                  <c:v>Wrzosowy 1_2.xlsx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Results!$C$50:$H$50</c:f>
              <c:numCache>
                <c:formatCode>0.000</c:formatCode>
                <c:ptCount val="6"/>
                <c:pt idx="0">
                  <c:v>4804.17</c:v>
                </c:pt>
                <c:pt idx="1">
                  <c:v>2734.84</c:v>
                </c:pt>
                <c:pt idx="2">
                  <c:v>1634.56</c:v>
                </c:pt>
                <c:pt idx="3">
                  <c:v>1012.06</c:v>
                </c:pt>
                <c:pt idx="4">
                  <c:v>644.46600000000001</c:v>
                </c:pt>
                <c:pt idx="5">
                  <c:v>425.86500000000001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0-4D37-B2A6-5C80610F3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27087"/>
        <c:axId val="828924591"/>
      </c:barChart>
      <c:catAx>
        <c:axId val="828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Temperature [°C]</a:t>
                </a:r>
                <a:endParaRPr lang="pl-P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4591"/>
        <c:crosses val="autoZero"/>
        <c:auto val="1"/>
        <c:lblAlgn val="ctr"/>
        <c:lblOffset val="100"/>
        <c:noMultiLvlLbl val="0"/>
      </c:catAx>
      <c:valAx>
        <c:axId val="828924591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Viscosity [cP]</a:t>
                </a:r>
              </a:p>
            </c:rich>
          </c:tx>
          <c:layout>
            <c:manualLayout>
              <c:xMode val="edge"/>
              <c:yMode val="edge"/>
              <c:x val="2.2811013856835486E-2"/>
              <c:y val="0.356120421146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83748139400882"/>
          <c:y val="0.14550455665210754"/>
          <c:w val="0.24354648425118428"/>
          <c:h val="0.12955944806323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Honey viscosities at selected temperatures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8796015880978759"/>
          <c:y val="2.148321670923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946870903363945"/>
          <c:y val="0.11899406048332251"/>
          <c:w val="0.80407392297158731"/>
          <c:h val="0.75421403418622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Results!$B$43</c:f>
              <c:strCache>
                <c:ptCount val="1"/>
                <c:pt idx="0">
                  <c:v>Rokitnik 2_1.xlsx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Results!$C$43:$H$43</c:f>
              <c:numCache>
                <c:formatCode>0.000</c:formatCode>
                <c:ptCount val="6"/>
                <c:pt idx="0">
                  <c:v>9587.4</c:v>
                </c:pt>
                <c:pt idx="1">
                  <c:v>5042.0600000000004</c:v>
                </c:pt>
                <c:pt idx="2">
                  <c:v>2802.89</c:v>
                </c:pt>
                <c:pt idx="3">
                  <c:v>1548.12</c:v>
                </c:pt>
                <c:pt idx="4">
                  <c:v>885.721</c:v>
                </c:pt>
                <c:pt idx="5">
                  <c:v>570.07100000000003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1-49DC-B824-1080F5005601}"/>
            </c:ext>
          </c:extLst>
        </c:ser>
        <c:ser>
          <c:idx val="1"/>
          <c:order val="1"/>
          <c:tx>
            <c:strRef>
              <c:f>Results!$B$44</c:f>
              <c:strCache>
                <c:ptCount val="1"/>
                <c:pt idx="0">
                  <c:v>Rokitnik 2_2.xlsx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Results!$C$44:$H$44</c:f>
              <c:numCache>
                <c:formatCode>0.000</c:formatCode>
                <c:ptCount val="6"/>
                <c:pt idx="0">
                  <c:v>7976.96</c:v>
                </c:pt>
                <c:pt idx="1">
                  <c:v>4312.28</c:v>
                </c:pt>
                <c:pt idx="2">
                  <c:v>2452.1</c:v>
                </c:pt>
                <c:pt idx="3">
                  <c:v>1440.93</c:v>
                </c:pt>
                <c:pt idx="4">
                  <c:v>888.32299999999998</c:v>
                </c:pt>
                <c:pt idx="5">
                  <c:v>573.28399999999999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1-49DC-B824-1080F500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27087"/>
        <c:axId val="828924591"/>
      </c:barChart>
      <c:catAx>
        <c:axId val="828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Temperature [°C]</a:t>
                </a:r>
                <a:endParaRPr lang="pl-P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4591"/>
        <c:crosses val="autoZero"/>
        <c:auto val="1"/>
        <c:lblAlgn val="ctr"/>
        <c:lblOffset val="100"/>
        <c:noMultiLvlLbl val="0"/>
      </c:catAx>
      <c:valAx>
        <c:axId val="828924591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Viscosity [cP]</a:t>
                </a:r>
              </a:p>
            </c:rich>
          </c:tx>
          <c:layout>
            <c:manualLayout>
              <c:xMode val="edge"/>
              <c:yMode val="edge"/>
              <c:x val="2.2811013856835486E-2"/>
              <c:y val="0.356120421146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83748139400882"/>
          <c:y val="0.14550455665210754"/>
          <c:w val="0.24354648425118428"/>
          <c:h val="0.12955944806323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1</xdr:row>
      <xdr:rowOff>977900</xdr:rowOff>
    </xdr:from>
    <xdr:to>
      <xdr:col>21</xdr:col>
      <xdr:colOff>12699</xdr:colOff>
      <xdr:row>26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84FB92-2706-46B2-BF70-F9F2300D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3</xdr:col>
      <xdr:colOff>1181099</xdr:colOff>
      <xdr:row>68</xdr:row>
      <xdr:rowOff>177800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F076BD41-CD9D-4688-B449-AB94450EC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6</xdr:col>
      <xdr:colOff>1181099</xdr:colOff>
      <xdr:row>68</xdr:row>
      <xdr:rowOff>177800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0B3D73FF-41A3-4543-8B96-FE9809A97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51</xdr:row>
      <xdr:rowOff>0</xdr:rowOff>
    </xdr:from>
    <xdr:to>
      <xdr:col>12</xdr:col>
      <xdr:colOff>393699</xdr:colOff>
      <xdr:row>68</xdr:row>
      <xdr:rowOff>177800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00C2AD7C-FF00-4F6A-9194-5F136E8F7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3</xdr:col>
      <xdr:colOff>1181099</xdr:colOff>
      <xdr:row>87</xdr:row>
      <xdr:rowOff>177800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B99AAF36-E89A-43B3-86B1-E2981A777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6</xdr:col>
      <xdr:colOff>1181099</xdr:colOff>
      <xdr:row>87</xdr:row>
      <xdr:rowOff>177800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2347A608-6FC2-4152-9E31-6BAF5F6E8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12</xdr:col>
      <xdr:colOff>393699</xdr:colOff>
      <xdr:row>87</xdr:row>
      <xdr:rowOff>177800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EE3564BA-ABEB-46FE-AF54-7640C6653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51</xdr:row>
      <xdr:rowOff>0</xdr:rowOff>
    </xdr:from>
    <xdr:to>
      <xdr:col>20</xdr:col>
      <xdr:colOff>215899</xdr:colOff>
      <xdr:row>68</xdr:row>
      <xdr:rowOff>177800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139A0A74-4057-4945-AE8E-EF7334915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B246-5C0B-4BF4-96BB-0742ACE5E979}">
  <dimension ref="B2:H50"/>
  <sheetViews>
    <sheetView zoomScale="85" zoomScaleNormal="85" workbookViewId="0">
      <selection activeCell="C46" sqref="C46"/>
    </sheetView>
  </sheetViews>
  <sheetFormatPr defaultRowHeight="15" x14ac:dyDescent="0.25"/>
  <cols>
    <col min="2" max="8" width="23.5703125" customWidth="1"/>
  </cols>
  <sheetData>
    <row r="2" spans="2:8" ht="86.65" customHeight="1" thickBot="1" x14ac:dyDescent="0.3">
      <c r="B2" s="18" t="s">
        <v>108</v>
      </c>
      <c r="C2" s="19"/>
      <c r="D2" s="19"/>
      <c r="E2" s="19"/>
      <c r="F2" s="19"/>
      <c r="G2" s="19"/>
      <c r="H2" s="19"/>
    </row>
    <row r="3" spans="2:8" x14ac:dyDescent="0.25">
      <c r="B3" s="20" t="s">
        <v>109</v>
      </c>
      <c r="C3" s="22" t="s">
        <v>110</v>
      </c>
      <c r="D3" s="20"/>
      <c r="E3" s="20"/>
      <c r="F3" s="20"/>
      <c r="G3" s="20"/>
      <c r="H3" s="20"/>
    </row>
    <row r="4" spans="2:8" ht="15.75" thickBot="1" x14ac:dyDescent="0.3">
      <c r="B4" s="21"/>
      <c r="C4" s="9">
        <v>25</v>
      </c>
      <c r="D4" s="9">
        <v>30</v>
      </c>
      <c r="E4" s="9">
        <v>35</v>
      </c>
      <c r="F4" s="9">
        <v>40</v>
      </c>
      <c r="G4" s="9">
        <v>45</v>
      </c>
      <c r="H4" s="9">
        <v>50</v>
      </c>
    </row>
    <row r="5" spans="2:8" x14ac:dyDescent="0.25">
      <c r="B5" s="2" t="s">
        <v>111</v>
      </c>
      <c r="C5" s="3" t="s">
        <v>0</v>
      </c>
      <c r="D5" s="3" t="s">
        <v>1</v>
      </c>
      <c r="E5" s="3" t="s">
        <v>4</v>
      </c>
      <c r="F5" s="3" t="s">
        <v>5</v>
      </c>
      <c r="G5" s="3" t="s">
        <v>6</v>
      </c>
      <c r="H5" s="3" t="s">
        <v>7</v>
      </c>
    </row>
    <row r="6" spans="2:8" x14ac:dyDescent="0.25">
      <c r="B6" s="2" t="s">
        <v>112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</row>
    <row r="7" spans="2:8" x14ac:dyDescent="0.25">
      <c r="B7" s="2" t="s">
        <v>113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19</v>
      </c>
    </row>
    <row r="8" spans="2:8" x14ac:dyDescent="0.25">
      <c r="B8" s="11" t="s">
        <v>114</v>
      </c>
      <c r="C8" s="3" t="s">
        <v>20</v>
      </c>
      <c r="D8" s="3" t="s">
        <v>21</v>
      </c>
      <c r="E8" s="3" t="s">
        <v>22</v>
      </c>
      <c r="F8" s="3" t="s">
        <v>23</v>
      </c>
      <c r="G8" s="3" t="s">
        <v>24</v>
      </c>
      <c r="H8" s="3" t="s">
        <v>25</v>
      </c>
    </row>
    <row r="9" spans="2:8" x14ac:dyDescent="0.25">
      <c r="B9" s="11" t="s">
        <v>115</v>
      </c>
      <c r="C9" s="3" t="s">
        <v>26</v>
      </c>
      <c r="D9" s="3" t="s">
        <v>27</v>
      </c>
      <c r="E9" s="3" t="s">
        <v>28</v>
      </c>
      <c r="F9" s="3" t="s">
        <v>29</v>
      </c>
      <c r="G9" s="3" t="s">
        <v>30</v>
      </c>
      <c r="H9" s="3" t="s">
        <v>31</v>
      </c>
    </row>
    <row r="10" spans="2:8" x14ac:dyDescent="0.25">
      <c r="B10" s="2" t="s">
        <v>116</v>
      </c>
      <c r="C10" s="3" t="s">
        <v>32</v>
      </c>
      <c r="D10" s="3" t="s">
        <v>33</v>
      </c>
      <c r="E10" s="3" t="s">
        <v>34</v>
      </c>
      <c r="F10" s="3" t="s">
        <v>35</v>
      </c>
      <c r="G10" s="3" t="s">
        <v>36</v>
      </c>
      <c r="H10" s="3" t="s">
        <v>37</v>
      </c>
    </row>
    <row r="11" spans="2:8" x14ac:dyDescent="0.25">
      <c r="B11" s="2" t="s">
        <v>117</v>
      </c>
      <c r="C11" s="3" t="s">
        <v>2</v>
      </c>
      <c r="D11" s="3" t="s">
        <v>38</v>
      </c>
      <c r="E11" s="3" t="s">
        <v>39</v>
      </c>
      <c r="F11" s="3" t="s">
        <v>40</v>
      </c>
      <c r="G11" s="3" t="s">
        <v>41</v>
      </c>
      <c r="H11" s="3" t="s">
        <v>42</v>
      </c>
    </row>
    <row r="12" spans="2:8" x14ac:dyDescent="0.25">
      <c r="B12" s="2" t="s">
        <v>118</v>
      </c>
      <c r="C12" s="3" t="s">
        <v>43</v>
      </c>
      <c r="D12" s="3" t="s">
        <v>44</v>
      </c>
      <c r="E12" s="3" t="s">
        <v>45</v>
      </c>
      <c r="F12" s="3" t="s">
        <v>46</v>
      </c>
      <c r="G12" s="3" t="s">
        <v>47</v>
      </c>
      <c r="H12" s="3" t="s">
        <v>48</v>
      </c>
    </row>
    <row r="13" spans="2:8" x14ac:dyDescent="0.25">
      <c r="B13" s="2" t="s">
        <v>119</v>
      </c>
      <c r="C13" s="3" t="s">
        <v>49</v>
      </c>
      <c r="D13" s="3" t="s">
        <v>50</v>
      </c>
      <c r="E13" s="3" t="s">
        <v>51</v>
      </c>
      <c r="F13" s="3" t="s">
        <v>52</v>
      </c>
      <c r="G13" s="3" t="s">
        <v>53</v>
      </c>
      <c r="H13" s="3" t="s">
        <v>54</v>
      </c>
    </row>
    <row r="14" spans="2:8" x14ac:dyDescent="0.25">
      <c r="B14" s="2" t="s">
        <v>120</v>
      </c>
      <c r="C14" s="3" t="s">
        <v>55</v>
      </c>
      <c r="D14" s="3" t="s">
        <v>56</v>
      </c>
      <c r="E14" s="3" t="s">
        <v>57</v>
      </c>
      <c r="F14" s="3" t="s">
        <v>58</v>
      </c>
      <c r="G14" s="3" t="s">
        <v>59</v>
      </c>
      <c r="H14" s="3" t="s">
        <v>60</v>
      </c>
    </row>
    <row r="15" spans="2:8" x14ac:dyDescent="0.25">
      <c r="B15" s="2" t="s">
        <v>121</v>
      </c>
      <c r="C15" s="3" t="s">
        <v>61</v>
      </c>
      <c r="D15" s="3" t="s">
        <v>62</v>
      </c>
      <c r="E15" s="3" t="s">
        <v>63</v>
      </c>
      <c r="F15" s="3" t="s">
        <v>64</v>
      </c>
      <c r="G15" s="3" t="s">
        <v>65</v>
      </c>
      <c r="H15" s="3" t="s">
        <v>66</v>
      </c>
    </row>
    <row r="16" spans="2:8" x14ac:dyDescent="0.25">
      <c r="B16" s="2" t="s">
        <v>122</v>
      </c>
      <c r="C16" s="3" t="s">
        <v>67</v>
      </c>
      <c r="D16" s="3" t="s">
        <v>68</v>
      </c>
      <c r="E16" s="3" t="s">
        <v>69</v>
      </c>
      <c r="F16" s="3" t="s">
        <v>70</v>
      </c>
      <c r="G16" s="3" t="s">
        <v>71</v>
      </c>
      <c r="H16" s="3" t="s">
        <v>72</v>
      </c>
    </row>
    <row r="17" spans="2:8" x14ac:dyDescent="0.25">
      <c r="B17" s="2" t="s">
        <v>123</v>
      </c>
      <c r="C17" s="3" t="s">
        <v>73</v>
      </c>
      <c r="D17" s="3" t="s">
        <v>74</v>
      </c>
      <c r="E17" s="3" t="s">
        <v>75</v>
      </c>
      <c r="F17" s="3" t="s">
        <v>76</v>
      </c>
      <c r="G17" s="3" t="s">
        <v>77</v>
      </c>
      <c r="H17" s="3" t="s">
        <v>78</v>
      </c>
    </row>
    <row r="18" spans="2:8" x14ac:dyDescent="0.25">
      <c r="B18" s="2" t="s">
        <v>124</v>
      </c>
      <c r="C18" s="3" t="s">
        <v>79</v>
      </c>
      <c r="D18" s="3" t="s">
        <v>80</v>
      </c>
      <c r="E18" s="3" t="s">
        <v>81</v>
      </c>
      <c r="F18" s="3" t="s">
        <v>82</v>
      </c>
      <c r="G18" s="3" t="s">
        <v>83</v>
      </c>
      <c r="H18" s="3" t="s">
        <v>84</v>
      </c>
    </row>
    <row r="19" spans="2:8" x14ac:dyDescent="0.25">
      <c r="B19" s="2" t="s">
        <v>125</v>
      </c>
      <c r="C19" s="3" t="s">
        <v>85</v>
      </c>
      <c r="D19" s="3" t="s">
        <v>86</v>
      </c>
      <c r="E19" s="3" t="s">
        <v>87</v>
      </c>
      <c r="F19" s="3" t="s">
        <v>88</v>
      </c>
      <c r="G19" s="3" t="s">
        <v>89</v>
      </c>
      <c r="H19" s="3" t="s">
        <v>90</v>
      </c>
    </row>
    <row r="20" spans="2:8" x14ac:dyDescent="0.25">
      <c r="B20" s="2" t="s">
        <v>126</v>
      </c>
      <c r="C20" s="3" t="s">
        <v>91</v>
      </c>
      <c r="D20" s="3" t="s">
        <v>92</v>
      </c>
      <c r="E20" s="3" t="s">
        <v>93</v>
      </c>
      <c r="F20" s="3" t="s">
        <v>94</v>
      </c>
      <c r="G20" s="3" t="s">
        <v>95</v>
      </c>
      <c r="H20" s="3" t="s">
        <v>96</v>
      </c>
    </row>
    <row r="21" spans="2:8" x14ac:dyDescent="0.25">
      <c r="B21" s="2" t="s">
        <v>127</v>
      </c>
      <c r="C21" s="3" t="s">
        <v>3</v>
      </c>
      <c r="D21" s="3" t="s">
        <v>97</v>
      </c>
      <c r="E21" s="3" t="s">
        <v>98</v>
      </c>
      <c r="F21" s="3" t="s">
        <v>99</v>
      </c>
      <c r="G21" s="3" t="s">
        <v>100</v>
      </c>
      <c r="H21" s="3" t="s">
        <v>101</v>
      </c>
    </row>
    <row r="22" spans="2:8" ht="15.75" thickBot="1" x14ac:dyDescent="0.3">
      <c r="B22" s="4" t="s">
        <v>128</v>
      </c>
      <c r="C22" s="5" t="s">
        <v>102</v>
      </c>
      <c r="D22" s="5" t="s">
        <v>103</v>
      </c>
      <c r="E22" s="5" t="s">
        <v>104</v>
      </c>
      <c r="F22" s="5" t="s">
        <v>105</v>
      </c>
      <c r="G22" s="5" t="s">
        <v>106</v>
      </c>
      <c r="H22" s="5" t="s">
        <v>107</v>
      </c>
    </row>
    <row r="23" spans="2:8" ht="15.75" thickBot="1" x14ac:dyDescent="0.3">
      <c r="B23" s="10" t="s">
        <v>129</v>
      </c>
      <c r="C23" s="6"/>
      <c r="D23" s="6"/>
      <c r="E23" s="6"/>
      <c r="F23" s="6"/>
      <c r="G23" s="6"/>
      <c r="H23" s="6"/>
    </row>
    <row r="24" spans="2:8" x14ac:dyDescent="0.25">
      <c r="B24" s="2" t="s">
        <v>111</v>
      </c>
      <c r="C24" s="1">
        <v>24293</v>
      </c>
      <c r="D24" s="1">
        <v>7976</v>
      </c>
      <c r="E24" s="1">
        <v>4093.98</v>
      </c>
      <c r="F24" s="1">
        <v>2322.0500000000002</v>
      </c>
      <c r="G24" s="1">
        <v>1387.43</v>
      </c>
      <c r="H24" s="1">
        <v>867.25</v>
      </c>
    </row>
    <row r="25" spans="2:8" x14ac:dyDescent="0.25">
      <c r="B25" s="2" t="s">
        <v>113</v>
      </c>
      <c r="C25" s="1">
        <v>6294.19</v>
      </c>
      <c r="D25" s="1">
        <v>3436.93</v>
      </c>
      <c r="E25" s="1">
        <v>1983.26</v>
      </c>
      <c r="F25" s="1">
        <v>1189.223</v>
      </c>
      <c r="G25" s="1">
        <v>747.01</v>
      </c>
      <c r="H25" s="1">
        <v>490.2</v>
      </c>
    </row>
    <row r="26" spans="2:8" x14ac:dyDescent="0.25">
      <c r="B26" s="11" t="s">
        <v>114</v>
      </c>
      <c r="C26" s="1">
        <v>14501.3</v>
      </c>
      <c r="D26" s="1">
        <v>7462.6</v>
      </c>
      <c r="E26" s="1">
        <v>3897.8</v>
      </c>
      <c r="F26" s="1">
        <v>1863.9</v>
      </c>
      <c r="G26" s="1">
        <v>881.6</v>
      </c>
      <c r="H26" s="1">
        <v>560.077</v>
      </c>
    </row>
    <row r="27" spans="2:8" x14ac:dyDescent="0.25">
      <c r="B27" s="2" t="s">
        <v>116</v>
      </c>
      <c r="C27" s="1">
        <v>6695.75</v>
      </c>
      <c r="D27" s="1">
        <v>3649.65</v>
      </c>
      <c r="E27" s="1">
        <v>2099.06</v>
      </c>
      <c r="F27" s="1">
        <v>1255.99</v>
      </c>
      <c r="G27" s="1">
        <v>782.80100000000004</v>
      </c>
      <c r="H27" s="1">
        <v>511.71300000000002</v>
      </c>
    </row>
    <row r="28" spans="2:8" x14ac:dyDescent="0.25">
      <c r="B28" s="2" t="s">
        <v>117</v>
      </c>
      <c r="C28" s="1">
        <v>6147</v>
      </c>
      <c r="D28" s="1">
        <v>3081.68</v>
      </c>
      <c r="E28" s="1">
        <v>1794.24</v>
      </c>
      <c r="F28" s="1">
        <v>1079.18</v>
      </c>
      <c r="G28" s="1">
        <v>682.39099999999996</v>
      </c>
      <c r="H28" s="1">
        <v>453.01799999999997</v>
      </c>
    </row>
    <row r="29" spans="2:8" x14ac:dyDescent="0.25">
      <c r="B29" s="2" t="s">
        <v>119</v>
      </c>
      <c r="C29" s="1">
        <v>9587.4</v>
      </c>
      <c r="D29" s="1">
        <v>5042.0600000000004</v>
      </c>
      <c r="E29" s="1">
        <v>2802.89</v>
      </c>
      <c r="F29" s="1">
        <v>1548.12</v>
      </c>
      <c r="G29" s="1">
        <v>885.721</v>
      </c>
      <c r="H29" s="1">
        <v>570.07100000000003</v>
      </c>
    </row>
    <row r="30" spans="2:8" x14ac:dyDescent="0.25">
      <c r="B30" s="2" t="s">
        <v>121</v>
      </c>
      <c r="C30" s="1">
        <v>39428.400000000001</v>
      </c>
      <c r="D30" s="1">
        <v>16631.3</v>
      </c>
      <c r="E30" s="1">
        <v>7302.3</v>
      </c>
      <c r="F30" s="1">
        <v>3096.4</v>
      </c>
      <c r="G30" s="1">
        <v>1197.4000000000001</v>
      </c>
      <c r="H30" s="1">
        <v>475.41899999999998</v>
      </c>
    </row>
    <row r="31" spans="2:8" x14ac:dyDescent="0.25">
      <c r="B31" s="2" t="s">
        <v>123</v>
      </c>
      <c r="C31" s="1">
        <v>9045.3700000000008</v>
      </c>
      <c r="D31" s="1">
        <v>4892.88</v>
      </c>
      <c r="E31" s="1">
        <v>2771.66</v>
      </c>
      <c r="F31" s="1">
        <v>1637.81</v>
      </c>
      <c r="G31" s="1">
        <v>1025.56</v>
      </c>
      <c r="H31" s="1">
        <v>675.18</v>
      </c>
    </row>
    <row r="32" spans="2:8" x14ac:dyDescent="0.25">
      <c r="B32" s="2" t="s">
        <v>124</v>
      </c>
      <c r="C32" s="1">
        <v>7831.1</v>
      </c>
      <c r="D32" s="1">
        <v>4158.75</v>
      </c>
      <c r="E32" s="1">
        <v>2389.83</v>
      </c>
      <c r="F32" s="1">
        <v>1434.115</v>
      </c>
      <c r="G32" s="1">
        <v>906.54</v>
      </c>
      <c r="H32" s="1">
        <v>602.81799999999998</v>
      </c>
    </row>
    <row r="33" spans="2:8" x14ac:dyDescent="0.25">
      <c r="B33" s="2" t="s">
        <v>126</v>
      </c>
      <c r="C33" s="1">
        <v>5809.32</v>
      </c>
      <c r="D33" s="1">
        <v>3187.96</v>
      </c>
      <c r="E33" s="1">
        <v>1849.32</v>
      </c>
      <c r="F33" s="1">
        <v>1110.6500000000001</v>
      </c>
      <c r="G33" s="1">
        <v>697.29600000000005</v>
      </c>
      <c r="H33" s="1">
        <v>458.31299999999999</v>
      </c>
    </row>
    <row r="34" spans="2:8" ht="15.75" thickBot="1" x14ac:dyDescent="0.3">
      <c r="B34" s="4" t="s">
        <v>127</v>
      </c>
      <c r="C34" s="8">
        <v>15129</v>
      </c>
      <c r="D34" s="8">
        <v>7785.3</v>
      </c>
      <c r="E34" s="8">
        <v>3492.5</v>
      </c>
      <c r="F34" s="8">
        <v>1478.6</v>
      </c>
      <c r="G34" s="8">
        <v>766.67</v>
      </c>
      <c r="H34" s="8">
        <v>462.1</v>
      </c>
    </row>
    <row r="36" spans="2:8" ht="15.75" thickBot="1" x14ac:dyDescent="0.3">
      <c r="B36" s="7"/>
      <c r="C36" s="7"/>
      <c r="D36" s="7"/>
      <c r="E36" s="7"/>
      <c r="F36" s="7"/>
      <c r="G36" s="7"/>
      <c r="H36" s="7"/>
    </row>
    <row r="37" spans="2:8" x14ac:dyDescent="0.25">
      <c r="B37" s="2" t="s">
        <v>111</v>
      </c>
      <c r="C37" s="3">
        <v>24293</v>
      </c>
      <c r="D37" s="3">
        <v>7976</v>
      </c>
      <c r="E37" s="3">
        <v>4093.98</v>
      </c>
      <c r="F37" s="3">
        <v>2322.0500000000002</v>
      </c>
      <c r="G37" s="3">
        <v>1387.43</v>
      </c>
      <c r="H37" s="3">
        <v>867.25</v>
      </c>
    </row>
    <row r="38" spans="2:8" x14ac:dyDescent="0.25">
      <c r="B38" s="2" t="s">
        <v>112</v>
      </c>
      <c r="C38" s="3">
        <v>14564.1</v>
      </c>
      <c r="D38" s="3">
        <v>7521.5</v>
      </c>
      <c r="E38" s="3">
        <v>4129.0600000000004</v>
      </c>
      <c r="F38" s="3">
        <v>2342.6999999999998</v>
      </c>
      <c r="G38" s="3">
        <v>1397.07</v>
      </c>
      <c r="H38" s="3">
        <v>874.97</v>
      </c>
    </row>
    <row r="39" spans="2:8" x14ac:dyDescent="0.25">
      <c r="B39" s="11" t="s">
        <v>114</v>
      </c>
      <c r="C39" s="3">
        <v>14501.3</v>
      </c>
      <c r="D39" s="3">
        <v>7462.6</v>
      </c>
      <c r="E39" s="3">
        <v>3897.8</v>
      </c>
      <c r="F39" s="3">
        <v>1863.9</v>
      </c>
      <c r="G39" s="3">
        <v>881.6</v>
      </c>
      <c r="H39" s="3">
        <v>560.077</v>
      </c>
    </row>
    <row r="40" spans="2:8" x14ac:dyDescent="0.25">
      <c r="B40" s="11" t="s">
        <v>115</v>
      </c>
      <c r="C40" s="3">
        <v>7839.34</v>
      </c>
      <c r="D40" s="3">
        <v>4202.29</v>
      </c>
      <c r="E40" s="3">
        <v>2384.98</v>
      </c>
      <c r="F40" s="3">
        <v>1411.16</v>
      </c>
      <c r="G40" s="3">
        <v>872.78899999999999</v>
      </c>
      <c r="H40" s="3">
        <v>563.17899999999997</v>
      </c>
    </row>
    <row r="41" spans="2:8" x14ac:dyDescent="0.25">
      <c r="B41" s="2" t="s">
        <v>117</v>
      </c>
      <c r="C41" s="3">
        <v>6147</v>
      </c>
      <c r="D41" s="3">
        <v>3081.68</v>
      </c>
      <c r="E41" s="3">
        <v>1794.24</v>
      </c>
      <c r="F41" s="3">
        <v>1079.18</v>
      </c>
      <c r="G41" s="3">
        <v>682.39099999999996</v>
      </c>
      <c r="H41" s="3">
        <v>453.01799999999997</v>
      </c>
    </row>
    <row r="42" spans="2:8" x14ac:dyDescent="0.25">
      <c r="B42" s="2" t="s">
        <v>118</v>
      </c>
      <c r="C42" s="3">
        <v>5654.88</v>
      </c>
      <c r="D42" s="3">
        <v>3147.32</v>
      </c>
      <c r="E42" s="3">
        <v>1829.77</v>
      </c>
      <c r="F42" s="3">
        <v>1101.2</v>
      </c>
      <c r="G42" s="3">
        <v>695.399</v>
      </c>
      <c r="H42" s="3">
        <v>460.28500000000003</v>
      </c>
    </row>
    <row r="43" spans="2:8" x14ac:dyDescent="0.25">
      <c r="B43" s="2" t="s">
        <v>119</v>
      </c>
      <c r="C43" s="3">
        <v>9587.4</v>
      </c>
      <c r="D43" s="3">
        <v>5042.0600000000004</v>
      </c>
      <c r="E43" s="3">
        <v>2802.89</v>
      </c>
      <c r="F43" s="3">
        <v>1548.12</v>
      </c>
      <c r="G43" s="3">
        <v>885.721</v>
      </c>
      <c r="H43" s="3">
        <v>570.07100000000003</v>
      </c>
    </row>
    <row r="44" spans="2:8" x14ac:dyDescent="0.25">
      <c r="B44" s="2" t="s">
        <v>120</v>
      </c>
      <c r="C44" s="3">
        <v>7976.96</v>
      </c>
      <c r="D44" s="3">
        <v>4312.28</v>
      </c>
      <c r="E44" s="3">
        <v>2452.1</v>
      </c>
      <c r="F44" s="3">
        <v>1440.93</v>
      </c>
      <c r="G44" s="3">
        <v>888.32299999999998</v>
      </c>
      <c r="H44" s="3">
        <v>573.28399999999999</v>
      </c>
    </row>
    <row r="45" spans="2:8" x14ac:dyDescent="0.25">
      <c r="B45" s="2" t="s">
        <v>121</v>
      </c>
      <c r="C45" s="3">
        <v>39428.400000000001</v>
      </c>
      <c r="D45" s="3">
        <v>16631.3</v>
      </c>
      <c r="E45" s="3">
        <v>7302.3</v>
      </c>
      <c r="F45" s="3">
        <v>3096.4</v>
      </c>
      <c r="G45" s="3">
        <v>1197.4000000000001</v>
      </c>
      <c r="H45" s="3">
        <v>475.41899999999998</v>
      </c>
    </row>
    <row r="46" spans="2:8" x14ac:dyDescent="0.25">
      <c r="B46" s="2" t="s">
        <v>122</v>
      </c>
      <c r="C46" s="3">
        <v>7025.97</v>
      </c>
      <c r="D46" s="3">
        <v>3831.62</v>
      </c>
      <c r="E46" s="3">
        <v>2203.84</v>
      </c>
      <c r="F46" s="3">
        <v>1308.9100000000001</v>
      </c>
      <c r="G46" s="3">
        <v>803.63900000000001</v>
      </c>
      <c r="H46" s="3">
        <v>515.91800000000001</v>
      </c>
    </row>
    <row r="47" spans="2:8" x14ac:dyDescent="0.25">
      <c r="B47" s="2" t="s">
        <v>124</v>
      </c>
      <c r="C47" s="3">
        <v>7831.1</v>
      </c>
      <c r="D47" s="3">
        <v>4158.75</v>
      </c>
      <c r="E47" s="3">
        <v>2389.83</v>
      </c>
      <c r="F47" s="3">
        <v>1434.115</v>
      </c>
      <c r="G47" s="3">
        <v>906.54</v>
      </c>
      <c r="H47" s="3">
        <v>602.81799999999998</v>
      </c>
    </row>
    <row r="48" spans="2:8" x14ac:dyDescent="0.25">
      <c r="B48" s="2" t="s">
        <v>125</v>
      </c>
      <c r="C48" s="3">
        <v>8177.75</v>
      </c>
      <c r="D48" s="3">
        <v>4440.72</v>
      </c>
      <c r="E48" s="3">
        <v>2536.58</v>
      </c>
      <c r="F48" s="3">
        <v>1507</v>
      </c>
      <c r="G48" s="3">
        <v>936.56700000000001</v>
      </c>
      <c r="H48" s="3">
        <v>603.15800000000002</v>
      </c>
    </row>
    <row r="49" spans="2:8" x14ac:dyDescent="0.25">
      <c r="B49" s="2" t="s">
        <v>127</v>
      </c>
      <c r="C49" s="3">
        <v>15129</v>
      </c>
      <c r="D49" s="3">
        <v>7785.3</v>
      </c>
      <c r="E49" s="3">
        <v>3492.5</v>
      </c>
      <c r="F49" s="3">
        <v>1478.6</v>
      </c>
      <c r="G49" s="3">
        <v>766.67</v>
      </c>
      <c r="H49" s="3">
        <v>462.1</v>
      </c>
    </row>
    <row r="50" spans="2:8" ht="15.75" thickBot="1" x14ac:dyDescent="0.3">
      <c r="B50" s="4" t="s">
        <v>128</v>
      </c>
      <c r="C50" s="5">
        <v>4804.17</v>
      </c>
      <c r="D50" s="5">
        <v>2734.84</v>
      </c>
      <c r="E50" s="5">
        <v>1634.56</v>
      </c>
      <c r="F50" s="5">
        <v>1012.06</v>
      </c>
      <c r="G50" s="5">
        <v>644.46600000000001</v>
      </c>
      <c r="H50" s="5">
        <v>425.86500000000001</v>
      </c>
    </row>
  </sheetData>
  <mergeCells count="3">
    <mergeCell ref="B2:H2"/>
    <mergeCell ref="B3:B4"/>
    <mergeCell ref="C3:H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0C70-4233-462A-A493-1D849AC73590}">
  <dimension ref="A1:L7"/>
  <sheetViews>
    <sheetView workbookViewId="0">
      <selection activeCell="C11" sqref="C11"/>
    </sheetView>
  </sheetViews>
  <sheetFormatPr defaultRowHeight="15" x14ac:dyDescent="0.25"/>
  <cols>
    <col min="1" max="1" width="21.85546875" bestFit="1" customWidth="1"/>
    <col min="2" max="12" width="22" customWidth="1"/>
  </cols>
  <sheetData>
    <row r="1" spans="1:12" x14ac:dyDescent="0.25">
      <c r="B1" s="16" t="s">
        <v>130</v>
      </c>
      <c r="C1" s="16" t="s">
        <v>131</v>
      </c>
      <c r="D1" s="16" t="s">
        <v>132</v>
      </c>
      <c r="E1" s="16" t="s">
        <v>133</v>
      </c>
      <c r="F1" s="16" t="s">
        <v>134</v>
      </c>
      <c r="G1" s="16" t="s">
        <v>135</v>
      </c>
      <c r="H1" s="16" t="s">
        <v>136</v>
      </c>
      <c r="I1" s="16" t="s">
        <v>137</v>
      </c>
      <c r="J1" s="16" t="s">
        <v>138</v>
      </c>
      <c r="K1" s="16" t="s">
        <v>139</v>
      </c>
      <c r="L1" s="16" t="s">
        <v>140</v>
      </c>
    </row>
    <row r="2" spans="1:12" x14ac:dyDescent="0.25">
      <c r="A2">
        <v>25</v>
      </c>
      <c r="B2" s="13">
        <v>5654.88</v>
      </c>
      <c r="C2" s="13">
        <v>7976.96</v>
      </c>
      <c r="D2" s="13">
        <v>14564.1</v>
      </c>
      <c r="E2" s="13">
        <v>6695.75</v>
      </c>
      <c r="F2" s="13">
        <v>6294.19</v>
      </c>
      <c r="G2" s="13">
        <v>7839.34</v>
      </c>
      <c r="H2" s="13">
        <v>5809.32</v>
      </c>
      <c r="I2" s="13">
        <v>9045.3700000000008</v>
      </c>
      <c r="J2" s="13">
        <v>8177.75</v>
      </c>
      <c r="K2" s="13">
        <v>7025.97</v>
      </c>
      <c r="L2" s="13">
        <v>4804.17</v>
      </c>
    </row>
    <row r="3" spans="1:12" x14ac:dyDescent="0.25">
      <c r="A3">
        <v>30</v>
      </c>
      <c r="B3" s="13">
        <v>3147.32</v>
      </c>
      <c r="C3" s="13">
        <v>4312.28</v>
      </c>
      <c r="D3" s="13">
        <v>7521.5</v>
      </c>
      <c r="E3" s="13">
        <v>3649.65</v>
      </c>
      <c r="F3" s="13">
        <v>3436.93</v>
      </c>
      <c r="G3" s="13">
        <v>4202.29</v>
      </c>
      <c r="H3" s="13">
        <v>3187.96</v>
      </c>
      <c r="I3" s="13">
        <v>4892.88</v>
      </c>
      <c r="J3" s="13">
        <v>4440.72</v>
      </c>
      <c r="K3" s="13">
        <v>3831.62</v>
      </c>
      <c r="L3" s="13">
        <v>2734.84</v>
      </c>
    </row>
    <row r="4" spans="1:12" x14ac:dyDescent="0.25">
      <c r="A4">
        <v>35</v>
      </c>
      <c r="B4" s="13">
        <v>1829.77</v>
      </c>
      <c r="C4" s="13">
        <v>2452.1</v>
      </c>
      <c r="D4" s="13">
        <v>4129.0600000000004</v>
      </c>
      <c r="E4" s="13">
        <v>2099.06</v>
      </c>
      <c r="F4" s="13">
        <v>1983.26</v>
      </c>
      <c r="G4" s="13">
        <v>2384.98</v>
      </c>
      <c r="H4" s="13">
        <v>1849.32</v>
      </c>
      <c r="I4" s="13">
        <v>2771.66</v>
      </c>
      <c r="J4" s="13">
        <v>2536.58</v>
      </c>
      <c r="K4" s="13">
        <v>2203.84</v>
      </c>
      <c r="L4" s="13">
        <v>1634.56</v>
      </c>
    </row>
    <row r="5" spans="1:12" x14ac:dyDescent="0.25">
      <c r="A5">
        <v>40</v>
      </c>
      <c r="B5" s="13">
        <v>1101.2</v>
      </c>
      <c r="C5" s="13">
        <v>1440.93</v>
      </c>
      <c r="D5" s="13">
        <v>2342.6999999999998</v>
      </c>
      <c r="E5" s="13">
        <v>1255.99</v>
      </c>
      <c r="F5" s="13">
        <v>1189.223</v>
      </c>
      <c r="G5" s="13">
        <v>1411.16</v>
      </c>
      <c r="H5" s="13">
        <v>1110.6469999999999</v>
      </c>
      <c r="I5" s="13">
        <v>1637.81</v>
      </c>
      <c r="J5" s="13">
        <v>1507</v>
      </c>
      <c r="K5" s="13">
        <v>1308.9100000000001</v>
      </c>
      <c r="L5" s="13">
        <v>1012.06</v>
      </c>
    </row>
    <row r="6" spans="1:12" x14ac:dyDescent="0.25">
      <c r="A6">
        <v>45</v>
      </c>
      <c r="B6" s="13">
        <v>695.399</v>
      </c>
      <c r="C6" s="13">
        <v>888.32299999999998</v>
      </c>
      <c r="D6" s="13">
        <v>1397.07</v>
      </c>
      <c r="E6" s="13">
        <v>782.80100000000004</v>
      </c>
      <c r="F6" s="13">
        <v>747.01</v>
      </c>
      <c r="G6" s="13">
        <v>872.78899999999999</v>
      </c>
      <c r="H6" s="13">
        <v>697.29600000000005</v>
      </c>
      <c r="I6" s="13">
        <v>1025.557</v>
      </c>
      <c r="J6" s="13">
        <v>936.56700000000001</v>
      </c>
      <c r="K6" s="13">
        <v>803.63900000000001</v>
      </c>
      <c r="L6" s="13">
        <v>644.46600000000001</v>
      </c>
    </row>
    <row r="7" spans="1:12" x14ac:dyDescent="0.25">
      <c r="A7">
        <v>50</v>
      </c>
      <c r="B7" s="13">
        <v>460.28500000000003</v>
      </c>
      <c r="C7" s="13">
        <v>573.28399999999999</v>
      </c>
      <c r="D7" s="13">
        <v>874.97</v>
      </c>
      <c r="E7" s="13">
        <v>511.71199999999999</v>
      </c>
      <c r="F7" s="13">
        <v>490.2</v>
      </c>
      <c r="G7" s="13">
        <v>563.17899999999997</v>
      </c>
      <c r="H7" s="13">
        <v>458.31299999999999</v>
      </c>
      <c r="I7" s="13">
        <v>675.18</v>
      </c>
      <c r="J7" s="13">
        <v>603.15800000000002</v>
      </c>
      <c r="K7" s="13">
        <v>515.91800000000001</v>
      </c>
      <c r="L7" s="13">
        <v>425.86500000000001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968C-E1D1-4217-A75C-EB15A6887C30}">
  <dimension ref="A1:C11"/>
  <sheetViews>
    <sheetView workbookViewId="0">
      <selection activeCell="D1" sqref="A1:D1048576"/>
    </sheetView>
  </sheetViews>
  <sheetFormatPr defaultRowHeight="15" x14ac:dyDescent="0.25"/>
  <cols>
    <col min="1" max="2" width="19" bestFit="1" customWidth="1"/>
  </cols>
  <sheetData>
    <row r="1" spans="1:3" x14ac:dyDescent="0.25">
      <c r="A1" t="s">
        <v>130</v>
      </c>
      <c r="B1" s="15">
        <v>1.419</v>
      </c>
      <c r="C1" s="14"/>
    </row>
    <row r="2" spans="1:3" x14ac:dyDescent="0.25">
      <c r="A2" t="s">
        <v>131</v>
      </c>
      <c r="B2" s="12">
        <v>1.4139999999999999</v>
      </c>
      <c r="C2" s="14"/>
    </row>
    <row r="3" spans="1:3" x14ac:dyDescent="0.25">
      <c r="A3" t="s">
        <v>132</v>
      </c>
      <c r="B3" s="12">
        <v>1.4339999999999999</v>
      </c>
      <c r="C3" s="14"/>
    </row>
    <row r="4" spans="1:3" x14ac:dyDescent="0.25">
      <c r="A4" t="s">
        <v>133</v>
      </c>
      <c r="B4" s="12">
        <v>1.4039999999999999</v>
      </c>
      <c r="C4" s="14"/>
    </row>
    <row r="5" spans="1:3" x14ac:dyDescent="0.25">
      <c r="A5" t="s">
        <v>134</v>
      </c>
      <c r="B5" s="12">
        <v>1.4139999999999999</v>
      </c>
      <c r="C5" s="14"/>
    </row>
    <row r="6" spans="1:3" x14ac:dyDescent="0.25">
      <c r="A6" t="s">
        <v>135</v>
      </c>
      <c r="B6" s="12">
        <v>1.4159999999999999</v>
      </c>
      <c r="C6" s="14"/>
    </row>
    <row r="7" spans="1:3" x14ac:dyDescent="0.25">
      <c r="A7" t="s">
        <v>136</v>
      </c>
      <c r="B7" s="12">
        <v>1.41</v>
      </c>
      <c r="C7" s="14"/>
    </row>
    <row r="8" spans="1:3" x14ac:dyDescent="0.25">
      <c r="A8" t="s">
        <v>137</v>
      </c>
      <c r="B8" s="12">
        <v>1.413</v>
      </c>
      <c r="C8" s="14"/>
    </row>
    <row r="9" spans="1:3" x14ac:dyDescent="0.25">
      <c r="A9" t="s">
        <v>138</v>
      </c>
      <c r="B9" s="12">
        <v>1.415</v>
      </c>
      <c r="C9" s="14"/>
    </row>
    <row r="10" spans="1:3" x14ac:dyDescent="0.25">
      <c r="A10" t="s">
        <v>139</v>
      </c>
      <c r="B10" s="12">
        <v>1.421</v>
      </c>
      <c r="C10" s="14"/>
    </row>
    <row r="11" spans="1:3" x14ac:dyDescent="0.25">
      <c r="A11" t="s">
        <v>140</v>
      </c>
      <c r="B11" s="12">
        <v>1.3740000000000001</v>
      </c>
      <c r="C11" s="1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CCB7-BD7F-40CB-9E95-5686F9B7F166}">
  <sheetPr>
    <pageSetUpPr fitToPage="1"/>
  </sheetPr>
  <dimension ref="A1:K77"/>
  <sheetViews>
    <sheetView tabSelected="1" topLeftCell="A7" zoomScale="70" zoomScaleNormal="70" workbookViewId="0">
      <selection activeCell="T29" sqref="T29"/>
    </sheetView>
  </sheetViews>
  <sheetFormatPr defaultRowHeight="15" x14ac:dyDescent="0.25"/>
  <cols>
    <col min="1" max="1" width="13.28515625" customWidth="1"/>
    <col min="2" max="6" width="17.7109375" customWidth="1"/>
    <col min="7" max="7" width="16.5703125" customWidth="1"/>
    <col min="8" max="11" width="17.7109375" customWidth="1"/>
  </cols>
  <sheetData>
    <row r="1" spans="1:11" ht="18.75" x14ac:dyDescent="0.3">
      <c r="A1" s="23" t="s">
        <v>141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B2" s="16" t="s">
        <v>143</v>
      </c>
      <c r="C2" s="16" t="s">
        <v>144</v>
      </c>
      <c r="D2" s="16" t="s">
        <v>145</v>
      </c>
      <c r="E2" s="16" t="s">
        <v>146</v>
      </c>
      <c r="F2" s="16" t="s">
        <v>147</v>
      </c>
      <c r="G2" s="16" t="s">
        <v>148</v>
      </c>
      <c r="H2" s="16" t="s">
        <v>149</v>
      </c>
      <c r="I2" s="16" t="s">
        <v>150</v>
      </c>
      <c r="J2" s="16" t="s">
        <v>151</v>
      </c>
      <c r="K2" s="16" t="s">
        <v>152</v>
      </c>
    </row>
    <row r="3" spans="1:11" x14ac:dyDescent="0.25">
      <c r="A3">
        <v>25</v>
      </c>
      <c r="B3" s="13">
        <v>5654.88</v>
      </c>
      <c r="C3" s="13">
        <v>7976.96</v>
      </c>
      <c r="D3" s="13">
        <v>14564.1</v>
      </c>
      <c r="E3" s="13">
        <v>6695.75</v>
      </c>
      <c r="F3" s="13">
        <v>6294.19</v>
      </c>
      <c r="G3" s="13">
        <v>7839.34</v>
      </c>
      <c r="H3" s="13">
        <v>5809.32</v>
      </c>
      <c r="I3" s="13">
        <v>9045.3700000000008</v>
      </c>
      <c r="J3" s="13">
        <v>8177.75</v>
      </c>
      <c r="K3" s="13">
        <v>7025.97</v>
      </c>
    </row>
    <row r="4" spans="1:11" x14ac:dyDescent="0.25">
      <c r="A4">
        <v>30</v>
      </c>
      <c r="B4" s="13">
        <v>3147.32</v>
      </c>
      <c r="C4" s="13">
        <v>4312.28</v>
      </c>
      <c r="D4" s="13">
        <v>7521.5</v>
      </c>
      <c r="E4" s="13">
        <v>3649.65</v>
      </c>
      <c r="F4" s="13">
        <v>3436.93</v>
      </c>
      <c r="G4" s="13">
        <v>4202.29</v>
      </c>
      <c r="H4" s="13">
        <v>3187.96</v>
      </c>
      <c r="I4" s="13">
        <v>4892.88</v>
      </c>
      <c r="J4" s="13">
        <v>4440.72</v>
      </c>
      <c r="K4" s="13">
        <v>3831.62</v>
      </c>
    </row>
    <row r="5" spans="1:11" x14ac:dyDescent="0.25">
      <c r="A5">
        <v>35</v>
      </c>
      <c r="B5" s="13">
        <v>1829.77</v>
      </c>
      <c r="C5" s="13">
        <v>2452.1</v>
      </c>
      <c r="D5" s="13">
        <v>4129.0600000000004</v>
      </c>
      <c r="E5" s="13">
        <v>2099.06</v>
      </c>
      <c r="F5" s="13">
        <v>1983.26</v>
      </c>
      <c r="G5" s="13">
        <v>2384.98</v>
      </c>
      <c r="H5" s="13">
        <v>1849.32</v>
      </c>
      <c r="I5" s="13">
        <v>2771.66</v>
      </c>
      <c r="J5" s="13">
        <v>2536.58</v>
      </c>
      <c r="K5" s="13">
        <v>2203.84</v>
      </c>
    </row>
    <row r="6" spans="1:11" x14ac:dyDescent="0.25">
      <c r="A6">
        <v>40</v>
      </c>
      <c r="B6" s="13">
        <v>1101.2</v>
      </c>
      <c r="C6" s="13">
        <v>1440.93</v>
      </c>
      <c r="D6" s="13">
        <v>2342.6999999999998</v>
      </c>
      <c r="E6" s="13">
        <v>1255.99</v>
      </c>
      <c r="F6" s="13">
        <v>1189.223</v>
      </c>
      <c r="G6" s="13">
        <v>1411.16</v>
      </c>
      <c r="H6" s="13">
        <v>1110.6469999999999</v>
      </c>
      <c r="I6" s="13">
        <v>1637.81</v>
      </c>
      <c r="J6" s="13">
        <v>1507</v>
      </c>
      <c r="K6" s="13">
        <v>1308.9100000000001</v>
      </c>
    </row>
    <row r="7" spans="1:11" x14ac:dyDescent="0.25">
      <c r="A7">
        <v>45</v>
      </c>
      <c r="B7" s="13">
        <v>695.399</v>
      </c>
      <c r="C7" s="13">
        <v>888.32299999999998</v>
      </c>
      <c r="D7" s="13">
        <v>1397.07</v>
      </c>
      <c r="E7" s="13">
        <v>782.80100000000004</v>
      </c>
      <c r="F7" s="13">
        <v>747.01</v>
      </c>
      <c r="G7" s="13">
        <v>872.78899999999999</v>
      </c>
      <c r="H7" s="13">
        <v>697.29600000000005</v>
      </c>
      <c r="I7" s="13">
        <v>1025.557</v>
      </c>
      <c r="J7" s="13">
        <v>936.56700000000001</v>
      </c>
      <c r="K7" s="13">
        <v>803.63900000000001</v>
      </c>
    </row>
    <row r="8" spans="1:11" x14ac:dyDescent="0.25">
      <c r="A8">
        <v>50</v>
      </c>
      <c r="B8" s="13">
        <v>460.28500000000003</v>
      </c>
      <c r="C8" s="13">
        <v>573.28399999999999</v>
      </c>
      <c r="D8" s="13">
        <v>874.97</v>
      </c>
      <c r="E8" s="13">
        <v>511.71199999999999</v>
      </c>
      <c r="F8" s="13">
        <v>490.2</v>
      </c>
      <c r="G8" s="13">
        <v>563.17899999999997</v>
      </c>
      <c r="H8" s="13">
        <v>458.31299999999999</v>
      </c>
      <c r="I8" s="13">
        <v>675.18</v>
      </c>
      <c r="J8" s="13">
        <v>603.15800000000002</v>
      </c>
      <c r="K8" s="13">
        <v>515.91800000000001</v>
      </c>
    </row>
    <row r="10" spans="1:11" ht="18.75" x14ac:dyDescent="0.3">
      <c r="A10" s="23" t="s">
        <v>142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6" t="s">
        <v>143</v>
      </c>
      <c r="C11" s="16" t="s">
        <v>144</v>
      </c>
      <c r="D11" s="16" t="s">
        <v>145</v>
      </c>
      <c r="E11" s="16" t="s">
        <v>146</v>
      </c>
      <c r="F11" s="16" t="s">
        <v>147</v>
      </c>
      <c r="G11" s="16" t="s">
        <v>148</v>
      </c>
      <c r="H11" s="16" t="s">
        <v>149</v>
      </c>
      <c r="I11" s="16" t="s">
        <v>150</v>
      </c>
      <c r="J11" s="16" t="s">
        <v>151</v>
      </c>
      <c r="K11" s="16" t="s">
        <v>152</v>
      </c>
    </row>
    <row r="12" spans="1:11" x14ac:dyDescent="0.25">
      <c r="A12">
        <v>25</v>
      </c>
      <c r="B12" s="13">
        <f t="shared" ref="B12:K12" si="0">B3*10^-3</f>
        <v>5.6548800000000004</v>
      </c>
      <c r="C12" s="13">
        <f t="shared" si="0"/>
        <v>7.9769600000000001</v>
      </c>
      <c r="D12" s="13">
        <f t="shared" si="0"/>
        <v>14.5641</v>
      </c>
      <c r="E12" s="13">
        <f t="shared" si="0"/>
        <v>6.6957500000000003</v>
      </c>
      <c r="F12" s="13">
        <f t="shared" si="0"/>
        <v>6.2941899999999995</v>
      </c>
      <c r="G12" s="13">
        <f t="shared" si="0"/>
        <v>7.83934</v>
      </c>
      <c r="H12" s="13">
        <f t="shared" si="0"/>
        <v>5.8093199999999996</v>
      </c>
      <c r="I12" s="13">
        <f t="shared" si="0"/>
        <v>9.0453700000000001</v>
      </c>
      <c r="J12" s="13">
        <f t="shared" si="0"/>
        <v>8.1777499999999996</v>
      </c>
      <c r="K12" s="13">
        <f t="shared" si="0"/>
        <v>7.02597</v>
      </c>
    </row>
    <row r="13" spans="1:11" x14ac:dyDescent="0.25">
      <c r="A13">
        <v>30</v>
      </c>
      <c r="B13" s="13">
        <f t="shared" ref="B13:K13" si="1">B4*10^-3</f>
        <v>3.1473200000000001</v>
      </c>
      <c r="C13" s="13">
        <f t="shared" si="1"/>
        <v>4.3122799999999994</v>
      </c>
      <c r="D13" s="13">
        <f t="shared" si="1"/>
        <v>7.5215000000000005</v>
      </c>
      <c r="E13" s="13">
        <f t="shared" si="1"/>
        <v>3.6496500000000003</v>
      </c>
      <c r="F13" s="13">
        <f t="shared" si="1"/>
        <v>3.4369299999999998</v>
      </c>
      <c r="G13" s="13">
        <f t="shared" si="1"/>
        <v>4.2022899999999996</v>
      </c>
      <c r="H13" s="13">
        <f t="shared" si="1"/>
        <v>3.1879599999999999</v>
      </c>
      <c r="I13" s="13">
        <f t="shared" si="1"/>
        <v>4.8928799999999999</v>
      </c>
      <c r="J13" s="13">
        <f t="shared" si="1"/>
        <v>4.4407200000000007</v>
      </c>
      <c r="K13" s="13">
        <f t="shared" si="1"/>
        <v>3.83162</v>
      </c>
    </row>
    <row r="14" spans="1:11" x14ac:dyDescent="0.25">
      <c r="A14">
        <v>35</v>
      </c>
      <c r="B14" s="13">
        <f t="shared" ref="B14:K14" si="2">B5*10^-3</f>
        <v>1.8297700000000001</v>
      </c>
      <c r="C14" s="13">
        <f t="shared" si="2"/>
        <v>2.4521000000000002</v>
      </c>
      <c r="D14" s="13">
        <f t="shared" si="2"/>
        <v>4.1290600000000008</v>
      </c>
      <c r="E14" s="13">
        <f t="shared" si="2"/>
        <v>2.0990600000000001</v>
      </c>
      <c r="F14" s="13">
        <f t="shared" si="2"/>
        <v>1.98326</v>
      </c>
      <c r="G14" s="13">
        <f t="shared" si="2"/>
        <v>2.3849800000000001</v>
      </c>
      <c r="H14" s="13">
        <f t="shared" si="2"/>
        <v>1.8493200000000001</v>
      </c>
      <c r="I14" s="13">
        <f t="shared" si="2"/>
        <v>2.7716599999999998</v>
      </c>
      <c r="J14" s="13">
        <f t="shared" si="2"/>
        <v>2.5365799999999998</v>
      </c>
      <c r="K14" s="13">
        <f t="shared" si="2"/>
        <v>2.20384</v>
      </c>
    </row>
    <row r="15" spans="1:11" x14ac:dyDescent="0.25">
      <c r="A15">
        <v>40</v>
      </c>
      <c r="B15" s="13">
        <f t="shared" ref="B15:K15" si="3">B6*10^-3</f>
        <v>1.1012000000000002</v>
      </c>
      <c r="C15" s="13">
        <f t="shared" si="3"/>
        <v>1.44093</v>
      </c>
      <c r="D15" s="13">
        <f t="shared" si="3"/>
        <v>2.3426999999999998</v>
      </c>
      <c r="E15" s="13">
        <f t="shared" si="3"/>
        <v>1.2559899999999999</v>
      </c>
      <c r="F15" s="13">
        <f t="shared" si="3"/>
        <v>1.1892229999999999</v>
      </c>
      <c r="G15" s="13">
        <f t="shared" si="3"/>
        <v>1.4111600000000002</v>
      </c>
      <c r="H15" s="13">
        <f t="shared" si="3"/>
        <v>1.1106469999999999</v>
      </c>
      <c r="I15" s="13">
        <f t="shared" si="3"/>
        <v>1.63781</v>
      </c>
      <c r="J15" s="13">
        <f t="shared" si="3"/>
        <v>1.5070000000000001</v>
      </c>
      <c r="K15" s="13">
        <f t="shared" si="3"/>
        <v>1.30891</v>
      </c>
    </row>
    <row r="16" spans="1:11" x14ac:dyDescent="0.25">
      <c r="A16">
        <v>45</v>
      </c>
      <c r="B16" s="13">
        <f t="shared" ref="B16:K16" si="4">B7*10^-3</f>
        <v>0.69539899999999999</v>
      </c>
      <c r="C16" s="13">
        <f t="shared" si="4"/>
        <v>0.88832299999999997</v>
      </c>
      <c r="D16" s="13">
        <f t="shared" si="4"/>
        <v>1.39707</v>
      </c>
      <c r="E16" s="13">
        <f t="shared" si="4"/>
        <v>0.78280100000000008</v>
      </c>
      <c r="F16" s="13">
        <f t="shared" si="4"/>
        <v>0.74700999999999995</v>
      </c>
      <c r="G16" s="13">
        <f t="shared" si="4"/>
        <v>0.87278900000000004</v>
      </c>
      <c r="H16" s="13">
        <f t="shared" si="4"/>
        <v>0.69729600000000003</v>
      </c>
      <c r="I16" s="13">
        <f t="shared" si="4"/>
        <v>1.0255570000000001</v>
      </c>
      <c r="J16" s="13">
        <f t="shared" si="4"/>
        <v>0.93656700000000004</v>
      </c>
      <c r="K16" s="13">
        <f t="shared" si="4"/>
        <v>0.80363899999999999</v>
      </c>
    </row>
    <row r="17" spans="1:11" x14ac:dyDescent="0.25">
      <c r="A17">
        <v>50</v>
      </c>
      <c r="B17" s="13">
        <f t="shared" ref="B17:K17" si="5">B8*10^-3</f>
        <v>0.46028500000000006</v>
      </c>
      <c r="C17" s="13">
        <f t="shared" si="5"/>
        <v>0.57328400000000002</v>
      </c>
      <c r="D17" s="13">
        <f t="shared" si="5"/>
        <v>0.87497000000000003</v>
      </c>
      <c r="E17" s="13">
        <f t="shared" si="5"/>
        <v>0.51171199999999994</v>
      </c>
      <c r="F17" s="13">
        <f t="shared" si="5"/>
        <v>0.49020000000000002</v>
      </c>
      <c r="G17" s="13">
        <f t="shared" si="5"/>
        <v>0.56317899999999999</v>
      </c>
      <c r="H17" s="13">
        <f t="shared" si="5"/>
        <v>0.45831299999999997</v>
      </c>
      <c r="I17" s="13">
        <f t="shared" si="5"/>
        <v>0.67518</v>
      </c>
      <c r="J17" s="13">
        <f t="shared" si="5"/>
        <v>0.60315800000000008</v>
      </c>
      <c r="K17" s="13">
        <f t="shared" si="5"/>
        <v>0.51591799999999999</v>
      </c>
    </row>
    <row r="19" spans="1:11" x14ac:dyDescent="0.25">
      <c r="A19" t="s">
        <v>153</v>
      </c>
    </row>
    <row r="20" spans="1:11" x14ac:dyDescent="0.25">
      <c r="A20" t="s">
        <v>154</v>
      </c>
    </row>
    <row r="21" spans="1:11" x14ac:dyDescent="0.25">
      <c r="A21" t="s">
        <v>155</v>
      </c>
      <c r="F21" t="s">
        <v>157</v>
      </c>
    </row>
    <row r="22" spans="1:11" ht="31.5" x14ac:dyDescent="0.5">
      <c r="C22" s="24" t="s">
        <v>156</v>
      </c>
      <c r="D22" s="29">
        <v>1.3</v>
      </c>
    </row>
    <row r="23" spans="1:11" x14ac:dyDescent="0.25">
      <c r="A23" t="str">
        <f t="shared" ref="A23:J23" si="6">B2</f>
        <v>H1</v>
      </c>
      <c r="B23" t="str">
        <f t="shared" si="6"/>
        <v>H2</v>
      </c>
      <c r="C23" t="str">
        <f t="shared" si="6"/>
        <v>H3</v>
      </c>
      <c r="D23" t="str">
        <f t="shared" si="6"/>
        <v>H4</v>
      </c>
      <c r="E23" t="str">
        <f>F2</f>
        <v>H5</v>
      </c>
      <c r="F23" t="str">
        <f t="shared" si="6"/>
        <v>H6</v>
      </c>
      <c r="G23" t="str">
        <f t="shared" si="6"/>
        <v>H7</v>
      </c>
      <c r="H23" t="str">
        <f t="shared" si="6"/>
        <v>H8</v>
      </c>
      <c r="I23" t="str">
        <f t="shared" si="6"/>
        <v>H9</v>
      </c>
      <c r="J23" t="str">
        <f t="shared" si="6"/>
        <v>H10</v>
      </c>
    </row>
    <row r="24" spans="1:11" ht="20.25" thickBot="1" x14ac:dyDescent="0.35">
      <c r="A24" s="28" t="str">
        <f t="shared" ref="A24:D28" si="7">IF(ISBLANK(B13),PROPER("no"),IF(B12&gt;=B13*$D$22, PROPER("yes"),  PROPER("no")))</f>
        <v>Yes</v>
      </c>
      <c r="B24" s="28" t="str">
        <f t="shared" si="7"/>
        <v>Yes</v>
      </c>
      <c r="C24" s="28" t="str">
        <f t="shared" si="7"/>
        <v>Yes</v>
      </c>
      <c r="D24" s="28" t="str">
        <f t="shared" si="7"/>
        <v>Yes</v>
      </c>
      <c r="E24" s="28" t="str">
        <f>IF(ISBLANK(F13),PROPER("no"),IF(F12&gt;=B13*$D$22, PROPER("yes"),  PROPER("no")))</f>
        <v>Yes</v>
      </c>
      <c r="F24" s="28" t="str">
        <f t="shared" ref="F24:J27" si="8">IF(ISBLANK(G13),PROPER("no"),IF(G12&gt;=G13*$D$22, PROPER("yes"),  PROPER("no")))</f>
        <v>Yes</v>
      </c>
      <c r="G24" s="28" t="str">
        <f t="shared" si="8"/>
        <v>Yes</v>
      </c>
      <c r="H24" s="28" t="str">
        <f t="shared" si="8"/>
        <v>Yes</v>
      </c>
      <c r="I24" s="28" t="str">
        <f t="shared" si="8"/>
        <v>Yes</v>
      </c>
      <c r="J24" s="28" t="str">
        <f t="shared" si="8"/>
        <v>Yes</v>
      </c>
    </row>
    <row r="25" spans="1:11" ht="21" thickTop="1" thickBot="1" x14ac:dyDescent="0.35">
      <c r="A25" s="28" t="str">
        <f t="shared" si="7"/>
        <v>Yes</v>
      </c>
      <c r="B25" s="28" t="str">
        <f t="shared" si="7"/>
        <v>Yes</v>
      </c>
      <c r="C25" s="28" t="str">
        <f t="shared" si="7"/>
        <v>Yes</v>
      </c>
      <c r="D25" s="28" t="str">
        <f t="shared" si="7"/>
        <v>Yes</v>
      </c>
      <c r="E25" s="28" t="str">
        <f>IF(ISBLANK(F14),PROPER("no"),IF(F13&gt;=F14*$D$22, PROPER("yes"),  PROPER("no")))</f>
        <v>Yes</v>
      </c>
      <c r="F25" s="28" t="str">
        <f t="shared" si="8"/>
        <v>Yes</v>
      </c>
      <c r="G25" s="28" t="str">
        <f t="shared" si="8"/>
        <v>Yes</v>
      </c>
      <c r="H25" s="28" t="str">
        <f t="shared" si="8"/>
        <v>Yes</v>
      </c>
      <c r="I25" s="28" t="str">
        <f t="shared" si="8"/>
        <v>Yes</v>
      </c>
      <c r="J25" s="28" t="str">
        <f t="shared" si="8"/>
        <v>Yes</v>
      </c>
    </row>
    <row r="26" spans="1:11" ht="21" thickTop="1" thickBot="1" x14ac:dyDescent="0.35">
      <c r="A26" s="28" t="str">
        <f t="shared" si="7"/>
        <v>Yes</v>
      </c>
      <c r="B26" s="28" t="str">
        <f t="shared" si="7"/>
        <v>Yes</v>
      </c>
      <c r="C26" s="28" t="str">
        <f t="shared" si="7"/>
        <v>Yes</v>
      </c>
      <c r="D26" s="28" t="str">
        <f t="shared" si="7"/>
        <v>Yes</v>
      </c>
      <c r="E26" s="28" t="str">
        <f>IF(ISBLANK(F15),PROPER("no"),IF(F14&gt;=F15*$D$22, PROPER("yes"),  PROPER("no")))</f>
        <v>Yes</v>
      </c>
      <c r="F26" s="28" t="str">
        <f t="shared" si="8"/>
        <v>Yes</v>
      </c>
      <c r="G26" s="28" t="str">
        <f t="shared" si="8"/>
        <v>Yes</v>
      </c>
      <c r="H26" s="28" t="str">
        <f t="shared" si="8"/>
        <v>Yes</v>
      </c>
      <c r="I26" s="28" t="str">
        <f t="shared" si="8"/>
        <v>Yes</v>
      </c>
      <c r="J26" s="28" t="str">
        <f t="shared" si="8"/>
        <v>Yes</v>
      </c>
    </row>
    <row r="27" spans="1:11" ht="21" thickTop="1" thickBot="1" x14ac:dyDescent="0.35">
      <c r="A27" s="28" t="str">
        <f t="shared" si="7"/>
        <v>Yes</v>
      </c>
      <c r="B27" s="28" t="str">
        <f t="shared" si="7"/>
        <v>Yes</v>
      </c>
      <c r="C27" s="28" t="str">
        <f t="shared" si="7"/>
        <v>Yes</v>
      </c>
      <c r="D27" s="28" t="str">
        <f t="shared" si="7"/>
        <v>Yes</v>
      </c>
      <c r="E27" s="28" t="str">
        <f>IF(ISBLANK(F16),PROPER("no"),IF(F15&gt;=F16*$D$22, PROPER("yes"),  PROPER("no")))</f>
        <v>Yes</v>
      </c>
      <c r="F27" s="28" t="str">
        <f t="shared" si="8"/>
        <v>Yes</v>
      </c>
      <c r="G27" s="28" t="str">
        <f t="shared" si="8"/>
        <v>Yes</v>
      </c>
      <c r="H27" s="28" t="str">
        <f t="shared" si="8"/>
        <v>Yes</v>
      </c>
      <c r="I27" s="28" t="str">
        <f t="shared" si="8"/>
        <v>Yes</v>
      </c>
      <c r="J27" s="28" t="str">
        <f t="shared" si="8"/>
        <v>Yes</v>
      </c>
    </row>
    <row r="28" spans="1:11" ht="21" thickTop="1" thickBot="1" x14ac:dyDescent="0.35">
      <c r="A28" s="28" t="str">
        <f t="shared" si="7"/>
        <v>Yes</v>
      </c>
      <c r="B28" s="28" t="str">
        <f t="shared" si="7"/>
        <v>Yes</v>
      </c>
      <c r="C28" s="28" t="str">
        <f t="shared" si="7"/>
        <v>Yes</v>
      </c>
      <c r="D28" s="28" t="str">
        <f t="shared" si="7"/>
        <v>Yes</v>
      </c>
      <c r="E28" s="28" t="str">
        <f>IF(ISBLANK(F17),PROPER("no"),IF(F16&gt;=F17*$D$22, PROPER("yes"),  PROPER("no")))</f>
        <v>Yes</v>
      </c>
      <c r="F28" s="28" t="str">
        <f>IF(ISBLANK(G17),PROPER("no"),IF(G16&gt;=G17*$D$22, PROPER("yes"),  PROPER("no")))</f>
        <v>Yes</v>
      </c>
      <c r="G28" s="28" t="str">
        <f>IF(ISBLANK(G17),PROPER("no"),IF(G16&gt;=G17*$D$22, PROPER("yes"),  PROPER("no")))</f>
        <v>Yes</v>
      </c>
      <c r="H28" s="28" t="str">
        <f t="shared" ref="H28:J29" si="9">IF(ISBLANK(I17),PROPER("no"),IF(I16&gt;=I17*$D$22, PROPER("yes"),  PROPER("no")))</f>
        <v>Yes</v>
      </c>
      <c r="I28" s="28" t="str">
        <f t="shared" si="9"/>
        <v>Yes</v>
      </c>
      <c r="J28" s="28" t="str">
        <f t="shared" si="9"/>
        <v>Yes</v>
      </c>
    </row>
    <row r="29" spans="1:11" ht="21" thickTop="1" thickBot="1" x14ac:dyDescent="0.35">
      <c r="A29" s="28" t="str">
        <f>IF(ISBLANK(B18),PROPER("no"),IF(B17&gt;=B18*$D$22, PROPER("yes"), PROPER("no")))</f>
        <v>No</v>
      </c>
      <c r="B29" s="28" t="str">
        <f>IF(ISBLANK(C18),PROPER("no"),IF(C17&gt;=C18*$D$22, PROPER("yes"),  PROPER("no")))</f>
        <v>No</v>
      </c>
      <c r="C29" s="28" t="str">
        <f>IF(ISBLANK(D18),PROPER("no"),IF(D17&gt;=D18*$D$22, PROPER("yes"),  PROPER("no")))</f>
        <v>No</v>
      </c>
      <c r="D29" s="28" t="str">
        <f>IF(ISBLANK(E18),PROPER("no"),IF(E17&gt;=E18*$D$22, PROPER("yes"),  PROPER("no")))</f>
        <v>No</v>
      </c>
      <c r="E29" s="28" t="str">
        <f>IF(ISBLANK(F18),PROPER("no"),IF(F17&gt;=F18*$D$22, PROPER("yes"),  PROPER("no")))</f>
        <v>No</v>
      </c>
      <c r="F29" s="28" t="str">
        <f>IF(ISBLANK(G18),PROPER("no"),IF(G17&gt;=G18*$D$22, PROPER("yes"),  PROPER("no")))</f>
        <v>No</v>
      </c>
      <c r="G29" s="28" t="str">
        <f>IF(ISBLANK(G18),PROPER("no"),IF(G17&gt;=G18*$D$22, PROPER("yes"),  PROPER("no")))</f>
        <v>No</v>
      </c>
      <c r="H29" s="28" t="str">
        <f t="shared" si="9"/>
        <v>No</v>
      </c>
      <c r="I29" s="28" t="str">
        <f t="shared" si="9"/>
        <v>No</v>
      </c>
      <c r="J29" s="28" t="str">
        <f t="shared" si="9"/>
        <v>No</v>
      </c>
    </row>
    <row r="30" spans="1:11" ht="15.75" thickTop="1" x14ac:dyDescent="0.25"/>
    <row r="32" spans="1:11" x14ac:dyDescent="0.25">
      <c r="A32" t="str">
        <f t="shared" ref="A32" si="10">B11</f>
        <v>H1</v>
      </c>
      <c r="B32" t="str">
        <f t="shared" ref="B32" si="11">C11</f>
        <v>H2</v>
      </c>
      <c r="C32" t="str">
        <f>D11</f>
        <v>H3</v>
      </c>
      <c r="D32" t="str">
        <f>E11</f>
        <v>H4</v>
      </c>
      <c r="E32" t="str">
        <f t="shared" ref="E32" si="12">F11</f>
        <v>H5</v>
      </c>
      <c r="F32" t="str">
        <f>G11</f>
        <v>H6</v>
      </c>
      <c r="G32" t="str">
        <f t="shared" ref="G32" si="13">H11</f>
        <v>H7</v>
      </c>
      <c r="H32" t="str">
        <f t="shared" ref="H32" si="14">I11</f>
        <v>H8</v>
      </c>
      <c r="I32" t="str">
        <f t="shared" ref="I32" si="15">J11</f>
        <v>H9</v>
      </c>
      <c r="J32" t="str">
        <f t="shared" ref="J32" si="16">K11</f>
        <v>H10</v>
      </c>
    </row>
    <row r="33" spans="1:10" x14ac:dyDescent="0.25">
      <c r="A33" s="25">
        <f>IF(ISBLANK(B13),0,IF(B12&gt;=B13*$D$22, 1, 0))</f>
        <v>1</v>
      </c>
      <c r="B33" s="25">
        <f>IF(ISBLANK(C13),0,IF(C12&gt;=C13*$D$22,1, 0))</f>
        <v>1</v>
      </c>
      <c r="C33" s="25">
        <f>IF(ISBLANK(D13),0,IF(D12&gt;=D13*$D$22,1, 0))</f>
        <v>1</v>
      </c>
      <c r="D33" s="25">
        <f>IF(ISBLANK(E13),0,IF(E12&gt;=E13*$D$22,1, 0))</f>
        <v>1</v>
      </c>
      <c r="E33" s="25">
        <f>IF(ISBLANK(F13),0,IF(F12&gt;=F13*$D$22,1, 0))</f>
        <v>1</v>
      </c>
      <c r="F33" s="25">
        <f>IF(ISBLANK(G13),0,IF(G12&gt;=G13*$D$22,1, 0))</f>
        <v>1</v>
      </c>
      <c r="G33" s="25">
        <f>IF(ISBLANK(H13),0,IF(H12&gt;=H13*$D$22,1, 0))</f>
        <v>1</v>
      </c>
      <c r="H33" s="25">
        <f>IF(ISBLANK(I13),0,IF(I12&gt;=I13*$D$22,1, 0))</f>
        <v>1</v>
      </c>
      <c r="I33" s="25">
        <f>IF(ISBLANK(J13),0,IF(J12&gt;=J13*$D$22,1, 0))</f>
        <v>1</v>
      </c>
      <c r="J33" s="25">
        <f>IF(ISBLANK(K13),0,IF(K12&gt;=K13*$D$22,1, 0))</f>
        <v>1</v>
      </c>
    </row>
    <row r="34" spans="1:10" x14ac:dyDescent="0.25">
      <c r="A34" s="25">
        <f>IF(ISBLANK(B14),0,IF(B13&gt;=B14*$D$22,1, 0))</f>
        <v>1</v>
      </c>
      <c r="B34" s="25">
        <f>IF(ISBLANK(C14),0,IF(C13&gt;=C14*$D$22,1, 0))</f>
        <v>1</v>
      </c>
      <c r="C34" s="25">
        <f>IF(ISBLANK(D14),0,IF(D13&gt;=D14*$D$22,1, 0))</f>
        <v>1</v>
      </c>
      <c r="D34" s="25">
        <f>IF(ISBLANK(E14),0,IF(E13&gt;=E14*$D$22,1, 0))</f>
        <v>1</v>
      </c>
      <c r="E34" s="25">
        <f>IF(ISBLANK(F14),0,IF(F13&gt;=F14*$D$22,1, 0))</f>
        <v>1</v>
      </c>
      <c r="F34" s="25">
        <f>IF(ISBLANK(G14),0,IF(G13&gt;=G14*$D$22,1, 0))</f>
        <v>1</v>
      </c>
      <c r="G34" s="25">
        <f>IF(ISBLANK(H14),0,IF(H13&gt;=H14*$D$22,1, 0))</f>
        <v>1</v>
      </c>
      <c r="H34" s="25">
        <f>IF(ISBLANK(I14),0,IF(I13&gt;=I14*$D$22,1, 0))</f>
        <v>1</v>
      </c>
      <c r="I34" s="25">
        <f>IF(ISBLANK(J14),0,IF(J13&gt;=J14*$D$22,1, 0))</f>
        <v>1</v>
      </c>
      <c r="J34" s="25">
        <f>IF(ISBLANK(K14),0,IF(K13&gt;=K14*$D$22,1, 0))</f>
        <v>1</v>
      </c>
    </row>
    <row r="35" spans="1:10" x14ac:dyDescent="0.25">
      <c r="A35" s="25">
        <f>IF(ISBLANK(B15),0,IF(B14&gt;=B15*$D$22,1, 0))</f>
        <v>1</v>
      </c>
      <c r="B35" s="25">
        <f>IF(ISBLANK(C15),0,IF(C14&gt;=C15*$D$22,1, 0))</f>
        <v>1</v>
      </c>
      <c r="C35" s="25">
        <f>IF(ISBLANK(D15),0,IF(D14&gt;=D15*$D$22,1, 0))</f>
        <v>1</v>
      </c>
      <c r="D35" s="25">
        <f>IF(ISBLANK(E15),0,IF(E14&gt;=E15*$D$22,1, 0))</f>
        <v>1</v>
      </c>
      <c r="E35" s="25">
        <f>IF(ISBLANK(F15),0,IF(F14&gt;=F15*$D$22,1, 0))</f>
        <v>1</v>
      </c>
      <c r="F35" s="25">
        <f>IF(ISBLANK(G15),0,IF(G14&gt;=G15*$D$22,1, 0))</f>
        <v>1</v>
      </c>
      <c r="G35" s="25">
        <f>IF(ISBLANK(H15),0,IF(H14&gt;=H15*$D$22,1, 0))</f>
        <v>1</v>
      </c>
      <c r="H35" s="25">
        <f>IF(ISBLANK(I15),0,IF(I14&gt;=I15*$D$22,1, 0))</f>
        <v>1</v>
      </c>
      <c r="I35" s="25">
        <f>IF(ISBLANK(J15),0,IF(J14&gt;=J15*$D$22,1, 0))</f>
        <v>1</v>
      </c>
      <c r="J35" s="25">
        <f>IF(ISBLANK(K15),0,IF(K14&gt;=K15*$D$22,1, 0))</f>
        <v>1</v>
      </c>
    </row>
    <row r="36" spans="1:10" x14ac:dyDescent="0.25">
      <c r="A36" s="25">
        <f>IF(ISBLANK(B16),0,IF(B15&gt;=B16*$D$22,1, 0))</f>
        <v>1</v>
      </c>
      <c r="B36" s="25">
        <f>IF(ISBLANK(C16),0,IF(C15&gt;=C16*$D$22,1, 0))</f>
        <v>1</v>
      </c>
      <c r="C36" s="25">
        <f>IF(ISBLANK(D16),0,IF(D15&gt;=D16*$D$22,1, 0))</f>
        <v>1</v>
      </c>
      <c r="D36" s="25">
        <f>IF(ISBLANK(E16),0,IF(E15&gt;=E16*$D$22,1, 0))</f>
        <v>1</v>
      </c>
      <c r="E36" s="25">
        <f>IF(ISBLANK(F16),0,IF(F15&gt;=F16*$D$22,1, 0))</f>
        <v>1</v>
      </c>
      <c r="F36" s="25">
        <f>IF(ISBLANK(G16),0,IF(G15&gt;=G16*$D$22,1, 0))</f>
        <v>1</v>
      </c>
      <c r="G36" s="25">
        <f>IF(ISBLANK(H16),0,IF(H15&gt;=H16*$D$22,1, 0))</f>
        <v>1</v>
      </c>
      <c r="H36" s="25">
        <f>IF(ISBLANK(I16),0,IF(I15&gt;=I16*$D$22,1, 0))</f>
        <v>1</v>
      </c>
      <c r="I36" s="25">
        <f>IF(ISBLANK(J16),0,IF(J15&gt;=J16*$D$22,1, 0))</f>
        <v>1</v>
      </c>
      <c r="J36" s="25">
        <f>IF(ISBLANK(K16),0,IF(K15&gt;=K16*$D$22,1, 0))</f>
        <v>1</v>
      </c>
    </row>
    <row r="37" spans="1:10" x14ac:dyDescent="0.25">
      <c r="A37" s="25">
        <f>IF(ISBLANK(B17),0,IF(B16&gt;=B17*$D$22,1, 0))</f>
        <v>1</v>
      </c>
      <c r="B37" s="25">
        <f>IF(ISBLANK(C17),0,IF(C16&gt;=C17*$D$22,1, 0))</f>
        <v>1</v>
      </c>
      <c r="C37" s="25">
        <f>IF(ISBLANK(D17),0,IF(D16&gt;=D17*$D$22,1, 0))</f>
        <v>1</v>
      </c>
      <c r="D37" s="25">
        <f>IF(ISBLANK(E17),0,IF(E16&gt;=E17*$D$22,1, 0))</f>
        <v>1</v>
      </c>
      <c r="E37" s="25">
        <f>IF(ISBLANK(F17),0,IF(F16&gt;=F17*$D$22,1, 0))</f>
        <v>1</v>
      </c>
      <c r="F37" s="25">
        <f>IF(ISBLANK(G17),0,IF(G16&gt;=G17*$D$22,1, 0))</f>
        <v>1</v>
      </c>
      <c r="G37" s="25">
        <f>IF(ISBLANK(H17),0,IF(H16&gt;=H17*$D$22,1, 0))</f>
        <v>1</v>
      </c>
      <c r="H37" s="25">
        <f>IF(ISBLANK(I17),0,IF(I16&gt;=I17*$D$22,1, 0))</f>
        <v>1</v>
      </c>
      <c r="I37" s="25">
        <f>IF(ISBLANK(J17),0,IF(J16&gt;=J17*$D$22,1, 0))</f>
        <v>1</v>
      </c>
      <c r="J37" s="25">
        <f>IF(ISBLANK(K17),0,IF(K16&gt;=K17*$D$22,1, 0))</f>
        <v>1</v>
      </c>
    </row>
    <row r="38" spans="1:10" x14ac:dyDescent="0.25">
      <c r="A38" s="25">
        <f>IF(ISBLANK(B18),0,IF(B17&gt;=B18*$D$22,1, 0))</f>
        <v>0</v>
      </c>
      <c r="B38" s="25">
        <f>IF(ISBLANK(C18),0,IF(C17&gt;=C18*$D$22,1, 0))</f>
        <v>0</v>
      </c>
      <c r="C38" s="25">
        <f>IF(ISBLANK(D18),0,IF(D17&gt;=D18*$D$22,1, 0))</f>
        <v>0</v>
      </c>
      <c r="D38" s="25">
        <f>IF(ISBLANK(E18),0,IF(E17&gt;=E18*$D$22,1, 0))</f>
        <v>0</v>
      </c>
      <c r="E38" s="25">
        <f>IF(ISBLANK(F18),0,IF(F17&gt;=F18*$D$22,1, 0))</f>
        <v>0</v>
      </c>
      <c r="F38" s="25">
        <f>IF(ISBLANK(G18),0,IF(G17&gt;=G18*$D$22,1, 0))</f>
        <v>0</v>
      </c>
      <c r="G38" s="25">
        <f>IF(ISBLANK(H18),0,IF(H17&gt;=H18*$D$22,1, 0))</f>
        <v>0</v>
      </c>
      <c r="H38" s="25">
        <f>IF(ISBLANK(I18),0,IF(I17&gt;=I18*$D$22,1, 0))</f>
        <v>0</v>
      </c>
      <c r="I38" s="25">
        <f>IF(ISBLANK(J18),0,IF(J17&gt;=J18*$D$22,1, 0))</f>
        <v>0</v>
      </c>
      <c r="J38" s="25">
        <f>IF(ISBLANK(K18),0,IF(K17&gt;=K18*$D$22,1, 0))</f>
        <v>0</v>
      </c>
    </row>
    <row r="39" spans="1:10" x14ac:dyDescent="0.25">
      <c r="A39" t="s">
        <v>158</v>
      </c>
    </row>
    <row r="40" spans="1:10" x14ac:dyDescent="0.25">
      <c r="A40" t="s">
        <v>143</v>
      </c>
      <c r="B40" t="s">
        <v>144</v>
      </c>
      <c r="C40" t="s">
        <v>145</v>
      </c>
      <c r="D40" t="s">
        <v>146</v>
      </c>
      <c r="E40" t="s">
        <v>147</v>
      </c>
      <c r="F40" t="s">
        <v>148</v>
      </c>
      <c r="G40" t="s">
        <v>149</v>
      </c>
      <c r="H40" t="s">
        <v>150</v>
      </c>
      <c r="I40" t="s">
        <v>151</v>
      </c>
      <c r="J40" t="s">
        <v>152</v>
      </c>
    </row>
    <row r="41" spans="1:10" x14ac:dyDescent="0.25">
      <c r="A41" s="27">
        <f>IF(SUMPRODUCT(--(A45:A51&lt;&gt;""))=0, "-", MAX(A45:A51))</f>
        <v>45</v>
      </c>
      <c r="B41" s="27">
        <f>IF(SUMPRODUCT(--(B45:B51&lt;&gt;""))=0, "-", MAX(B45:B51))</f>
        <v>45</v>
      </c>
      <c r="C41" s="27">
        <f>IF(SUMPRODUCT(--(C45:C51&lt;&gt;""))=0, "-", MAX(C45:C51))</f>
        <v>45</v>
      </c>
      <c r="D41" s="27">
        <f>IF(SUMPRODUCT(--(D45:D51&lt;&gt;""))=0, "-", MAX(D45:D51))</f>
        <v>45</v>
      </c>
      <c r="E41" s="27">
        <f>IF(SUMPRODUCT(--(E45:E51&lt;&gt;""))=0, "-", MAX(E45:E51))</f>
        <v>45</v>
      </c>
      <c r="F41" s="27">
        <f>IF(SUMPRODUCT(--(F45:F51&lt;&gt;""))=0, "-", MAX(F45:F51))</f>
        <v>45</v>
      </c>
      <c r="G41" s="27">
        <f>IF(SUMPRODUCT(--(G45:G51&lt;&gt;""))=0, "-", MAX(G45:G51))</f>
        <v>45</v>
      </c>
      <c r="H41" s="27">
        <f>IF(SUMPRODUCT(--(H45:H51&lt;&gt;""))=0, "-", MAX(H45:H51))</f>
        <v>45</v>
      </c>
      <c r="I41" s="27">
        <f>IF(SUMPRODUCT(--(I45:I51&lt;&gt;""))=0, "-", MAX(I45:I51))</f>
        <v>45</v>
      </c>
      <c r="J41" s="27">
        <f>IF(SUMPRODUCT(--(J45:J51&lt;&gt;""))=0, "-", MAX(J45:J51))</f>
        <v>45</v>
      </c>
    </row>
    <row r="43" spans="1:10" x14ac:dyDescent="0.25">
      <c r="A43" t="s">
        <v>159</v>
      </c>
    </row>
    <row r="44" spans="1:10" x14ac:dyDescent="0.25">
      <c r="A44" t="s">
        <v>143</v>
      </c>
      <c r="B44" t="s">
        <v>144</v>
      </c>
      <c r="C44" t="s">
        <v>145</v>
      </c>
      <c r="D44" t="s">
        <v>146</v>
      </c>
      <c r="E44" t="s">
        <v>147</v>
      </c>
      <c r="F44" t="s">
        <v>148</v>
      </c>
      <c r="G44" t="s">
        <v>149</v>
      </c>
      <c r="H44" t="s">
        <v>150</v>
      </c>
      <c r="I44" t="s">
        <v>151</v>
      </c>
      <c r="J44" t="s">
        <v>152</v>
      </c>
    </row>
    <row r="45" spans="1:10" x14ac:dyDescent="0.25">
      <c r="A45" s="26">
        <f>IF(A33, $A12, "")</f>
        <v>25</v>
      </c>
      <c r="B45" s="26">
        <f>IF(B33, $A12, "")</f>
        <v>25</v>
      </c>
      <c r="C45" s="26">
        <f>IF(C33, $A12, "")</f>
        <v>25</v>
      </c>
      <c r="D45" s="26">
        <f>IF(D33, $A12, "")</f>
        <v>25</v>
      </c>
      <c r="E45" s="26">
        <f>IF(E33, $A12, "")</f>
        <v>25</v>
      </c>
      <c r="F45" s="26">
        <f>IF(F33, $A12, "")</f>
        <v>25</v>
      </c>
      <c r="G45" s="26">
        <f>IF(G33, $A12, "")</f>
        <v>25</v>
      </c>
      <c r="H45" s="26">
        <f>IF(H33, $A12, "")</f>
        <v>25</v>
      </c>
      <c r="I45" s="26">
        <f>IF(I33, $A12, "")</f>
        <v>25</v>
      </c>
      <c r="J45" s="26">
        <f>IF(J33, $A12, "")</f>
        <v>25</v>
      </c>
    </row>
    <row r="46" spans="1:10" x14ac:dyDescent="0.25">
      <c r="A46" s="26">
        <f>IF(A34, $A13, "")</f>
        <v>30</v>
      </c>
      <c r="B46" s="26">
        <f>IF(B34, $A13, "")</f>
        <v>30</v>
      </c>
      <c r="C46" s="26">
        <f>IF(C34, $A13, "")</f>
        <v>30</v>
      </c>
      <c r="D46" s="26">
        <f>IF(D34, $A13, "")</f>
        <v>30</v>
      </c>
      <c r="E46" s="26">
        <f>IF(E34, $A13, "")</f>
        <v>30</v>
      </c>
      <c r="F46" s="26">
        <f>IF(F34, $A13, "")</f>
        <v>30</v>
      </c>
      <c r="G46" s="26">
        <f>IF(G34, $A13, "")</f>
        <v>30</v>
      </c>
      <c r="H46" s="26">
        <f>IF(H34, $A13, "")</f>
        <v>30</v>
      </c>
      <c r="I46" s="26">
        <f>IF(I34, $A13, "")</f>
        <v>30</v>
      </c>
      <c r="J46" s="26">
        <f>IF(J34, $A13, "")</f>
        <v>30</v>
      </c>
    </row>
    <row r="47" spans="1:10" x14ac:dyDescent="0.25">
      <c r="A47" s="26">
        <f>IF(A35, $A14, "")</f>
        <v>35</v>
      </c>
      <c r="B47" s="26">
        <f>IF(B35, $A14, "")</f>
        <v>35</v>
      </c>
      <c r="C47" s="26">
        <f>IF(C35, $A14, "")</f>
        <v>35</v>
      </c>
      <c r="D47" s="26">
        <f>IF(D35, $A14, "")</f>
        <v>35</v>
      </c>
      <c r="E47" s="26">
        <f>IF(E35, $A14, "")</f>
        <v>35</v>
      </c>
      <c r="F47" s="26">
        <f>IF(F35, $A14, "")</f>
        <v>35</v>
      </c>
      <c r="G47" s="26">
        <f>IF(G35, $A14, "")</f>
        <v>35</v>
      </c>
      <c r="H47" s="26">
        <f>IF(H35, $A14, "")</f>
        <v>35</v>
      </c>
      <c r="I47" s="26">
        <f>IF(I35, $A14, "")</f>
        <v>35</v>
      </c>
      <c r="J47" s="26">
        <f>IF(J35, $A14, "")</f>
        <v>35</v>
      </c>
    </row>
    <row r="48" spans="1:10" x14ac:dyDescent="0.25">
      <c r="A48" s="26">
        <f>IF(A36, $A15, "")</f>
        <v>40</v>
      </c>
      <c r="B48" s="26">
        <f>IF(B36, $A15, "")</f>
        <v>40</v>
      </c>
      <c r="C48" s="26">
        <f>IF(C36, $A15, "")</f>
        <v>40</v>
      </c>
      <c r="D48" s="26">
        <f>IF(D36, $A15, "")</f>
        <v>40</v>
      </c>
      <c r="E48" s="26">
        <f>IF(E36, $A15, "")</f>
        <v>40</v>
      </c>
      <c r="F48" s="26">
        <f>IF(F36, $A15, "")</f>
        <v>40</v>
      </c>
      <c r="G48" s="26">
        <f>IF(G36, $A15, "")</f>
        <v>40</v>
      </c>
      <c r="H48" s="26">
        <f>IF(H36, $A15, "")</f>
        <v>40</v>
      </c>
      <c r="I48" s="26">
        <f>IF(I36, $A15, "")</f>
        <v>40</v>
      </c>
      <c r="J48" s="26">
        <f>IF(J36, $A15, "")</f>
        <v>40</v>
      </c>
    </row>
    <row r="49" spans="1:10" x14ac:dyDescent="0.25">
      <c r="A49" s="26">
        <f>IF(A37, $A16, "")</f>
        <v>45</v>
      </c>
      <c r="B49" s="26">
        <f>IF(B37, $A16, "")</f>
        <v>45</v>
      </c>
      <c r="C49" s="26">
        <f>IF(C37, $A16, "")</f>
        <v>45</v>
      </c>
      <c r="D49" s="26">
        <f>IF(D37, $A16, "")</f>
        <v>45</v>
      </c>
      <c r="E49" s="26">
        <f>IF(E37, $A16, "")</f>
        <v>45</v>
      </c>
      <c r="F49" s="26">
        <f>IF(F37, $A16, "")</f>
        <v>45</v>
      </c>
      <c r="G49" s="26">
        <f>IF(G37, $A16, "")</f>
        <v>45</v>
      </c>
      <c r="H49" s="26">
        <f>IF(H37, $A16, "")</f>
        <v>45</v>
      </c>
      <c r="I49" s="26">
        <f>IF(I37, $A16, "")</f>
        <v>45</v>
      </c>
      <c r="J49" s="26">
        <f>IF(J37, $A16, "")</f>
        <v>45</v>
      </c>
    </row>
    <row r="50" spans="1:10" x14ac:dyDescent="0.25">
      <c r="A50" s="26" t="str">
        <f>IF(A38, $A17, "")</f>
        <v/>
      </c>
      <c r="B50" s="26" t="str">
        <f>IF(B38, $A17, "")</f>
        <v/>
      </c>
      <c r="C50" s="26" t="str">
        <f>IF(C38, $A17, "")</f>
        <v/>
      </c>
      <c r="D50" s="26" t="str">
        <f>IF(D38, $A17, "")</f>
        <v/>
      </c>
      <c r="E50" s="26" t="str">
        <f>IF(E38, $A17, "")</f>
        <v/>
      </c>
      <c r="F50" s="26" t="str">
        <f>IF(F38, $A17, "")</f>
        <v/>
      </c>
      <c r="G50" s="26" t="str">
        <f>IF(G38, $A17, "")</f>
        <v/>
      </c>
      <c r="H50" s="26" t="str">
        <f>IF(H38, $A17, "")</f>
        <v/>
      </c>
      <c r="I50" s="26" t="str">
        <f>IF(I38, $A17, "")</f>
        <v/>
      </c>
      <c r="J50" s="26" t="str">
        <f>IF(J38, $A17, "")</f>
        <v/>
      </c>
    </row>
    <row r="60" spans="1:10" ht="15.75" x14ac:dyDescent="0.25">
      <c r="E60" s="17"/>
    </row>
    <row r="61" spans="1:10" ht="15.75" x14ac:dyDescent="0.25">
      <c r="E61" s="17"/>
    </row>
    <row r="62" spans="1:10" ht="15.75" x14ac:dyDescent="0.25">
      <c r="E62" s="17"/>
    </row>
    <row r="63" spans="1:10" ht="15.75" x14ac:dyDescent="0.25">
      <c r="E63" s="17"/>
    </row>
    <row r="64" spans="1:10" ht="15.75" x14ac:dyDescent="0.25">
      <c r="E64" s="17"/>
    </row>
    <row r="65" spans="5:5" ht="15.75" x14ac:dyDescent="0.25">
      <c r="E65" s="17"/>
    </row>
    <row r="66" spans="5:5" ht="15.75" x14ac:dyDescent="0.25">
      <c r="E66" s="17"/>
    </row>
    <row r="67" spans="5:5" ht="15.75" x14ac:dyDescent="0.25">
      <c r="E67" s="17"/>
    </row>
    <row r="68" spans="5:5" ht="15.75" x14ac:dyDescent="0.25">
      <c r="E68" s="17"/>
    </row>
    <row r="69" spans="5:5" ht="15.75" x14ac:dyDescent="0.25">
      <c r="E69" s="17"/>
    </row>
    <row r="70" spans="5:5" ht="15.75" x14ac:dyDescent="0.25">
      <c r="E70" s="17"/>
    </row>
    <row r="71" spans="5:5" ht="15.75" x14ac:dyDescent="0.25">
      <c r="E71" s="17"/>
    </row>
    <row r="72" spans="5:5" ht="15.75" x14ac:dyDescent="0.25">
      <c r="E72" s="17"/>
    </row>
    <row r="73" spans="5:5" ht="15.75" x14ac:dyDescent="0.25">
      <c r="E73" s="17"/>
    </row>
    <row r="74" spans="5:5" ht="15.75" x14ac:dyDescent="0.25">
      <c r="E74" s="17"/>
    </row>
    <row r="75" spans="5:5" ht="15.75" x14ac:dyDescent="0.25">
      <c r="E75" s="17"/>
    </row>
    <row r="76" spans="5:5" ht="15.75" x14ac:dyDescent="0.25">
      <c r="E76" s="17"/>
    </row>
    <row r="77" spans="5:5" ht="15.75" x14ac:dyDescent="0.25">
      <c r="E77" s="17"/>
    </row>
  </sheetData>
  <mergeCells count="2">
    <mergeCell ref="A1:K1"/>
    <mergeCell ref="A10:K10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  <ignoredErrors>
    <ignoredError sqref="G28:G29 E2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27B0C08D5CBB4C868980FA659FE705" ma:contentTypeVersion="9" ma:contentTypeDescription="Utwórz nowy dokument." ma:contentTypeScope="" ma:versionID="e47fbe61b4e8378d255425a4f9e1a233">
  <xsd:schema xmlns:xsd="http://www.w3.org/2001/XMLSchema" xmlns:xs="http://www.w3.org/2001/XMLSchema" xmlns:p="http://schemas.microsoft.com/office/2006/metadata/properties" xmlns:ns2="e5c45805-49a0-4128-9d2a-f95200602c39" targetNamespace="http://schemas.microsoft.com/office/2006/metadata/properties" ma:root="true" ma:fieldsID="d30bf3c2e6635acc4930d989db5fe9ce" ns2:_="">
    <xsd:import namespace="e5c45805-49a0-4128-9d2a-f95200602c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45805-49a0-4128-9d2a-f95200602c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60F14C-DE26-4E33-97B9-17157CCF2D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A862BF-230E-4B75-BCA5-BF511B98B9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c45805-49a0-4128-9d2a-f95200602c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D73D8A-2442-4300-8D7D-6F662ACE5E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Results</vt:lpstr>
      <vt:lpstr>Viscosity</vt:lpstr>
      <vt:lpstr>Density</vt:lpstr>
      <vt:lpstr>DyfusionCoefficient</vt:lpstr>
      <vt:lpstr>DyfusionCoefficient!Obszar_wydruku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Jarek</dc:creator>
  <cp:lastModifiedBy>PotassiumCyanide</cp:lastModifiedBy>
  <cp:lastPrinted>2021-01-01T19:06:22Z</cp:lastPrinted>
  <dcterms:created xsi:type="dcterms:W3CDTF">2020-12-20T01:54:50Z</dcterms:created>
  <dcterms:modified xsi:type="dcterms:W3CDTF">2021-01-22T00:20:41Z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0x0101001A27B0C08D5CBB4C868980FA659FE705</vt:lpwstr>
  </property>
</Properties>
</file>