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psyduck\RandomnessBeacon3.0\timed commitmet experiment\ClassGroup\"/>
    </mc:Choice>
  </mc:AlternateContent>
  <xr:revisionPtr revIDLastSave="0" documentId="13_ncr:1_{AEE23136-9920-4424-8C08-8006BD5DB1A2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calcPr calcId="191029"/>
</workbook>
</file>

<file path=xl/calcChain.xml><?xml version="1.0" encoding="utf-8"?>
<calcChain xmlns="http://schemas.openxmlformats.org/spreadsheetml/2006/main">
  <c r="N160" i="6" l="1"/>
  <c r="N159" i="6"/>
  <c r="N158" i="6"/>
  <c r="N157" i="6"/>
  <c r="N152" i="6"/>
  <c r="N151" i="6"/>
  <c r="N150" i="6"/>
  <c r="N149" i="6"/>
  <c r="N146" i="6"/>
  <c r="N145" i="6"/>
  <c r="N144" i="6"/>
  <c r="N141" i="6"/>
  <c r="N140" i="6"/>
  <c r="N139" i="6"/>
  <c r="N138" i="6"/>
  <c r="M135" i="6"/>
  <c r="M134" i="6"/>
  <c r="M133" i="6"/>
  <c r="M132" i="6"/>
  <c r="M131" i="6"/>
  <c r="O124" i="6"/>
  <c r="O123" i="6"/>
  <c r="O122" i="6"/>
  <c r="O121" i="6"/>
  <c r="O120" i="6"/>
  <c r="O119" i="6"/>
  <c r="O118" i="6"/>
  <c r="O117" i="6"/>
  <c r="M124" i="6"/>
  <c r="M123" i="6"/>
  <c r="M122" i="6"/>
  <c r="M121" i="6"/>
  <c r="M120" i="6"/>
  <c r="U112" i="6"/>
  <c r="U111" i="6"/>
  <c r="U110" i="6"/>
  <c r="U109" i="6"/>
  <c r="T112" i="6"/>
  <c r="T111" i="6"/>
  <c r="T110" i="6"/>
  <c r="T109" i="6"/>
  <c r="S112" i="6"/>
  <c r="S111" i="6"/>
  <c r="S110" i="6"/>
  <c r="O112" i="6"/>
  <c r="O111" i="6"/>
  <c r="O110" i="6"/>
  <c r="O109" i="6"/>
  <c r="N112" i="6"/>
  <c r="N111" i="6"/>
  <c r="N110" i="6"/>
  <c r="N109" i="6"/>
  <c r="M112" i="6"/>
  <c r="M111" i="6"/>
  <c r="M110" i="6"/>
  <c r="L31" i="6"/>
  <c r="M31" i="6"/>
  <c r="J101" i="6"/>
  <c r="W89" i="6"/>
  <c r="X89" i="6"/>
  <c r="P53" i="6"/>
  <c r="J14" i="6"/>
  <c r="I101" i="6"/>
  <c r="X77" i="6"/>
  <c r="W77" i="6"/>
  <c r="O53" i="6"/>
  <c r="I14" i="6"/>
  <c r="E119" i="6"/>
  <c r="E118" i="6"/>
  <c r="E117" i="6"/>
  <c r="D124" i="6"/>
  <c r="E124" i="6" s="1"/>
  <c r="D123" i="6"/>
  <c r="E123" i="6" s="1"/>
  <c r="D122" i="6"/>
  <c r="E122" i="6" s="1"/>
  <c r="D121" i="6"/>
  <c r="E121" i="6" s="1"/>
  <c r="D120" i="6"/>
  <c r="E120" i="6" s="1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G9" i="6"/>
  <c r="G10" i="6"/>
  <c r="G11" i="6"/>
  <c r="G12" i="6"/>
  <c r="G13" i="6"/>
  <c r="G14" i="6"/>
  <c r="G15" i="6"/>
  <c r="G16" i="6"/>
  <c r="G17" i="6"/>
  <c r="G18" i="6"/>
  <c r="X6" i="6"/>
  <c r="Y6" i="6"/>
  <c r="U6" i="6"/>
  <c r="V6" i="6"/>
  <c r="R6" i="6"/>
  <c r="S6" i="6"/>
  <c r="O6" i="6"/>
  <c r="P6" i="6"/>
  <c r="P15" i="6" s="1"/>
  <c r="L6" i="6"/>
  <c r="M6" i="6"/>
  <c r="I6" i="6"/>
  <c r="J6" i="6"/>
  <c r="F6" i="6"/>
  <c r="G6" i="6"/>
  <c r="C6" i="6"/>
  <c r="D6" i="6"/>
  <c r="F7" i="4"/>
  <c r="F6" i="4"/>
  <c r="F5" i="4"/>
  <c r="F4" i="4"/>
  <c r="F3" i="4"/>
  <c r="F2" i="4"/>
  <c r="H76" i="3"/>
  <c r="H75" i="3"/>
  <c r="H74" i="3"/>
  <c r="H73" i="3"/>
  <c r="H72" i="3"/>
  <c r="H71" i="3"/>
  <c r="H28" i="3"/>
  <c r="H27" i="3"/>
  <c r="H26" i="3"/>
  <c r="H25" i="3"/>
  <c r="H24" i="3"/>
  <c r="H23" i="3"/>
  <c r="H16" i="3"/>
  <c r="H15" i="3"/>
  <c r="H14" i="3"/>
  <c r="H13" i="3"/>
  <c r="H12" i="3"/>
  <c r="H11" i="3"/>
  <c r="H10" i="3"/>
  <c r="H9" i="3"/>
  <c r="H8" i="3"/>
  <c r="H7" i="3"/>
  <c r="H6" i="3"/>
  <c r="H5" i="3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J41" i="6" l="1"/>
  <c r="U87" i="6"/>
  <c r="G111" i="6"/>
  <c r="M87" i="6"/>
  <c r="G19" i="6"/>
  <c r="M63" i="6"/>
</calcChain>
</file>

<file path=xl/sharedStrings.xml><?xml version="1.0" encoding="utf-8"?>
<sst xmlns="http://schemas.openxmlformats.org/spreadsheetml/2006/main" count="166" uniqueCount="34">
  <si>
    <t>bitLength</t>
  </si>
  <si>
    <t>a</t>
  </si>
  <si>
    <t>initElapsed</t>
  </si>
  <si>
    <t>generateElapsed</t>
  </si>
  <si>
    <t>verifyElapsed</t>
  </si>
  <si>
    <t>openElapsed</t>
  </si>
  <si>
    <t>t</t>
  </si>
  <si>
    <t>Time</t>
  </si>
  <si>
    <t>Security</t>
  </si>
  <si>
    <t>group</t>
  </si>
  <si>
    <t>openElapsed</t>
    <phoneticPr fontId="2" type="noConversion"/>
  </si>
  <si>
    <t>2^t</t>
    <phoneticPr fontId="2" type="noConversion"/>
  </si>
  <si>
    <t>verifyElapsed</t>
    <phoneticPr fontId="2" type="noConversion"/>
  </si>
  <si>
    <t>generateElapsed</t>
    <phoneticPr fontId="2" type="noConversion"/>
  </si>
  <si>
    <t>initElapsed</t>
    <phoneticPr fontId="2" type="noConversion"/>
  </si>
  <si>
    <t>bitLength</t>
    <phoneticPr fontId="2" type="noConversion"/>
  </si>
  <si>
    <t>Send</t>
    <phoneticPr fontId="2" type="noConversion"/>
  </si>
  <si>
    <t>Receive</t>
    <phoneticPr fontId="2" type="noConversion"/>
  </si>
  <si>
    <t>Node</t>
    <phoneticPr fontId="2" type="noConversion"/>
  </si>
  <si>
    <t>Sum</t>
    <phoneticPr fontId="2" type="noConversion"/>
  </si>
  <si>
    <t>Byte</t>
  </si>
  <si>
    <t>256bit</t>
    <phoneticPr fontId="2" type="noConversion"/>
  </si>
  <si>
    <t>512bit</t>
    <phoneticPr fontId="2" type="noConversion"/>
  </si>
  <si>
    <t>128bit</t>
    <phoneticPr fontId="2" type="noConversion"/>
  </si>
  <si>
    <t>19.7*128</t>
    <phoneticPr fontId="2" type="noConversion"/>
  </si>
  <si>
    <t>6656bit</t>
    <phoneticPr fontId="2" type="noConversion"/>
  </si>
  <si>
    <t>Byte</t>
    <phoneticPr fontId="2" type="noConversion"/>
  </si>
  <si>
    <t>kB</t>
    <phoneticPr fontId="2" type="noConversion"/>
  </si>
  <si>
    <t>kB(total)</t>
    <phoneticPr fontId="2" type="noConversion"/>
  </si>
  <si>
    <t>kB(per)</t>
    <phoneticPr fontId="2" type="noConversion"/>
  </si>
  <si>
    <t>Leader</t>
    <phoneticPr fontId="2" type="noConversion"/>
  </si>
  <si>
    <t>Spurt</t>
    <phoneticPr fontId="2" type="noConversion"/>
  </si>
  <si>
    <t>HeadStart</t>
    <phoneticPr fontId="2" type="noConversion"/>
  </si>
  <si>
    <t xml:space="preserve">Hydrand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</si>
</sst>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1" fontId="0" fillId="0" borderId="0" xfId="0" applyNumberFormat="1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" borderId="0" xfId="1">
      <alignment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31.024999999999999</c:v>
                </c:pt>
                <c:pt idx="1">
                  <c:v>41.9375</c:v>
                </c:pt>
                <c:pt idx="2">
                  <c:v>74.375</c:v>
                </c:pt>
                <c:pt idx="3">
                  <c:v>103.88749999999999</c:v>
                </c:pt>
                <c:pt idx="4">
                  <c:v>192.375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A-4BFE-AF7D-7DCA4537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generate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Sheet1!$D$22:$D$26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12.45</c:v>
                      </c:pt>
                      <c:pt idx="1">
                        <c:v>30.787500000000001</c:v>
                      </c:pt>
                      <c:pt idx="2">
                        <c:v>88.25</c:v>
                      </c:pt>
                      <c:pt idx="3">
                        <c:v>309.42499999999995</c:v>
                      </c:pt>
                      <c:pt idx="4">
                        <c:v>1201.4375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2A-4BFE-AF7D-7DCA45372E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verify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Sheet1!$E$22:$E$26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11.7125</c:v>
                      </c:pt>
                      <c:pt idx="1">
                        <c:v>28.524999999999999</c:v>
                      </c:pt>
                      <c:pt idx="2">
                        <c:v>84.912499999999994</c:v>
                      </c:pt>
                      <c:pt idx="3">
                        <c:v>259.625</c:v>
                      </c:pt>
                      <c:pt idx="4">
                        <c:v>947.52499999999998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2A-4BFE-AF7D-7DCA45372E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open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Sheet1!$F$22:$F$26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3.2374999999999998</c:v>
                      </c:pt>
                      <c:pt idx="1">
                        <c:v>7.1875</c:v>
                      </c:pt>
                      <c:pt idx="2">
                        <c:v>12.774999999999999</c:v>
                      </c:pt>
                      <c:pt idx="3">
                        <c:v>23.662500000000001</c:v>
                      </c:pt>
                      <c:pt idx="4">
                        <c:v>50.35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2A-4BFE-AF7D-7DCA45372E87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Sheet1!$C$104:$C$109</c:f>
              <c:numCache>
                <c:formatCode>General</c:formatCode>
                <c:ptCount val="6"/>
                <c:pt idx="0">
                  <c:v>197.7</c:v>
                </c:pt>
                <c:pt idx="1">
                  <c:v>424.25</c:v>
                </c:pt>
                <c:pt idx="2">
                  <c:v>1035.1500000000001</c:v>
                </c:pt>
                <c:pt idx="3">
                  <c:v>2949.55</c:v>
                </c:pt>
                <c:pt idx="4">
                  <c:v>9343.1</c:v>
                </c:pt>
                <c:pt idx="5">
                  <c:v>30201.45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453F-BC4B-B6E1FA3A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023504"/>
        <c:axId val="1800015600"/>
      </c:lineChart>
      <c:catAx>
        <c:axId val="18000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015600"/>
        <c:crosses val="autoZero"/>
        <c:auto val="1"/>
        <c:lblAlgn val="ctr"/>
        <c:lblOffset val="100"/>
        <c:noMultiLvlLbl val="0"/>
      </c:catAx>
      <c:valAx>
        <c:axId val="18000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0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Sheet3!$C$86:$C$90</c:f>
              <c:numCache>
                <c:formatCode>General</c:formatCode>
                <c:ptCount val="5"/>
                <c:pt idx="0">
                  <c:v>1274</c:v>
                </c:pt>
                <c:pt idx="1">
                  <c:v>2383</c:v>
                </c:pt>
                <c:pt idx="2">
                  <c:v>4320</c:v>
                </c:pt>
                <c:pt idx="3">
                  <c:v>8757</c:v>
                </c:pt>
                <c:pt idx="4">
                  <c:v>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B-4683-9A20-EBC7E782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8432"/>
        <c:axId val="1989620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Sheet3!$B$86:$B$90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Sheet3!$C$86:$C$90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1274</c:v>
                      </c:pt>
                      <c:pt idx="1">
                        <c:v>2383</c:v>
                      </c:pt>
                      <c:pt idx="2">
                        <c:v>4320</c:v>
                      </c:pt>
                      <c:pt idx="3">
                        <c:v>8757</c:v>
                      </c:pt>
                      <c:pt idx="4">
                        <c:v>19500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0B-4683-9A20-EBC7E78290D9}"/>
                  </c:ext>
                </c:extLst>
              </c15:ser>
            </c15:filteredScatterSeries>
          </c:ext>
        </c:extLst>
      </c:scatterChart>
      <c:valAx>
        <c:axId val="1060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620832"/>
        <c:crosses val="autoZero"/>
        <c:crossBetween val="midCat"/>
      </c:valAx>
      <c:valAx>
        <c:axId val="19896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1122484689413822E-2"/>
                  <c:y val="-1.73483522892971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Sheet3!$A$86:$A$90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Sheet3!$D$86:$D$90</c:f>
              <c:numCache>
                <c:formatCode>General</c:formatCode>
                <c:ptCount val="5"/>
                <c:pt idx="0">
                  <c:v>14.6</c:v>
                </c:pt>
                <c:pt idx="1">
                  <c:v>37.9</c:v>
                </c:pt>
                <c:pt idx="2">
                  <c:v>102.9</c:v>
                </c:pt>
                <c:pt idx="3">
                  <c:v>355.6</c:v>
                </c:pt>
                <c:pt idx="4">
                  <c:v>1310.8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2-4C4B-B9A7-4DF4A981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92320"/>
        <c:axId val="2017977760"/>
      </c:scatterChart>
      <c:valAx>
        <c:axId val="20179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977760"/>
        <c:crosses val="autoZero"/>
        <c:crossBetween val="midCat"/>
      </c:valAx>
      <c:valAx>
        <c:axId val="20179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9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Sheet3!$A$86:$A$90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Sheet3!$E$86:$E$90</c:f>
              <c:numCache>
                <c:formatCode>General</c:formatCode>
                <c:ptCount val="5"/>
                <c:pt idx="0">
                  <c:v>14.4</c:v>
                </c:pt>
                <c:pt idx="1">
                  <c:v>35.299999999999997</c:v>
                </c:pt>
                <c:pt idx="2">
                  <c:v>97.1</c:v>
                </c:pt>
                <c:pt idx="3">
                  <c:v>299.3</c:v>
                </c:pt>
                <c:pt idx="4">
                  <c:v>1068.8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8-4F95-BB2B-F6D30472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1120"/>
        <c:axId val="366934048"/>
      </c:scatterChart>
      <c:valAx>
        <c:axId val="3669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34048"/>
        <c:crosses val="autoZero"/>
        <c:crossBetween val="midCat"/>
      </c:valAx>
      <c:valAx>
        <c:axId val="3669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Sheet3!$F$86:$F$90</c:f>
              <c:numCache>
                <c:formatCode>General</c:formatCode>
                <c:ptCount val="5"/>
                <c:pt idx="0">
                  <c:v>121</c:v>
                </c:pt>
                <c:pt idx="1">
                  <c:v>239.8</c:v>
                </c:pt>
                <c:pt idx="2">
                  <c:v>402.1</c:v>
                </c:pt>
                <c:pt idx="3">
                  <c:v>755.4</c:v>
                </c:pt>
                <c:pt idx="4">
                  <c:v>1542.8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F-40CD-AB5A-B09852DE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5232"/>
        <c:axId val="106153152"/>
      </c:scatterChart>
      <c:valAx>
        <c:axId val="1061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53152"/>
        <c:crosses val="autoZero"/>
        <c:crossBetween val="midCat"/>
      </c:valAx>
      <c:valAx>
        <c:axId val="1061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5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Sheet3!$D$86:$D$90</c:f>
              <c:numCache>
                <c:formatCode>General</c:formatCode>
                <c:ptCount val="5"/>
                <c:pt idx="0">
                  <c:v>14.6</c:v>
                </c:pt>
                <c:pt idx="1">
                  <c:v>37.9</c:v>
                </c:pt>
                <c:pt idx="2">
                  <c:v>102.9</c:v>
                </c:pt>
                <c:pt idx="3">
                  <c:v>355.6</c:v>
                </c:pt>
                <c:pt idx="4">
                  <c:v>1310.8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A-42ED-90A7-4582AFC0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97008"/>
        <c:axId val="117994512"/>
      </c:scatterChart>
      <c:valAx>
        <c:axId val="1179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4512"/>
        <c:crosses val="autoZero"/>
        <c:crossBetween val="midCat"/>
      </c:valAx>
      <c:valAx>
        <c:axId val="1179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Sheet3!$E$86:$E$90</c:f>
              <c:numCache>
                <c:formatCode>General</c:formatCode>
                <c:ptCount val="5"/>
                <c:pt idx="0">
                  <c:v>14.4</c:v>
                </c:pt>
                <c:pt idx="1">
                  <c:v>35.299999999999997</c:v>
                </c:pt>
                <c:pt idx="2">
                  <c:v>97.1</c:v>
                </c:pt>
                <c:pt idx="3">
                  <c:v>299.3</c:v>
                </c:pt>
                <c:pt idx="4">
                  <c:v>1068.8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D35-8EF6-333172BE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85040"/>
        <c:axId val="219687120"/>
      </c:scatterChart>
      <c:valAx>
        <c:axId val="2196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687120"/>
        <c:crosses val="autoZero"/>
        <c:crossBetween val="midCat"/>
      </c:valAx>
      <c:valAx>
        <c:axId val="219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6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Sheet3!$D$86:$D$90</c:f>
              <c:numCache>
                <c:formatCode>General</c:formatCode>
                <c:ptCount val="5"/>
                <c:pt idx="0">
                  <c:v>14.6</c:v>
                </c:pt>
                <c:pt idx="1">
                  <c:v>37.9</c:v>
                </c:pt>
                <c:pt idx="2">
                  <c:v>102.9</c:v>
                </c:pt>
                <c:pt idx="3">
                  <c:v>355.6</c:v>
                </c:pt>
                <c:pt idx="4">
                  <c:v>1310.8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E-45CE-82FC-170612B0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6528"/>
        <c:axId val="368291936"/>
      </c:scatterChart>
      <c:valAx>
        <c:axId val="3682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1936"/>
        <c:crosses val="autoZero"/>
        <c:crossBetween val="midCat"/>
      </c:valAx>
      <c:valAx>
        <c:axId val="3682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initElapsed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Sheet4!$A$2:$A$7</c:f>
              <c:numCache>
                <c:formatCode>General</c:formatCode>
                <c:ptCount val="6"/>
                <c:pt idx="0">
                  <c:v>19602</c:v>
                </c:pt>
                <c:pt idx="1">
                  <c:v>39424</c:v>
                </c:pt>
                <c:pt idx="2">
                  <c:v>79039</c:v>
                </c:pt>
                <c:pt idx="3">
                  <c:v>160103</c:v>
                </c:pt>
                <c:pt idx="4">
                  <c:v>320683</c:v>
                </c:pt>
                <c:pt idx="5">
                  <c:v>645992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F-48A7-8C37-61D9A5CB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48512"/>
        <c:axId val="2097849344"/>
      </c:scatterChart>
      <c:valAx>
        <c:axId val="20978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849344"/>
        <c:crosses val="autoZero"/>
        <c:crossBetween val="midCat"/>
      </c:valAx>
      <c:valAx>
        <c:axId val="20978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84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generateElapsed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Sheet4!$B$2:$B$7</c:f>
              <c:numCache>
                <c:formatCode>General</c:formatCode>
                <c:ptCount val="6"/>
                <c:pt idx="0">
                  <c:v>1352.6</c:v>
                </c:pt>
                <c:pt idx="1">
                  <c:v>1365.5</c:v>
                </c:pt>
                <c:pt idx="2">
                  <c:v>1377.3</c:v>
                </c:pt>
                <c:pt idx="3">
                  <c:v>1386.8</c:v>
                </c:pt>
                <c:pt idx="4">
                  <c:v>1388.1</c:v>
                </c:pt>
                <c:pt idx="5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D-446F-821C-0951CDF2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5280"/>
        <c:axId val="368285696"/>
      </c:scatterChart>
      <c:valAx>
        <c:axId val="3682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5696"/>
        <c:crosses val="autoZero"/>
        <c:crossBetween val="midCat"/>
      </c:valAx>
      <c:valAx>
        <c:axId val="3682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generate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12.45</c:v>
              </c:pt>
              <c:pt idx="1">
                <c:v>30.787500000000001</c:v>
              </c:pt>
              <c:pt idx="2">
                <c:v>88.25</c:v>
              </c:pt>
              <c:pt idx="3">
                <c:v>309.42500000000001</c:v>
              </c:pt>
              <c:pt idx="4">
                <c:v>1201.4375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20-4507-8803-F73B7FE4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init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Sheet1!$C$22:$C$26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31.024999999999999</c:v>
                      </c:pt>
                      <c:pt idx="1">
                        <c:v>41.9375</c:v>
                      </c:pt>
                      <c:pt idx="2">
                        <c:v>74.375</c:v>
                      </c:pt>
                      <c:pt idx="3">
                        <c:v>103.88749999999999</c:v>
                      </c:pt>
                      <c:pt idx="4">
                        <c:v>192.375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20-4507-8803-F73B7FE483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verify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11.7125</c:v>
                    </c:pt>
                    <c:pt idx="1">
                      <c:v>28.524999999999999</c:v>
                    </c:pt>
                    <c:pt idx="2">
                      <c:v>84.912499999999994</c:v>
                    </c:pt>
                    <c:pt idx="3">
                      <c:v>259.625</c:v>
                    </c:pt>
                    <c:pt idx="4">
                      <c:v>947.52499999999998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20-4507-8803-F73B7FE483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open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3.2374999999999998</c:v>
                    </c:pt>
                    <c:pt idx="1">
                      <c:v>7.1875</c:v>
                    </c:pt>
                    <c:pt idx="2">
                      <c:v>12.775</c:v>
                    </c:pt>
                    <c:pt idx="3">
                      <c:v>23.662500000000001</c:v>
                    </c:pt>
                    <c:pt idx="4">
                      <c:v>50.35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20-4507-8803-F73B7FE483F7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verifyElapsed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Sheet4!$C$2:$C$7</c:f>
              <c:numCache>
                <c:formatCode>General</c:formatCode>
                <c:ptCount val="6"/>
                <c:pt idx="0">
                  <c:v>1085.7</c:v>
                </c:pt>
                <c:pt idx="1">
                  <c:v>1088.3</c:v>
                </c:pt>
                <c:pt idx="2">
                  <c:v>1099.9000000000001</c:v>
                </c:pt>
                <c:pt idx="3">
                  <c:v>1120.0999999999999</c:v>
                </c:pt>
                <c:pt idx="4">
                  <c:v>1109.5999999999999</c:v>
                </c:pt>
                <c:pt idx="5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9-442D-9F88-1368A6C6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000"/>
        <c:axId val="3973760"/>
      </c:scatterChart>
      <c:valAx>
        <c:axId val="1031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3760"/>
        <c:crosses val="autoZero"/>
        <c:crossBetween val="midCat"/>
      </c:valAx>
      <c:valAx>
        <c:axId val="39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Sheet4!$D$2:$D$7</c:f>
              <c:numCache>
                <c:formatCode>General</c:formatCode>
                <c:ptCount val="6"/>
                <c:pt idx="0">
                  <c:v>1551</c:v>
                </c:pt>
                <c:pt idx="1">
                  <c:v>3102.7</c:v>
                </c:pt>
                <c:pt idx="2">
                  <c:v>6220.5</c:v>
                </c:pt>
                <c:pt idx="3">
                  <c:v>12497.9</c:v>
                </c:pt>
                <c:pt idx="4">
                  <c:v>24999.7</c:v>
                </c:pt>
                <c:pt idx="5">
                  <c:v>50137.7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D-4681-A489-7774A086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9328"/>
        <c:axId val="213092240"/>
      </c:scatterChart>
      <c:valAx>
        <c:axId val="2130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92240"/>
        <c:crosses val="autoZero"/>
        <c:crossBetween val="midCat"/>
      </c:valAx>
      <c:valAx>
        <c:axId val="213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open+generate+verify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Sheet4!$D$2:$D$7</c:f>
              <c:numCache>
                <c:formatCode>General</c:formatCode>
                <c:ptCount val="6"/>
                <c:pt idx="0">
                  <c:v>1551</c:v>
                </c:pt>
                <c:pt idx="1">
                  <c:v>3102.7</c:v>
                </c:pt>
                <c:pt idx="2">
                  <c:v>6220.5</c:v>
                </c:pt>
                <c:pt idx="3">
                  <c:v>12497.9</c:v>
                </c:pt>
                <c:pt idx="4">
                  <c:v>24999.7</c:v>
                </c:pt>
                <c:pt idx="5">
                  <c:v>50137.7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9-445D-B592-B26C3DE8E6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Sheet4!$C$2:$C$7</c:f>
              <c:numCache>
                <c:formatCode>General</c:formatCode>
                <c:ptCount val="6"/>
                <c:pt idx="0">
                  <c:v>1085.7</c:v>
                </c:pt>
                <c:pt idx="1">
                  <c:v>1088.3</c:v>
                </c:pt>
                <c:pt idx="2">
                  <c:v>1099.9000000000001</c:v>
                </c:pt>
                <c:pt idx="3">
                  <c:v>1120.0999999999999</c:v>
                </c:pt>
                <c:pt idx="4">
                  <c:v>1109.5999999999999</c:v>
                </c:pt>
                <c:pt idx="5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9-445D-B592-B26C3DE8E64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Sheet4!$B$2:$B$7</c:f>
              <c:numCache>
                <c:formatCode>General</c:formatCode>
                <c:ptCount val="6"/>
                <c:pt idx="0">
                  <c:v>1352.6</c:v>
                </c:pt>
                <c:pt idx="1">
                  <c:v>1365.5</c:v>
                </c:pt>
                <c:pt idx="2">
                  <c:v>1377.3</c:v>
                </c:pt>
                <c:pt idx="3">
                  <c:v>1386.8</c:v>
                </c:pt>
                <c:pt idx="4">
                  <c:v>1388.1</c:v>
                </c:pt>
                <c:pt idx="5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99-445D-B592-B26C3DE8E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9328"/>
        <c:axId val="213092240"/>
      </c:scatterChart>
      <c:valAx>
        <c:axId val="2130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92240"/>
        <c:crosses val="autoZero"/>
        <c:crossBetween val="midCat"/>
      </c:valAx>
      <c:valAx>
        <c:axId val="213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initElapsed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Sheet4!$B$46:$B$50</c:f>
              <c:numCache>
                <c:formatCode>General</c:formatCode>
                <c:ptCount val="5"/>
                <c:pt idx="0">
                  <c:v>39264</c:v>
                </c:pt>
                <c:pt idx="1">
                  <c:v>73930</c:v>
                </c:pt>
                <c:pt idx="2">
                  <c:v>137090</c:v>
                </c:pt>
                <c:pt idx="3">
                  <c:v>282569</c:v>
                </c:pt>
                <c:pt idx="4">
                  <c:v>645992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E-417D-933C-17AD8334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26160"/>
        <c:axId val="356606192"/>
      </c:scatterChart>
      <c:valAx>
        <c:axId val="3566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606192"/>
        <c:crosses val="autoZero"/>
        <c:crossBetween val="midCat"/>
      </c:valAx>
      <c:valAx>
        <c:axId val="3566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6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generateElapsed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Sheet4!$C$46:$C$50</c:f>
              <c:numCache>
                <c:formatCode>General</c:formatCode>
                <c:ptCount val="5"/>
                <c:pt idx="0">
                  <c:v>16.5</c:v>
                </c:pt>
                <c:pt idx="1">
                  <c:v>37.799999999999997</c:v>
                </c:pt>
                <c:pt idx="2">
                  <c:v>109.2</c:v>
                </c:pt>
                <c:pt idx="3">
                  <c:v>359</c:v>
                </c:pt>
                <c:pt idx="4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F-4065-B696-4133FB6A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8608"/>
        <c:axId val="368287360"/>
      </c:scatterChart>
      <c:valAx>
        <c:axId val="3682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7360"/>
        <c:crosses val="autoZero"/>
        <c:crossBetween val="midCat"/>
      </c:valAx>
      <c:valAx>
        <c:axId val="368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verifyElapsed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Sheet4!$D$46:$D$50</c:f>
              <c:numCache>
                <c:formatCode>General</c:formatCode>
                <c:ptCount val="5"/>
                <c:pt idx="0">
                  <c:v>15.2</c:v>
                </c:pt>
                <c:pt idx="1">
                  <c:v>35.6</c:v>
                </c:pt>
                <c:pt idx="2">
                  <c:v>98.2</c:v>
                </c:pt>
                <c:pt idx="3">
                  <c:v>305.3</c:v>
                </c:pt>
                <c:pt idx="4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5-4786-ADE3-911BE09B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136"/>
        <c:axId val="10102800"/>
      </c:scatterChart>
      <c:valAx>
        <c:axId val="101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2800"/>
        <c:crosses val="autoZero"/>
        <c:crossBetween val="midCat"/>
      </c:valAx>
      <c:valAx>
        <c:axId val="101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Sheet4!$E$46:$E$50</c:f>
              <c:numCache>
                <c:formatCode>General</c:formatCode>
                <c:ptCount val="5"/>
                <c:pt idx="0">
                  <c:v>3594.2</c:v>
                </c:pt>
                <c:pt idx="1">
                  <c:v>7409.1</c:v>
                </c:pt>
                <c:pt idx="2">
                  <c:v>12909.5</c:v>
                </c:pt>
                <c:pt idx="3">
                  <c:v>24072.3</c:v>
                </c:pt>
                <c:pt idx="4">
                  <c:v>50137.7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E-4494-8E85-701745C9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64880"/>
        <c:axId val="338365712"/>
      </c:scatterChart>
      <c:valAx>
        <c:axId val="3383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712"/>
        <c:crosses val="autoZero"/>
        <c:crossBetween val="midCat"/>
      </c:valAx>
      <c:valAx>
        <c:axId val="3383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generate+verify</a:t>
            </a:r>
            <a:endParaRPr lang="zh-CN" altLang="en-US"/>
          </a:p>
        </c:rich>
      </c:tx>
      <c:layout>
        <c:manualLayout>
          <c:xMode val="edge"/>
          <c:yMode val="edge"/>
          <c:x val="0.437034558180227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Sheet4!$C$2:$C$7</c:f>
              <c:numCache>
                <c:formatCode>General</c:formatCode>
                <c:ptCount val="6"/>
                <c:pt idx="0">
                  <c:v>1085.7</c:v>
                </c:pt>
                <c:pt idx="1">
                  <c:v>1088.3</c:v>
                </c:pt>
                <c:pt idx="2">
                  <c:v>1099.9000000000001</c:v>
                </c:pt>
                <c:pt idx="3">
                  <c:v>1120.0999999999999</c:v>
                </c:pt>
                <c:pt idx="4">
                  <c:v>1109.5999999999999</c:v>
                </c:pt>
                <c:pt idx="5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2-47EA-9299-94FEBC8D94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Sheet4!$B$2:$B$7</c:f>
              <c:numCache>
                <c:formatCode>General</c:formatCode>
                <c:ptCount val="6"/>
                <c:pt idx="0">
                  <c:v>1352.6</c:v>
                </c:pt>
                <c:pt idx="1">
                  <c:v>1365.5</c:v>
                </c:pt>
                <c:pt idx="2">
                  <c:v>1377.3</c:v>
                </c:pt>
                <c:pt idx="3">
                  <c:v>1386.8</c:v>
                </c:pt>
                <c:pt idx="4">
                  <c:v>1388.1</c:v>
                </c:pt>
                <c:pt idx="5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82-47EA-9299-94FEBC8D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06528"/>
        <c:axId val="352608608"/>
      </c:scatterChart>
      <c:valAx>
        <c:axId val="3526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08608"/>
        <c:crosses val="autoZero"/>
        <c:crossBetween val="midCat"/>
      </c:valAx>
      <c:valAx>
        <c:axId val="3526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open+generate+verify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Sheet4!$E$46:$E$50</c:f>
              <c:numCache>
                <c:formatCode>General</c:formatCode>
                <c:ptCount val="5"/>
                <c:pt idx="0">
                  <c:v>3594.2</c:v>
                </c:pt>
                <c:pt idx="1">
                  <c:v>7409.1</c:v>
                </c:pt>
                <c:pt idx="2">
                  <c:v>12909.5</c:v>
                </c:pt>
                <c:pt idx="3">
                  <c:v>24072.3</c:v>
                </c:pt>
                <c:pt idx="4">
                  <c:v>50137.7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F-44AD-80CE-8F965DF0B7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Sheet4!$C$46:$C$50</c:f>
              <c:numCache>
                <c:formatCode>General</c:formatCode>
                <c:ptCount val="5"/>
                <c:pt idx="0">
                  <c:v>16.5</c:v>
                </c:pt>
                <c:pt idx="1">
                  <c:v>37.799999999999997</c:v>
                </c:pt>
                <c:pt idx="2">
                  <c:v>109.2</c:v>
                </c:pt>
                <c:pt idx="3">
                  <c:v>359</c:v>
                </c:pt>
                <c:pt idx="4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EF-44AD-80CE-8F965DF0B7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Sheet4!$D$46:$D$50</c:f>
              <c:numCache>
                <c:formatCode>General</c:formatCode>
                <c:ptCount val="5"/>
                <c:pt idx="0">
                  <c:v>15.2</c:v>
                </c:pt>
                <c:pt idx="1">
                  <c:v>35.6</c:v>
                </c:pt>
                <c:pt idx="2">
                  <c:v>98.2</c:v>
                </c:pt>
                <c:pt idx="3">
                  <c:v>305.3</c:v>
                </c:pt>
                <c:pt idx="4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EF-44AD-80CE-8F965DF0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64880"/>
        <c:axId val="338365712"/>
      </c:scatterChart>
      <c:valAx>
        <c:axId val="3383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712"/>
        <c:crosses val="autoZero"/>
        <c:crossBetween val="midCat"/>
      </c:valAx>
      <c:valAx>
        <c:axId val="3383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generate+verify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Sheet4!$C$46:$C$50</c:f>
              <c:numCache>
                <c:formatCode>General</c:formatCode>
                <c:ptCount val="5"/>
                <c:pt idx="0">
                  <c:v>16.5</c:v>
                </c:pt>
                <c:pt idx="1">
                  <c:v>37.799999999999997</c:v>
                </c:pt>
                <c:pt idx="2">
                  <c:v>109.2</c:v>
                </c:pt>
                <c:pt idx="3">
                  <c:v>359</c:v>
                </c:pt>
                <c:pt idx="4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022-A162-73D54BACE66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Sheet4!$D$46:$D$50</c:f>
              <c:numCache>
                <c:formatCode>General</c:formatCode>
                <c:ptCount val="5"/>
                <c:pt idx="0">
                  <c:v>15.2</c:v>
                </c:pt>
                <c:pt idx="1">
                  <c:v>35.6</c:v>
                </c:pt>
                <c:pt idx="2">
                  <c:v>98.2</c:v>
                </c:pt>
                <c:pt idx="3">
                  <c:v>305.3</c:v>
                </c:pt>
                <c:pt idx="4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B-4022-A162-73D54BAC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8608"/>
        <c:axId val="368287360"/>
      </c:scatterChart>
      <c:valAx>
        <c:axId val="3682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7360"/>
        <c:crosses val="autoZero"/>
        <c:crossBetween val="midCat"/>
      </c:valAx>
      <c:valAx>
        <c:axId val="368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verify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11.7125</c:v>
              </c:pt>
              <c:pt idx="1">
                <c:v>28.524999999999999</c:v>
              </c:pt>
              <c:pt idx="2">
                <c:v>84.912499999999994</c:v>
              </c:pt>
              <c:pt idx="3">
                <c:v>259.625</c:v>
              </c:pt>
              <c:pt idx="4">
                <c:v>947.52499999999998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11-4C23-BBC6-5D242C23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init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31.024999999999999</c:v>
                    </c:pt>
                    <c:pt idx="1">
                      <c:v>41.9375</c:v>
                    </c:pt>
                    <c:pt idx="2">
                      <c:v>74.375</c:v>
                    </c:pt>
                    <c:pt idx="3">
                      <c:v>103.8875</c:v>
                    </c:pt>
                    <c:pt idx="4">
                      <c:v>192.375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4E11-4C23-BBC6-5D242C23B7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generate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12.45</c:v>
                    </c:pt>
                    <c:pt idx="1">
                      <c:v>30.787500000000001</c:v>
                    </c:pt>
                    <c:pt idx="2">
                      <c:v>88.25</c:v>
                    </c:pt>
                    <c:pt idx="3">
                      <c:v>309.42500000000001</c:v>
                    </c:pt>
                    <c:pt idx="4">
                      <c:v>1201.4375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11-4C23-BBC6-5D242C23B7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open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3.2374999999999998</c:v>
                    </c:pt>
                    <c:pt idx="1">
                      <c:v>7.1875</c:v>
                    </c:pt>
                    <c:pt idx="2">
                      <c:v>12.775</c:v>
                    </c:pt>
                    <c:pt idx="3">
                      <c:v>23.662500000000001</c:v>
                    </c:pt>
                    <c:pt idx="4">
                      <c:v>50.35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11-4C23-BBC6-5D242C23B7FF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Sheet6!$O$15:$O$17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Sheet6!$P$15:$P$17</c:f>
              <c:numCache>
                <c:formatCode>General</c:formatCode>
                <c:ptCount val="3"/>
                <c:pt idx="0">
                  <c:v>1563.5</c:v>
                </c:pt>
                <c:pt idx="1">
                  <c:v>4754</c:v>
                </c:pt>
                <c:pt idx="2">
                  <c:v>7146.9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B-4537-BE03-CB4D1221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39456"/>
        <c:axId val="366934464"/>
      </c:scatterChart>
      <c:valAx>
        <c:axId val="3669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34464"/>
        <c:crosses val="autoZero"/>
        <c:crossBetween val="midCat"/>
      </c:valAx>
      <c:valAx>
        <c:axId val="366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Sheet6!$B$117:$B$124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31</c:v>
                </c:pt>
                <c:pt idx="5">
                  <c:v>61</c:v>
                </c:pt>
                <c:pt idx="6">
                  <c:v>91</c:v>
                </c:pt>
                <c:pt idx="7">
                  <c:v>121</c:v>
                </c:pt>
              </c:numCache>
            </c:numRef>
          </c:xVal>
          <c:yVal>
            <c:numRef>
              <c:f>Sheet6!$D$117:$D$124</c:f>
              <c:numCache>
                <c:formatCode>General</c:formatCode>
                <c:ptCount val="8"/>
                <c:pt idx="0">
                  <c:v>46.680800000000005</c:v>
                </c:pt>
                <c:pt idx="1">
                  <c:v>93.653800000000004</c:v>
                </c:pt>
                <c:pt idx="2">
                  <c:v>140.79392999999999</c:v>
                </c:pt>
                <c:pt idx="3">
                  <c:v>234.887</c:v>
                </c:pt>
                <c:pt idx="4">
                  <c:v>470.17700000000002</c:v>
                </c:pt>
                <c:pt idx="5">
                  <c:v>940.75700000000006</c:v>
                </c:pt>
                <c:pt idx="6">
                  <c:v>1411.337</c:v>
                </c:pt>
                <c:pt idx="7">
                  <c:v>1881.9170000000001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B-4E51-B105-899A6141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85983"/>
        <c:axId val="644586399"/>
      </c:scatterChart>
      <c:valAx>
        <c:axId val="64458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586399"/>
        <c:crosses val="autoZero"/>
        <c:crossBetween val="midCat"/>
      </c:valAx>
      <c:valAx>
        <c:axId val="6445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58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Sheet6!$L$138:$L$142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Sheet6!$N$138:$N$141</c:f>
              <c:numCache>
                <c:formatCode>General</c:formatCode>
                <c:ptCount val="4"/>
                <c:pt idx="0">
                  <c:v>320</c:v>
                </c:pt>
                <c:pt idx="1">
                  <c:v>1065.5999999999999</c:v>
                </c:pt>
                <c:pt idx="2">
                  <c:v>4160</c:v>
                </c:pt>
                <c:pt idx="3">
                  <c:v>18137.599999999999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6-47AB-BF81-4322CE8AA3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Sheet6!$L$149:$L$152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Sheet6!$N$149:$N$152</c:f>
              <c:numCache>
                <c:formatCode>General</c:formatCode>
                <c:ptCount val="4"/>
                <c:pt idx="0">
                  <c:v>440</c:v>
                </c:pt>
                <c:pt idx="1">
                  <c:v>1865.6</c:v>
                </c:pt>
                <c:pt idx="2">
                  <c:v>7680</c:v>
                </c:pt>
                <c:pt idx="3">
                  <c:v>30822.400000000001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76-47AB-BF81-4322CE8AA3BB}"/>
            </c:ext>
          </c:extLst>
        </c:ser>
        <c:ser>
          <c:idx val="2"/>
          <c:order val="2"/>
          <c:tx>
            <c:strRef>
              <c:f>Sheet6!$L$144:$L$146</c:f>
              <c:strCach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Sheet6!$L$144:$L$146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Sheet6!$N$144:$N$146</c:f>
              <c:numCache>
                <c:formatCode>General</c:formatCode>
                <c:ptCount val="3"/>
                <c:pt idx="0">
                  <c:v>16900</c:v>
                </c:pt>
                <c:pt idx="1">
                  <c:v>37800</c:v>
                </c:pt>
                <c:pt idx="2">
                  <c:v>67200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76-47AB-BF81-4322CE8AA3BB}"/>
            </c:ext>
          </c:extLst>
        </c:ser>
        <c:ser>
          <c:idx val="3"/>
          <c:order val="3"/>
          <c:tx>
            <c:strRef>
              <c:f>Sheet6!$L$131:$L$135</c:f>
              <c:strCache>
                <c:ptCount val="5"/>
                <c:pt idx="0">
                  <c:v>16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Sheet6!$L$131:$L$135</c:f>
              <c:numCache>
                <c:formatCode>General</c:formatCode>
                <c:ptCount val="5"/>
                <c:pt idx="0">
                  <c:v>16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</c:numCache>
            </c:numRef>
          </c:xVal>
          <c:yVal>
            <c:numRef>
              <c:f>Sheet6!$N$131:$N$135</c:f>
              <c:numCache>
                <c:formatCode>General</c:formatCode>
                <c:ptCount val="5"/>
                <c:pt idx="0">
                  <c:v>231.839</c:v>
                </c:pt>
                <c:pt idx="1">
                  <c:v>463.60399999999998</c:v>
                </c:pt>
                <c:pt idx="2">
                  <c:v>927.13400000000001</c:v>
                </c:pt>
                <c:pt idx="3">
                  <c:v>1390.664</c:v>
                </c:pt>
                <c:pt idx="4">
                  <c:v>1854.194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76-47AB-BF81-4322CE8A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78095"/>
        <c:axId val="641967279"/>
      </c:scatterChart>
      <c:valAx>
        <c:axId val="6419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967279"/>
        <c:crosses val="autoZero"/>
        <c:crossBetween val="midCat"/>
      </c:valAx>
      <c:valAx>
        <c:axId val="6419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9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Sheet6!$L$144:$L$146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Sheet6!$N$144:$N$146</c:f>
              <c:numCache>
                <c:formatCode>General</c:formatCode>
                <c:ptCount val="3"/>
                <c:pt idx="0">
                  <c:v>16900</c:v>
                </c:pt>
                <c:pt idx="1">
                  <c:v>37800</c:v>
                </c:pt>
                <c:pt idx="2">
                  <c:v>67200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F-444D-B3B1-329436E5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3103"/>
        <c:axId val="838231455"/>
      </c:scatterChart>
      <c:valAx>
        <c:axId val="8382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231455"/>
        <c:crosses val="autoZero"/>
        <c:crossBetween val="midCat"/>
      </c:valAx>
      <c:valAx>
        <c:axId val="8382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24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open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Lit>
              <c:formatCode>General</c:formatCode>
              <c:ptCount val="5"/>
              <c:pt idx="0">
                <c:v>3.2374999999999998</c:v>
              </c:pt>
              <c:pt idx="1">
                <c:v>7.1875</c:v>
              </c:pt>
              <c:pt idx="2">
                <c:v>12.775</c:v>
              </c:pt>
              <c:pt idx="3">
                <c:v>23.662500000000001</c:v>
              </c:pt>
              <c:pt idx="4">
                <c:v>50.35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A8-44A7-B52D-D45712AC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init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31.024999999999999</c:v>
                    </c:pt>
                    <c:pt idx="1">
                      <c:v>41.9375</c:v>
                    </c:pt>
                    <c:pt idx="2">
                      <c:v>74.375</c:v>
                    </c:pt>
                    <c:pt idx="3">
                      <c:v>103.8875</c:v>
                    </c:pt>
                    <c:pt idx="4">
                      <c:v>192.375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B3A8-44A7-B52D-D45712AC55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generate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12.45</c:v>
                    </c:pt>
                    <c:pt idx="1">
                      <c:v>30.787500000000001</c:v>
                    </c:pt>
                    <c:pt idx="2">
                      <c:v>88.25</c:v>
                    </c:pt>
                    <c:pt idx="3">
                      <c:v>309.42500000000001</c:v>
                    </c:pt>
                    <c:pt idx="4">
                      <c:v>1201.4375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A8-44A7-B52D-D45712AC55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verify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11.7125</c:v>
                    </c:pt>
                    <c:pt idx="1">
                      <c:v>28.524999999999999</c:v>
                    </c:pt>
                    <c:pt idx="2">
                      <c:v>84.912499999999994</c:v>
                    </c:pt>
                    <c:pt idx="3">
                      <c:v>259.625</c:v>
                    </c:pt>
                    <c:pt idx="4">
                      <c:v>947.52499999999998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A8-44A7-B52D-D45712AC5572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128-bit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Sheet1!$G$72:$G$79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Sheet1!$F$72:$F$79</c:f>
              <c:numCache>
                <c:formatCode>General</c:formatCode>
                <c:ptCount val="8"/>
                <c:pt idx="0">
                  <c:v>3.4</c:v>
                </c:pt>
                <c:pt idx="1">
                  <c:v>7.25</c:v>
                </c:pt>
                <c:pt idx="2">
                  <c:v>14.35</c:v>
                </c:pt>
                <c:pt idx="3">
                  <c:v>28.2</c:v>
                </c:pt>
                <c:pt idx="4">
                  <c:v>59.15</c:v>
                </c:pt>
                <c:pt idx="5">
                  <c:v>131.75</c:v>
                </c:pt>
                <c:pt idx="6">
                  <c:v>277.2</c:v>
                </c:pt>
                <c:pt idx="7">
                  <c:v>545.20000000000005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0-4526-937F-B71473620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81547"/>
        <c:axId val="962123160"/>
      </c:lineChart>
      <c:catAx>
        <c:axId val="3732815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23160"/>
        <c:crosses val="autoZero"/>
        <c:auto val="1"/>
        <c:lblAlgn val="ctr"/>
        <c:lblOffset val="100"/>
        <c:noMultiLvlLbl val="0"/>
      </c:catAx>
      <c:valAx>
        <c:axId val="9621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815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256-bit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Sheet1!$G$80:$G$87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Sheet1!$F$80:$F$87</c:f>
              <c:numCache>
                <c:formatCode>General</c:formatCode>
                <c:ptCount val="8"/>
                <c:pt idx="0">
                  <c:v>7.55</c:v>
                </c:pt>
                <c:pt idx="1">
                  <c:v>15.2</c:v>
                </c:pt>
                <c:pt idx="2">
                  <c:v>28.6</c:v>
                </c:pt>
                <c:pt idx="3">
                  <c:v>64.2</c:v>
                </c:pt>
                <c:pt idx="4">
                  <c:v>122.8</c:v>
                </c:pt>
                <c:pt idx="5">
                  <c:v>242.3</c:v>
                </c:pt>
                <c:pt idx="6">
                  <c:v>634.4</c:v>
                </c:pt>
                <c:pt idx="7">
                  <c:v>1161.5999999999999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0-4D96-9FB2-F167E4E9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66802"/>
        <c:axId val="993147544"/>
      </c:lineChart>
      <c:catAx>
        <c:axId val="2587668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147544"/>
        <c:crosses val="autoZero"/>
        <c:auto val="1"/>
        <c:lblAlgn val="ctr"/>
        <c:lblOffset val="100"/>
        <c:noMultiLvlLbl val="0"/>
      </c:catAx>
      <c:valAx>
        <c:axId val="9931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7668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512-bit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Sheet1!$G$88:$G$95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Sheet1!$F$88:$F$95</c:f>
              <c:numCache>
                <c:formatCode>General</c:formatCode>
                <c:ptCount val="8"/>
                <c:pt idx="0">
                  <c:v>12.45</c:v>
                </c:pt>
                <c:pt idx="1">
                  <c:v>25.85</c:v>
                </c:pt>
                <c:pt idx="2">
                  <c:v>53.3</c:v>
                </c:pt>
                <c:pt idx="3">
                  <c:v>112.4</c:v>
                </c:pt>
                <c:pt idx="4">
                  <c:v>214.65</c:v>
                </c:pt>
                <c:pt idx="5">
                  <c:v>422.45</c:v>
                </c:pt>
                <c:pt idx="6">
                  <c:v>937.2</c:v>
                </c:pt>
                <c:pt idx="7">
                  <c:v>1875.8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F-4BAE-B306-656FAC2C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12258"/>
        <c:axId val="339877688"/>
      </c:lineChart>
      <c:catAx>
        <c:axId val="8410122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877688"/>
        <c:crosses val="autoZero"/>
        <c:auto val="1"/>
        <c:lblAlgn val="ctr"/>
        <c:lblOffset val="100"/>
        <c:noMultiLvlLbl val="0"/>
      </c:catAx>
      <c:valAx>
        <c:axId val="3398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0122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Sheet1!$G$96:$G$103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Sheet1!$F$96:$F$103</c:f>
              <c:numCache>
                <c:formatCode>General</c:formatCode>
                <c:ptCount val="8"/>
                <c:pt idx="0">
                  <c:v>24.85</c:v>
                </c:pt>
                <c:pt idx="1">
                  <c:v>49</c:v>
                </c:pt>
                <c:pt idx="2">
                  <c:v>99.3</c:v>
                </c:pt>
                <c:pt idx="3">
                  <c:v>199.2</c:v>
                </c:pt>
                <c:pt idx="4">
                  <c:v>406.3</c:v>
                </c:pt>
                <c:pt idx="5">
                  <c:v>792.4</c:v>
                </c:pt>
                <c:pt idx="6">
                  <c:v>1692.6</c:v>
                </c:pt>
                <c:pt idx="7">
                  <c:v>3636.2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D-4593-A76C-B2C113C5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09911"/>
        <c:axId val="150368186"/>
      </c:lineChart>
      <c:catAx>
        <c:axId val="1907099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68186"/>
        <c:crosses val="autoZero"/>
        <c:auto val="1"/>
        <c:lblAlgn val="ctr"/>
        <c:lblOffset val="100"/>
        <c:noMultiLvlLbl val="0"/>
      </c:catAx>
      <c:valAx>
        <c:axId val="150368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09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Sheet1!$G$104:$G$111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Sheet1!$F$104:$F$111</c:f>
              <c:numCache>
                <c:formatCode>General</c:formatCode>
                <c:ptCount val="8"/>
                <c:pt idx="0">
                  <c:v>51.35</c:v>
                </c:pt>
                <c:pt idx="1">
                  <c:v>100.5</c:v>
                </c:pt>
                <c:pt idx="2">
                  <c:v>209</c:v>
                </c:pt>
                <c:pt idx="3">
                  <c:v>428.35</c:v>
                </c:pt>
                <c:pt idx="4">
                  <c:v>876.15</c:v>
                </c:pt>
                <c:pt idx="5">
                  <c:v>1623.05</c:v>
                </c:pt>
                <c:pt idx="6">
                  <c:v>3854.8</c:v>
                </c:pt>
                <c:pt idx="7">
                  <c:v>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2-4CBF-B7B4-68450E60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926"/>
        <c:axId val="998762530"/>
      </c:lineChart>
      <c:catAx>
        <c:axId val="622809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762530"/>
        <c:crosses val="autoZero"/>
        <c:auto val="1"/>
        <c:lblAlgn val="ctr"/>
        <c:lblOffset val="100"/>
        <c:noMultiLvlLbl val="0"/>
      </c:catAx>
      <c:valAx>
        <c:axId val="9987625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809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88900</xdr:rowOff>
    </xdr:from>
    <xdr:to>
      <xdr:col>13</xdr:col>
      <xdr:colOff>367665</xdr:colOff>
      <xdr:row>14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2</xdr:row>
      <xdr:rowOff>101600</xdr:rowOff>
    </xdr:from>
    <xdr:to>
      <xdr:col>19</xdr:col>
      <xdr:colOff>71120</xdr:colOff>
      <xdr:row>14</xdr:row>
      <xdr:rowOff>89535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16</xdr:row>
      <xdr:rowOff>127000</xdr:rowOff>
    </xdr:from>
    <xdr:to>
      <xdr:col>13</xdr:col>
      <xdr:colOff>483870</xdr:colOff>
      <xdr:row>28</xdr:row>
      <xdr:rowOff>114935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16</xdr:row>
      <xdr:rowOff>120650</xdr:rowOff>
    </xdr:from>
    <xdr:to>
      <xdr:col>19</xdr:col>
      <xdr:colOff>58420</xdr:colOff>
      <xdr:row>28</xdr:row>
      <xdr:rowOff>108585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311150</xdr:colOff>
      <xdr:row>70</xdr:row>
      <xdr:rowOff>107315</xdr:rowOff>
    </xdr:from>
    <xdr:to>
      <xdr:col>13</xdr:col>
      <xdr:colOff>6350</xdr:colOff>
      <xdr:row>84</xdr:row>
      <xdr:rowOff>69850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285750</xdr:colOff>
      <xdr:row>70</xdr:row>
      <xdr:rowOff>101600</xdr:rowOff>
    </xdr:from>
    <xdr:to>
      <xdr:col>18</xdr:col>
      <xdr:colOff>26035</xdr:colOff>
      <xdr:row>84</xdr:row>
      <xdr:rowOff>76835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330200</xdr:colOff>
      <xdr:row>88</xdr:row>
      <xdr:rowOff>12700</xdr:rowOff>
    </xdr:from>
    <xdr:to>
      <xdr:col>13</xdr:col>
      <xdr:colOff>25400</xdr:colOff>
      <xdr:row>103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260350</xdr:colOff>
      <xdr:row>88</xdr:row>
      <xdr:rowOff>6350</xdr:rowOff>
    </xdr:from>
    <xdr:to>
      <xdr:col>18</xdr:col>
      <xdr:colOff>44450</xdr:colOff>
      <xdr:row>103</xdr:row>
      <xdr:rowOff>76835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330200</xdr:colOff>
      <xdr:row>104</xdr:row>
      <xdr:rowOff>95250</xdr:rowOff>
    </xdr:from>
    <xdr:to>
      <xdr:col>13</xdr:col>
      <xdr:colOff>12700</xdr:colOff>
      <xdr:row>115</xdr:row>
      <xdr:rowOff>57150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533400</xdr:colOff>
      <xdr:row>104</xdr:row>
      <xdr:rowOff>102870</xdr:rowOff>
    </xdr:from>
    <xdr:to>
      <xdr:col>21</xdr:col>
      <xdr:colOff>289560</xdr:colOff>
      <xdr:row>119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91AB37-673A-47AF-998C-BF8E7FA4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70</xdr:row>
      <xdr:rowOff>19050</xdr:rowOff>
    </xdr:from>
    <xdr:to>
      <xdr:col>20</xdr:col>
      <xdr:colOff>259080</xdr:colOff>
      <xdr:row>85</xdr:row>
      <xdr:rowOff>19050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CDA221C-C025-4331-83E5-90857B971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86</xdr:row>
      <xdr:rowOff>19050</xdr:rowOff>
    </xdr:from>
    <xdr:to>
      <xdr:col>15</xdr:col>
      <xdr:colOff>0</xdr:colOff>
      <xdr:row>101</xdr:row>
      <xdr:rowOff>19050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2472267-530E-4F15-A3B3-1337C8E4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464820</xdr:colOff>
      <xdr:row>102</xdr:row>
      <xdr:rowOff>72390</xdr:rowOff>
    </xdr:from>
    <xdr:to>
      <xdr:col>15</xdr:col>
      <xdr:colOff>114300</xdr:colOff>
      <xdr:row>117</xdr:row>
      <xdr:rowOff>72390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76CC4AE1-ADEF-4185-8186-1C8EED78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121</xdr:row>
      <xdr:rowOff>19050</xdr:rowOff>
    </xdr:from>
    <xdr:to>
      <xdr:col>15</xdr:col>
      <xdr:colOff>45720</xdr:colOff>
      <xdr:row>136</xdr:row>
      <xdr:rowOff>19050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F71A9C3-90AC-4B46-860F-215360CD1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571500</xdr:colOff>
      <xdr:row>86</xdr:row>
      <xdr:rowOff>34290</xdr:rowOff>
    </xdr:from>
    <xdr:to>
      <xdr:col>22</xdr:col>
      <xdr:colOff>266700</xdr:colOff>
      <xdr:row>101</xdr:row>
      <xdr:rowOff>34290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85CBC935-0F0C-4B02-A0D4-C9088695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15240</xdr:colOff>
      <xdr:row>103</xdr:row>
      <xdr:rowOff>11430</xdr:rowOff>
    </xdr:from>
    <xdr:to>
      <xdr:col>22</xdr:col>
      <xdr:colOff>320040</xdr:colOff>
      <xdr:row>118</xdr:row>
      <xdr:rowOff>11430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531C5892-F5D4-4E63-972E-3EA5420DB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160020</xdr:colOff>
      <xdr:row>92</xdr:row>
      <xdr:rowOff>118110</xdr:rowOff>
    </xdr:from>
    <xdr:to>
      <xdr:col>6</xdr:col>
      <xdr:colOff>480060</xdr:colOff>
      <xdr:row>107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22C9121E-BA98-4082-A4DE-19C8402B8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9</xdr:row>
      <xdr:rowOff>156210</xdr:rowOff>
    </xdr:from>
    <xdr:to>
      <xdr:col>3</xdr:col>
      <xdr:colOff>1363980</xdr:colOff>
      <xdr:row>24</xdr:row>
      <xdr:rowOff>156210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334738-6AF6-4B31-82E5-7DB82B4F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9</xdr:row>
      <xdr:rowOff>171450</xdr:rowOff>
    </xdr:from>
    <xdr:to>
      <xdr:col>12</xdr:col>
      <xdr:colOff>175260</xdr:colOff>
      <xdr:row>24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2CBC3F-D944-46B6-98B5-32FA9294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198120</xdr:colOff>
      <xdr:row>9</xdr:row>
      <xdr:rowOff>156210</xdr:rowOff>
    </xdr:from>
    <xdr:to>
      <xdr:col>20</xdr:col>
      <xdr:colOff>502920</xdr:colOff>
      <xdr:row>24</xdr:row>
      <xdr:rowOff>156210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8C0C0D5-F08A-470F-83E2-D2B411CE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259080</xdr:colOff>
      <xdr:row>26</xdr:row>
      <xdr:rowOff>80010</xdr:rowOff>
    </xdr:from>
    <xdr:to>
      <xdr:col>3</xdr:col>
      <xdr:colOff>1371600</xdr:colOff>
      <xdr:row>41</xdr:row>
      <xdr:rowOff>80010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760E719-C6B0-4248-B585-299CE13A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449580</xdr:colOff>
      <xdr:row>26</xdr:row>
      <xdr:rowOff>83820</xdr:rowOff>
    </xdr:from>
    <xdr:to>
      <xdr:col>12</xdr:col>
      <xdr:colOff>144780</xdr:colOff>
      <xdr:row>41</xdr:row>
      <xdr:rowOff>83820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44B8F1B-9463-40C5-8800-695991CE7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51</xdr:row>
      <xdr:rowOff>110490</xdr:rowOff>
    </xdr:from>
    <xdr:to>
      <xdr:col>3</xdr:col>
      <xdr:colOff>190500</xdr:colOff>
      <xdr:row>66</xdr:row>
      <xdr:rowOff>110490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398A665-7A7D-4617-BB18-F1790A02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1112520</xdr:colOff>
      <xdr:row>51</xdr:row>
      <xdr:rowOff>179070</xdr:rowOff>
    </xdr:from>
    <xdr:to>
      <xdr:col>9</xdr:col>
      <xdr:colOff>0</xdr:colOff>
      <xdr:row>66</xdr:row>
      <xdr:rowOff>179070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E4AE8A-4A50-4D9B-AF6E-742BA656B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502920</xdr:colOff>
      <xdr:row>52</xdr:row>
      <xdr:rowOff>49530</xdr:rowOff>
    </xdr:from>
    <xdr:to>
      <xdr:col>17</xdr:col>
      <xdr:colOff>198120</xdr:colOff>
      <xdr:row>67</xdr:row>
      <xdr:rowOff>49530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F00CD27-DF4B-4BFB-8E1A-D9F8D2D1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388620</xdr:colOff>
      <xdr:row>68</xdr:row>
      <xdr:rowOff>125730</xdr:rowOff>
    </xdr:from>
    <xdr:to>
      <xdr:col>3</xdr:col>
      <xdr:colOff>121920</xdr:colOff>
      <xdr:row>83</xdr:row>
      <xdr:rowOff>125730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30F3F09-9216-4FDB-910A-314302485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426720</xdr:colOff>
      <xdr:row>26</xdr:row>
      <xdr:rowOff>102870</xdr:rowOff>
    </xdr:from>
    <xdr:to>
      <xdr:col>21</xdr:col>
      <xdr:colOff>121920</xdr:colOff>
      <xdr:row>41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E690ABC-3ABB-4519-A8E7-DFFE77CC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1021080</xdr:colOff>
      <xdr:row>68</xdr:row>
      <xdr:rowOff>83820</xdr:rowOff>
    </xdr:from>
    <xdr:to>
      <xdr:col>8</xdr:col>
      <xdr:colOff>518160</xdr:colOff>
      <xdr:row>83</xdr:row>
      <xdr:rowOff>83820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0F0D2CE-E928-4676-9555-F687A5AF1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579120</xdr:colOff>
      <xdr:row>68</xdr:row>
      <xdr:rowOff>60960</xdr:rowOff>
    </xdr:from>
    <xdr:to>
      <xdr:col>17</xdr:col>
      <xdr:colOff>274320</xdr:colOff>
      <xdr:row>83</xdr:row>
      <xdr:rowOff>60960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3E1781D-07D9-46CD-B5F2-4F74F8042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20</xdr:row>
      <xdr:rowOff>57150</xdr:rowOff>
    </xdr:from>
    <xdr:to>
      <xdr:col>21</xdr:col>
      <xdr:colOff>320040</xdr:colOff>
      <xdr:row>35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4BC75F-AB7F-4E38-A48E-36CC0685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130</xdr:row>
      <xdr:rowOff>57150</xdr:rowOff>
    </xdr:from>
    <xdr:to>
      <xdr:col>9</xdr:col>
      <xdr:colOff>327660</xdr:colOff>
      <xdr:row>145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EFCB752-6474-4CBE-BA95-C0487C15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205740</xdr:colOff>
      <xdr:row>132</xdr:row>
      <xdr:rowOff>34290</xdr:rowOff>
    </xdr:from>
    <xdr:to>
      <xdr:col>23</xdr:col>
      <xdr:colOff>510540</xdr:colOff>
      <xdr:row>147</xdr:row>
      <xdr:rowOff>34290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EFABAE7B-7EDC-470E-8605-D20F2F85D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144780</xdr:colOff>
      <xdr:row>149</xdr:row>
      <xdr:rowOff>102870</xdr:rowOff>
    </xdr:from>
    <xdr:to>
      <xdr:col>24</xdr:col>
      <xdr:colOff>449580</xdr:colOff>
      <xdr:row>164</xdr:row>
      <xdr:rowOff>102870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C92A99E8-064D-4825-932C-3247E2EE5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opLeftCell="A91" workbookViewId="0">
      <selection activeCell="F111" sqref="F111"/>
    </sheetView>
  </sheetViews>
  <sheetFormatPr defaultColWidth="8.77734375" defaultRowHeight="14.4" x14ac:dyDescent="0.25"/>
  <cols>
    <col min="1" max="1" width="13.44140625" customWidth="1"/>
    <col min="2" max="2" width="16.21875" customWidth="1"/>
    <col min="3" max="3" width="22.109375" customWidth="1"/>
    <col min="4" max="4" width="19" customWidth="1"/>
    <col min="5" max="5" width="21.21875" customWidth="1"/>
    <col min="6" max="6" width="2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2">
        <v>128</v>
      </c>
      <c r="B2">
        <v>92036827</v>
      </c>
      <c r="C2">
        <v>31.55</v>
      </c>
      <c r="D2">
        <v>12.25</v>
      </c>
      <c r="E2">
        <v>11.55</v>
      </c>
      <c r="F2">
        <v>3.2</v>
      </c>
      <c r="G2" s="12">
        <v>10</v>
      </c>
    </row>
    <row r="3" spans="1:7" x14ac:dyDescent="0.25">
      <c r="A3" s="12"/>
      <c r="B3">
        <v>33256910</v>
      </c>
      <c r="C3">
        <v>30.7</v>
      </c>
      <c r="D3">
        <v>12.25</v>
      </c>
      <c r="E3">
        <v>11.35</v>
      </c>
      <c r="F3">
        <v>3.15</v>
      </c>
      <c r="G3" s="12"/>
    </row>
    <row r="4" spans="1:7" x14ac:dyDescent="0.25">
      <c r="A4" s="12"/>
      <c r="B4">
        <v>37341559</v>
      </c>
      <c r="C4">
        <v>30.7</v>
      </c>
      <c r="D4">
        <v>12.8</v>
      </c>
      <c r="E4">
        <v>12.05</v>
      </c>
      <c r="F4">
        <v>3.3</v>
      </c>
      <c r="G4" s="12"/>
    </row>
    <row r="5" spans="1:7" x14ac:dyDescent="0.25">
      <c r="A5" s="12"/>
      <c r="B5">
        <v>78253405</v>
      </c>
      <c r="C5">
        <v>31.15</v>
      </c>
      <c r="D5">
        <v>12.5</v>
      </c>
      <c r="E5">
        <v>11.9</v>
      </c>
      <c r="F5">
        <v>3.3</v>
      </c>
      <c r="G5" s="12"/>
    </row>
    <row r="6" spans="1:7" x14ac:dyDescent="0.25">
      <c r="A6" s="12">
        <v>256</v>
      </c>
      <c r="B6">
        <v>52300562</v>
      </c>
      <c r="C6">
        <v>42.2</v>
      </c>
      <c r="D6">
        <v>31.1</v>
      </c>
      <c r="E6">
        <v>28.5</v>
      </c>
      <c r="F6">
        <v>7.05</v>
      </c>
      <c r="G6" s="12">
        <v>10</v>
      </c>
    </row>
    <row r="7" spans="1:7" x14ac:dyDescent="0.25">
      <c r="A7" s="12"/>
      <c r="B7">
        <v>48240368</v>
      </c>
      <c r="C7">
        <v>42.05</v>
      </c>
      <c r="D7">
        <v>30.7</v>
      </c>
      <c r="E7">
        <v>28.85</v>
      </c>
      <c r="F7">
        <v>7.2</v>
      </c>
      <c r="G7" s="12"/>
    </row>
    <row r="8" spans="1:7" x14ac:dyDescent="0.25">
      <c r="A8" s="12"/>
      <c r="B8">
        <v>45442882</v>
      </c>
      <c r="C8">
        <v>41.55</v>
      </c>
      <c r="D8">
        <v>30.7</v>
      </c>
      <c r="E8">
        <v>28.15</v>
      </c>
      <c r="F8">
        <v>7.2</v>
      </c>
      <c r="G8" s="12"/>
    </row>
    <row r="9" spans="1:7" x14ac:dyDescent="0.25">
      <c r="A9" s="12"/>
      <c r="B9">
        <v>57621380</v>
      </c>
      <c r="C9">
        <v>41.95</v>
      </c>
      <c r="D9">
        <v>30.65</v>
      </c>
      <c r="E9">
        <v>28.6</v>
      </c>
      <c r="F9">
        <v>7.3</v>
      </c>
      <c r="G9" s="12"/>
    </row>
    <row r="10" spans="1:7" x14ac:dyDescent="0.25">
      <c r="A10" s="12">
        <v>512</v>
      </c>
      <c r="B10">
        <v>288012077</v>
      </c>
      <c r="C10">
        <v>74.55</v>
      </c>
      <c r="D10">
        <v>88.35</v>
      </c>
      <c r="E10">
        <v>84.9</v>
      </c>
      <c r="F10">
        <v>12.75</v>
      </c>
      <c r="G10" s="12">
        <v>10</v>
      </c>
    </row>
    <row r="11" spans="1:7" x14ac:dyDescent="0.25">
      <c r="A11" s="12"/>
      <c r="B11">
        <v>42827144</v>
      </c>
      <c r="C11">
        <v>75.25</v>
      </c>
      <c r="D11">
        <v>87.15</v>
      </c>
      <c r="E11">
        <v>83.75</v>
      </c>
      <c r="F11">
        <v>12.55</v>
      </c>
      <c r="G11" s="12"/>
    </row>
    <row r="12" spans="1:7" x14ac:dyDescent="0.25">
      <c r="A12" s="12"/>
      <c r="B12">
        <v>32465492</v>
      </c>
      <c r="C12">
        <v>73.8</v>
      </c>
      <c r="D12">
        <v>88.55</v>
      </c>
      <c r="E12">
        <v>86.35</v>
      </c>
      <c r="F12">
        <v>13.1</v>
      </c>
      <c r="G12" s="12"/>
    </row>
    <row r="13" spans="1:7" x14ac:dyDescent="0.25">
      <c r="A13" s="12"/>
      <c r="B13">
        <v>38292406</v>
      </c>
      <c r="C13">
        <v>73.900000000000006</v>
      </c>
      <c r="D13">
        <v>88.95</v>
      </c>
      <c r="E13">
        <v>84.65</v>
      </c>
      <c r="F13">
        <v>12.7</v>
      </c>
      <c r="G13" s="12"/>
    </row>
    <row r="14" spans="1:7" x14ac:dyDescent="0.25">
      <c r="A14" s="12">
        <v>1024</v>
      </c>
      <c r="B14">
        <v>43830991</v>
      </c>
      <c r="C14">
        <v>105.3</v>
      </c>
      <c r="D14">
        <v>314.7</v>
      </c>
      <c r="E14">
        <v>265.95</v>
      </c>
      <c r="F14">
        <v>24.15</v>
      </c>
      <c r="G14" s="12">
        <v>10</v>
      </c>
    </row>
    <row r="15" spans="1:7" x14ac:dyDescent="0.25">
      <c r="A15" s="12"/>
      <c r="B15">
        <v>275893951</v>
      </c>
      <c r="C15">
        <v>103.45</v>
      </c>
      <c r="D15">
        <v>300.89999999999998</v>
      </c>
      <c r="E15">
        <v>256.7</v>
      </c>
      <c r="F15">
        <v>23.25</v>
      </c>
      <c r="G15" s="12"/>
    </row>
    <row r="16" spans="1:7" x14ac:dyDescent="0.25">
      <c r="A16" s="12"/>
      <c r="B16">
        <v>279180431</v>
      </c>
      <c r="C16">
        <v>103.45</v>
      </c>
      <c r="D16">
        <v>318.10000000000002</v>
      </c>
      <c r="E16">
        <v>262.25</v>
      </c>
      <c r="F16">
        <v>24.05</v>
      </c>
      <c r="G16" s="12"/>
    </row>
    <row r="17" spans="1:7" x14ac:dyDescent="0.25">
      <c r="A17" s="12"/>
      <c r="B17">
        <v>63464203</v>
      </c>
      <c r="C17">
        <v>103.35</v>
      </c>
      <c r="D17">
        <v>304</v>
      </c>
      <c r="E17">
        <v>253.6</v>
      </c>
      <c r="F17" s="2">
        <v>23.2</v>
      </c>
      <c r="G17" s="12"/>
    </row>
    <row r="18" spans="1:7" x14ac:dyDescent="0.25">
      <c r="A18" s="12">
        <v>2048</v>
      </c>
      <c r="B18">
        <v>41913380</v>
      </c>
      <c r="C18">
        <v>196.2</v>
      </c>
      <c r="D18">
        <v>1234.3499999999999</v>
      </c>
      <c r="E18">
        <v>972.8</v>
      </c>
      <c r="F18">
        <v>52.25</v>
      </c>
      <c r="G18" s="12">
        <v>10</v>
      </c>
    </row>
    <row r="19" spans="1:7" x14ac:dyDescent="0.25">
      <c r="A19" s="12"/>
      <c r="B19">
        <v>36075905</v>
      </c>
      <c r="C19">
        <v>190.4</v>
      </c>
      <c r="D19">
        <v>1206.8499999999999</v>
      </c>
      <c r="E19">
        <v>942.15</v>
      </c>
      <c r="F19">
        <v>49.65</v>
      </c>
      <c r="G19" s="12"/>
    </row>
    <row r="20" spans="1:7" x14ac:dyDescent="0.25">
      <c r="A20" s="12"/>
      <c r="B20">
        <v>35808355</v>
      </c>
      <c r="C20">
        <v>191.1</v>
      </c>
      <c r="D20">
        <v>1184.4000000000001</v>
      </c>
      <c r="E20">
        <v>934.4</v>
      </c>
      <c r="F20">
        <v>49.75</v>
      </c>
      <c r="G20" s="12"/>
    </row>
    <row r="21" spans="1:7" x14ac:dyDescent="0.25">
      <c r="A21" s="12"/>
      <c r="B21">
        <v>78286015</v>
      </c>
      <c r="C21">
        <v>191.8</v>
      </c>
      <c r="D21">
        <v>1180.1500000000001</v>
      </c>
      <c r="E21">
        <v>940.75</v>
      </c>
      <c r="F21">
        <v>49.75</v>
      </c>
      <c r="G21" s="12"/>
    </row>
    <row r="22" spans="1:7" x14ac:dyDescent="0.25">
      <c r="A22">
        <v>128</v>
      </c>
      <c r="C22">
        <f>AVERAGE(C2:C5)</f>
        <v>31.024999999999999</v>
      </c>
      <c r="D22">
        <f>AVERAGE(D2:D5)</f>
        <v>12.45</v>
      </c>
      <c r="E22">
        <f>AVERAGE(E2:E5)</f>
        <v>11.7125</v>
      </c>
      <c r="F22">
        <f>AVERAGE(F2:F5)</f>
        <v>3.2374999999999998</v>
      </c>
    </row>
    <row r="23" spans="1:7" x14ac:dyDescent="0.25">
      <c r="A23">
        <v>256</v>
      </c>
      <c r="C23">
        <f>AVERAGE(C6:C9)</f>
        <v>41.9375</v>
      </c>
      <c r="D23">
        <f>AVERAGE(D6:D9)</f>
        <v>30.787500000000001</v>
      </c>
      <c r="E23">
        <f>AVERAGE(E6:E9)</f>
        <v>28.524999999999999</v>
      </c>
      <c r="F23">
        <f>AVERAGE(F6:F9)</f>
        <v>7.1875</v>
      </c>
    </row>
    <row r="24" spans="1:7" x14ac:dyDescent="0.25">
      <c r="A24">
        <v>512</v>
      </c>
      <c r="C24">
        <f>AVERAGE(C10:C13)</f>
        <v>74.375</v>
      </c>
      <c r="D24">
        <f>AVERAGE(D10:D13)</f>
        <v>88.25</v>
      </c>
      <c r="E24">
        <f>AVERAGE(E10:E13)</f>
        <v>84.912499999999994</v>
      </c>
      <c r="F24">
        <f>AVERAGE(F10:F13)</f>
        <v>12.774999999999999</v>
      </c>
    </row>
    <row r="25" spans="1:7" x14ac:dyDescent="0.25">
      <c r="A25">
        <v>1024</v>
      </c>
      <c r="C25">
        <f>AVERAGE(C14:C17)</f>
        <v>103.88749999999999</v>
      </c>
      <c r="D25">
        <f>AVERAGE(D14:D17)</f>
        <v>309.42499999999995</v>
      </c>
      <c r="E25">
        <f>AVERAGE(E14:E17)</f>
        <v>259.625</v>
      </c>
      <c r="F25">
        <f>AVERAGE(F14:F17)</f>
        <v>23.662500000000001</v>
      </c>
    </row>
    <row r="26" spans="1:7" x14ac:dyDescent="0.25">
      <c r="A26">
        <v>2048</v>
      </c>
      <c r="C26">
        <f>AVERAGE(C18:C21)</f>
        <v>192.375</v>
      </c>
      <c r="D26">
        <f>AVERAGE(D18:D21)</f>
        <v>1201.4375</v>
      </c>
      <c r="E26">
        <f>AVERAGE(E18:E21)</f>
        <v>947.52499999999998</v>
      </c>
      <c r="F26">
        <f>AVERAGE(F18:F21)</f>
        <v>50.35</v>
      </c>
    </row>
    <row r="37" spans="1:7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7" x14ac:dyDescent="0.25">
      <c r="A38">
        <v>128</v>
      </c>
      <c r="B38">
        <v>33256910</v>
      </c>
      <c r="C38">
        <v>30.65</v>
      </c>
      <c r="D38">
        <v>12.4</v>
      </c>
      <c r="E38">
        <v>11.75</v>
      </c>
      <c r="F38">
        <v>3.4</v>
      </c>
      <c r="G38" s="12">
        <v>10</v>
      </c>
    </row>
    <row r="39" spans="1:7" x14ac:dyDescent="0.25">
      <c r="A39">
        <v>256</v>
      </c>
      <c r="B39">
        <v>45442882</v>
      </c>
      <c r="C39">
        <v>44</v>
      </c>
      <c r="D39">
        <v>32.5</v>
      </c>
      <c r="E39">
        <v>31.35</v>
      </c>
      <c r="F39">
        <v>7.55</v>
      </c>
      <c r="G39" s="12"/>
    </row>
    <row r="40" spans="1:7" x14ac:dyDescent="0.25">
      <c r="A40">
        <v>512</v>
      </c>
      <c r="B40">
        <v>32465492</v>
      </c>
      <c r="C40">
        <v>74.349999999999994</v>
      </c>
      <c r="D40">
        <v>88.95</v>
      </c>
      <c r="E40">
        <v>85.15</v>
      </c>
      <c r="F40">
        <v>12.45</v>
      </c>
      <c r="G40" s="12"/>
    </row>
    <row r="41" spans="1:7" x14ac:dyDescent="0.25">
      <c r="A41">
        <v>1024</v>
      </c>
      <c r="B41">
        <v>275893951</v>
      </c>
      <c r="C41">
        <v>107.7</v>
      </c>
      <c r="D41">
        <v>322.7</v>
      </c>
      <c r="E41">
        <v>276.35000000000002</v>
      </c>
      <c r="F41">
        <v>24.85</v>
      </c>
      <c r="G41" s="12"/>
    </row>
    <row r="42" spans="1:7" x14ac:dyDescent="0.25">
      <c r="A42">
        <v>2048</v>
      </c>
      <c r="B42">
        <v>35808355</v>
      </c>
      <c r="C42">
        <v>197.7</v>
      </c>
      <c r="D42">
        <v>1295.8</v>
      </c>
      <c r="E42">
        <v>1025.1500000000001</v>
      </c>
      <c r="F42">
        <v>51.35</v>
      </c>
      <c r="G42" s="12"/>
    </row>
    <row r="43" spans="1:7" x14ac:dyDescent="0.25">
      <c r="A43">
        <v>128</v>
      </c>
      <c r="B43">
        <v>33256910</v>
      </c>
      <c r="C43">
        <v>116.45</v>
      </c>
      <c r="D43">
        <v>12.05</v>
      </c>
      <c r="E43">
        <v>11.35</v>
      </c>
      <c r="F43">
        <v>7.25</v>
      </c>
      <c r="G43" s="12">
        <v>11</v>
      </c>
    </row>
    <row r="44" spans="1:7" x14ac:dyDescent="0.25">
      <c r="A44">
        <v>256</v>
      </c>
      <c r="B44">
        <v>45442882</v>
      </c>
      <c r="C44">
        <v>143.80000000000001</v>
      </c>
      <c r="D44">
        <v>33.950000000000003</v>
      </c>
      <c r="E44">
        <v>31.85</v>
      </c>
      <c r="F44">
        <v>15.2</v>
      </c>
      <c r="G44" s="12"/>
    </row>
    <row r="45" spans="1:7" x14ac:dyDescent="0.25">
      <c r="A45">
        <v>512</v>
      </c>
      <c r="B45">
        <v>32465492</v>
      </c>
      <c r="C45">
        <v>181.85</v>
      </c>
      <c r="D45">
        <v>87.7</v>
      </c>
      <c r="E45">
        <v>85.8</v>
      </c>
      <c r="F45">
        <v>25.85</v>
      </c>
      <c r="G45" s="12"/>
    </row>
    <row r="46" spans="1:7" x14ac:dyDescent="0.25">
      <c r="A46">
        <v>1024</v>
      </c>
      <c r="B46">
        <v>275893951</v>
      </c>
      <c r="C46">
        <v>251.6</v>
      </c>
      <c r="D46">
        <v>318.8</v>
      </c>
      <c r="E46">
        <v>264.5</v>
      </c>
      <c r="F46">
        <v>49</v>
      </c>
      <c r="G46" s="12"/>
    </row>
    <row r="47" spans="1:7" x14ac:dyDescent="0.25">
      <c r="A47">
        <v>2048</v>
      </c>
      <c r="B47">
        <v>35808355</v>
      </c>
      <c r="C47">
        <v>424.25</v>
      </c>
      <c r="D47">
        <v>1173.7</v>
      </c>
      <c r="E47">
        <v>926.1</v>
      </c>
      <c r="F47">
        <v>100.5</v>
      </c>
      <c r="G47" s="12"/>
    </row>
    <row r="48" spans="1:7" x14ac:dyDescent="0.25">
      <c r="A48">
        <v>128</v>
      </c>
      <c r="B48">
        <v>33256910</v>
      </c>
      <c r="C48">
        <v>417.2</v>
      </c>
      <c r="D48">
        <v>12.35</v>
      </c>
      <c r="E48">
        <v>11.8</v>
      </c>
      <c r="F48">
        <v>14.35</v>
      </c>
      <c r="G48" s="12">
        <v>12</v>
      </c>
    </row>
    <row r="49" spans="1:7" x14ac:dyDescent="0.25">
      <c r="A49">
        <v>256</v>
      </c>
      <c r="B49">
        <v>45442882</v>
      </c>
      <c r="C49">
        <v>475.05</v>
      </c>
      <c r="D49">
        <v>30.35</v>
      </c>
      <c r="E49">
        <v>28.3</v>
      </c>
      <c r="F49">
        <v>28.6</v>
      </c>
      <c r="G49" s="12"/>
    </row>
    <row r="50" spans="1:7" x14ac:dyDescent="0.25">
      <c r="A50">
        <v>512</v>
      </c>
      <c r="B50">
        <v>32465492</v>
      </c>
      <c r="C50">
        <v>536.54999999999995</v>
      </c>
      <c r="D50">
        <v>88.2</v>
      </c>
      <c r="E50">
        <v>86</v>
      </c>
      <c r="F50">
        <v>53.3</v>
      </c>
      <c r="G50" s="12"/>
    </row>
    <row r="51" spans="1:7" x14ac:dyDescent="0.25">
      <c r="A51">
        <v>1024</v>
      </c>
      <c r="B51">
        <v>275893951</v>
      </c>
      <c r="C51">
        <v>713.25</v>
      </c>
      <c r="D51">
        <v>322.7</v>
      </c>
      <c r="E51">
        <v>271.10000000000002</v>
      </c>
      <c r="F51">
        <v>99.3</v>
      </c>
      <c r="G51" s="12"/>
    </row>
    <row r="52" spans="1:7" x14ac:dyDescent="0.25">
      <c r="A52">
        <v>2048</v>
      </c>
      <c r="B52">
        <v>35808355</v>
      </c>
      <c r="C52">
        <v>1035.1500000000001</v>
      </c>
      <c r="D52">
        <v>1196.6500000000001</v>
      </c>
      <c r="E52">
        <v>945.05</v>
      </c>
      <c r="F52">
        <v>209</v>
      </c>
      <c r="G52" s="12"/>
    </row>
    <row r="53" spans="1:7" x14ac:dyDescent="0.25">
      <c r="A53">
        <v>128</v>
      </c>
      <c r="B53">
        <v>33256910</v>
      </c>
      <c r="C53">
        <v>1570.9</v>
      </c>
      <c r="D53">
        <v>13.2</v>
      </c>
      <c r="E53">
        <v>12.25</v>
      </c>
      <c r="F53">
        <v>28.2</v>
      </c>
      <c r="G53" s="12">
        <v>13</v>
      </c>
    </row>
    <row r="54" spans="1:7" x14ac:dyDescent="0.25">
      <c r="A54">
        <v>256</v>
      </c>
      <c r="B54">
        <v>45442882</v>
      </c>
      <c r="C54">
        <v>1689.45</v>
      </c>
      <c r="D54">
        <v>30.35</v>
      </c>
      <c r="E54">
        <v>28.15</v>
      </c>
      <c r="F54">
        <v>64.2</v>
      </c>
      <c r="G54" s="12"/>
    </row>
    <row r="55" spans="1:7" x14ac:dyDescent="0.25">
      <c r="A55">
        <v>512</v>
      </c>
      <c r="B55">
        <v>32465492</v>
      </c>
      <c r="C55">
        <v>1913.9</v>
      </c>
      <c r="D55">
        <v>97.95</v>
      </c>
      <c r="E55">
        <v>96.75</v>
      </c>
      <c r="F55">
        <v>112.4</v>
      </c>
      <c r="G55" s="12"/>
    </row>
    <row r="56" spans="1:7" x14ac:dyDescent="0.25">
      <c r="A56">
        <v>1024</v>
      </c>
      <c r="B56">
        <v>275893951</v>
      </c>
      <c r="C56">
        <v>2209.8000000000002</v>
      </c>
      <c r="D56">
        <v>325.14999999999998</v>
      </c>
      <c r="E56">
        <v>272.8</v>
      </c>
      <c r="F56">
        <v>199.2</v>
      </c>
      <c r="G56" s="12"/>
    </row>
    <row r="57" spans="1:7" x14ac:dyDescent="0.25">
      <c r="A57">
        <v>2048</v>
      </c>
      <c r="B57">
        <v>35808355</v>
      </c>
      <c r="C57">
        <v>2949.55</v>
      </c>
      <c r="D57">
        <v>1248.75</v>
      </c>
      <c r="E57">
        <v>996.2</v>
      </c>
      <c r="F57">
        <v>428.35</v>
      </c>
      <c r="G57" s="12"/>
    </row>
    <row r="58" spans="1:7" x14ac:dyDescent="0.25">
      <c r="A58">
        <v>128</v>
      </c>
      <c r="B58">
        <v>33256910</v>
      </c>
      <c r="C58">
        <v>6207</v>
      </c>
      <c r="D58">
        <v>12.8</v>
      </c>
      <c r="E58">
        <v>11.9</v>
      </c>
      <c r="F58">
        <v>59.15</v>
      </c>
      <c r="G58" s="12">
        <v>14</v>
      </c>
    </row>
    <row r="59" spans="1:7" x14ac:dyDescent="0.25">
      <c r="A59">
        <v>256</v>
      </c>
      <c r="B59">
        <v>45442882</v>
      </c>
      <c r="C59">
        <v>6406.55</v>
      </c>
      <c r="D59">
        <v>30.2</v>
      </c>
      <c r="E59">
        <v>28.15</v>
      </c>
      <c r="F59">
        <v>122.8</v>
      </c>
      <c r="G59" s="12"/>
    </row>
    <row r="60" spans="1:7" x14ac:dyDescent="0.25">
      <c r="A60">
        <v>512</v>
      </c>
      <c r="B60">
        <v>32465492</v>
      </c>
      <c r="C60">
        <v>6967.25</v>
      </c>
      <c r="D60">
        <v>94.5</v>
      </c>
      <c r="E60">
        <v>94.35</v>
      </c>
      <c r="F60">
        <v>214.65</v>
      </c>
      <c r="G60" s="12"/>
    </row>
    <row r="61" spans="1:7" x14ac:dyDescent="0.25">
      <c r="A61">
        <v>1024</v>
      </c>
      <c r="B61">
        <v>275893951</v>
      </c>
      <c r="C61">
        <v>7868.95</v>
      </c>
      <c r="D61">
        <v>322.7</v>
      </c>
      <c r="E61">
        <v>269.85000000000002</v>
      </c>
      <c r="F61">
        <v>406.3</v>
      </c>
      <c r="G61" s="12"/>
    </row>
    <row r="62" spans="1:7" x14ac:dyDescent="0.25">
      <c r="A62">
        <v>2048</v>
      </c>
      <c r="B62">
        <v>35808355</v>
      </c>
      <c r="C62">
        <v>9343.1</v>
      </c>
      <c r="D62">
        <v>1282.2</v>
      </c>
      <c r="E62">
        <v>1015.4</v>
      </c>
      <c r="F62">
        <v>876.15</v>
      </c>
      <c r="G62" s="12"/>
    </row>
    <row r="63" spans="1:7" x14ac:dyDescent="0.25">
      <c r="A63">
        <v>128</v>
      </c>
      <c r="B63">
        <v>33256910</v>
      </c>
      <c r="C63">
        <v>25825.200000000001</v>
      </c>
      <c r="D63">
        <v>13.05</v>
      </c>
      <c r="E63">
        <v>12.4</v>
      </c>
      <c r="F63">
        <v>131.75</v>
      </c>
      <c r="G63" s="12">
        <v>15</v>
      </c>
    </row>
    <row r="64" spans="1:7" x14ac:dyDescent="0.25">
      <c r="A64">
        <v>256</v>
      </c>
      <c r="B64">
        <v>45442882</v>
      </c>
      <c r="C64">
        <v>24777.05</v>
      </c>
      <c r="D64">
        <v>30.4</v>
      </c>
      <c r="E64">
        <v>28.4</v>
      </c>
      <c r="F64">
        <v>242.3</v>
      </c>
      <c r="G64" s="12"/>
    </row>
    <row r="65" spans="1:7" x14ac:dyDescent="0.25">
      <c r="A65">
        <v>512</v>
      </c>
      <c r="B65">
        <v>32465492</v>
      </c>
      <c r="C65">
        <v>26389.65</v>
      </c>
      <c r="D65">
        <v>92.85</v>
      </c>
      <c r="E65">
        <v>89.55</v>
      </c>
      <c r="F65">
        <v>422.45</v>
      </c>
      <c r="G65" s="12"/>
    </row>
    <row r="66" spans="1:7" x14ac:dyDescent="0.25">
      <c r="A66">
        <v>1024</v>
      </c>
      <c r="B66">
        <v>275893951</v>
      </c>
      <c r="C66">
        <v>26968.05</v>
      </c>
      <c r="D66">
        <v>324</v>
      </c>
      <c r="E66">
        <v>258.3</v>
      </c>
      <c r="F66">
        <v>792.4</v>
      </c>
      <c r="G66" s="12"/>
    </row>
    <row r="67" spans="1:7" x14ac:dyDescent="0.25">
      <c r="A67">
        <v>2048</v>
      </c>
      <c r="B67">
        <v>35808355</v>
      </c>
      <c r="C67">
        <v>30201.45</v>
      </c>
      <c r="D67">
        <v>1206.2</v>
      </c>
      <c r="E67">
        <v>972.1</v>
      </c>
      <c r="F67">
        <v>1623.05</v>
      </c>
      <c r="G67" s="12"/>
    </row>
    <row r="71" spans="1:7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</row>
    <row r="72" spans="1:7" x14ac:dyDescent="0.25">
      <c r="A72" s="12">
        <v>128</v>
      </c>
      <c r="B72" s="13">
        <v>33256910</v>
      </c>
      <c r="C72">
        <v>30.65</v>
      </c>
      <c r="D72">
        <v>12.4</v>
      </c>
      <c r="E72">
        <v>11.75</v>
      </c>
      <c r="F72">
        <v>3.4</v>
      </c>
      <c r="G72">
        <v>10</v>
      </c>
    </row>
    <row r="73" spans="1:7" x14ac:dyDescent="0.25">
      <c r="A73" s="12"/>
      <c r="B73" s="13"/>
      <c r="C73">
        <v>116.45</v>
      </c>
      <c r="D73">
        <v>12.05</v>
      </c>
      <c r="E73">
        <v>11.35</v>
      </c>
      <c r="F73">
        <v>7.25</v>
      </c>
      <c r="G73">
        <v>11</v>
      </c>
    </row>
    <row r="74" spans="1:7" x14ac:dyDescent="0.25">
      <c r="A74" s="12"/>
      <c r="B74" s="13"/>
      <c r="C74">
        <v>417.2</v>
      </c>
      <c r="D74">
        <v>12.35</v>
      </c>
      <c r="E74">
        <v>11.8</v>
      </c>
      <c r="F74">
        <v>14.35</v>
      </c>
      <c r="G74">
        <v>12</v>
      </c>
    </row>
    <row r="75" spans="1:7" x14ac:dyDescent="0.25">
      <c r="A75" s="12"/>
      <c r="B75" s="13"/>
      <c r="C75">
        <v>1570.9</v>
      </c>
      <c r="D75">
        <v>13.2</v>
      </c>
      <c r="E75">
        <v>12.25</v>
      </c>
      <c r="F75">
        <v>28.2</v>
      </c>
      <c r="G75">
        <v>13</v>
      </c>
    </row>
    <row r="76" spans="1:7" x14ac:dyDescent="0.25">
      <c r="A76" s="12"/>
      <c r="B76" s="13"/>
      <c r="C76">
        <v>6207</v>
      </c>
      <c r="D76">
        <v>12.8</v>
      </c>
      <c r="E76">
        <v>11.9</v>
      </c>
      <c r="F76">
        <v>59.15</v>
      </c>
      <c r="G76">
        <v>14</v>
      </c>
    </row>
    <row r="77" spans="1:7" x14ac:dyDescent="0.25">
      <c r="A77" s="12"/>
      <c r="B77" s="13"/>
      <c r="C77">
        <v>25825.200000000001</v>
      </c>
      <c r="D77">
        <v>13.05</v>
      </c>
      <c r="E77">
        <v>12.4</v>
      </c>
      <c r="F77">
        <v>131.75</v>
      </c>
      <c r="G77">
        <v>15</v>
      </c>
    </row>
    <row r="78" spans="1:7" x14ac:dyDescent="0.25">
      <c r="A78" s="1"/>
      <c r="B78" s="1"/>
      <c r="D78">
        <v>16.600000000000001</v>
      </c>
      <c r="E78">
        <v>15.8</v>
      </c>
      <c r="F78">
        <v>277.2</v>
      </c>
      <c r="G78">
        <v>16</v>
      </c>
    </row>
    <row r="79" spans="1:7" x14ac:dyDescent="0.25">
      <c r="A79" s="1"/>
      <c r="B79" s="1"/>
      <c r="D79">
        <v>20</v>
      </c>
      <c r="E79">
        <v>24.8</v>
      </c>
      <c r="F79">
        <v>545.20000000000005</v>
      </c>
      <c r="G79">
        <v>17</v>
      </c>
    </row>
    <row r="80" spans="1:7" x14ac:dyDescent="0.25">
      <c r="A80" s="12">
        <v>256</v>
      </c>
      <c r="B80" s="12">
        <v>45442882</v>
      </c>
      <c r="C80">
        <v>44</v>
      </c>
      <c r="D80">
        <v>32.5</v>
      </c>
      <c r="E80">
        <v>31.35</v>
      </c>
      <c r="F80">
        <v>7.55</v>
      </c>
      <c r="G80">
        <v>10</v>
      </c>
    </row>
    <row r="81" spans="1:7" x14ac:dyDescent="0.25">
      <c r="A81" s="12"/>
      <c r="B81" s="12"/>
      <c r="C81">
        <v>143.80000000000001</v>
      </c>
      <c r="D81">
        <v>33.950000000000003</v>
      </c>
      <c r="E81">
        <v>31.85</v>
      </c>
      <c r="F81">
        <v>15.2</v>
      </c>
      <c r="G81">
        <v>11</v>
      </c>
    </row>
    <row r="82" spans="1:7" x14ac:dyDescent="0.25">
      <c r="A82" s="12"/>
      <c r="B82" s="12"/>
      <c r="C82">
        <v>475.05</v>
      </c>
      <c r="D82">
        <v>30.35</v>
      </c>
      <c r="E82">
        <v>28.3</v>
      </c>
      <c r="F82">
        <v>28.6</v>
      </c>
      <c r="G82">
        <v>12</v>
      </c>
    </row>
    <row r="83" spans="1:7" x14ac:dyDescent="0.25">
      <c r="A83" s="12"/>
      <c r="B83" s="12"/>
      <c r="C83">
        <v>1689.45</v>
      </c>
      <c r="D83">
        <v>30.35</v>
      </c>
      <c r="E83">
        <v>28.15</v>
      </c>
      <c r="F83">
        <v>64.2</v>
      </c>
      <c r="G83">
        <v>13</v>
      </c>
    </row>
    <row r="84" spans="1:7" x14ac:dyDescent="0.25">
      <c r="A84" s="12"/>
      <c r="B84" s="12"/>
      <c r="C84">
        <v>6406.55</v>
      </c>
      <c r="D84">
        <v>30.2</v>
      </c>
      <c r="E84">
        <v>28.15</v>
      </c>
      <c r="F84">
        <v>122.8</v>
      </c>
      <c r="G84">
        <v>14</v>
      </c>
    </row>
    <row r="85" spans="1:7" x14ac:dyDescent="0.25">
      <c r="A85" s="12"/>
      <c r="B85" s="12"/>
      <c r="C85">
        <v>24777.05</v>
      </c>
      <c r="D85">
        <v>30.4</v>
      </c>
      <c r="E85">
        <v>28.4</v>
      </c>
      <c r="F85">
        <v>242.3</v>
      </c>
      <c r="G85">
        <v>15</v>
      </c>
    </row>
    <row r="86" spans="1:7" x14ac:dyDescent="0.25">
      <c r="A86" s="1"/>
      <c r="B86" s="1"/>
      <c r="D86">
        <v>41.2</v>
      </c>
      <c r="E86">
        <v>38.6</v>
      </c>
      <c r="F86">
        <v>634.4</v>
      </c>
      <c r="G86">
        <v>16</v>
      </c>
    </row>
    <row r="87" spans="1:7" x14ac:dyDescent="0.25">
      <c r="A87" s="1"/>
      <c r="B87" s="1"/>
      <c r="D87">
        <v>39</v>
      </c>
      <c r="E87">
        <v>40</v>
      </c>
      <c r="F87">
        <v>1161.5999999999999</v>
      </c>
      <c r="G87">
        <v>17</v>
      </c>
    </row>
    <row r="88" spans="1:7" x14ac:dyDescent="0.25">
      <c r="A88" s="12">
        <v>512</v>
      </c>
      <c r="B88" s="12">
        <v>32465492</v>
      </c>
      <c r="C88">
        <v>74.349999999999994</v>
      </c>
      <c r="D88">
        <v>88.95</v>
      </c>
      <c r="E88">
        <v>85.15</v>
      </c>
      <c r="F88">
        <v>12.45</v>
      </c>
      <c r="G88">
        <v>10</v>
      </c>
    </row>
    <row r="89" spans="1:7" x14ac:dyDescent="0.25">
      <c r="A89" s="12"/>
      <c r="B89" s="12"/>
      <c r="C89">
        <v>181.85</v>
      </c>
      <c r="D89">
        <v>87.7</v>
      </c>
      <c r="E89">
        <v>85.8</v>
      </c>
      <c r="F89">
        <v>25.85</v>
      </c>
      <c r="G89">
        <v>11</v>
      </c>
    </row>
    <row r="90" spans="1:7" x14ac:dyDescent="0.25">
      <c r="A90" s="12"/>
      <c r="B90" s="12"/>
      <c r="C90">
        <v>536.54999999999995</v>
      </c>
      <c r="D90">
        <v>88.2</v>
      </c>
      <c r="E90">
        <v>86</v>
      </c>
      <c r="F90">
        <v>53.3</v>
      </c>
      <c r="G90">
        <v>12</v>
      </c>
    </row>
    <row r="91" spans="1:7" x14ac:dyDescent="0.25">
      <c r="A91" s="12"/>
      <c r="B91" s="12"/>
      <c r="C91">
        <v>1913.9</v>
      </c>
      <c r="D91">
        <v>97.95</v>
      </c>
      <c r="E91">
        <v>96.75</v>
      </c>
      <c r="F91">
        <v>112.4</v>
      </c>
      <c r="G91">
        <v>13</v>
      </c>
    </row>
    <row r="92" spans="1:7" x14ac:dyDescent="0.25">
      <c r="A92" s="12"/>
      <c r="B92" s="12"/>
      <c r="C92">
        <v>6967.25</v>
      </c>
      <c r="D92">
        <v>94.5</v>
      </c>
      <c r="E92">
        <v>94.35</v>
      </c>
      <c r="F92">
        <v>214.65</v>
      </c>
      <c r="G92">
        <v>14</v>
      </c>
    </row>
    <row r="93" spans="1:7" x14ac:dyDescent="0.25">
      <c r="A93" s="12"/>
      <c r="B93" s="12"/>
      <c r="C93">
        <v>26389.65</v>
      </c>
      <c r="D93">
        <v>92.85</v>
      </c>
      <c r="E93">
        <v>89.55</v>
      </c>
      <c r="F93">
        <v>422.45</v>
      </c>
      <c r="G93">
        <v>15</v>
      </c>
    </row>
    <row r="94" spans="1:7" x14ac:dyDescent="0.25">
      <c r="A94" s="1"/>
      <c r="B94" s="1"/>
      <c r="D94">
        <v>109.8</v>
      </c>
      <c r="E94">
        <v>104.4</v>
      </c>
      <c r="F94">
        <v>937.2</v>
      </c>
      <c r="G94">
        <v>16</v>
      </c>
    </row>
    <row r="95" spans="1:7" x14ac:dyDescent="0.25">
      <c r="A95" s="1"/>
      <c r="B95" s="1"/>
      <c r="D95">
        <v>107.8</v>
      </c>
      <c r="E95">
        <v>110.2</v>
      </c>
      <c r="F95">
        <v>1875.8</v>
      </c>
      <c r="G95">
        <v>17</v>
      </c>
    </row>
    <row r="96" spans="1:7" x14ac:dyDescent="0.25">
      <c r="A96" s="12">
        <v>1024</v>
      </c>
      <c r="B96" s="12">
        <v>275893951</v>
      </c>
      <c r="C96">
        <v>107.7</v>
      </c>
      <c r="D96">
        <v>322.7</v>
      </c>
      <c r="E96">
        <v>276.35000000000002</v>
      </c>
      <c r="F96">
        <v>24.85</v>
      </c>
      <c r="G96">
        <v>10</v>
      </c>
    </row>
    <row r="97" spans="1:7" x14ac:dyDescent="0.25">
      <c r="A97" s="12"/>
      <c r="B97" s="12"/>
      <c r="C97">
        <v>251.6</v>
      </c>
      <c r="D97">
        <v>318.8</v>
      </c>
      <c r="E97">
        <v>264.5</v>
      </c>
      <c r="F97">
        <v>49</v>
      </c>
      <c r="G97">
        <v>11</v>
      </c>
    </row>
    <row r="98" spans="1:7" x14ac:dyDescent="0.25">
      <c r="A98" s="12"/>
      <c r="B98" s="12"/>
      <c r="C98">
        <v>713.25</v>
      </c>
      <c r="D98">
        <v>322.7</v>
      </c>
      <c r="E98">
        <v>271.10000000000002</v>
      </c>
      <c r="F98">
        <v>99.3</v>
      </c>
      <c r="G98">
        <v>12</v>
      </c>
    </row>
    <row r="99" spans="1:7" x14ac:dyDescent="0.25">
      <c r="A99" s="12"/>
      <c r="B99" s="12"/>
      <c r="C99">
        <v>2209.8000000000002</v>
      </c>
      <c r="D99">
        <v>325.14999999999998</v>
      </c>
      <c r="E99">
        <v>272.8</v>
      </c>
      <c r="F99">
        <v>199.2</v>
      </c>
      <c r="G99">
        <v>13</v>
      </c>
    </row>
    <row r="100" spans="1:7" x14ac:dyDescent="0.25">
      <c r="A100" s="12"/>
      <c r="B100" s="12"/>
      <c r="C100">
        <v>7868.95</v>
      </c>
      <c r="D100">
        <v>322.7</v>
      </c>
      <c r="E100">
        <v>269.85000000000002</v>
      </c>
      <c r="F100">
        <v>406.3</v>
      </c>
      <c r="G100">
        <v>14</v>
      </c>
    </row>
    <row r="101" spans="1:7" x14ac:dyDescent="0.25">
      <c r="A101" s="12"/>
      <c r="B101" s="12"/>
      <c r="C101">
        <v>26968.05</v>
      </c>
      <c r="D101">
        <v>324</v>
      </c>
      <c r="E101">
        <v>258.3</v>
      </c>
      <c r="F101">
        <v>792.4</v>
      </c>
      <c r="G101">
        <v>15</v>
      </c>
    </row>
    <row r="102" spans="1:7" x14ac:dyDescent="0.25">
      <c r="A102" s="1"/>
      <c r="B102" s="1"/>
      <c r="D102">
        <v>342.4</v>
      </c>
      <c r="E102">
        <v>294.60000000000002</v>
      </c>
      <c r="F102">
        <v>1692.6</v>
      </c>
      <c r="G102">
        <v>16</v>
      </c>
    </row>
    <row r="103" spans="1:7" x14ac:dyDescent="0.25">
      <c r="A103" s="1"/>
      <c r="B103" s="1"/>
      <c r="D103">
        <v>361.6</v>
      </c>
      <c r="E103">
        <v>311.8</v>
      </c>
      <c r="F103">
        <v>3636.2</v>
      </c>
      <c r="G103">
        <v>17</v>
      </c>
    </row>
    <row r="104" spans="1:7" x14ac:dyDescent="0.25">
      <c r="A104" s="12">
        <v>2048</v>
      </c>
      <c r="B104" s="12">
        <v>35808355</v>
      </c>
      <c r="C104">
        <v>197.7</v>
      </c>
      <c r="D104">
        <v>1295.8</v>
      </c>
      <c r="E104">
        <v>1025.1500000000001</v>
      </c>
      <c r="F104">
        <v>51.35</v>
      </c>
      <c r="G104">
        <v>10</v>
      </c>
    </row>
    <row r="105" spans="1:7" x14ac:dyDescent="0.25">
      <c r="A105" s="12"/>
      <c r="B105" s="12"/>
      <c r="C105">
        <v>424.25</v>
      </c>
      <c r="D105">
        <v>1173.7</v>
      </c>
      <c r="E105">
        <v>926.1</v>
      </c>
      <c r="F105">
        <v>100.5</v>
      </c>
      <c r="G105">
        <v>11</v>
      </c>
    </row>
    <row r="106" spans="1:7" x14ac:dyDescent="0.25">
      <c r="A106" s="12"/>
      <c r="B106" s="12"/>
      <c r="C106">
        <v>1035.1500000000001</v>
      </c>
      <c r="D106">
        <v>1196.6500000000001</v>
      </c>
      <c r="E106">
        <v>945.05</v>
      </c>
      <c r="F106">
        <v>209</v>
      </c>
      <c r="G106">
        <v>12</v>
      </c>
    </row>
    <row r="107" spans="1:7" x14ac:dyDescent="0.25">
      <c r="A107" s="12"/>
      <c r="B107" s="12"/>
      <c r="C107">
        <v>2949.55</v>
      </c>
      <c r="D107">
        <v>1248.75</v>
      </c>
      <c r="E107">
        <v>996.2</v>
      </c>
      <c r="F107">
        <v>428.35</v>
      </c>
      <c r="G107">
        <v>13</v>
      </c>
    </row>
    <row r="108" spans="1:7" x14ac:dyDescent="0.25">
      <c r="A108" s="12"/>
      <c r="B108" s="12"/>
      <c r="C108">
        <v>9343.1</v>
      </c>
      <c r="D108">
        <v>1282.2</v>
      </c>
      <c r="E108">
        <v>1015.4</v>
      </c>
      <c r="F108">
        <v>876.15</v>
      </c>
      <c r="G108">
        <v>14</v>
      </c>
    </row>
    <row r="109" spans="1:7" x14ac:dyDescent="0.25">
      <c r="A109" s="12"/>
      <c r="B109" s="12"/>
      <c r="C109">
        <v>30201.45</v>
      </c>
      <c r="D109">
        <v>1206.2</v>
      </c>
      <c r="E109">
        <v>972.1</v>
      </c>
      <c r="F109">
        <v>1623.05</v>
      </c>
      <c r="G109">
        <v>15</v>
      </c>
    </row>
    <row r="110" spans="1:7" x14ac:dyDescent="0.25">
      <c r="D110">
        <v>1479.8</v>
      </c>
      <c r="E110">
        <v>1177.5999999999999</v>
      </c>
      <c r="F110">
        <v>3854.8</v>
      </c>
      <c r="G110">
        <v>16</v>
      </c>
    </row>
    <row r="111" spans="1:7" x14ac:dyDescent="0.25">
      <c r="D111">
        <v>1362</v>
      </c>
      <c r="E111">
        <v>1078.8</v>
      </c>
      <c r="F111">
        <v>6863</v>
      </c>
      <c r="G111">
        <v>17</v>
      </c>
    </row>
    <row r="113" spans="5:8" x14ac:dyDescent="0.25">
      <c r="E113" s="12" t="s">
        <v>7</v>
      </c>
      <c r="F113">
        <v>0.51349999999999996</v>
      </c>
      <c r="G113">
        <v>10</v>
      </c>
    </row>
    <row r="114" spans="5:8" x14ac:dyDescent="0.25">
      <c r="E114" s="12"/>
      <c r="F114">
        <v>1.0049999999999999</v>
      </c>
      <c r="G114">
        <v>11</v>
      </c>
    </row>
    <row r="115" spans="5:8" x14ac:dyDescent="0.25">
      <c r="E115" s="12"/>
      <c r="F115">
        <v>2.09</v>
      </c>
      <c r="G115">
        <v>12</v>
      </c>
    </row>
    <row r="116" spans="5:8" x14ac:dyDescent="0.25">
      <c r="E116" s="12"/>
      <c r="F116">
        <v>4.2835000000000001</v>
      </c>
      <c r="G116">
        <v>13</v>
      </c>
    </row>
    <row r="117" spans="5:8" x14ac:dyDescent="0.25">
      <c r="E117" s="12"/>
      <c r="F117">
        <v>8.7614999999999998</v>
      </c>
      <c r="G117">
        <v>14</v>
      </c>
    </row>
    <row r="118" spans="5:8" x14ac:dyDescent="0.25">
      <c r="E118" s="12"/>
      <c r="F118">
        <v>16.230499999999999</v>
      </c>
      <c r="G118">
        <v>15</v>
      </c>
    </row>
    <row r="119" spans="5:8" x14ac:dyDescent="0.25">
      <c r="E119" s="12"/>
      <c r="F119">
        <v>38.548000000000002</v>
      </c>
      <c r="G119">
        <v>16</v>
      </c>
    </row>
    <row r="120" spans="5:8" x14ac:dyDescent="0.25">
      <c r="E120" s="12"/>
      <c r="F120">
        <v>68.63</v>
      </c>
      <c r="G120">
        <v>17</v>
      </c>
    </row>
    <row r="122" spans="5:8" x14ac:dyDescent="0.25">
      <c r="E122" s="12" t="s">
        <v>8</v>
      </c>
      <c r="F122">
        <v>128</v>
      </c>
      <c r="G122">
        <v>5.452</v>
      </c>
    </row>
    <row r="123" spans="5:8" x14ac:dyDescent="0.25">
      <c r="E123" s="12"/>
      <c r="F123">
        <v>256</v>
      </c>
      <c r="G123">
        <v>11.616</v>
      </c>
    </row>
    <row r="124" spans="5:8" x14ac:dyDescent="0.25">
      <c r="E124" s="12"/>
      <c r="F124">
        <v>512</v>
      </c>
      <c r="G124">
        <v>18.757999999999999</v>
      </c>
    </row>
    <row r="125" spans="5:8" x14ac:dyDescent="0.25">
      <c r="E125" s="12"/>
      <c r="F125">
        <v>1024</v>
      </c>
      <c r="G125">
        <v>36.362000000000002</v>
      </c>
    </row>
    <row r="126" spans="5:8" x14ac:dyDescent="0.25">
      <c r="E126" s="12"/>
      <c r="F126">
        <v>2048</v>
      </c>
      <c r="G126">
        <v>68.63</v>
      </c>
    </row>
    <row r="128" spans="5:8" x14ac:dyDescent="0.25">
      <c r="E128" s="12" t="s">
        <v>9</v>
      </c>
      <c r="F128">
        <v>128</v>
      </c>
      <c r="G128">
        <v>5.452</v>
      </c>
      <c r="H128">
        <v>0.30099999999999999</v>
      </c>
    </row>
    <row r="129" spans="5:8" x14ac:dyDescent="0.25">
      <c r="E129" s="12"/>
      <c r="F129">
        <v>256</v>
      </c>
      <c r="G129">
        <v>11.616</v>
      </c>
      <c r="H129">
        <v>0.33500000000000002</v>
      </c>
    </row>
    <row r="130" spans="5:8" x14ac:dyDescent="0.25">
      <c r="E130" s="12"/>
      <c r="F130">
        <v>512</v>
      </c>
      <c r="G130">
        <v>18.757999999999999</v>
      </c>
      <c r="H130">
        <v>0.56699999999999995</v>
      </c>
    </row>
    <row r="131" spans="5:8" x14ac:dyDescent="0.25">
      <c r="E131" s="12"/>
      <c r="F131">
        <v>1024</v>
      </c>
      <c r="G131">
        <v>36.362000000000002</v>
      </c>
      <c r="H131">
        <v>1.0329999999999999</v>
      </c>
    </row>
    <row r="132" spans="5:8" x14ac:dyDescent="0.25">
      <c r="E132" s="12"/>
      <c r="F132">
        <v>2048</v>
      </c>
      <c r="G132">
        <v>68.63</v>
      </c>
      <c r="H132">
        <v>2.0329999999999999</v>
      </c>
    </row>
  </sheetData>
  <mergeCells count="29">
    <mergeCell ref="E113:E120"/>
    <mergeCell ref="E122:E126"/>
    <mergeCell ref="E128:E132"/>
    <mergeCell ref="G2:G5"/>
    <mergeCell ref="G6:G9"/>
    <mergeCell ref="G10:G13"/>
    <mergeCell ref="G14:G17"/>
    <mergeCell ref="G18:G21"/>
    <mergeCell ref="G38:G42"/>
    <mergeCell ref="G43:G47"/>
    <mergeCell ref="G48:G52"/>
    <mergeCell ref="G53:G57"/>
    <mergeCell ref="G58:G62"/>
    <mergeCell ref="G63:G67"/>
    <mergeCell ref="B72:B77"/>
    <mergeCell ref="B80:B85"/>
    <mergeCell ref="B88:B93"/>
    <mergeCell ref="B96:B101"/>
    <mergeCell ref="B104:B109"/>
    <mergeCell ref="A72:A77"/>
    <mergeCell ref="A80:A85"/>
    <mergeCell ref="A88:A93"/>
    <mergeCell ref="A96:A101"/>
    <mergeCell ref="A104:A109"/>
    <mergeCell ref="A2:A5"/>
    <mergeCell ref="A6:A9"/>
    <mergeCell ref="A10:A13"/>
    <mergeCell ref="A14:A17"/>
    <mergeCell ref="A18:A21"/>
  </mergeCells>
  <phoneticPr fontId="1" type="noConversion"/>
  <pageMargins left="0.75" right="0.75" top="1" bottom="1" header="0.5" footer="0.5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9EF363-C697-41E1-B42F-405CD5E9B9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Sheet1!C104:C104</xm:f>
              <xm:sqref>G104</xm:sqref>
            </x14:sparkline>
            <x14:sparkline>
              <xm:f>Sheet1!C105:C105</xm:f>
              <xm:sqref>G105</xm:sqref>
            </x14:sparkline>
            <x14:sparkline>
              <xm:f>Sheet1!C106:C106</xm:f>
              <xm:sqref>G106</xm:sqref>
            </x14:sparkline>
            <x14:sparkline>
              <xm:f>Sheet1!C107:C107</xm:f>
              <xm:sqref>G107</xm:sqref>
            </x14:sparkline>
            <x14:sparkline>
              <xm:f>Sheet1!C108:C108</xm:f>
              <xm:sqref>G108</xm:sqref>
            </x14:sparkline>
            <x14:sparkline>
              <xm:f>Sheet1!C109:C109</xm:f>
              <xm:sqref>G109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EC25-847A-42F1-894B-1F492CB24860}">
  <dimension ref="A1:G55"/>
  <sheetViews>
    <sheetView workbookViewId="0">
      <selection activeCell="C21" sqref="C21"/>
    </sheetView>
  </sheetViews>
  <sheetFormatPr defaultRowHeight="14.4" x14ac:dyDescent="0.25"/>
  <cols>
    <col min="1" max="1" width="20.33203125" customWidth="1"/>
    <col min="2" max="2" width="22.21875" customWidth="1"/>
    <col min="3" max="3" width="20.21875" customWidth="1"/>
    <col min="4" max="4" width="20" customWidth="1"/>
    <col min="5" max="5" width="21.6640625" customWidth="1"/>
    <col min="6" max="6" width="25.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2">
        <v>128</v>
      </c>
      <c r="B2" s="12">
        <v>33256910</v>
      </c>
      <c r="C2">
        <v>42</v>
      </c>
      <c r="D2">
        <v>15.7</v>
      </c>
      <c r="E2">
        <v>15</v>
      </c>
      <c r="F2">
        <v>3.7</v>
      </c>
      <c r="G2">
        <v>10</v>
      </c>
    </row>
    <row r="3" spans="1:7" x14ac:dyDescent="0.25">
      <c r="A3" s="12"/>
      <c r="B3" s="12"/>
      <c r="C3">
        <v>141</v>
      </c>
      <c r="D3">
        <v>15.5</v>
      </c>
      <c r="E3">
        <v>15.2</v>
      </c>
      <c r="F3">
        <v>8.3000000000000007</v>
      </c>
      <c r="G3">
        <v>11</v>
      </c>
    </row>
    <row r="4" spans="1:7" x14ac:dyDescent="0.25">
      <c r="A4" s="12"/>
      <c r="B4" s="12"/>
      <c r="C4">
        <v>502</v>
      </c>
      <c r="D4">
        <v>15.6</v>
      </c>
      <c r="E4">
        <v>15.1</v>
      </c>
      <c r="F4">
        <v>16.100000000000001</v>
      </c>
      <c r="G4">
        <v>12</v>
      </c>
    </row>
    <row r="5" spans="1:7" x14ac:dyDescent="0.25">
      <c r="A5" s="12"/>
      <c r="B5" s="12"/>
      <c r="C5">
        <v>2031</v>
      </c>
      <c r="D5">
        <v>16.3</v>
      </c>
      <c r="E5">
        <v>15.2</v>
      </c>
      <c r="F5">
        <v>31.9</v>
      </c>
      <c r="G5">
        <v>13</v>
      </c>
    </row>
    <row r="6" spans="1:7" x14ac:dyDescent="0.25">
      <c r="A6" s="12"/>
      <c r="B6" s="12"/>
      <c r="C6">
        <v>8184</v>
      </c>
      <c r="D6">
        <v>15.4</v>
      </c>
      <c r="E6">
        <v>15.4</v>
      </c>
      <c r="F6">
        <v>61.5</v>
      </c>
      <c r="G6">
        <v>14</v>
      </c>
    </row>
    <row r="7" spans="1:7" x14ac:dyDescent="0.25">
      <c r="A7" s="12"/>
      <c r="B7" s="12"/>
      <c r="C7">
        <v>32736</v>
      </c>
      <c r="D7">
        <v>16.5</v>
      </c>
      <c r="E7">
        <v>14.8</v>
      </c>
      <c r="F7">
        <v>117.6</v>
      </c>
      <c r="G7">
        <v>15</v>
      </c>
    </row>
    <row r="8" spans="1:7" x14ac:dyDescent="0.25">
      <c r="A8" s="12"/>
      <c r="B8" s="12"/>
      <c r="C8">
        <v>130588</v>
      </c>
      <c r="D8">
        <v>17.3</v>
      </c>
      <c r="E8">
        <v>15.4</v>
      </c>
      <c r="F8">
        <v>233.7</v>
      </c>
      <c r="G8">
        <v>16</v>
      </c>
    </row>
    <row r="9" spans="1:7" ht="13.8" customHeight="1" x14ac:dyDescent="0.25">
      <c r="A9" s="12"/>
      <c r="B9" s="12"/>
      <c r="C9">
        <v>519321</v>
      </c>
      <c r="D9">
        <v>18.3</v>
      </c>
      <c r="E9">
        <v>17.2</v>
      </c>
      <c r="F9">
        <v>465.3</v>
      </c>
      <c r="G9">
        <v>17</v>
      </c>
    </row>
    <row r="10" spans="1:7" ht="13.8" customHeight="1" x14ac:dyDescent="0.25">
      <c r="A10" s="3"/>
      <c r="B10" s="3"/>
      <c r="C10">
        <v>10369</v>
      </c>
      <c r="D10">
        <v>24</v>
      </c>
      <c r="E10">
        <v>23.4</v>
      </c>
      <c r="F10">
        <v>956.6</v>
      </c>
      <c r="G10">
        <v>18</v>
      </c>
    </row>
    <row r="11" spans="1:7" ht="13.8" customHeight="1" x14ac:dyDescent="0.25">
      <c r="A11" s="3"/>
      <c r="B11" s="3"/>
      <c r="C11">
        <v>20788</v>
      </c>
      <c r="D11">
        <v>32</v>
      </c>
      <c r="E11">
        <v>31.9</v>
      </c>
      <c r="F11">
        <v>1874.3</v>
      </c>
      <c r="G11">
        <v>19</v>
      </c>
    </row>
    <row r="12" spans="1:7" ht="13.8" customHeight="1" x14ac:dyDescent="0.25">
      <c r="A12" s="3"/>
      <c r="B12" s="3"/>
      <c r="C12">
        <v>41697</v>
      </c>
      <c r="D12">
        <v>66</v>
      </c>
      <c r="E12">
        <v>66.900000000000006</v>
      </c>
      <c r="F12">
        <v>3700.8</v>
      </c>
      <c r="G12">
        <v>20</v>
      </c>
    </row>
    <row r="13" spans="1:7" ht="13.8" customHeight="1" x14ac:dyDescent="0.25">
      <c r="A13" s="3"/>
      <c r="B13" s="3"/>
      <c r="C13">
        <v>83403</v>
      </c>
      <c r="D13">
        <v>165.4</v>
      </c>
      <c r="E13">
        <v>162.5</v>
      </c>
      <c r="F13">
        <v>7434.3</v>
      </c>
      <c r="G13">
        <v>21</v>
      </c>
    </row>
    <row r="14" spans="1:7" x14ac:dyDescent="0.25">
      <c r="A14" s="12">
        <v>256</v>
      </c>
      <c r="B14" s="12">
        <v>45442882</v>
      </c>
      <c r="C14">
        <v>51</v>
      </c>
      <c r="D14">
        <v>38.1</v>
      </c>
      <c r="E14">
        <v>35.9</v>
      </c>
      <c r="F14">
        <v>8.6999999999999993</v>
      </c>
      <c r="G14">
        <v>10</v>
      </c>
    </row>
    <row r="15" spans="1:7" x14ac:dyDescent="0.25">
      <c r="A15" s="12"/>
      <c r="B15" s="12"/>
      <c r="C15">
        <v>161</v>
      </c>
      <c r="D15">
        <v>38.1</v>
      </c>
      <c r="E15">
        <v>35.200000000000003</v>
      </c>
      <c r="F15">
        <v>16.100000000000001</v>
      </c>
      <c r="G15">
        <v>11</v>
      </c>
    </row>
    <row r="16" spans="1:7" x14ac:dyDescent="0.25">
      <c r="A16" s="12"/>
      <c r="B16" s="12"/>
      <c r="C16">
        <v>568</v>
      </c>
      <c r="D16">
        <v>37.299999999999997</v>
      </c>
      <c r="E16">
        <v>35.9</v>
      </c>
      <c r="F16">
        <v>32.4</v>
      </c>
      <c r="G16">
        <v>12</v>
      </c>
    </row>
    <row r="17" spans="1:7" x14ac:dyDescent="0.25">
      <c r="A17" s="12"/>
      <c r="B17" s="12"/>
      <c r="C17">
        <v>2156</v>
      </c>
      <c r="D17">
        <v>37.6</v>
      </c>
      <c r="E17">
        <v>35.4</v>
      </c>
      <c r="F17">
        <v>63.8</v>
      </c>
      <c r="G17">
        <v>13</v>
      </c>
    </row>
    <row r="18" spans="1:7" x14ac:dyDescent="0.25">
      <c r="A18" s="12"/>
      <c r="B18" s="12"/>
      <c r="C18">
        <v>8273</v>
      </c>
      <c r="D18">
        <v>37.5</v>
      </c>
      <c r="E18">
        <v>35.5</v>
      </c>
      <c r="F18">
        <v>120.8</v>
      </c>
      <c r="G18">
        <v>14</v>
      </c>
    </row>
    <row r="19" spans="1:7" x14ac:dyDescent="0.25">
      <c r="A19" s="12"/>
      <c r="B19" s="12"/>
      <c r="C19">
        <v>32749</v>
      </c>
      <c r="D19">
        <v>38.299999999999997</v>
      </c>
      <c r="E19">
        <v>35.5</v>
      </c>
      <c r="F19">
        <v>235.4</v>
      </c>
      <c r="G19">
        <v>15</v>
      </c>
    </row>
    <row r="20" spans="1:7" x14ac:dyDescent="0.25">
      <c r="A20" s="12"/>
      <c r="B20" s="12"/>
      <c r="C20">
        <v>131216</v>
      </c>
      <c r="D20">
        <v>38</v>
      </c>
      <c r="E20">
        <v>36.1</v>
      </c>
      <c r="F20">
        <v>466.6</v>
      </c>
      <c r="G20">
        <v>16</v>
      </c>
    </row>
    <row r="21" spans="1:7" x14ac:dyDescent="0.25">
      <c r="A21" s="12"/>
      <c r="B21" s="12"/>
      <c r="C21">
        <v>519842</v>
      </c>
      <c r="D21">
        <v>40.299999999999997</v>
      </c>
      <c r="E21">
        <v>37.700000000000003</v>
      </c>
      <c r="F21">
        <v>955.7</v>
      </c>
      <c r="G21">
        <v>17</v>
      </c>
    </row>
    <row r="22" spans="1:7" x14ac:dyDescent="0.25">
      <c r="A22" s="12">
        <v>512</v>
      </c>
      <c r="B22" s="12">
        <v>32465492</v>
      </c>
      <c r="C22">
        <v>70</v>
      </c>
      <c r="D22">
        <v>106.8</v>
      </c>
      <c r="E22">
        <v>99.2</v>
      </c>
      <c r="F22">
        <v>14.3</v>
      </c>
      <c r="G22">
        <v>10</v>
      </c>
    </row>
    <row r="23" spans="1:7" x14ac:dyDescent="0.25">
      <c r="A23" s="12"/>
      <c r="B23" s="12"/>
      <c r="C23">
        <v>196</v>
      </c>
      <c r="D23">
        <v>104.1</v>
      </c>
      <c r="E23">
        <v>100.1</v>
      </c>
      <c r="F23">
        <v>27.8</v>
      </c>
      <c r="G23">
        <v>11</v>
      </c>
    </row>
    <row r="24" spans="1:7" x14ac:dyDescent="0.25">
      <c r="A24" s="12"/>
      <c r="B24" s="12"/>
      <c r="C24">
        <v>632</v>
      </c>
      <c r="D24">
        <v>105.9</v>
      </c>
      <c r="E24">
        <v>99.8</v>
      </c>
      <c r="F24">
        <v>54.6</v>
      </c>
      <c r="G24">
        <v>12</v>
      </c>
    </row>
    <row r="25" spans="1:7" x14ac:dyDescent="0.25">
      <c r="A25" s="12"/>
      <c r="B25" s="12"/>
      <c r="C25">
        <v>2211</v>
      </c>
      <c r="D25">
        <v>105.3</v>
      </c>
      <c r="E25">
        <v>97.7</v>
      </c>
      <c r="F25">
        <v>104.4</v>
      </c>
      <c r="G25">
        <v>13</v>
      </c>
    </row>
    <row r="26" spans="1:7" x14ac:dyDescent="0.25">
      <c r="A26" s="12"/>
      <c r="B26" s="12"/>
      <c r="C26">
        <v>8567</v>
      </c>
      <c r="D26">
        <v>105.7</v>
      </c>
      <c r="E26">
        <v>97.9</v>
      </c>
      <c r="F26">
        <v>206.5</v>
      </c>
      <c r="G26">
        <v>14</v>
      </c>
    </row>
    <row r="27" spans="1:7" x14ac:dyDescent="0.25">
      <c r="A27" s="12"/>
      <c r="B27" s="12"/>
      <c r="C27">
        <v>33111</v>
      </c>
      <c r="D27">
        <v>106.5</v>
      </c>
      <c r="E27">
        <v>99.4</v>
      </c>
      <c r="F27">
        <v>409.1</v>
      </c>
      <c r="G27">
        <v>15</v>
      </c>
    </row>
    <row r="28" spans="1:7" x14ac:dyDescent="0.25">
      <c r="A28" s="12"/>
      <c r="B28" s="12"/>
      <c r="C28">
        <v>131934</v>
      </c>
      <c r="D28">
        <v>107</v>
      </c>
      <c r="E28">
        <v>98.6</v>
      </c>
      <c r="F28">
        <v>810.1</v>
      </c>
      <c r="G28">
        <v>16</v>
      </c>
    </row>
    <row r="29" spans="1:7" x14ac:dyDescent="0.25">
      <c r="A29" s="12"/>
      <c r="B29" s="12"/>
      <c r="C29">
        <v>524825</v>
      </c>
      <c r="D29">
        <v>110.4</v>
      </c>
      <c r="E29">
        <v>103.9</v>
      </c>
      <c r="F29">
        <v>1705.8</v>
      </c>
      <c r="G29">
        <v>17</v>
      </c>
    </row>
    <row r="30" spans="1:7" x14ac:dyDescent="0.25">
      <c r="A30" s="12">
        <v>1024</v>
      </c>
      <c r="B30" s="12">
        <v>275893951</v>
      </c>
      <c r="C30">
        <v>104</v>
      </c>
      <c r="D30">
        <v>351.4</v>
      </c>
      <c r="E30">
        <v>295.60000000000002</v>
      </c>
      <c r="F30">
        <v>26.6</v>
      </c>
      <c r="G30">
        <v>10</v>
      </c>
    </row>
    <row r="31" spans="1:7" x14ac:dyDescent="0.25">
      <c r="A31" s="12"/>
      <c r="B31" s="12"/>
      <c r="C31">
        <v>266</v>
      </c>
      <c r="D31">
        <v>347.3</v>
      </c>
      <c r="E31">
        <v>291.89999999999998</v>
      </c>
      <c r="F31">
        <v>50.4</v>
      </c>
      <c r="G31">
        <v>11</v>
      </c>
    </row>
    <row r="32" spans="1:7" x14ac:dyDescent="0.25">
      <c r="A32" s="12"/>
      <c r="B32" s="12"/>
      <c r="C32">
        <v>779</v>
      </c>
      <c r="D32">
        <v>352.4</v>
      </c>
      <c r="E32">
        <v>293.8</v>
      </c>
      <c r="F32">
        <v>98.6</v>
      </c>
      <c r="G32">
        <v>12</v>
      </c>
    </row>
    <row r="33" spans="1:7" x14ac:dyDescent="0.25">
      <c r="A33" s="12"/>
      <c r="B33" s="12"/>
      <c r="C33">
        <v>2586</v>
      </c>
      <c r="D33">
        <v>351.6</v>
      </c>
      <c r="E33">
        <v>299.10000000000002</v>
      </c>
      <c r="F33">
        <v>193.5</v>
      </c>
      <c r="G33">
        <v>13</v>
      </c>
    </row>
    <row r="34" spans="1:7" x14ac:dyDescent="0.25">
      <c r="A34" s="12"/>
      <c r="B34" s="12"/>
      <c r="C34">
        <v>9237</v>
      </c>
      <c r="D34">
        <v>352.4</v>
      </c>
      <c r="E34">
        <v>295.5</v>
      </c>
      <c r="F34">
        <v>383</v>
      </c>
      <c r="G34">
        <v>14</v>
      </c>
    </row>
    <row r="35" spans="1:7" x14ac:dyDescent="0.25">
      <c r="A35" s="12"/>
      <c r="B35" s="12"/>
      <c r="C35">
        <v>36216</v>
      </c>
      <c r="D35">
        <v>354.1</v>
      </c>
      <c r="E35">
        <v>299.8</v>
      </c>
      <c r="F35">
        <v>761.6</v>
      </c>
      <c r="G35">
        <v>15</v>
      </c>
    </row>
    <row r="36" spans="1:7" x14ac:dyDescent="0.25">
      <c r="A36" s="12"/>
      <c r="B36" s="12"/>
      <c r="C36">
        <v>134862</v>
      </c>
      <c r="D36">
        <v>352.2</v>
      </c>
      <c r="E36">
        <v>299.10000000000002</v>
      </c>
      <c r="F36">
        <v>1506.2</v>
      </c>
      <c r="G36">
        <v>16</v>
      </c>
    </row>
    <row r="37" spans="1:7" x14ac:dyDescent="0.25">
      <c r="A37" s="12"/>
      <c r="B37" s="12"/>
      <c r="C37">
        <v>534176</v>
      </c>
      <c r="D37">
        <v>356.5</v>
      </c>
      <c r="E37">
        <v>299</v>
      </c>
      <c r="F37">
        <v>2998.3</v>
      </c>
      <c r="G37">
        <v>17</v>
      </c>
    </row>
    <row r="38" spans="1:7" x14ac:dyDescent="0.25">
      <c r="A38" s="12">
        <v>2048</v>
      </c>
      <c r="B38" s="12">
        <v>35808355</v>
      </c>
      <c r="C38">
        <v>181</v>
      </c>
      <c r="D38">
        <v>1340.4</v>
      </c>
      <c r="E38">
        <v>1078.7</v>
      </c>
      <c r="F38">
        <v>52.7</v>
      </c>
      <c r="G38">
        <v>10</v>
      </c>
    </row>
    <row r="39" spans="1:7" x14ac:dyDescent="0.25">
      <c r="A39" s="12"/>
      <c r="B39" s="12"/>
      <c r="C39">
        <v>469</v>
      </c>
      <c r="D39">
        <v>1344</v>
      </c>
      <c r="E39">
        <v>1074.5</v>
      </c>
      <c r="F39">
        <v>101.2</v>
      </c>
      <c r="G39">
        <v>11</v>
      </c>
    </row>
    <row r="40" spans="1:7" x14ac:dyDescent="0.25">
      <c r="A40" s="12"/>
      <c r="B40" s="12"/>
      <c r="C40">
        <v>1257</v>
      </c>
      <c r="D40">
        <v>1380.8</v>
      </c>
      <c r="E40">
        <v>1112.5999999999999</v>
      </c>
      <c r="F40">
        <v>203.4</v>
      </c>
      <c r="G40">
        <v>12</v>
      </c>
    </row>
    <row r="41" spans="1:7" x14ac:dyDescent="0.25">
      <c r="A41" s="12"/>
      <c r="B41" s="12"/>
      <c r="C41">
        <v>3396</v>
      </c>
      <c r="D41">
        <v>1354.7</v>
      </c>
      <c r="E41">
        <v>1085.4000000000001</v>
      </c>
      <c r="F41">
        <v>393.3</v>
      </c>
      <c r="G41">
        <v>13</v>
      </c>
    </row>
    <row r="42" spans="1:7" x14ac:dyDescent="0.25">
      <c r="A42" s="12"/>
      <c r="B42" s="12"/>
      <c r="C42">
        <v>10970</v>
      </c>
      <c r="D42">
        <v>1384.3</v>
      </c>
      <c r="E42">
        <v>1104.5</v>
      </c>
      <c r="F42">
        <v>820.8</v>
      </c>
      <c r="G42">
        <v>14</v>
      </c>
    </row>
    <row r="43" spans="1:7" x14ac:dyDescent="0.25">
      <c r="A43" s="12"/>
      <c r="B43" s="12"/>
      <c r="C43">
        <v>38623</v>
      </c>
      <c r="D43">
        <v>1392.9</v>
      </c>
      <c r="E43">
        <v>1107.2</v>
      </c>
      <c r="F43">
        <v>1582.4</v>
      </c>
      <c r="G43">
        <v>15</v>
      </c>
    </row>
    <row r="44" spans="1:7" x14ac:dyDescent="0.25">
      <c r="A44" s="12"/>
      <c r="B44" s="12"/>
      <c r="C44">
        <v>142914</v>
      </c>
      <c r="D44">
        <v>1373.8</v>
      </c>
      <c r="E44">
        <v>1102.4000000000001</v>
      </c>
      <c r="F44">
        <v>3164</v>
      </c>
      <c r="G44">
        <v>16</v>
      </c>
    </row>
    <row r="45" spans="1:7" x14ac:dyDescent="0.25">
      <c r="A45" s="12"/>
      <c r="B45" s="12"/>
      <c r="C45">
        <v>540702</v>
      </c>
      <c r="D45">
        <v>1372.9</v>
      </c>
      <c r="E45">
        <v>1096.0999999999999</v>
      </c>
      <c r="F45">
        <v>6226</v>
      </c>
      <c r="G45">
        <v>17</v>
      </c>
    </row>
    <row r="48" spans="1:7" x14ac:dyDescent="0.25">
      <c r="A48" s="12">
        <v>2048</v>
      </c>
      <c r="B48" s="12">
        <v>35808355</v>
      </c>
      <c r="C48">
        <v>181</v>
      </c>
      <c r="D48">
        <v>1340.4</v>
      </c>
      <c r="E48">
        <v>1078.7</v>
      </c>
      <c r="F48">
        <v>52.7</v>
      </c>
      <c r="G48">
        <v>10</v>
      </c>
    </row>
    <row r="49" spans="1:7" x14ac:dyDescent="0.25">
      <c r="A49" s="12"/>
      <c r="B49" s="12"/>
      <c r="C49">
        <v>469</v>
      </c>
      <c r="D49">
        <v>1344</v>
      </c>
      <c r="E49">
        <v>1074.5</v>
      </c>
      <c r="F49">
        <v>101.2</v>
      </c>
      <c r="G49">
        <v>11</v>
      </c>
    </row>
    <row r="50" spans="1:7" x14ac:dyDescent="0.25">
      <c r="A50" s="12"/>
      <c r="B50" s="12"/>
      <c r="C50">
        <v>1257</v>
      </c>
      <c r="D50">
        <v>1380.8</v>
      </c>
      <c r="E50">
        <v>1112.5999999999999</v>
      </c>
      <c r="F50">
        <v>203.4</v>
      </c>
      <c r="G50">
        <v>12</v>
      </c>
    </row>
    <row r="51" spans="1:7" x14ac:dyDescent="0.25">
      <c r="A51" s="12"/>
      <c r="B51" s="12"/>
      <c r="C51">
        <v>3396</v>
      </c>
      <c r="D51">
        <v>1354.7</v>
      </c>
      <c r="E51">
        <v>1085.4000000000001</v>
      </c>
      <c r="F51">
        <v>393.3</v>
      </c>
      <c r="G51">
        <v>13</v>
      </c>
    </row>
    <row r="52" spans="1:7" x14ac:dyDescent="0.25">
      <c r="A52" s="12"/>
      <c r="B52" s="12"/>
      <c r="C52">
        <v>10970</v>
      </c>
      <c r="D52">
        <v>1384.3</v>
      </c>
      <c r="E52">
        <v>1104.5</v>
      </c>
      <c r="F52">
        <v>820.8</v>
      </c>
      <c r="G52">
        <v>14</v>
      </c>
    </row>
    <row r="53" spans="1:7" x14ac:dyDescent="0.25">
      <c r="A53" s="12"/>
      <c r="B53" s="12"/>
      <c r="C53">
        <v>38623</v>
      </c>
      <c r="D53">
        <v>1392.9</v>
      </c>
      <c r="E53">
        <v>1107.2</v>
      </c>
      <c r="F53">
        <v>1582.4</v>
      </c>
      <c r="G53">
        <v>15</v>
      </c>
    </row>
    <row r="54" spans="1:7" x14ac:dyDescent="0.25">
      <c r="A54" s="12"/>
      <c r="B54" s="12"/>
      <c r="C54">
        <v>142914</v>
      </c>
      <c r="D54">
        <v>1373.8</v>
      </c>
      <c r="E54">
        <v>1102.4000000000001</v>
      </c>
      <c r="F54">
        <v>3164</v>
      </c>
      <c r="G54">
        <v>16</v>
      </c>
    </row>
    <row r="55" spans="1:7" x14ac:dyDescent="0.25">
      <c r="A55" s="12"/>
      <c r="B55" s="12"/>
      <c r="C55">
        <v>540702</v>
      </c>
      <c r="D55">
        <v>1372.9</v>
      </c>
      <c r="E55">
        <v>1096.0999999999999</v>
      </c>
      <c r="F55">
        <v>6226</v>
      </c>
      <c r="G55">
        <v>17</v>
      </c>
    </row>
  </sheetData>
  <mergeCells count="12">
    <mergeCell ref="A48:A55"/>
    <mergeCell ref="B48:B55"/>
    <mergeCell ref="A2:A9"/>
    <mergeCell ref="A14:A21"/>
    <mergeCell ref="A22:A29"/>
    <mergeCell ref="A30:A37"/>
    <mergeCell ref="A38:A45"/>
    <mergeCell ref="B2:B9"/>
    <mergeCell ref="B14:B21"/>
    <mergeCell ref="B22:B29"/>
    <mergeCell ref="B30:B37"/>
    <mergeCell ref="B38:B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23A7-809A-42A7-AD26-B0DED12D3B87}">
  <dimension ref="A1:M90"/>
  <sheetViews>
    <sheetView workbookViewId="0"/>
  </sheetViews>
  <sheetFormatPr defaultRowHeight="14.4" x14ac:dyDescent="0.25"/>
  <cols>
    <col min="1" max="1" width="17.6640625" customWidth="1"/>
    <col min="2" max="2" width="25.5546875" customWidth="1"/>
    <col min="3" max="3" width="20.77734375" customWidth="1"/>
    <col min="4" max="4" width="21.109375" customWidth="1"/>
    <col min="5" max="5" width="20.6640625" customWidth="1"/>
    <col min="6" max="6" width="20.21875" customWidth="1"/>
    <col min="7" max="7" width="25.21875" customWidth="1"/>
    <col min="8" max="8" width="9.5546875" bestFit="1" customWidth="1"/>
  </cols>
  <sheetData>
    <row r="1" spans="1:8" x14ac:dyDescent="0.25">
      <c r="A1" s="7" t="s">
        <v>15</v>
      </c>
      <c r="B1" s="3" t="s">
        <v>1</v>
      </c>
      <c r="C1" s="3" t="s">
        <v>2</v>
      </c>
      <c r="D1" s="7" t="s">
        <v>13</v>
      </c>
      <c r="E1" s="7" t="s">
        <v>12</v>
      </c>
      <c r="F1" s="7" t="s">
        <v>10</v>
      </c>
      <c r="G1" s="3" t="s">
        <v>6</v>
      </c>
      <c r="H1" s="5" t="s">
        <v>11</v>
      </c>
    </row>
    <row r="2" spans="1:8" x14ac:dyDescent="0.25">
      <c r="A2" s="12">
        <v>128</v>
      </c>
      <c r="B2" s="12">
        <v>33256910</v>
      </c>
      <c r="C2" s="4">
        <v>42</v>
      </c>
      <c r="D2" s="4">
        <v>16.2</v>
      </c>
      <c r="E2" s="4">
        <v>14.5</v>
      </c>
      <c r="F2" s="4">
        <v>4.2</v>
      </c>
      <c r="G2" s="3">
        <v>10</v>
      </c>
      <c r="H2" s="4">
        <v>1024</v>
      </c>
    </row>
    <row r="3" spans="1:8" x14ac:dyDescent="0.25">
      <c r="A3" s="12"/>
      <c r="B3" s="12"/>
      <c r="C3" s="4">
        <v>96</v>
      </c>
      <c r="D3" s="4">
        <v>15.2</v>
      </c>
      <c r="E3" s="4">
        <v>15.4</v>
      </c>
      <c r="F3" s="4">
        <v>7.8</v>
      </c>
      <c r="G3" s="3">
        <v>11</v>
      </c>
      <c r="H3" s="4">
        <v>2048</v>
      </c>
    </row>
    <row r="4" spans="1:8" x14ac:dyDescent="0.25">
      <c r="A4" s="12"/>
      <c r="B4" s="12"/>
      <c r="C4" s="4">
        <v>172</v>
      </c>
      <c r="D4" s="4">
        <v>14.9</v>
      </c>
      <c r="E4" s="4">
        <v>14.2</v>
      </c>
      <c r="F4" s="4">
        <v>15.2</v>
      </c>
      <c r="G4" s="3">
        <v>12</v>
      </c>
      <c r="H4" s="4">
        <v>4096</v>
      </c>
    </row>
    <row r="5" spans="1:8" x14ac:dyDescent="0.25">
      <c r="A5" s="12"/>
      <c r="B5" s="12"/>
      <c r="C5" s="4">
        <v>322</v>
      </c>
      <c r="D5" s="4">
        <v>15</v>
      </c>
      <c r="E5" s="4">
        <v>14.4</v>
      </c>
      <c r="F5" s="4">
        <v>31.2</v>
      </c>
      <c r="G5" s="3">
        <v>13</v>
      </c>
      <c r="H5" s="8">
        <f>4096*2</f>
        <v>8192</v>
      </c>
    </row>
    <row r="6" spans="1:8" x14ac:dyDescent="0.25">
      <c r="A6" s="12"/>
      <c r="B6" s="12"/>
      <c r="C6" s="4">
        <v>628</v>
      </c>
      <c r="D6" s="4">
        <v>15.1</v>
      </c>
      <c r="E6" s="4">
        <v>14.3</v>
      </c>
      <c r="F6" s="4">
        <v>60.3</v>
      </c>
      <c r="G6" s="3">
        <v>14</v>
      </c>
      <c r="H6" s="8">
        <f>8192*2</f>
        <v>16384</v>
      </c>
    </row>
    <row r="7" spans="1:8" x14ac:dyDescent="0.25">
      <c r="A7" s="12"/>
      <c r="B7" s="12"/>
      <c r="C7" s="4">
        <v>1274</v>
      </c>
      <c r="D7" s="4">
        <v>15.8</v>
      </c>
      <c r="E7" s="4">
        <v>14.4</v>
      </c>
      <c r="F7" s="4">
        <v>121</v>
      </c>
      <c r="G7" s="10">
        <v>15</v>
      </c>
      <c r="H7" s="8">
        <f>16384*2</f>
        <v>32768</v>
      </c>
    </row>
    <row r="8" spans="1:8" x14ac:dyDescent="0.25">
      <c r="A8" s="12"/>
      <c r="B8" s="12"/>
      <c r="C8" s="4">
        <v>2517</v>
      </c>
      <c r="D8" s="4">
        <v>15.9</v>
      </c>
      <c r="E8" s="4">
        <v>14.8</v>
      </c>
      <c r="F8" s="4">
        <v>229.4</v>
      </c>
      <c r="G8" s="10">
        <v>16</v>
      </c>
      <c r="H8" s="8">
        <f>32768*2</f>
        <v>65536</v>
      </c>
    </row>
    <row r="9" spans="1:8" x14ac:dyDescent="0.25">
      <c r="A9" s="12"/>
      <c r="B9" s="12"/>
      <c r="C9" s="4">
        <v>4974</v>
      </c>
      <c r="D9" s="4">
        <v>16.2</v>
      </c>
      <c r="E9" s="4">
        <v>14.6</v>
      </c>
      <c r="F9" s="4">
        <v>455.1</v>
      </c>
      <c r="G9" s="10">
        <v>17</v>
      </c>
      <c r="H9" s="8">
        <f>65536*2</f>
        <v>131072</v>
      </c>
    </row>
    <row r="10" spans="1:8" x14ac:dyDescent="0.25">
      <c r="A10" s="12"/>
      <c r="B10" s="12"/>
      <c r="C10" s="4">
        <v>9883</v>
      </c>
      <c r="D10" s="4">
        <v>16.399999999999999</v>
      </c>
      <c r="E10" s="4">
        <v>15.1</v>
      </c>
      <c r="F10" s="4">
        <v>902.1</v>
      </c>
      <c r="G10" s="10">
        <v>18</v>
      </c>
      <c r="H10" s="8">
        <f>131072*2</f>
        <v>262144</v>
      </c>
    </row>
    <row r="11" spans="1:8" x14ac:dyDescent="0.25">
      <c r="A11" s="12"/>
      <c r="B11" s="12"/>
      <c r="C11" s="4">
        <v>19571</v>
      </c>
      <c r="D11" s="4">
        <v>16.3</v>
      </c>
      <c r="E11" s="4">
        <v>14.9</v>
      </c>
      <c r="F11" s="4">
        <v>1803</v>
      </c>
      <c r="G11" s="10">
        <v>19</v>
      </c>
      <c r="H11" s="8">
        <f>262144*2</f>
        <v>524288</v>
      </c>
    </row>
    <row r="12" spans="1:8" x14ac:dyDescent="0.25">
      <c r="A12" s="12"/>
      <c r="B12" s="12"/>
      <c r="C12" s="4">
        <v>39264</v>
      </c>
      <c r="D12" s="4">
        <v>16.5</v>
      </c>
      <c r="E12" s="4">
        <v>15.2</v>
      </c>
      <c r="F12" s="4">
        <v>3594.2</v>
      </c>
      <c r="G12" s="10">
        <v>20</v>
      </c>
      <c r="H12" s="8">
        <f>524288*2</f>
        <v>1048576</v>
      </c>
    </row>
    <row r="13" spans="1:8" x14ac:dyDescent="0.25">
      <c r="A13" s="12"/>
      <c r="B13" s="12"/>
      <c r="C13" s="4">
        <v>78254</v>
      </c>
      <c r="D13" s="4">
        <v>41</v>
      </c>
      <c r="E13" s="4">
        <v>40.299999999999997</v>
      </c>
      <c r="F13" s="4">
        <v>7263.8</v>
      </c>
      <c r="G13" s="3">
        <v>21</v>
      </c>
      <c r="H13" s="8">
        <f>1048576*2</f>
        <v>2097152</v>
      </c>
    </row>
    <row r="14" spans="1:8" x14ac:dyDescent="0.25">
      <c r="A14" s="12"/>
      <c r="B14" s="12"/>
      <c r="C14" s="4">
        <v>156516</v>
      </c>
      <c r="D14" s="4">
        <v>88.1</v>
      </c>
      <c r="E14" s="4">
        <v>87</v>
      </c>
      <c r="F14" s="4">
        <v>14433.5</v>
      </c>
      <c r="G14" s="3">
        <v>22</v>
      </c>
      <c r="H14" s="8">
        <f>2097152*2</f>
        <v>4194304</v>
      </c>
    </row>
    <row r="15" spans="1:8" x14ac:dyDescent="0.25">
      <c r="A15" s="12"/>
      <c r="B15" s="12"/>
      <c r="C15" s="4">
        <v>317310</v>
      </c>
      <c r="D15" s="4">
        <v>235.3</v>
      </c>
      <c r="E15" s="4">
        <v>230.5</v>
      </c>
      <c r="F15" s="4">
        <v>29434.400000000001</v>
      </c>
      <c r="G15" s="3">
        <v>23</v>
      </c>
      <c r="H15" s="8">
        <f>4194304*2</f>
        <v>8388608</v>
      </c>
    </row>
    <row r="16" spans="1:8" x14ac:dyDescent="0.25">
      <c r="A16" s="12"/>
      <c r="B16" s="12"/>
      <c r="C16" s="4">
        <v>628869</v>
      </c>
      <c r="D16" s="4">
        <v>650.9</v>
      </c>
      <c r="E16" s="4">
        <v>654.5</v>
      </c>
      <c r="F16" s="4">
        <v>58315.6</v>
      </c>
      <c r="G16" s="3">
        <v>24</v>
      </c>
      <c r="H16" s="8">
        <f>8388608*2</f>
        <v>16777216</v>
      </c>
    </row>
    <row r="17" spans="1:13" x14ac:dyDescent="0.25">
      <c r="A17" s="12"/>
      <c r="B17" s="12"/>
      <c r="C17" s="4"/>
      <c r="D17" s="4"/>
      <c r="E17" s="4"/>
      <c r="F17" s="4"/>
      <c r="G17" s="3">
        <v>25</v>
      </c>
    </row>
    <row r="18" spans="1:13" x14ac:dyDescent="0.25">
      <c r="A18" s="12">
        <v>256</v>
      </c>
      <c r="B18" s="12">
        <v>45442882</v>
      </c>
      <c r="C18" s="3"/>
      <c r="D18" s="3"/>
      <c r="E18" s="3"/>
      <c r="F18" s="3"/>
      <c r="G18" s="3">
        <v>10</v>
      </c>
    </row>
    <row r="19" spans="1:13" x14ac:dyDescent="0.25">
      <c r="A19" s="12"/>
      <c r="B19" s="12"/>
      <c r="C19" s="3"/>
      <c r="D19" s="3"/>
      <c r="E19" s="3"/>
      <c r="F19" s="3"/>
      <c r="G19" s="3">
        <v>11</v>
      </c>
      <c r="I19" s="4"/>
      <c r="J19" s="4"/>
      <c r="K19" s="4"/>
      <c r="M19" s="4"/>
    </row>
    <row r="20" spans="1:13" x14ac:dyDescent="0.25">
      <c r="A20" s="12"/>
      <c r="B20" s="12"/>
      <c r="C20" s="3"/>
      <c r="D20" s="3"/>
      <c r="E20" s="3"/>
      <c r="F20" s="3"/>
      <c r="G20" s="3">
        <v>12</v>
      </c>
      <c r="I20" s="4"/>
      <c r="J20" s="4"/>
      <c r="K20" s="4"/>
      <c r="M20" s="4"/>
    </row>
    <row r="21" spans="1:13" x14ac:dyDescent="0.25">
      <c r="A21" s="12"/>
      <c r="B21" s="12"/>
      <c r="C21" s="3"/>
      <c r="D21" s="3"/>
      <c r="E21" s="3"/>
      <c r="F21" s="3"/>
      <c r="G21" s="3">
        <v>13</v>
      </c>
      <c r="I21" s="4"/>
      <c r="J21" s="4"/>
      <c r="K21" s="4"/>
      <c r="M21" s="4"/>
    </row>
    <row r="22" spans="1:13" x14ac:dyDescent="0.25">
      <c r="A22" s="12"/>
      <c r="B22" s="12"/>
      <c r="C22" s="3"/>
      <c r="D22" s="3"/>
      <c r="E22" s="3"/>
      <c r="F22" s="3"/>
      <c r="G22" s="3">
        <v>14</v>
      </c>
      <c r="I22" s="4"/>
      <c r="J22" s="4"/>
      <c r="K22" s="4"/>
      <c r="M22" s="4"/>
    </row>
    <row r="23" spans="1:13" x14ac:dyDescent="0.25">
      <c r="A23" s="12"/>
      <c r="B23" s="12"/>
      <c r="C23" s="4">
        <v>2320</v>
      </c>
      <c r="D23" s="4">
        <v>37.9</v>
      </c>
      <c r="E23" s="4">
        <v>35.299999999999997</v>
      </c>
      <c r="F23" s="4">
        <v>239.8</v>
      </c>
      <c r="G23" s="10">
        <v>15</v>
      </c>
      <c r="H23" s="8">
        <f>16384*2</f>
        <v>32768</v>
      </c>
      <c r="I23" s="4"/>
      <c r="J23" s="4"/>
      <c r="K23" s="4"/>
      <c r="M23" s="4"/>
    </row>
    <row r="24" spans="1:13" x14ac:dyDescent="0.25">
      <c r="A24" s="12"/>
      <c r="B24" s="12"/>
      <c r="C24" s="4">
        <v>4632</v>
      </c>
      <c r="D24" s="4">
        <v>38.299999999999997</v>
      </c>
      <c r="E24" s="4">
        <v>35.700000000000003</v>
      </c>
      <c r="F24" s="4">
        <v>468.2</v>
      </c>
      <c r="G24" s="10">
        <v>16</v>
      </c>
      <c r="H24" s="8">
        <f>32768*2</f>
        <v>65536</v>
      </c>
    </row>
    <row r="25" spans="1:13" x14ac:dyDescent="0.25">
      <c r="A25" s="12"/>
      <c r="B25" s="12"/>
      <c r="C25" s="4">
        <v>9260</v>
      </c>
      <c r="D25" s="4">
        <v>38.1</v>
      </c>
      <c r="E25" s="4">
        <v>35.200000000000003</v>
      </c>
      <c r="F25" s="4">
        <v>922.9</v>
      </c>
      <c r="G25" s="10">
        <v>17</v>
      </c>
      <c r="H25" s="8">
        <f>65536*2</f>
        <v>131072</v>
      </c>
    </row>
    <row r="26" spans="1:13" x14ac:dyDescent="0.25">
      <c r="A26" s="12"/>
      <c r="B26" s="12"/>
      <c r="C26" s="4">
        <v>18377</v>
      </c>
      <c r="D26" s="4">
        <v>38</v>
      </c>
      <c r="E26" s="4">
        <v>35.799999999999997</v>
      </c>
      <c r="F26" s="4">
        <v>1850.1</v>
      </c>
      <c r="G26" s="10">
        <v>18</v>
      </c>
      <c r="H26" s="8">
        <f>131072*2</f>
        <v>262144</v>
      </c>
    </row>
    <row r="27" spans="1:13" x14ac:dyDescent="0.25">
      <c r="A27" s="12"/>
      <c r="B27" s="12"/>
      <c r="C27" s="4">
        <v>36852</v>
      </c>
      <c r="D27" s="4">
        <v>37.6</v>
      </c>
      <c r="E27" s="4">
        <v>35.9</v>
      </c>
      <c r="F27" s="4">
        <v>3742.6</v>
      </c>
      <c r="G27" s="10">
        <v>19</v>
      </c>
      <c r="H27" s="8">
        <f>262144*2</f>
        <v>524288</v>
      </c>
    </row>
    <row r="28" spans="1:13" x14ac:dyDescent="0.25">
      <c r="A28" s="12"/>
      <c r="B28" s="12"/>
      <c r="C28" s="4">
        <v>73930</v>
      </c>
      <c r="D28" s="4">
        <v>37.799999999999997</v>
      </c>
      <c r="E28" s="4">
        <v>35.6</v>
      </c>
      <c r="F28" s="4">
        <v>7409.1</v>
      </c>
      <c r="G28" s="10">
        <v>20</v>
      </c>
      <c r="H28" s="8">
        <f>524288*2</f>
        <v>1048576</v>
      </c>
    </row>
    <row r="29" spans="1:13" x14ac:dyDescent="0.25">
      <c r="A29" s="12"/>
      <c r="B29" s="12"/>
      <c r="C29" s="3"/>
      <c r="D29" s="3"/>
      <c r="E29" s="3"/>
      <c r="F29" s="3"/>
      <c r="G29" s="3">
        <v>21</v>
      </c>
    </row>
    <row r="30" spans="1:13" x14ac:dyDescent="0.25">
      <c r="A30" s="12"/>
      <c r="B30" s="12"/>
      <c r="C30" s="3"/>
      <c r="D30" s="3"/>
      <c r="E30" s="3"/>
      <c r="F30" s="3"/>
      <c r="G30" s="3">
        <v>22</v>
      </c>
    </row>
    <row r="31" spans="1:13" x14ac:dyDescent="0.25">
      <c r="A31" s="12"/>
      <c r="B31" s="12"/>
      <c r="C31" s="3"/>
      <c r="D31" s="3"/>
      <c r="E31" s="3"/>
      <c r="F31" s="3"/>
      <c r="G31" s="3">
        <v>23</v>
      </c>
    </row>
    <row r="32" spans="1:13" x14ac:dyDescent="0.25">
      <c r="A32" s="12"/>
      <c r="B32" s="12"/>
      <c r="C32" s="9"/>
      <c r="D32" s="3"/>
      <c r="E32" s="3"/>
      <c r="F32" s="4"/>
      <c r="G32" s="3">
        <v>24</v>
      </c>
    </row>
    <row r="33" spans="1:7" x14ac:dyDescent="0.25">
      <c r="A33" s="12"/>
      <c r="B33" s="12"/>
      <c r="C33" s="3"/>
      <c r="D33" s="3"/>
      <c r="E33" s="3"/>
      <c r="F33" s="3"/>
      <c r="G33" s="3">
        <v>25</v>
      </c>
    </row>
    <row r="34" spans="1:7" x14ac:dyDescent="0.25">
      <c r="A34" s="12">
        <v>512</v>
      </c>
      <c r="B34" s="12">
        <v>32465492</v>
      </c>
      <c r="C34" s="3"/>
      <c r="D34" s="3"/>
      <c r="E34" s="3"/>
      <c r="F34" s="3"/>
      <c r="G34" s="3">
        <v>10</v>
      </c>
    </row>
    <row r="35" spans="1:7" x14ac:dyDescent="0.25">
      <c r="A35" s="12"/>
      <c r="B35" s="12"/>
      <c r="C35" s="3"/>
      <c r="D35" s="3"/>
      <c r="E35" s="3"/>
      <c r="F35" s="3"/>
      <c r="G35" s="3">
        <v>11</v>
      </c>
    </row>
    <row r="36" spans="1:7" x14ac:dyDescent="0.25">
      <c r="A36" s="12"/>
      <c r="B36" s="12"/>
      <c r="C36" s="3"/>
      <c r="D36" s="3"/>
      <c r="E36" s="3"/>
      <c r="F36" s="3"/>
      <c r="G36" s="3">
        <v>12</v>
      </c>
    </row>
    <row r="37" spans="1:7" x14ac:dyDescent="0.25">
      <c r="A37" s="12"/>
      <c r="B37" s="12"/>
      <c r="C37" s="3"/>
      <c r="D37" s="3"/>
      <c r="E37" s="3"/>
      <c r="F37" s="3"/>
      <c r="G37" s="3">
        <v>13</v>
      </c>
    </row>
    <row r="38" spans="1:7" x14ac:dyDescent="0.25">
      <c r="A38" s="12"/>
      <c r="B38" s="12"/>
      <c r="C38" s="3"/>
      <c r="D38" s="3"/>
      <c r="E38" s="3"/>
      <c r="F38" s="3"/>
      <c r="G38" s="3">
        <v>14</v>
      </c>
    </row>
    <row r="39" spans="1:7" x14ac:dyDescent="0.25">
      <c r="A39" s="12"/>
      <c r="B39" s="12"/>
      <c r="C39" s="4">
        <v>4320</v>
      </c>
      <c r="D39" s="4">
        <v>108.1</v>
      </c>
      <c r="E39" s="4">
        <v>97.4</v>
      </c>
      <c r="F39" s="4">
        <v>402.1</v>
      </c>
      <c r="G39" s="10">
        <v>15</v>
      </c>
    </row>
    <row r="40" spans="1:7" x14ac:dyDescent="0.25">
      <c r="A40" s="12"/>
      <c r="B40" s="12"/>
      <c r="C40" s="4">
        <v>8582</v>
      </c>
      <c r="D40" s="4">
        <v>109.1</v>
      </c>
      <c r="E40" s="4">
        <v>96.6</v>
      </c>
      <c r="F40" s="4">
        <v>804.5</v>
      </c>
      <c r="G40" s="10">
        <v>16</v>
      </c>
    </row>
    <row r="41" spans="1:7" x14ac:dyDescent="0.25">
      <c r="A41" s="12"/>
      <c r="B41" s="12"/>
      <c r="C41" s="4">
        <v>17195</v>
      </c>
      <c r="D41" s="4">
        <v>108.2</v>
      </c>
      <c r="E41" s="4">
        <v>97.2</v>
      </c>
      <c r="F41" s="4">
        <v>1621</v>
      </c>
      <c r="G41" s="10">
        <v>17</v>
      </c>
    </row>
    <row r="42" spans="1:7" x14ac:dyDescent="0.25">
      <c r="A42" s="12"/>
      <c r="B42" s="12"/>
      <c r="C42" s="4">
        <v>34265</v>
      </c>
      <c r="D42" s="4">
        <v>106.8</v>
      </c>
      <c r="E42" s="4">
        <v>97.9</v>
      </c>
      <c r="F42" s="4">
        <v>3217.3</v>
      </c>
      <c r="G42" s="10">
        <v>18</v>
      </c>
    </row>
    <row r="43" spans="1:7" x14ac:dyDescent="0.25">
      <c r="A43" s="12"/>
      <c r="B43" s="12"/>
      <c r="C43" s="4">
        <v>68629</v>
      </c>
      <c r="D43" s="4">
        <v>109.7</v>
      </c>
      <c r="E43" s="4">
        <v>97.5</v>
      </c>
      <c r="F43" s="4">
        <v>6440.2</v>
      </c>
      <c r="G43" s="10">
        <v>19</v>
      </c>
    </row>
    <row r="44" spans="1:7" x14ac:dyDescent="0.25">
      <c r="A44" s="12"/>
      <c r="B44" s="12"/>
      <c r="C44" s="4">
        <v>137090</v>
      </c>
      <c r="D44" s="4">
        <v>109.2</v>
      </c>
      <c r="E44" s="4">
        <v>98.2</v>
      </c>
      <c r="F44" s="4">
        <v>12909.5</v>
      </c>
      <c r="G44" s="10">
        <v>20</v>
      </c>
    </row>
    <row r="45" spans="1:7" x14ac:dyDescent="0.25">
      <c r="A45" s="12"/>
      <c r="B45" s="12"/>
      <c r="C45" s="3"/>
      <c r="D45" s="3"/>
      <c r="E45" s="3"/>
      <c r="F45" s="3"/>
      <c r="G45" s="3">
        <v>21</v>
      </c>
    </row>
    <row r="46" spans="1:7" x14ac:dyDescent="0.25">
      <c r="A46" s="12"/>
      <c r="B46" s="12"/>
      <c r="C46" s="3"/>
      <c r="D46" s="3"/>
      <c r="E46" s="3"/>
      <c r="F46" s="3"/>
      <c r="G46" s="3">
        <v>22</v>
      </c>
    </row>
    <row r="47" spans="1:7" x14ac:dyDescent="0.25">
      <c r="A47" s="12"/>
      <c r="B47" s="12"/>
      <c r="C47" s="3"/>
      <c r="D47" s="3"/>
      <c r="E47" s="3"/>
      <c r="F47" s="3"/>
      <c r="G47" s="3">
        <v>23</v>
      </c>
    </row>
    <row r="48" spans="1:7" x14ac:dyDescent="0.25">
      <c r="A48" s="12"/>
      <c r="B48" s="12"/>
      <c r="C48" s="3"/>
      <c r="D48" s="3"/>
      <c r="E48" s="3"/>
      <c r="F48" s="3"/>
      <c r="G48" s="3">
        <v>24</v>
      </c>
    </row>
    <row r="49" spans="1:7" x14ac:dyDescent="0.25">
      <c r="A49" s="12"/>
      <c r="B49" s="12"/>
      <c r="C49" s="3"/>
      <c r="D49" s="3"/>
      <c r="E49" s="3"/>
      <c r="F49" s="3"/>
      <c r="G49" s="3">
        <v>25</v>
      </c>
    </row>
    <row r="50" spans="1:7" x14ac:dyDescent="0.25">
      <c r="A50" s="12">
        <v>1024</v>
      </c>
      <c r="B50" s="12">
        <v>275893951</v>
      </c>
      <c r="C50" s="3"/>
      <c r="D50" s="3"/>
      <c r="E50" s="3"/>
      <c r="F50" s="3"/>
      <c r="G50" s="3">
        <v>10</v>
      </c>
    </row>
    <row r="51" spans="1:7" x14ac:dyDescent="0.25">
      <c r="A51" s="12"/>
      <c r="B51" s="12"/>
      <c r="C51" s="3"/>
      <c r="D51" s="3"/>
      <c r="E51" s="3"/>
      <c r="F51" s="3"/>
      <c r="G51" s="3">
        <v>11</v>
      </c>
    </row>
    <row r="52" spans="1:7" x14ac:dyDescent="0.25">
      <c r="A52" s="12"/>
      <c r="B52" s="12"/>
      <c r="C52" s="3"/>
      <c r="D52" s="3"/>
      <c r="E52" s="3"/>
      <c r="F52" s="3"/>
      <c r="G52" s="3">
        <v>12</v>
      </c>
    </row>
    <row r="53" spans="1:7" x14ac:dyDescent="0.25">
      <c r="A53" s="12"/>
      <c r="B53" s="12"/>
      <c r="C53" s="3"/>
      <c r="D53" s="3"/>
      <c r="E53" s="3"/>
      <c r="F53" s="3"/>
      <c r="G53" s="3">
        <v>13</v>
      </c>
    </row>
    <row r="54" spans="1:7" x14ac:dyDescent="0.25">
      <c r="A54" s="12"/>
      <c r="B54" s="12"/>
      <c r="C54" s="3"/>
      <c r="D54" s="3"/>
      <c r="E54" s="3"/>
      <c r="F54" s="3"/>
      <c r="G54" s="3">
        <v>14</v>
      </c>
    </row>
    <row r="55" spans="1:7" x14ac:dyDescent="0.25">
      <c r="A55" s="12"/>
      <c r="B55" s="12"/>
      <c r="C55" s="4">
        <v>8757</v>
      </c>
      <c r="D55" s="4">
        <v>350.2</v>
      </c>
      <c r="E55" s="7">
        <v>290</v>
      </c>
      <c r="F55" s="4">
        <v>748.1</v>
      </c>
      <c r="G55" s="10">
        <v>15</v>
      </c>
    </row>
    <row r="56" spans="1:7" x14ac:dyDescent="0.25">
      <c r="A56" s="12"/>
      <c r="B56" s="12"/>
      <c r="C56" s="4">
        <v>17548</v>
      </c>
      <c r="D56" s="4">
        <v>351.4</v>
      </c>
      <c r="E56" s="4">
        <v>291.5</v>
      </c>
      <c r="F56" s="4">
        <v>1497.1</v>
      </c>
      <c r="G56" s="10">
        <v>16</v>
      </c>
    </row>
    <row r="57" spans="1:7" x14ac:dyDescent="0.25">
      <c r="A57" s="12"/>
      <c r="B57" s="12"/>
      <c r="C57" s="4">
        <v>34854</v>
      </c>
      <c r="D57" s="4">
        <v>355.1</v>
      </c>
      <c r="E57" s="4">
        <v>298.3</v>
      </c>
      <c r="F57" s="4">
        <v>3001.8</v>
      </c>
      <c r="G57" s="10">
        <v>17</v>
      </c>
    </row>
    <row r="58" spans="1:7" x14ac:dyDescent="0.25">
      <c r="A58" s="12"/>
      <c r="B58" s="12"/>
      <c r="C58" s="4">
        <v>69916</v>
      </c>
      <c r="D58" s="4">
        <v>358.9</v>
      </c>
      <c r="E58" s="4">
        <v>299.8</v>
      </c>
      <c r="F58" s="4">
        <v>6026.6</v>
      </c>
      <c r="G58" s="10">
        <v>18</v>
      </c>
    </row>
    <row r="59" spans="1:7" x14ac:dyDescent="0.25">
      <c r="A59" s="12"/>
      <c r="B59" s="12"/>
      <c r="C59" s="4">
        <v>140643</v>
      </c>
      <c r="D59" s="4">
        <v>360.1</v>
      </c>
      <c r="E59" s="4">
        <v>304.3</v>
      </c>
      <c r="F59" s="4">
        <v>12001.9</v>
      </c>
      <c r="G59" s="10">
        <v>19</v>
      </c>
    </row>
    <row r="60" spans="1:7" x14ac:dyDescent="0.25">
      <c r="A60" s="12"/>
      <c r="B60" s="12"/>
      <c r="C60" s="4">
        <v>282569</v>
      </c>
      <c r="D60" s="4">
        <v>359</v>
      </c>
      <c r="E60" s="4">
        <v>305.3</v>
      </c>
      <c r="F60" s="4">
        <v>24072.3</v>
      </c>
      <c r="G60" s="10">
        <v>20</v>
      </c>
    </row>
    <row r="61" spans="1:7" x14ac:dyDescent="0.25">
      <c r="A61" s="12"/>
      <c r="B61" s="12"/>
      <c r="C61" s="3"/>
      <c r="D61" s="3"/>
      <c r="E61" s="3"/>
      <c r="F61" s="3"/>
      <c r="G61" s="3">
        <v>21</v>
      </c>
    </row>
    <row r="62" spans="1:7" x14ac:dyDescent="0.25">
      <c r="A62" s="12"/>
      <c r="B62" s="12"/>
      <c r="C62" s="3"/>
      <c r="D62" s="3"/>
      <c r="E62" s="3"/>
      <c r="F62" s="3"/>
      <c r="G62" s="3">
        <v>22</v>
      </c>
    </row>
    <row r="63" spans="1:7" x14ac:dyDescent="0.25">
      <c r="A63" s="12"/>
      <c r="B63" s="12"/>
      <c r="C63" s="3"/>
      <c r="D63" s="3"/>
      <c r="E63" s="3"/>
      <c r="F63" s="3"/>
      <c r="G63" s="3">
        <v>23</v>
      </c>
    </row>
    <row r="64" spans="1:7" x14ac:dyDescent="0.25">
      <c r="A64" s="12"/>
      <c r="B64" s="12"/>
      <c r="C64" s="3"/>
      <c r="D64" s="3"/>
      <c r="E64" s="3"/>
      <c r="F64" s="3"/>
      <c r="G64" s="3">
        <v>24</v>
      </c>
    </row>
    <row r="65" spans="1:8" x14ac:dyDescent="0.25">
      <c r="A65" s="12"/>
      <c r="B65" s="12"/>
      <c r="C65" s="3"/>
      <c r="D65" s="3"/>
      <c r="E65" s="3"/>
      <c r="F65" s="3"/>
      <c r="G65" s="3">
        <v>25</v>
      </c>
    </row>
    <row r="66" spans="1:8" x14ac:dyDescent="0.25">
      <c r="A66" s="12">
        <v>2048</v>
      </c>
      <c r="B66" s="12">
        <v>35808355</v>
      </c>
      <c r="C66" s="3"/>
      <c r="D66" s="3"/>
      <c r="E66" s="3"/>
      <c r="F66" s="3"/>
      <c r="G66" s="3">
        <v>10</v>
      </c>
    </row>
    <row r="67" spans="1:8" x14ac:dyDescent="0.25">
      <c r="A67" s="12"/>
      <c r="B67" s="12"/>
      <c r="C67" s="3"/>
      <c r="D67" s="3"/>
      <c r="E67" s="3"/>
      <c r="F67" s="3"/>
      <c r="G67" s="3">
        <v>11</v>
      </c>
    </row>
    <row r="68" spans="1:8" x14ac:dyDescent="0.25">
      <c r="A68" s="12"/>
      <c r="B68" s="12"/>
      <c r="C68" s="3"/>
      <c r="D68" s="3"/>
      <c r="E68" s="3"/>
      <c r="F68" s="3"/>
      <c r="G68" s="3">
        <v>12</v>
      </c>
    </row>
    <row r="69" spans="1:8" x14ac:dyDescent="0.25">
      <c r="A69" s="12"/>
      <c r="B69" s="12"/>
      <c r="C69" s="3"/>
      <c r="D69" s="3"/>
      <c r="E69" s="3"/>
      <c r="F69" s="3"/>
      <c r="G69" s="3">
        <v>13</v>
      </c>
    </row>
    <row r="70" spans="1:8" x14ac:dyDescent="0.25">
      <c r="A70" s="12"/>
      <c r="B70" s="12"/>
      <c r="C70" s="3"/>
      <c r="D70" s="3"/>
      <c r="E70" s="3"/>
      <c r="F70" s="3"/>
      <c r="G70" s="3">
        <v>14</v>
      </c>
    </row>
    <row r="71" spans="1:8" x14ac:dyDescent="0.25">
      <c r="A71" s="12"/>
      <c r="B71" s="12"/>
      <c r="C71" s="4">
        <v>19602</v>
      </c>
      <c r="D71" s="4">
        <v>1352.6</v>
      </c>
      <c r="E71" s="4">
        <v>1085.7</v>
      </c>
      <c r="F71" s="4">
        <v>1551</v>
      </c>
      <c r="G71" s="10">
        <v>15</v>
      </c>
      <c r="H71" s="8">
        <f>16384*2</f>
        <v>32768</v>
      </c>
    </row>
    <row r="72" spans="1:8" x14ac:dyDescent="0.25">
      <c r="A72" s="12"/>
      <c r="B72" s="12"/>
      <c r="C72" s="4">
        <v>39424</v>
      </c>
      <c r="D72" s="4">
        <v>1365.5</v>
      </c>
      <c r="E72" s="4">
        <v>1088.3</v>
      </c>
      <c r="F72" s="4">
        <v>3102.7</v>
      </c>
      <c r="G72" s="10">
        <v>16</v>
      </c>
      <c r="H72" s="8">
        <f>32768*2</f>
        <v>65536</v>
      </c>
    </row>
    <row r="73" spans="1:8" x14ac:dyDescent="0.25">
      <c r="A73" s="12"/>
      <c r="B73" s="12"/>
      <c r="C73" s="4">
        <v>79039</v>
      </c>
      <c r="D73" s="4">
        <v>1377.3</v>
      </c>
      <c r="E73" s="4">
        <v>1099.9000000000001</v>
      </c>
      <c r="F73" s="4">
        <v>6220.5</v>
      </c>
      <c r="G73" s="10">
        <v>17</v>
      </c>
      <c r="H73" s="8">
        <f>65536*2</f>
        <v>131072</v>
      </c>
    </row>
    <row r="74" spans="1:8" x14ac:dyDescent="0.25">
      <c r="A74" s="12"/>
      <c r="B74" s="12"/>
      <c r="C74" s="4">
        <v>160103</v>
      </c>
      <c r="D74" s="4">
        <v>1386.8</v>
      </c>
      <c r="E74" s="4">
        <v>1120.0999999999999</v>
      </c>
      <c r="F74" s="4">
        <v>12497.9</v>
      </c>
      <c r="G74" s="10">
        <v>18</v>
      </c>
      <c r="H74" s="8">
        <f>131072*2</f>
        <v>262144</v>
      </c>
    </row>
    <row r="75" spans="1:8" x14ac:dyDescent="0.25">
      <c r="A75" s="12"/>
      <c r="B75" s="12"/>
      <c r="C75" s="4">
        <v>320683</v>
      </c>
      <c r="D75" s="4">
        <v>1388.1</v>
      </c>
      <c r="E75" s="4">
        <v>1109.5999999999999</v>
      </c>
      <c r="F75" s="4">
        <v>24999.7</v>
      </c>
      <c r="G75" s="10">
        <v>19</v>
      </c>
      <c r="H75" s="8">
        <f>262144*2</f>
        <v>524288</v>
      </c>
    </row>
    <row r="76" spans="1:8" x14ac:dyDescent="0.25">
      <c r="A76" s="12"/>
      <c r="B76" s="12"/>
      <c r="C76" s="4">
        <v>645992</v>
      </c>
      <c r="D76" s="4">
        <v>1404.8</v>
      </c>
      <c r="E76" s="4">
        <v>1128.4000000000001</v>
      </c>
      <c r="F76" s="4">
        <v>50137.7</v>
      </c>
      <c r="G76" s="10">
        <v>20</v>
      </c>
      <c r="H76" s="8">
        <f>524288*2</f>
        <v>1048576</v>
      </c>
    </row>
    <row r="77" spans="1:8" x14ac:dyDescent="0.25">
      <c r="A77" s="12"/>
      <c r="B77" s="12"/>
      <c r="C77" s="3"/>
      <c r="D77" s="3"/>
      <c r="E77" s="3"/>
      <c r="F77" s="3"/>
      <c r="G77" s="3">
        <v>21</v>
      </c>
    </row>
    <row r="78" spans="1:8" x14ac:dyDescent="0.25">
      <c r="A78" s="12"/>
      <c r="B78" s="12"/>
      <c r="C78" s="3"/>
      <c r="D78" s="3"/>
      <c r="E78" s="3"/>
      <c r="F78" s="3"/>
      <c r="G78" s="3">
        <v>22</v>
      </c>
    </row>
    <row r="79" spans="1:8" x14ac:dyDescent="0.25">
      <c r="A79" s="12"/>
      <c r="B79" s="12"/>
      <c r="C79" s="3"/>
      <c r="D79" s="3"/>
      <c r="E79" s="3"/>
      <c r="F79" s="3"/>
      <c r="G79" s="3">
        <v>23</v>
      </c>
    </row>
    <row r="80" spans="1:8" x14ac:dyDescent="0.25">
      <c r="A80" s="12"/>
      <c r="B80" s="12"/>
      <c r="C80" s="3"/>
      <c r="D80" s="3"/>
      <c r="E80" s="3"/>
      <c r="F80" s="3"/>
      <c r="G80" s="3">
        <v>24</v>
      </c>
    </row>
    <row r="81" spans="1:7" x14ac:dyDescent="0.25">
      <c r="A81" s="12"/>
      <c r="B81" s="12"/>
      <c r="C81" s="3"/>
      <c r="D81" s="3"/>
      <c r="E81" s="3"/>
      <c r="F81" s="3"/>
      <c r="G81" s="3">
        <v>25</v>
      </c>
    </row>
    <row r="85" spans="1:7" x14ac:dyDescent="0.25">
      <c r="B85" s="8"/>
      <c r="C85" s="8"/>
    </row>
    <row r="86" spans="1:7" x14ac:dyDescent="0.25">
      <c r="A86">
        <v>7</v>
      </c>
      <c r="B86">
        <v>128</v>
      </c>
      <c r="C86" s="4">
        <v>1274</v>
      </c>
      <c r="D86" s="4">
        <v>14.6</v>
      </c>
      <c r="E86" s="4">
        <v>14.4</v>
      </c>
      <c r="F86" s="11">
        <v>121</v>
      </c>
      <c r="G86" s="10">
        <v>15</v>
      </c>
    </row>
    <row r="87" spans="1:7" x14ac:dyDescent="0.25">
      <c r="A87">
        <v>8</v>
      </c>
      <c r="B87">
        <v>256</v>
      </c>
      <c r="C87" s="4">
        <v>2383</v>
      </c>
      <c r="D87" s="4">
        <v>37.9</v>
      </c>
      <c r="E87" s="4">
        <v>35.299999999999997</v>
      </c>
      <c r="F87" s="4">
        <v>239.8</v>
      </c>
      <c r="G87" s="10">
        <v>15</v>
      </c>
    </row>
    <row r="88" spans="1:7" x14ac:dyDescent="0.25">
      <c r="A88">
        <v>9</v>
      </c>
      <c r="B88">
        <v>512</v>
      </c>
      <c r="C88" s="4">
        <v>4320</v>
      </c>
      <c r="D88" s="4">
        <v>102.9</v>
      </c>
      <c r="E88" s="4">
        <v>97.1</v>
      </c>
      <c r="F88" s="4">
        <v>402.1</v>
      </c>
      <c r="G88" s="10">
        <v>15</v>
      </c>
    </row>
    <row r="89" spans="1:7" x14ac:dyDescent="0.25">
      <c r="A89">
        <v>10</v>
      </c>
      <c r="B89">
        <v>1024</v>
      </c>
      <c r="C89" s="4">
        <v>8757</v>
      </c>
      <c r="D89" s="4">
        <v>355.6</v>
      </c>
      <c r="E89" s="7">
        <v>299.3</v>
      </c>
      <c r="F89" s="4">
        <v>755.4</v>
      </c>
      <c r="G89" s="10">
        <v>15</v>
      </c>
    </row>
    <row r="90" spans="1:7" x14ac:dyDescent="0.25">
      <c r="A90">
        <v>11</v>
      </c>
      <c r="B90">
        <v>2048</v>
      </c>
      <c r="C90" s="4">
        <v>19500</v>
      </c>
      <c r="D90" s="4">
        <v>1310.8</v>
      </c>
      <c r="E90" s="4">
        <v>1068.8</v>
      </c>
      <c r="F90" s="4">
        <v>1542.8</v>
      </c>
      <c r="G90" s="10">
        <v>15</v>
      </c>
    </row>
  </sheetData>
  <mergeCells count="10">
    <mergeCell ref="A2:A17"/>
    <mergeCell ref="A18:A33"/>
    <mergeCell ref="A34:A49"/>
    <mergeCell ref="A50:A65"/>
    <mergeCell ref="A66:A81"/>
    <mergeCell ref="B2:B17"/>
    <mergeCell ref="B18:B33"/>
    <mergeCell ref="B34:B49"/>
    <mergeCell ref="B50:B65"/>
    <mergeCell ref="B66:B8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D281-9B2B-4F6D-AF1E-97BC51BFFDA7}">
  <dimension ref="A1:M50"/>
  <sheetViews>
    <sheetView topLeftCell="A37" workbookViewId="0">
      <selection activeCell="I46" sqref="I46:L50"/>
    </sheetView>
  </sheetViews>
  <sheetFormatPr defaultRowHeight="14.4" x14ac:dyDescent="0.25"/>
  <cols>
    <col min="1" max="1" width="20.109375" customWidth="1"/>
    <col min="2" max="2" width="23.44140625" customWidth="1"/>
    <col min="3" max="3" width="27" customWidth="1"/>
    <col min="4" max="4" width="25" customWidth="1"/>
    <col min="5" max="5" width="22.33203125" customWidth="1"/>
  </cols>
  <sheetData>
    <row r="1" spans="1:11" x14ac:dyDescent="0.25">
      <c r="A1" s="7" t="s">
        <v>14</v>
      </c>
      <c r="B1" s="7" t="s">
        <v>13</v>
      </c>
      <c r="C1" s="7" t="s">
        <v>12</v>
      </c>
      <c r="D1" s="7" t="s">
        <v>10</v>
      </c>
      <c r="E1" s="4" t="s">
        <v>6</v>
      </c>
      <c r="F1" s="5" t="s">
        <v>11</v>
      </c>
    </row>
    <row r="2" spans="1:11" x14ac:dyDescent="0.25">
      <c r="A2" s="4">
        <v>19602</v>
      </c>
      <c r="B2" s="4">
        <v>1352.6</v>
      </c>
      <c r="C2" s="4">
        <v>1085.7</v>
      </c>
      <c r="D2" s="4">
        <v>1551</v>
      </c>
      <c r="E2" s="10">
        <v>15</v>
      </c>
      <c r="F2" s="8">
        <f>16384*2</f>
        <v>32768</v>
      </c>
      <c r="H2" s="6">
        <v>1.3525999999999998</v>
      </c>
      <c r="I2" s="6">
        <v>1.0857000000000001</v>
      </c>
      <c r="J2" s="6">
        <v>1.5509999999999999</v>
      </c>
      <c r="K2" s="6">
        <v>1000</v>
      </c>
    </row>
    <row r="3" spans="1:11" x14ac:dyDescent="0.25">
      <c r="A3" s="4">
        <v>39424</v>
      </c>
      <c r="B3" s="4">
        <v>1365.5</v>
      </c>
      <c r="C3" s="4">
        <v>1088.3</v>
      </c>
      <c r="D3" s="4">
        <v>3102.7</v>
      </c>
      <c r="E3" s="10">
        <v>16</v>
      </c>
      <c r="F3" s="8">
        <f>32768*2</f>
        <v>65536</v>
      </c>
      <c r="H3" s="6">
        <v>1.3654999999999999</v>
      </c>
      <c r="I3" s="6">
        <v>1.0883</v>
      </c>
      <c r="J3" s="6">
        <v>3.1027</v>
      </c>
    </row>
    <row r="4" spans="1:11" x14ac:dyDescent="0.25">
      <c r="A4" s="4">
        <v>79039</v>
      </c>
      <c r="B4" s="4">
        <v>1377.3</v>
      </c>
      <c r="C4" s="4">
        <v>1099.9000000000001</v>
      </c>
      <c r="D4" s="4">
        <v>6220.5</v>
      </c>
      <c r="E4" s="10">
        <v>17</v>
      </c>
      <c r="F4" s="8">
        <f>65536*2</f>
        <v>131072</v>
      </c>
      <c r="H4" s="6">
        <v>1.3773</v>
      </c>
      <c r="I4" s="6">
        <v>1.0999000000000001</v>
      </c>
      <c r="J4" s="6">
        <v>6.2205000000000004</v>
      </c>
    </row>
    <row r="5" spans="1:11" x14ac:dyDescent="0.25">
      <c r="A5" s="4">
        <v>160103</v>
      </c>
      <c r="B5" s="4">
        <v>1386.8</v>
      </c>
      <c r="C5" s="4">
        <v>1120.0999999999999</v>
      </c>
      <c r="D5" s="4">
        <v>12497.9</v>
      </c>
      <c r="E5" s="10">
        <v>18</v>
      </c>
      <c r="F5" s="8">
        <f>131072*2</f>
        <v>262144</v>
      </c>
      <c r="H5" s="6">
        <v>1.3868</v>
      </c>
      <c r="I5" s="6">
        <v>1.1200999999999999</v>
      </c>
      <c r="J5" s="6">
        <v>12.4979</v>
      </c>
    </row>
    <row r="6" spans="1:11" x14ac:dyDescent="0.25">
      <c r="A6" s="4">
        <v>320683</v>
      </c>
      <c r="B6" s="4">
        <v>1388.1</v>
      </c>
      <c r="C6" s="4">
        <v>1109.5999999999999</v>
      </c>
      <c r="D6" s="4">
        <v>24999.7</v>
      </c>
      <c r="E6" s="10">
        <v>19</v>
      </c>
      <c r="F6" s="8">
        <f>262144*2</f>
        <v>524288</v>
      </c>
      <c r="H6" s="6">
        <v>1.3880999999999999</v>
      </c>
      <c r="I6" s="6">
        <v>1.1095999999999999</v>
      </c>
      <c r="J6" s="6">
        <v>24.999700000000001</v>
      </c>
    </row>
    <row r="7" spans="1:11" x14ac:dyDescent="0.25">
      <c r="A7" s="4">
        <v>645992</v>
      </c>
      <c r="B7" s="4">
        <v>1404.8</v>
      </c>
      <c r="C7" s="4">
        <v>1128.4000000000001</v>
      </c>
      <c r="D7" s="4">
        <v>50137.7</v>
      </c>
      <c r="E7" s="10">
        <v>20</v>
      </c>
      <c r="F7" s="8">
        <f>524288*2</f>
        <v>1048576</v>
      </c>
      <c r="H7" s="6">
        <v>1.4048</v>
      </c>
      <c r="I7" s="6">
        <v>1.1284000000000001</v>
      </c>
      <c r="J7" s="6">
        <v>50.137699999999995</v>
      </c>
    </row>
    <row r="45" spans="1:13" x14ac:dyDescent="0.25">
      <c r="A45" s="4" t="s">
        <v>0</v>
      </c>
      <c r="B45" s="7" t="s">
        <v>14</v>
      </c>
      <c r="C45" s="7" t="s">
        <v>13</v>
      </c>
      <c r="D45" s="7" t="s">
        <v>12</v>
      </c>
      <c r="E45" s="7" t="s">
        <v>10</v>
      </c>
      <c r="F45" s="4" t="s">
        <v>6</v>
      </c>
    </row>
    <row r="46" spans="1:13" x14ac:dyDescent="0.25">
      <c r="A46">
        <v>128</v>
      </c>
      <c r="B46" s="4">
        <v>39264</v>
      </c>
      <c r="C46" s="4">
        <v>16.5</v>
      </c>
      <c r="D46" s="4">
        <v>15.2</v>
      </c>
      <c r="E46" s="4">
        <v>3594.2</v>
      </c>
      <c r="F46" s="10">
        <v>20</v>
      </c>
      <c r="I46">
        <v>128</v>
      </c>
      <c r="J46" s="6">
        <v>1.6500000000000001E-2</v>
      </c>
      <c r="K46" s="6">
        <v>1.52E-2</v>
      </c>
      <c r="L46" s="6">
        <v>3.5941999999999998</v>
      </c>
      <c r="M46" s="6">
        <v>1000</v>
      </c>
    </row>
    <row r="47" spans="1:13" x14ac:dyDescent="0.25">
      <c r="A47">
        <v>256</v>
      </c>
      <c r="B47" s="4">
        <v>73930</v>
      </c>
      <c r="C47" s="4">
        <v>37.799999999999997</v>
      </c>
      <c r="D47" s="4">
        <v>35.6</v>
      </c>
      <c r="E47" s="4">
        <v>7409.1</v>
      </c>
      <c r="F47" s="10">
        <v>20</v>
      </c>
      <c r="I47">
        <v>256</v>
      </c>
      <c r="J47" s="6">
        <v>3.78E-2</v>
      </c>
      <c r="K47" s="6">
        <v>3.56E-2</v>
      </c>
      <c r="L47" s="6">
        <v>7.4091000000000005</v>
      </c>
    </row>
    <row r="48" spans="1:13" x14ac:dyDescent="0.25">
      <c r="A48">
        <v>512</v>
      </c>
      <c r="B48" s="4">
        <v>137090</v>
      </c>
      <c r="C48" s="4">
        <v>109.2</v>
      </c>
      <c r="D48" s="4">
        <v>98.2</v>
      </c>
      <c r="E48" s="4">
        <v>12909.5</v>
      </c>
      <c r="F48" s="10">
        <v>20</v>
      </c>
      <c r="I48">
        <v>512</v>
      </c>
      <c r="J48" s="6">
        <v>0.10920000000000001</v>
      </c>
      <c r="K48" s="6">
        <v>9.820000000000001E-2</v>
      </c>
      <c r="L48" s="6">
        <v>12.9095</v>
      </c>
    </row>
    <row r="49" spans="1:12" x14ac:dyDescent="0.25">
      <c r="A49">
        <v>1024</v>
      </c>
      <c r="B49" s="4">
        <v>282569</v>
      </c>
      <c r="C49" s="4">
        <v>359</v>
      </c>
      <c r="D49" s="4">
        <v>305.3</v>
      </c>
      <c r="E49" s="4">
        <v>24072.3</v>
      </c>
      <c r="F49" s="10">
        <v>20</v>
      </c>
      <c r="I49">
        <v>1024</v>
      </c>
      <c r="J49" s="6">
        <v>0.35899999999999999</v>
      </c>
      <c r="K49" s="6">
        <v>0.30530000000000002</v>
      </c>
      <c r="L49" s="6">
        <v>24.072299999999998</v>
      </c>
    </row>
    <row r="50" spans="1:12" x14ac:dyDescent="0.25">
      <c r="A50">
        <v>2048</v>
      </c>
      <c r="B50" s="4">
        <v>645992</v>
      </c>
      <c r="C50" s="4">
        <v>1404.8</v>
      </c>
      <c r="D50" s="4">
        <v>1128.4000000000001</v>
      </c>
      <c r="E50" s="4">
        <v>50137.7</v>
      </c>
      <c r="F50" s="10">
        <v>20</v>
      </c>
      <c r="I50">
        <v>2048</v>
      </c>
      <c r="J50" s="6">
        <v>1.4048</v>
      </c>
      <c r="K50" s="6">
        <v>1.1284000000000001</v>
      </c>
      <c r="L50" s="6">
        <v>50.137699999999995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4E7D-E462-4A69-81D2-6BE940DFC25F}">
  <dimension ref="A1:Y160"/>
  <sheetViews>
    <sheetView tabSelected="1" topLeftCell="A94" workbookViewId="0">
      <selection activeCell="O113" sqref="O113"/>
    </sheetView>
  </sheetViews>
  <sheetFormatPr defaultRowHeight="14.4" x14ac:dyDescent="0.25"/>
  <cols>
    <col min="13" max="13" width="17" customWidth="1"/>
    <col min="20" max="20" width="8.88671875" customWidth="1"/>
  </cols>
  <sheetData>
    <row r="1" spans="1:25" x14ac:dyDescent="0.25">
      <c r="B1">
        <v>1</v>
      </c>
      <c r="C1" s="8" t="s">
        <v>16</v>
      </c>
      <c r="D1" s="8" t="s">
        <v>17</v>
      </c>
      <c r="E1">
        <v>2</v>
      </c>
      <c r="F1" s="8" t="s">
        <v>16</v>
      </c>
      <c r="G1" s="8" t="s">
        <v>17</v>
      </c>
      <c r="H1">
        <v>3</v>
      </c>
      <c r="I1" s="8" t="s">
        <v>16</v>
      </c>
      <c r="J1" s="8" t="s">
        <v>17</v>
      </c>
      <c r="K1">
        <v>4</v>
      </c>
      <c r="L1" s="8" t="s">
        <v>16</v>
      </c>
      <c r="M1" s="8" t="s">
        <v>17</v>
      </c>
      <c r="N1">
        <v>5</v>
      </c>
      <c r="O1" s="8" t="s">
        <v>16</v>
      </c>
      <c r="P1" s="8" t="s">
        <v>17</v>
      </c>
      <c r="Q1">
        <v>6</v>
      </c>
      <c r="R1" s="8" t="s">
        <v>16</v>
      </c>
      <c r="S1" s="8" t="s">
        <v>17</v>
      </c>
      <c r="T1">
        <v>7</v>
      </c>
      <c r="U1" s="8" t="s">
        <v>16</v>
      </c>
      <c r="V1" s="8" t="s">
        <v>17</v>
      </c>
      <c r="W1">
        <v>8</v>
      </c>
      <c r="X1" s="8" t="s">
        <v>16</v>
      </c>
      <c r="Y1" s="8" t="s">
        <v>17</v>
      </c>
    </row>
    <row r="2" spans="1:25" x14ac:dyDescent="0.25">
      <c r="B2">
        <v>1</v>
      </c>
      <c r="C2">
        <v>2037</v>
      </c>
      <c r="D2">
        <v>300</v>
      </c>
      <c r="E2">
        <v>1</v>
      </c>
      <c r="F2">
        <v>103</v>
      </c>
      <c r="G2">
        <v>707</v>
      </c>
      <c r="H2">
        <v>1</v>
      </c>
      <c r="I2">
        <v>103</v>
      </c>
      <c r="J2">
        <v>710</v>
      </c>
      <c r="K2">
        <v>1</v>
      </c>
      <c r="L2">
        <v>103</v>
      </c>
      <c r="M2">
        <v>708</v>
      </c>
      <c r="N2">
        <v>1</v>
      </c>
      <c r="O2">
        <v>2100</v>
      </c>
      <c r="P2">
        <v>327</v>
      </c>
      <c r="Q2">
        <v>1</v>
      </c>
      <c r="R2">
        <v>103</v>
      </c>
      <c r="S2">
        <v>709</v>
      </c>
      <c r="T2">
        <v>1</v>
      </c>
      <c r="U2">
        <v>103</v>
      </c>
      <c r="V2">
        <v>710</v>
      </c>
      <c r="W2">
        <v>1</v>
      </c>
      <c r="X2">
        <v>103</v>
      </c>
      <c r="Y2">
        <v>705</v>
      </c>
    </row>
    <row r="3" spans="1:25" x14ac:dyDescent="0.25">
      <c r="B3">
        <v>2</v>
      </c>
      <c r="C3">
        <v>100</v>
      </c>
      <c r="D3">
        <v>679</v>
      </c>
      <c r="E3">
        <v>2</v>
      </c>
      <c r="F3">
        <v>2121</v>
      </c>
      <c r="G3">
        <v>321</v>
      </c>
      <c r="H3">
        <v>2</v>
      </c>
      <c r="I3">
        <v>109</v>
      </c>
      <c r="J3">
        <v>710</v>
      </c>
      <c r="K3">
        <v>2</v>
      </c>
      <c r="L3">
        <v>109</v>
      </c>
      <c r="M3">
        <v>708</v>
      </c>
      <c r="N3">
        <v>2</v>
      </c>
      <c r="O3">
        <v>109</v>
      </c>
      <c r="P3">
        <v>700</v>
      </c>
      <c r="Q3">
        <v>2</v>
      </c>
      <c r="R3">
        <v>2127</v>
      </c>
      <c r="S3">
        <v>321</v>
      </c>
      <c r="T3">
        <v>2</v>
      </c>
      <c r="U3">
        <v>109</v>
      </c>
      <c r="V3">
        <v>710</v>
      </c>
      <c r="W3">
        <v>2</v>
      </c>
      <c r="X3">
        <v>109</v>
      </c>
      <c r="Y3">
        <v>705</v>
      </c>
    </row>
    <row r="4" spans="1:25" x14ac:dyDescent="0.25">
      <c r="B4">
        <v>3</v>
      </c>
      <c r="C4">
        <v>100</v>
      </c>
      <c r="D4">
        <v>679</v>
      </c>
      <c r="E4">
        <v>3</v>
      </c>
      <c r="F4">
        <v>109</v>
      </c>
      <c r="G4">
        <v>707</v>
      </c>
      <c r="H4">
        <v>3</v>
      </c>
      <c r="I4">
        <v>2130</v>
      </c>
      <c r="J4">
        <v>321</v>
      </c>
      <c r="K4">
        <v>3</v>
      </c>
      <c r="L4">
        <v>109</v>
      </c>
      <c r="M4">
        <v>708</v>
      </c>
      <c r="N4">
        <v>3</v>
      </c>
      <c r="O4">
        <v>109</v>
      </c>
      <c r="P4">
        <v>700</v>
      </c>
      <c r="Q4">
        <v>3</v>
      </c>
      <c r="R4">
        <v>109</v>
      </c>
      <c r="S4">
        <v>709</v>
      </c>
      <c r="T4">
        <v>3</v>
      </c>
      <c r="U4">
        <v>2130</v>
      </c>
      <c r="V4">
        <v>321</v>
      </c>
      <c r="W4">
        <v>3</v>
      </c>
      <c r="X4">
        <v>109</v>
      </c>
      <c r="Y4">
        <v>705</v>
      </c>
    </row>
    <row r="5" spans="1:25" x14ac:dyDescent="0.25">
      <c r="B5">
        <v>4</v>
      </c>
      <c r="C5">
        <v>100</v>
      </c>
      <c r="D5">
        <v>679</v>
      </c>
      <c r="E5">
        <v>4</v>
      </c>
      <c r="F5">
        <v>109</v>
      </c>
      <c r="G5">
        <v>707</v>
      </c>
      <c r="H5">
        <v>4</v>
      </c>
      <c r="I5">
        <v>109</v>
      </c>
      <c r="J5">
        <v>710</v>
      </c>
      <c r="K5">
        <v>4</v>
      </c>
      <c r="L5">
        <v>2124</v>
      </c>
      <c r="M5">
        <v>321</v>
      </c>
      <c r="N5">
        <v>4</v>
      </c>
      <c r="O5">
        <v>109</v>
      </c>
      <c r="P5">
        <v>700</v>
      </c>
      <c r="Q5">
        <v>4</v>
      </c>
      <c r="R5">
        <v>109</v>
      </c>
      <c r="S5">
        <v>709</v>
      </c>
      <c r="T5">
        <v>4</v>
      </c>
      <c r="U5">
        <v>109</v>
      </c>
      <c r="V5">
        <v>710</v>
      </c>
      <c r="W5">
        <v>4</v>
      </c>
      <c r="X5">
        <v>2115</v>
      </c>
      <c r="Y5">
        <v>321</v>
      </c>
    </row>
    <row r="6" spans="1:25" x14ac:dyDescent="0.25">
      <c r="B6" t="s">
        <v>20</v>
      </c>
      <c r="C6">
        <f>SUM(C2:C5)</f>
        <v>2337</v>
      </c>
      <c r="D6">
        <f>SUM(D2:D5)</f>
        <v>2337</v>
      </c>
      <c r="F6">
        <f>SUM(F2:F5)</f>
        <v>2442</v>
      </c>
      <c r="G6">
        <f>SUM(G2:G5)</f>
        <v>2442</v>
      </c>
      <c r="I6">
        <f>SUM(I2:I5)</f>
        <v>2451</v>
      </c>
      <c r="J6">
        <f>SUM(J2:J5)</f>
        <v>2451</v>
      </c>
      <c r="L6">
        <f>SUM(L2:L5)</f>
        <v>2445</v>
      </c>
      <c r="M6">
        <f>SUM(M2:M5)</f>
        <v>2445</v>
      </c>
      <c r="O6">
        <f>SUM(O2:O5)</f>
        <v>2427</v>
      </c>
      <c r="P6">
        <f>SUM(P2:P5)</f>
        <v>2427</v>
      </c>
      <c r="R6">
        <f>SUM(R2:R5)</f>
        <v>2448</v>
      </c>
      <c r="S6">
        <f>SUM(S2:S5)</f>
        <v>2448</v>
      </c>
      <c r="U6">
        <f>SUM(U2:U5)</f>
        <v>2451</v>
      </c>
      <c r="V6">
        <f>SUM(V2:V5)</f>
        <v>2451</v>
      </c>
      <c r="X6">
        <f>SUM(X2:X5)</f>
        <v>2436</v>
      </c>
      <c r="Y6">
        <f>SUM(Y2:Y5)</f>
        <v>2436</v>
      </c>
    </row>
    <row r="7" spans="1:25" x14ac:dyDescent="0.25">
      <c r="A7" s="8" t="s">
        <v>23</v>
      </c>
      <c r="C7" s="8"/>
    </row>
    <row r="8" spans="1:25" x14ac:dyDescent="0.25">
      <c r="B8" s="8" t="s">
        <v>18</v>
      </c>
      <c r="C8">
        <v>1</v>
      </c>
      <c r="D8">
        <v>2</v>
      </c>
      <c r="E8">
        <v>3</v>
      </c>
      <c r="F8">
        <v>4</v>
      </c>
      <c r="G8" s="8" t="s">
        <v>19</v>
      </c>
    </row>
    <row r="9" spans="1:25" x14ac:dyDescent="0.25">
      <c r="A9" s="12">
        <v>1</v>
      </c>
      <c r="B9" s="8" t="s">
        <v>16</v>
      </c>
      <c r="C9">
        <v>2004</v>
      </c>
      <c r="D9">
        <v>99</v>
      </c>
      <c r="E9">
        <v>99</v>
      </c>
      <c r="F9">
        <v>99</v>
      </c>
      <c r="G9">
        <f t="shared" ref="G9:G18" si="0">SUM(C9:F9)</f>
        <v>2301</v>
      </c>
    </row>
    <row r="10" spans="1:25" x14ac:dyDescent="0.25">
      <c r="A10" s="12"/>
      <c r="B10" s="8" t="s">
        <v>17</v>
      </c>
      <c r="C10">
        <v>297</v>
      </c>
      <c r="D10">
        <v>668</v>
      </c>
      <c r="E10">
        <v>668</v>
      </c>
      <c r="F10">
        <v>668</v>
      </c>
      <c r="G10">
        <f t="shared" si="0"/>
        <v>2301</v>
      </c>
      <c r="I10">
        <v>2392</v>
      </c>
      <c r="J10">
        <v>2076</v>
      </c>
    </row>
    <row r="11" spans="1:25" x14ac:dyDescent="0.25">
      <c r="A11" s="12">
        <v>2</v>
      </c>
      <c r="B11" s="8" t="s">
        <v>16</v>
      </c>
      <c r="C11">
        <v>102</v>
      </c>
      <c r="D11">
        <v>2076</v>
      </c>
      <c r="E11">
        <v>107</v>
      </c>
      <c r="F11">
        <v>107</v>
      </c>
      <c r="G11">
        <f t="shared" si="0"/>
        <v>2392</v>
      </c>
      <c r="I11">
        <v>2389</v>
      </c>
      <c r="J11">
        <v>2073</v>
      </c>
    </row>
    <row r="12" spans="1:25" x14ac:dyDescent="0.25">
      <c r="A12" s="12"/>
      <c r="B12" s="8" t="s">
        <v>17</v>
      </c>
      <c r="C12">
        <v>692</v>
      </c>
      <c r="D12">
        <v>316</v>
      </c>
      <c r="E12">
        <v>692</v>
      </c>
      <c r="F12">
        <v>692</v>
      </c>
      <c r="G12">
        <f t="shared" si="0"/>
        <v>2392</v>
      </c>
      <c r="I12">
        <v>2386</v>
      </c>
      <c r="J12">
        <v>2070</v>
      </c>
    </row>
    <row r="13" spans="1:25" x14ac:dyDescent="0.25">
      <c r="A13" s="12">
        <v>3</v>
      </c>
      <c r="B13" s="8" t="s">
        <v>16</v>
      </c>
      <c r="C13">
        <v>102</v>
      </c>
      <c r="D13">
        <v>107</v>
      </c>
      <c r="E13">
        <v>2073</v>
      </c>
      <c r="F13">
        <v>107</v>
      </c>
      <c r="G13">
        <f t="shared" si="0"/>
        <v>2389</v>
      </c>
      <c r="I13">
        <v>2364</v>
      </c>
      <c r="J13">
        <v>2043</v>
      </c>
    </row>
    <row r="14" spans="1:25" x14ac:dyDescent="0.25">
      <c r="A14" s="12"/>
      <c r="B14" s="8" t="s">
        <v>17</v>
      </c>
      <c r="C14">
        <v>691</v>
      </c>
      <c r="D14">
        <v>691</v>
      </c>
      <c r="E14">
        <v>316</v>
      </c>
      <c r="F14">
        <v>691</v>
      </c>
      <c r="G14">
        <f t="shared" si="0"/>
        <v>2389</v>
      </c>
      <c r="I14">
        <f>AVERAGE(I9:I13)</f>
        <v>2382.75</v>
      </c>
      <c r="J14">
        <f>AVERAGE(J9:J13)</f>
        <v>2065.5</v>
      </c>
    </row>
    <row r="15" spans="1:25" x14ac:dyDescent="0.25">
      <c r="A15" s="12">
        <v>4</v>
      </c>
      <c r="B15" s="8" t="s">
        <v>16</v>
      </c>
      <c r="C15">
        <v>102</v>
      </c>
      <c r="D15">
        <v>107</v>
      </c>
      <c r="E15">
        <v>107</v>
      </c>
      <c r="F15">
        <v>2070</v>
      </c>
      <c r="G15">
        <f t="shared" si="0"/>
        <v>2386</v>
      </c>
      <c r="O15">
        <v>4</v>
      </c>
      <c r="P15">
        <f>AVERAGE(P5:P14)</f>
        <v>1563.5</v>
      </c>
    </row>
    <row r="16" spans="1:25" x14ac:dyDescent="0.25">
      <c r="A16" s="12"/>
      <c r="B16" s="8" t="s">
        <v>17</v>
      </c>
      <c r="C16">
        <v>690</v>
      </c>
      <c r="D16">
        <v>690</v>
      </c>
      <c r="E16">
        <v>690</v>
      </c>
      <c r="F16">
        <v>316</v>
      </c>
      <c r="G16">
        <f t="shared" si="0"/>
        <v>2386</v>
      </c>
      <c r="O16">
        <v>7</v>
      </c>
      <c r="P16">
        <v>4754</v>
      </c>
    </row>
    <row r="17" spans="1:16" x14ac:dyDescent="0.25">
      <c r="A17" s="12">
        <v>5</v>
      </c>
      <c r="B17" s="8" t="s">
        <v>16</v>
      </c>
      <c r="C17">
        <v>2043</v>
      </c>
      <c r="D17">
        <v>107</v>
      </c>
      <c r="E17">
        <v>107</v>
      </c>
      <c r="F17">
        <v>107</v>
      </c>
      <c r="G17">
        <f t="shared" si="0"/>
        <v>2364</v>
      </c>
      <c r="O17">
        <v>10</v>
      </c>
      <c r="P17">
        <v>7146.9</v>
      </c>
    </row>
    <row r="18" spans="1:16" x14ac:dyDescent="0.25">
      <c r="A18" s="12"/>
      <c r="B18" s="8" t="s">
        <v>17</v>
      </c>
      <c r="C18">
        <v>321</v>
      </c>
      <c r="D18">
        <v>681</v>
      </c>
      <c r="E18">
        <v>681</v>
      </c>
      <c r="F18">
        <v>681</v>
      </c>
      <c r="G18">
        <f t="shared" si="0"/>
        <v>2364</v>
      </c>
    </row>
    <row r="19" spans="1:16" x14ac:dyDescent="0.25">
      <c r="G19">
        <f>AVERAGE(G9:G18)</f>
        <v>2366.4</v>
      </c>
    </row>
    <row r="20" spans="1:16" x14ac:dyDescent="0.25">
      <c r="B20" s="8" t="s">
        <v>18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</row>
    <row r="21" spans="1:16" x14ac:dyDescent="0.25">
      <c r="A21" s="12">
        <v>1</v>
      </c>
      <c r="B21" s="8" t="s">
        <v>16</v>
      </c>
      <c r="C21">
        <v>3996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f t="shared" ref="J21:J40" si="1">SUM(C21:I21)</f>
        <v>4590</v>
      </c>
    </row>
    <row r="22" spans="1:16" x14ac:dyDescent="0.25">
      <c r="A22" s="12"/>
      <c r="B22" s="8" t="s">
        <v>17</v>
      </c>
      <c r="C22">
        <v>594</v>
      </c>
      <c r="D22">
        <v>666</v>
      </c>
      <c r="E22">
        <v>666</v>
      </c>
      <c r="F22">
        <v>666</v>
      </c>
      <c r="G22">
        <v>666</v>
      </c>
      <c r="H22">
        <v>666</v>
      </c>
      <c r="I22">
        <v>666</v>
      </c>
      <c r="J22">
        <f t="shared" si="1"/>
        <v>4590</v>
      </c>
      <c r="L22">
        <v>4765</v>
      </c>
      <c r="M22">
        <v>4128</v>
      </c>
    </row>
    <row r="23" spans="1:16" x14ac:dyDescent="0.25">
      <c r="A23" s="12">
        <v>2</v>
      </c>
      <c r="B23" s="8" t="s">
        <v>16</v>
      </c>
      <c r="C23">
        <v>102</v>
      </c>
      <c r="D23">
        <v>4128</v>
      </c>
      <c r="E23">
        <v>107</v>
      </c>
      <c r="F23">
        <v>107</v>
      </c>
      <c r="G23">
        <v>107</v>
      </c>
      <c r="H23">
        <v>107</v>
      </c>
      <c r="I23">
        <v>107</v>
      </c>
      <c r="J23">
        <f t="shared" si="1"/>
        <v>4765</v>
      </c>
      <c r="L23">
        <v>4765</v>
      </c>
      <c r="M23">
        <v>4128</v>
      </c>
    </row>
    <row r="24" spans="1:16" x14ac:dyDescent="0.25">
      <c r="A24" s="12"/>
      <c r="B24" s="8" t="s">
        <v>17</v>
      </c>
      <c r="C24">
        <v>688</v>
      </c>
      <c r="D24">
        <v>637</v>
      </c>
      <c r="E24">
        <v>688</v>
      </c>
      <c r="F24">
        <v>688</v>
      </c>
      <c r="G24">
        <v>688</v>
      </c>
      <c r="H24">
        <v>688</v>
      </c>
      <c r="I24">
        <v>688</v>
      </c>
      <c r="J24">
        <f t="shared" si="1"/>
        <v>4765</v>
      </c>
      <c r="L24">
        <v>4783</v>
      </c>
      <c r="M24">
        <v>4146</v>
      </c>
    </row>
    <row r="25" spans="1:16" x14ac:dyDescent="0.25">
      <c r="A25" s="12">
        <v>3</v>
      </c>
      <c r="B25" s="8" t="s">
        <v>16</v>
      </c>
      <c r="C25">
        <v>102</v>
      </c>
      <c r="D25">
        <v>107</v>
      </c>
      <c r="E25">
        <v>4128</v>
      </c>
      <c r="F25">
        <v>107</v>
      </c>
      <c r="G25">
        <v>107</v>
      </c>
      <c r="H25">
        <v>107</v>
      </c>
      <c r="I25">
        <v>107</v>
      </c>
      <c r="J25">
        <f t="shared" si="1"/>
        <v>4765</v>
      </c>
      <c r="L25">
        <v>4759</v>
      </c>
      <c r="M25">
        <v>4122</v>
      </c>
    </row>
    <row r="26" spans="1:16" x14ac:dyDescent="0.25">
      <c r="A26" s="12"/>
      <c r="B26" s="8" t="s">
        <v>17</v>
      </c>
      <c r="C26">
        <v>688</v>
      </c>
      <c r="D26">
        <v>688</v>
      </c>
      <c r="E26">
        <v>637</v>
      </c>
      <c r="F26">
        <v>688</v>
      </c>
      <c r="G26">
        <v>688</v>
      </c>
      <c r="H26">
        <v>688</v>
      </c>
      <c r="I26">
        <v>688</v>
      </c>
      <c r="J26">
        <f t="shared" si="1"/>
        <v>4765</v>
      </c>
      <c r="L26">
        <v>4789</v>
      </c>
      <c r="M26">
        <v>4152</v>
      </c>
    </row>
    <row r="27" spans="1:16" x14ac:dyDescent="0.25">
      <c r="A27" s="12">
        <v>4</v>
      </c>
      <c r="B27" s="8" t="s">
        <v>16</v>
      </c>
      <c r="C27">
        <v>102</v>
      </c>
      <c r="D27">
        <v>107</v>
      </c>
      <c r="E27">
        <v>107</v>
      </c>
      <c r="F27">
        <v>4146</v>
      </c>
      <c r="G27">
        <v>107</v>
      </c>
      <c r="H27">
        <v>107</v>
      </c>
      <c r="I27">
        <v>107</v>
      </c>
      <c r="J27">
        <f t="shared" si="1"/>
        <v>4783</v>
      </c>
      <c r="L27">
        <v>4771</v>
      </c>
      <c r="M27">
        <v>4134</v>
      </c>
    </row>
    <row r="28" spans="1:16" x14ac:dyDescent="0.25">
      <c r="A28" s="12"/>
      <c r="B28" s="8" t="s">
        <v>17</v>
      </c>
      <c r="C28">
        <v>691</v>
      </c>
      <c r="D28">
        <v>691</v>
      </c>
      <c r="E28">
        <v>691</v>
      </c>
      <c r="F28">
        <v>637</v>
      </c>
      <c r="G28">
        <v>691</v>
      </c>
      <c r="H28">
        <v>691</v>
      </c>
      <c r="I28">
        <v>691</v>
      </c>
      <c r="J28">
        <f t="shared" si="1"/>
        <v>4783</v>
      </c>
      <c r="L28">
        <v>4734</v>
      </c>
      <c r="M28">
        <v>4092</v>
      </c>
    </row>
    <row r="29" spans="1:16" x14ac:dyDescent="0.25">
      <c r="A29" s="12">
        <v>5</v>
      </c>
      <c r="B29" s="8" t="s">
        <v>16</v>
      </c>
      <c r="C29">
        <v>102</v>
      </c>
      <c r="D29">
        <v>107</v>
      </c>
      <c r="E29">
        <v>107</v>
      </c>
      <c r="F29">
        <v>107</v>
      </c>
      <c r="G29">
        <v>4122</v>
      </c>
      <c r="H29">
        <v>107</v>
      </c>
      <c r="I29">
        <v>107</v>
      </c>
      <c r="J29">
        <f t="shared" si="1"/>
        <v>4759</v>
      </c>
      <c r="L29">
        <v>4801</v>
      </c>
      <c r="M29">
        <v>4164</v>
      </c>
    </row>
    <row r="30" spans="1:16" x14ac:dyDescent="0.25">
      <c r="A30" s="12"/>
      <c r="B30" s="8" t="s">
        <v>17</v>
      </c>
      <c r="C30">
        <v>687</v>
      </c>
      <c r="D30">
        <v>687</v>
      </c>
      <c r="E30">
        <v>687</v>
      </c>
      <c r="F30">
        <v>687</v>
      </c>
      <c r="G30">
        <v>637</v>
      </c>
      <c r="H30">
        <v>687</v>
      </c>
      <c r="I30">
        <v>687</v>
      </c>
      <c r="J30">
        <f t="shared" si="1"/>
        <v>4759</v>
      </c>
      <c r="L30">
        <v>4783</v>
      </c>
      <c r="M30">
        <v>4146</v>
      </c>
    </row>
    <row r="31" spans="1:16" x14ac:dyDescent="0.25">
      <c r="C31">
        <v>102</v>
      </c>
      <c r="D31">
        <v>107</v>
      </c>
      <c r="E31">
        <v>107</v>
      </c>
      <c r="F31">
        <v>107</v>
      </c>
      <c r="G31">
        <v>107</v>
      </c>
      <c r="H31">
        <v>4152</v>
      </c>
      <c r="I31">
        <v>107</v>
      </c>
      <c r="J31">
        <f t="shared" si="1"/>
        <v>4789</v>
      </c>
      <c r="L31">
        <f>AVERAGE(L22:L30)</f>
        <v>4772.2222222222226</v>
      </c>
      <c r="M31">
        <f>AVERAGE(M22:M30)</f>
        <v>4134.666666666667</v>
      </c>
    </row>
    <row r="32" spans="1:16" x14ac:dyDescent="0.25">
      <c r="C32">
        <v>692</v>
      </c>
      <c r="D32">
        <v>692</v>
      </c>
      <c r="E32">
        <v>692</v>
      </c>
      <c r="F32">
        <v>692</v>
      </c>
      <c r="G32">
        <v>692</v>
      </c>
      <c r="H32">
        <v>637</v>
      </c>
      <c r="I32">
        <v>692</v>
      </c>
      <c r="J32">
        <f t="shared" si="1"/>
        <v>4789</v>
      </c>
    </row>
    <row r="33" spans="1:16" x14ac:dyDescent="0.25">
      <c r="C33">
        <v>102</v>
      </c>
      <c r="D33">
        <v>107</v>
      </c>
      <c r="E33">
        <v>107</v>
      </c>
      <c r="F33">
        <v>107</v>
      </c>
      <c r="G33">
        <v>107</v>
      </c>
      <c r="H33">
        <v>107</v>
      </c>
      <c r="I33">
        <v>4134</v>
      </c>
      <c r="J33">
        <f t="shared" si="1"/>
        <v>4771</v>
      </c>
    </row>
    <row r="34" spans="1:16" x14ac:dyDescent="0.25">
      <c r="C34">
        <v>689</v>
      </c>
      <c r="D34">
        <v>689</v>
      </c>
      <c r="E34">
        <v>689</v>
      </c>
      <c r="F34">
        <v>689</v>
      </c>
      <c r="G34">
        <v>689</v>
      </c>
      <c r="H34">
        <v>689</v>
      </c>
      <c r="I34">
        <v>637</v>
      </c>
      <c r="J34">
        <f t="shared" si="1"/>
        <v>4771</v>
      </c>
    </row>
    <row r="35" spans="1:16" x14ac:dyDescent="0.25">
      <c r="C35">
        <v>4092</v>
      </c>
      <c r="D35">
        <v>107</v>
      </c>
      <c r="E35">
        <v>107</v>
      </c>
      <c r="F35">
        <v>107</v>
      </c>
      <c r="G35">
        <v>107</v>
      </c>
      <c r="H35">
        <v>107</v>
      </c>
      <c r="I35">
        <v>107</v>
      </c>
      <c r="J35">
        <f t="shared" si="1"/>
        <v>4734</v>
      </c>
    </row>
    <row r="36" spans="1:16" x14ac:dyDescent="0.25">
      <c r="C36">
        <v>642</v>
      </c>
      <c r="D36">
        <v>682</v>
      </c>
      <c r="E36">
        <v>682</v>
      </c>
      <c r="F36">
        <v>682</v>
      </c>
      <c r="G36">
        <v>682</v>
      </c>
      <c r="H36">
        <v>682</v>
      </c>
      <c r="I36">
        <v>682</v>
      </c>
      <c r="J36">
        <f t="shared" si="1"/>
        <v>4734</v>
      </c>
    </row>
    <row r="37" spans="1:16" x14ac:dyDescent="0.25">
      <c r="C37">
        <v>102</v>
      </c>
      <c r="D37">
        <v>4164</v>
      </c>
      <c r="E37">
        <v>107</v>
      </c>
      <c r="F37">
        <v>107</v>
      </c>
      <c r="G37">
        <v>107</v>
      </c>
      <c r="H37">
        <v>107</v>
      </c>
      <c r="I37">
        <v>107</v>
      </c>
      <c r="J37">
        <f t="shared" si="1"/>
        <v>4801</v>
      </c>
    </row>
    <row r="38" spans="1:16" x14ac:dyDescent="0.25">
      <c r="C38">
        <v>694</v>
      </c>
      <c r="D38">
        <v>637</v>
      </c>
      <c r="E38">
        <v>694</v>
      </c>
      <c r="F38">
        <v>694</v>
      </c>
      <c r="G38">
        <v>694</v>
      </c>
      <c r="H38">
        <v>694</v>
      </c>
      <c r="I38">
        <v>694</v>
      </c>
      <c r="J38">
        <f t="shared" si="1"/>
        <v>4801</v>
      </c>
    </row>
    <row r="39" spans="1:16" x14ac:dyDescent="0.25">
      <c r="C39">
        <v>102</v>
      </c>
      <c r="D39">
        <v>107</v>
      </c>
      <c r="E39">
        <v>4146</v>
      </c>
      <c r="F39">
        <v>107</v>
      </c>
      <c r="G39">
        <v>107</v>
      </c>
      <c r="H39">
        <v>107</v>
      </c>
      <c r="I39">
        <v>107</v>
      </c>
      <c r="J39">
        <f t="shared" si="1"/>
        <v>4783</v>
      </c>
    </row>
    <row r="40" spans="1:16" x14ac:dyDescent="0.25">
      <c r="C40">
        <v>691</v>
      </c>
      <c r="D40">
        <v>691</v>
      </c>
      <c r="E40">
        <v>637</v>
      </c>
      <c r="F40">
        <v>691</v>
      </c>
      <c r="G40">
        <v>691</v>
      </c>
      <c r="H40">
        <v>691</v>
      </c>
      <c r="I40">
        <v>691</v>
      </c>
      <c r="J40">
        <f t="shared" si="1"/>
        <v>4783</v>
      </c>
    </row>
    <row r="41" spans="1:16" x14ac:dyDescent="0.25">
      <c r="J41">
        <f>AVERAGE(J21:J40)</f>
        <v>4754</v>
      </c>
    </row>
    <row r="42" spans="1:16" x14ac:dyDescent="0.25">
      <c r="B42" s="8" t="s">
        <v>18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</row>
    <row r="43" spans="1:16" x14ac:dyDescent="0.25">
      <c r="A43" s="12">
        <v>1</v>
      </c>
      <c r="B43" s="8" t="s">
        <v>16</v>
      </c>
      <c r="C43">
        <v>5985</v>
      </c>
      <c r="D43">
        <v>99</v>
      </c>
      <c r="E43">
        <v>99</v>
      </c>
      <c r="F43">
        <v>99</v>
      </c>
      <c r="G43">
        <v>99</v>
      </c>
      <c r="H43">
        <v>99</v>
      </c>
      <c r="I43">
        <v>99</v>
      </c>
      <c r="J43">
        <v>99</v>
      </c>
      <c r="K43">
        <v>99</v>
      </c>
      <c r="L43">
        <v>99</v>
      </c>
      <c r="M43">
        <f t="shared" ref="M43:M62" si="2">SUM(C43:L43)</f>
        <v>6876</v>
      </c>
    </row>
    <row r="44" spans="1:16" x14ac:dyDescent="0.25">
      <c r="A44" s="12"/>
      <c r="B44" s="8" t="s">
        <v>17</v>
      </c>
      <c r="C44">
        <v>891</v>
      </c>
      <c r="D44">
        <v>665</v>
      </c>
      <c r="E44">
        <v>665</v>
      </c>
      <c r="F44">
        <v>665</v>
      </c>
      <c r="G44">
        <v>665</v>
      </c>
      <c r="H44">
        <v>665</v>
      </c>
      <c r="I44">
        <v>665</v>
      </c>
      <c r="J44">
        <v>665</v>
      </c>
      <c r="K44">
        <v>665</v>
      </c>
      <c r="L44">
        <v>665</v>
      </c>
      <c r="M44">
        <f t="shared" si="2"/>
        <v>6876</v>
      </c>
      <c r="O44">
        <v>7177</v>
      </c>
      <c r="P44">
        <v>6219</v>
      </c>
    </row>
    <row r="45" spans="1:16" x14ac:dyDescent="0.25">
      <c r="A45" s="12">
        <v>2</v>
      </c>
      <c r="B45" s="8" t="s">
        <v>16</v>
      </c>
      <c r="C45">
        <v>102</v>
      </c>
      <c r="D45">
        <v>6219</v>
      </c>
      <c r="E45">
        <v>107</v>
      </c>
      <c r="F45">
        <v>107</v>
      </c>
      <c r="G45">
        <v>107</v>
      </c>
      <c r="H45">
        <v>107</v>
      </c>
      <c r="I45">
        <v>107</v>
      </c>
      <c r="J45">
        <v>107</v>
      </c>
      <c r="K45">
        <v>107</v>
      </c>
      <c r="L45">
        <v>107</v>
      </c>
      <c r="M45">
        <f t="shared" si="2"/>
        <v>7177</v>
      </c>
      <c r="O45">
        <v>7195</v>
      </c>
      <c r="P45">
        <v>6237</v>
      </c>
    </row>
    <row r="46" spans="1:16" x14ac:dyDescent="0.25">
      <c r="A46" s="12"/>
      <c r="B46" s="8" t="s">
        <v>17</v>
      </c>
      <c r="C46">
        <v>691</v>
      </c>
      <c r="D46">
        <v>958</v>
      </c>
      <c r="E46">
        <v>691</v>
      </c>
      <c r="F46">
        <v>691</v>
      </c>
      <c r="G46">
        <v>691</v>
      </c>
      <c r="H46">
        <v>691</v>
      </c>
      <c r="I46">
        <v>691</v>
      </c>
      <c r="J46">
        <v>691</v>
      </c>
      <c r="K46">
        <v>691</v>
      </c>
      <c r="L46">
        <v>691</v>
      </c>
      <c r="M46">
        <f t="shared" si="2"/>
        <v>7177</v>
      </c>
      <c r="O46">
        <v>7177</v>
      </c>
      <c r="P46">
        <v>6219</v>
      </c>
    </row>
    <row r="47" spans="1:16" x14ac:dyDescent="0.25">
      <c r="A47" s="12">
        <v>3</v>
      </c>
      <c r="B47" s="8" t="s">
        <v>16</v>
      </c>
      <c r="C47">
        <v>102</v>
      </c>
      <c r="D47">
        <v>107</v>
      </c>
      <c r="E47">
        <v>6237</v>
      </c>
      <c r="F47">
        <v>107</v>
      </c>
      <c r="G47">
        <v>107</v>
      </c>
      <c r="H47">
        <v>107</v>
      </c>
      <c r="I47">
        <v>107</v>
      </c>
      <c r="J47">
        <v>107</v>
      </c>
      <c r="K47">
        <v>107</v>
      </c>
      <c r="L47">
        <v>107</v>
      </c>
      <c r="M47">
        <f t="shared" si="2"/>
        <v>7195</v>
      </c>
      <c r="O47">
        <v>7186</v>
      </c>
      <c r="P47">
        <v>6228</v>
      </c>
    </row>
    <row r="48" spans="1:16" x14ac:dyDescent="0.25">
      <c r="A48" s="12"/>
      <c r="B48" s="8" t="s">
        <v>17</v>
      </c>
      <c r="C48">
        <v>693</v>
      </c>
      <c r="D48">
        <v>693</v>
      </c>
      <c r="E48">
        <v>958</v>
      </c>
      <c r="F48">
        <v>693</v>
      </c>
      <c r="G48">
        <v>693</v>
      </c>
      <c r="H48">
        <v>693</v>
      </c>
      <c r="I48">
        <v>693</v>
      </c>
      <c r="J48">
        <v>693</v>
      </c>
      <c r="K48">
        <v>693</v>
      </c>
      <c r="L48">
        <v>693</v>
      </c>
      <c r="M48">
        <f t="shared" si="2"/>
        <v>7195</v>
      </c>
      <c r="O48">
        <v>7159</v>
      </c>
      <c r="P48">
        <v>6201</v>
      </c>
    </row>
    <row r="49" spans="1:16" x14ac:dyDescent="0.25">
      <c r="A49" s="12">
        <v>4</v>
      </c>
      <c r="B49" s="8" t="s">
        <v>16</v>
      </c>
      <c r="C49">
        <v>102</v>
      </c>
      <c r="D49">
        <v>107</v>
      </c>
      <c r="E49">
        <v>107</v>
      </c>
      <c r="F49">
        <v>6219</v>
      </c>
      <c r="G49">
        <v>107</v>
      </c>
      <c r="H49">
        <v>107</v>
      </c>
      <c r="I49">
        <v>107</v>
      </c>
      <c r="J49">
        <v>107</v>
      </c>
      <c r="K49">
        <v>107</v>
      </c>
      <c r="L49">
        <v>107</v>
      </c>
      <c r="M49">
        <f t="shared" si="2"/>
        <v>7177</v>
      </c>
      <c r="O49">
        <v>7168</v>
      </c>
      <c r="P49">
        <v>6210</v>
      </c>
    </row>
    <row r="50" spans="1:16" x14ac:dyDescent="0.25">
      <c r="A50" s="12"/>
      <c r="B50" s="8" t="s">
        <v>17</v>
      </c>
      <c r="C50">
        <v>691</v>
      </c>
      <c r="D50">
        <v>691</v>
      </c>
      <c r="E50">
        <v>691</v>
      </c>
      <c r="F50">
        <v>958</v>
      </c>
      <c r="G50">
        <v>691</v>
      </c>
      <c r="H50">
        <v>691</v>
      </c>
      <c r="I50">
        <v>691</v>
      </c>
      <c r="J50">
        <v>691</v>
      </c>
      <c r="K50">
        <v>691</v>
      </c>
      <c r="L50">
        <v>691</v>
      </c>
      <c r="M50">
        <f t="shared" si="2"/>
        <v>7177</v>
      </c>
      <c r="O50">
        <v>7168</v>
      </c>
      <c r="P50">
        <v>6210</v>
      </c>
    </row>
    <row r="51" spans="1:16" x14ac:dyDescent="0.25">
      <c r="A51" s="12">
        <v>5</v>
      </c>
      <c r="B51" s="8" t="s">
        <v>16</v>
      </c>
      <c r="C51">
        <v>102</v>
      </c>
      <c r="D51">
        <v>107</v>
      </c>
      <c r="E51">
        <v>107</v>
      </c>
      <c r="F51">
        <v>107</v>
      </c>
      <c r="G51">
        <v>6228</v>
      </c>
      <c r="H51">
        <v>107</v>
      </c>
      <c r="I51">
        <v>107</v>
      </c>
      <c r="J51">
        <v>107</v>
      </c>
      <c r="K51">
        <v>107</v>
      </c>
      <c r="L51">
        <v>107</v>
      </c>
      <c r="M51">
        <f t="shared" si="2"/>
        <v>7186</v>
      </c>
      <c r="O51">
        <v>7186</v>
      </c>
      <c r="P51">
        <v>6228</v>
      </c>
    </row>
    <row r="52" spans="1:16" x14ac:dyDescent="0.25">
      <c r="A52" s="12"/>
      <c r="B52" s="8" t="s">
        <v>17</v>
      </c>
      <c r="C52">
        <v>692</v>
      </c>
      <c r="D52">
        <v>692</v>
      </c>
      <c r="E52">
        <v>692</v>
      </c>
      <c r="F52">
        <v>692</v>
      </c>
      <c r="G52">
        <v>958</v>
      </c>
      <c r="H52">
        <v>692</v>
      </c>
      <c r="I52">
        <v>692</v>
      </c>
      <c r="J52">
        <v>692</v>
      </c>
      <c r="K52">
        <v>692</v>
      </c>
      <c r="L52">
        <v>692</v>
      </c>
      <c r="M52">
        <f t="shared" si="2"/>
        <v>7186</v>
      </c>
      <c r="O52">
        <v>7177</v>
      </c>
      <c r="P52">
        <v>6219</v>
      </c>
    </row>
    <row r="53" spans="1:16" x14ac:dyDescent="0.25">
      <c r="C53">
        <v>102</v>
      </c>
      <c r="D53">
        <v>107</v>
      </c>
      <c r="E53">
        <v>107</v>
      </c>
      <c r="F53">
        <v>107</v>
      </c>
      <c r="G53">
        <v>107</v>
      </c>
      <c r="H53">
        <v>6201</v>
      </c>
      <c r="I53">
        <v>107</v>
      </c>
      <c r="J53">
        <v>107</v>
      </c>
      <c r="K53">
        <v>107</v>
      </c>
      <c r="L53">
        <v>107</v>
      </c>
      <c r="M53">
        <f t="shared" si="2"/>
        <v>7159</v>
      </c>
      <c r="O53">
        <f>AVERAGE(O43:O52)</f>
        <v>7177</v>
      </c>
      <c r="P53">
        <f>AVERAGE(P43:P52)</f>
        <v>6219</v>
      </c>
    </row>
    <row r="54" spans="1:16" x14ac:dyDescent="0.25">
      <c r="C54">
        <v>689</v>
      </c>
      <c r="D54">
        <v>689</v>
      </c>
      <c r="E54">
        <v>689</v>
      </c>
      <c r="F54">
        <v>689</v>
      </c>
      <c r="G54">
        <v>689</v>
      </c>
      <c r="H54">
        <v>958</v>
      </c>
      <c r="I54">
        <v>689</v>
      </c>
      <c r="J54">
        <v>689</v>
      </c>
      <c r="K54">
        <v>689</v>
      </c>
      <c r="L54">
        <v>689</v>
      </c>
      <c r="M54">
        <f t="shared" si="2"/>
        <v>7159</v>
      </c>
    </row>
    <row r="55" spans="1:16" x14ac:dyDescent="0.25">
      <c r="C55">
        <v>102</v>
      </c>
      <c r="D55">
        <v>107</v>
      </c>
      <c r="E55">
        <v>107</v>
      </c>
      <c r="F55">
        <v>107</v>
      </c>
      <c r="G55">
        <v>107</v>
      </c>
      <c r="H55">
        <v>107</v>
      </c>
      <c r="I55">
        <v>6210</v>
      </c>
      <c r="J55">
        <v>107</v>
      </c>
      <c r="K55">
        <v>107</v>
      </c>
      <c r="L55">
        <v>107</v>
      </c>
      <c r="M55">
        <f t="shared" si="2"/>
        <v>7168</v>
      </c>
    </row>
    <row r="56" spans="1:16" x14ac:dyDescent="0.25">
      <c r="C56">
        <v>690</v>
      </c>
      <c r="D56">
        <v>690</v>
      </c>
      <c r="E56">
        <v>690</v>
      </c>
      <c r="F56">
        <v>690</v>
      </c>
      <c r="G56">
        <v>690</v>
      </c>
      <c r="H56">
        <v>690</v>
      </c>
      <c r="I56">
        <v>958</v>
      </c>
      <c r="J56">
        <v>690</v>
      </c>
      <c r="K56">
        <v>690</v>
      </c>
      <c r="L56">
        <v>690</v>
      </c>
      <c r="M56">
        <f t="shared" si="2"/>
        <v>7168</v>
      </c>
    </row>
    <row r="57" spans="1:16" x14ac:dyDescent="0.25">
      <c r="C57">
        <v>102</v>
      </c>
      <c r="D57">
        <v>107</v>
      </c>
      <c r="E57">
        <v>107</v>
      </c>
      <c r="F57">
        <v>107</v>
      </c>
      <c r="G57">
        <v>107</v>
      </c>
      <c r="H57">
        <v>107</v>
      </c>
      <c r="I57">
        <v>107</v>
      </c>
      <c r="J57">
        <v>6210</v>
      </c>
      <c r="K57">
        <v>107</v>
      </c>
      <c r="L57">
        <v>107</v>
      </c>
      <c r="M57">
        <f t="shared" si="2"/>
        <v>7168</v>
      </c>
    </row>
    <row r="58" spans="1:16" x14ac:dyDescent="0.25">
      <c r="C58">
        <v>690</v>
      </c>
      <c r="D58">
        <v>690</v>
      </c>
      <c r="E58">
        <v>690</v>
      </c>
      <c r="F58">
        <v>690</v>
      </c>
      <c r="G58">
        <v>690</v>
      </c>
      <c r="H58">
        <v>690</v>
      </c>
      <c r="I58">
        <v>690</v>
      </c>
      <c r="J58">
        <v>958</v>
      </c>
      <c r="K58">
        <v>690</v>
      </c>
      <c r="L58">
        <v>690</v>
      </c>
      <c r="M58">
        <f t="shared" si="2"/>
        <v>7168</v>
      </c>
    </row>
    <row r="59" spans="1:16" x14ac:dyDescent="0.25">
      <c r="C59">
        <v>102</v>
      </c>
      <c r="D59">
        <v>107</v>
      </c>
      <c r="E59">
        <v>107</v>
      </c>
      <c r="F59">
        <v>107</v>
      </c>
      <c r="G59">
        <v>107</v>
      </c>
      <c r="H59">
        <v>107</v>
      </c>
      <c r="I59">
        <v>107</v>
      </c>
      <c r="J59">
        <v>107</v>
      </c>
      <c r="K59">
        <v>6228</v>
      </c>
      <c r="L59">
        <v>107</v>
      </c>
      <c r="M59">
        <f t="shared" si="2"/>
        <v>7186</v>
      </c>
    </row>
    <row r="60" spans="1:16" x14ac:dyDescent="0.25">
      <c r="C60">
        <v>692</v>
      </c>
      <c r="D60">
        <v>692</v>
      </c>
      <c r="E60">
        <v>692</v>
      </c>
      <c r="F60">
        <v>692</v>
      </c>
      <c r="G60">
        <v>692</v>
      </c>
      <c r="H60">
        <v>692</v>
      </c>
      <c r="I60">
        <v>692</v>
      </c>
      <c r="J60">
        <v>692</v>
      </c>
      <c r="K60">
        <v>958</v>
      </c>
      <c r="L60">
        <v>692</v>
      </c>
      <c r="M60">
        <f t="shared" si="2"/>
        <v>7186</v>
      </c>
    </row>
    <row r="61" spans="1:16" x14ac:dyDescent="0.25">
      <c r="C61">
        <v>102</v>
      </c>
      <c r="D61">
        <v>107</v>
      </c>
      <c r="E61">
        <v>107</v>
      </c>
      <c r="F61">
        <v>107</v>
      </c>
      <c r="G61">
        <v>107</v>
      </c>
      <c r="H61">
        <v>107</v>
      </c>
      <c r="I61">
        <v>107</v>
      </c>
      <c r="J61">
        <v>107</v>
      </c>
      <c r="K61">
        <v>107</v>
      </c>
      <c r="L61">
        <v>6219</v>
      </c>
      <c r="M61">
        <f t="shared" si="2"/>
        <v>7177</v>
      </c>
    </row>
    <row r="62" spans="1:16" x14ac:dyDescent="0.25">
      <c r="C62">
        <v>691</v>
      </c>
      <c r="D62">
        <v>691</v>
      </c>
      <c r="E62">
        <v>691</v>
      </c>
      <c r="F62">
        <v>691</v>
      </c>
      <c r="G62">
        <v>691</v>
      </c>
      <c r="H62">
        <v>691</v>
      </c>
      <c r="I62">
        <v>691</v>
      </c>
      <c r="J62">
        <v>691</v>
      </c>
      <c r="K62">
        <v>691</v>
      </c>
      <c r="L62">
        <v>958</v>
      </c>
      <c r="M62">
        <f t="shared" si="2"/>
        <v>7177</v>
      </c>
    </row>
    <row r="63" spans="1:16" x14ac:dyDescent="0.25">
      <c r="M63">
        <f>AVERAGE(M43:M62)</f>
        <v>7146.9</v>
      </c>
    </row>
    <row r="65" spans="1:24" x14ac:dyDescent="0.25">
      <c r="A65" s="8" t="s">
        <v>21</v>
      </c>
      <c r="O65" s="8" t="s">
        <v>21</v>
      </c>
    </row>
    <row r="66" spans="1:24" x14ac:dyDescent="0.25">
      <c r="B66" s="8" t="s">
        <v>18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P66" s="8" t="s">
        <v>18</v>
      </c>
      <c r="Q66">
        <v>1</v>
      </c>
      <c r="R66">
        <v>2</v>
      </c>
      <c r="S66">
        <v>3</v>
      </c>
      <c r="T66">
        <v>4</v>
      </c>
    </row>
    <row r="67" spans="1:24" x14ac:dyDescent="0.25">
      <c r="A67" s="12">
        <v>1</v>
      </c>
      <c r="B67" s="8" t="s">
        <v>16</v>
      </c>
      <c r="C67">
        <v>8595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99</v>
      </c>
      <c r="L67">
        <v>99</v>
      </c>
      <c r="M67">
        <f t="shared" ref="M67:M86" si="3">SUM(C67:L67)</f>
        <v>9486</v>
      </c>
      <c r="O67" s="12">
        <v>1</v>
      </c>
      <c r="P67" s="8" t="s">
        <v>16</v>
      </c>
      <c r="Q67">
        <v>2853</v>
      </c>
      <c r="R67">
        <v>99</v>
      </c>
      <c r="S67">
        <v>99</v>
      </c>
      <c r="T67">
        <v>99</v>
      </c>
      <c r="U67">
        <f t="shared" ref="U67:U86" si="4">SUM(Q67:T67)</f>
        <v>3150</v>
      </c>
    </row>
    <row r="68" spans="1:24" x14ac:dyDescent="0.25">
      <c r="A68" s="12"/>
      <c r="B68" s="8" t="s">
        <v>17</v>
      </c>
      <c r="C68">
        <v>891</v>
      </c>
      <c r="D68">
        <v>955</v>
      </c>
      <c r="E68">
        <v>955</v>
      </c>
      <c r="F68">
        <v>955</v>
      </c>
      <c r="G68">
        <v>955</v>
      </c>
      <c r="H68">
        <v>955</v>
      </c>
      <c r="I68">
        <v>955</v>
      </c>
      <c r="J68">
        <v>955</v>
      </c>
      <c r="K68">
        <v>955</v>
      </c>
      <c r="L68">
        <v>955</v>
      </c>
      <c r="M68">
        <f t="shared" si="3"/>
        <v>9486</v>
      </c>
      <c r="O68" s="12"/>
      <c r="P68" s="8" t="s">
        <v>17</v>
      </c>
      <c r="Q68">
        <v>297</v>
      </c>
      <c r="R68">
        <v>951</v>
      </c>
      <c r="S68">
        <v>951</v>
      </c>
      <c r="T68">
        <v>951</v>
      </c>
      <c r="U68">
        <f t="shared" si="4"/>
        <v>3150</v>
      </c>
      <c r="W68">
        <v>3271</v>
      </c>
      <c r="X68">
        <v>9796</v>
      </c>
    </row>
    <row r="69" spans="1:24" x14ac:dyDescent="0.25">
      <c r="A69" s="12">
        <v>2</v>
      </c>
      <c r="B69" s="8" t="s">
        <v>16</v>
      </c>
      <c r="C69">
        <v>102</v>
      </c>
      <c r="D69">
        <v>8838</v>
      </c>
      <c r="E69">
        <v>107</v>
      </c>
      <c r="F69">
        <v>107</v>
      </c>
      <c r="G69">
        <v>107</v>
      </c>
      <c r="H69">
        <v>107</v>
      </c>
      <c r="I69">
        <v>107</v>
      </c>
      <c r="J69">
        <v>107</v>
      </c>
      <c r="K69">
        <v>107</v>
      </c>
      <c r="L69">
        <v>107</v>
      </c>
      <c r="M69">
        <f t="shared" si="3"/>
        <v>9796</v>
      </c>
      <c r="O69" s="12">
        <v>2</v>
      </c>
      <c r="P69" s="8" t="s">
        <v>16</v>
      </c>
      <c r="Q69">
        <v>102</v>
      </c>
      <c r="R69">
        <v>2955</v>
      </c>
      <c r="S69">
        <v>107</v>
      </c>
      <c r="T69">
        <v>107</v>
      </c>
      <c r="U69">
        <f t="shared" si="4"/>
        <v>3271</v>
      </c>
      <c r="W69">
        <v>3265</v>
      </c>
      <c r="X69">
        <v>9760</v>
      </c>
    </row>
    <row r="70" spans="1:24" x14ac:dyDescent="0.25">
      <c r="A70" s="12"/>
      <c r="B70" s="8" t="s">
        <v>17</v>
      </c>
      <c r="C70">
        <v>982</v>
      </c>
      <c r="D70">
        <v>958</v>
      </c>
      <c r="E70">
        <v>982</v>
      </c>
      <c r="F70">
        <v>982</v>
      </c>
      <c r="G70">
        <v>982</v>
      </c>
      <c r="H70">
        <v>982</v>
      </c>
      <c r="I70">
        <v>982</v>
      </c>
      <c r="J70">
        <v>982</v>
      </c>
      <c r="K70">
        <v>982</v>
      </c>
      <c r="L70">
        <v>982</v>
      </c>
      <c r="M70">
        <f t="shared" si="3"/>
        <v>9796</v>
      </c>
      <c r="O70" s="12"/>
      <c r="P70" s="8" t="s">
        <v>17</v>
      </c>
      <c r="Q70">
        <v>985</v>
      </c>
      <c r="R70">
        <v>316</v>
      </c>
      <c r="S70">
        <v>985</v>
      </c>
      <c r="T70">
        <v>985</v>
      </c>
      <c r="U70">
        <f t="shared" si="4"/>
        <v>3271</v>
      </c>
      <c r="W70">
        <v>3250</v>
      </c>
      <c r="X70">
        <v>9796</v>
      </c>
    </row>
    <row r="71" spans="1:24" x14ac:dyDescent="0.25">
      <c r="A71" s="12">
        <v>3</v>
      </c>
      <c r="B71" s="8" t="s">
        <v>16</v>
      </c>
      <c r="C71">
        <v>102</v>
      </c>
      <c r="D71">
        <v>107</v>
      </c>
      <c r="E71">
        <v>8802</v>
      </c>
      <c r="F71">
        <v>107</v>
      </c>
      <c r="G71">
        <v>107</v>
      </c>
      <c r="H71">
        <v>107</v>
      </c>
      <c r="I71">
        <v>107</v>
      </c>
      <c r="J71">
        <v>107</v>
      </c>
      <c r="K71">
        <v>107</v>
      </c>
      <c r="L71">
        <v>107</v>
      </c>
      <c r="M71">
        <f t="shared" si="3"/>
        <v>9760</v>
      </c>
      <c r="O71" s="12">
        <v>3</v>
      </c>
      <c r="P71" s="8" t="s">
        <v>16</v>
      </c>
      <c r="Q71">
        <v>102</v>
      </c>
      <c r="R71">
        <v>107</v>
      </c>
      <c r="S71">
        <v>2949</v>
      </c>
      <c r="T71">
        <v>107</v>
      </c>
      <c r="U71">
        <f t="shared" si="4"/>
        <v>3265</v>
      </c>
      <c r="W71">
        <v>3237</v>
      </c>
      <c r="X71">
        <v>9769</v>
      </c>
    </row>
    <row r="72" spans="1:24" x14ac:dyDescent="0.25">
      <c r="A72" s="12"/>
      <c r="B72" s="8" t="s">
        <v>17</v>
      </c>
      <c r="C72">
        <v>978</v>
      </c>
      <c r="D72">
        <v>978</v>
      </c>
      <c r="E72">
        <v>958</v>
      </c>
      <c r="F72">
        <v>978</v>
      </c>
      <c r="G72">
        <v>978</v>
      </c>
      <c r="H72">
        <v>978</v>
      </c>
      <c r="I72">
        <v>978</v>
      </c>
      <c r="J72">
        <v>978</v>
      </c>
      <c r="K72">
        <v>978</v>
      </c>
      <c r="L72">
        <v>978</v>
      </c>
      <c r="M72">
        <f t="shared" si="3"/>
        <v>9760</v>
      </c>
      <c r="O72" s="12"/>
      <c r="P72" s="8" t="s">
        <v>17</v>
      </c>
      <c r="Q72">
        <v>983</v>
      </c>
      <c r="R72">
        <v>983</v>
      </c>
      <c r="S72">
        <v>316</v>
      </c>
      <c r="T72">
        <v>983</v>
      </c>
      <c r="U72">
        <f t="shared" si="4"/>
        <v>3265</v>
      </c>
      <c r="W72">
        <v>3253</v>
      </c>
      <c r="X72">
        <v>9787</v>
      </c>
    </row>
    <row r="73" spans="1:24" x14ac:dyDescent="0.25">
      <c r="A73" s="12">
        <v>4</v>
      </c>
      <c r="B73" s="8" t="s">
        <v>16</v>
      </c>
      <c r="C73">
        <v>102</v>
      </c>
      <c r="D73">
        <v>107</v>
      </c>
      <c r="E73">
        <v>107</v>
      </c>
      <c r="F73">
        <v>8838</v>
      </c>
      <c r="G73">
        <v>107</v>
      </c>
      <c r="H73">
        <v>107</v>
      </c>
      <c r="I73">
        <v>107</v>
      </c>
      <c r="J73">
        <v>107</v>
      </c>
      <c r="K73">
        <v>107</v>
      </c>
      <c r="L73">
        <v>107</v>
      </c>
      <c r="M73">
        <f t="shared" si="3"/>
        <v>9796</v>
      </c>
      <c r="O73" s="12">
        <v>4</v>
      </c>
      <c r="P73" s="8" t="s">
        <v>16</v>
      </c>
      <c r="Q73">
        <v>102</v>
      </c>
      <c r="R73">
        <v>107</v>
      </c>
      <c r="S73">
        <v>107</v>
      </c>
      <c r="T73">
        <v>2934</v>
      </c>
      <c r="U73">
        <f t="shared" si="4"/>
        <v>3250</v>
      </c>
      <c r="W73">
        <v>3256</v>
      </c>
      <c r="X73">
        <v>9751</v>
      </c>
    </row>
    <row r="74" spans="1:24" x14ac:dyDescent="0.25">
      <c r="A74" s="12"/>
      <c r="B74" s="8" t="s">
        <v>17</v>
      </c>
      <c r="C74">
        <v>982</v>
      </c>
      <c r="D74">
        <v>982</v>
      </c>
      <c r="E74">
        <v>982</v>
      </c>
      <c r="F74">
        <v>958</v>
      </c>
      <c r="G74">
        <v>982</v>
      </c>
      <c r="H74">
        <v>982</v>
      </c>
      <c r="I74">
        <v>982</v>
      </c>
      <c r="J74">
        <v>982</v>
      </c>
      <c r="K74">
        <v>982</v>
      </c>
      <c r="L74">
        <v>982</v>
      </c>
      <c r="M74">
        <f t="shared" si="3"/>
        <v>9796</v>
      </c>
      <c r="O74" s="12"/>
      <c r="P74" s="8" t="s">
        <v>17</v>
      </c>
      <c r="Q74">
        <v>978</v>
      </c>
      <c r="R74">
        <v>978</v>
      </c>
      <c r="S74">
        <v>978</v>
      </c>
      <c r="T74">
        <v>316</v>
      </c>
      <c r="U74">
        <f t="shared" si="4"/>
        <v>3250</v>
      </c>
      <c r="W74">
        <v>3256</v>
      </c>
      <c r="X74">
        <v>9787</v>
      </c>
    </row>
    <row r="75" spans="1:24" x14ac:dyDescent="0.25">
      <c r="A75" s="12">
        <v>5</v>
      </c>
      <c r="B75" s="8" t="s">
        <v>16</v>
      </c>
      <c r="C75">
        <v>102</v>
      </c>
      <c r="D75">
        <v>107</v>
      </c>
      <c r="E75">
        <v>107</v>
      </c>
      <c r="F75">
        <v>107</v>
      </c>
      <c r="G75">
        <v>8811</v>
      </c>
      <c r="H75">
        <v>107</v>
      </c>
      <c r="I75">
        <v>107</v>
      </c>
      <c r="J75">
        <v>107</v>
      </c>
      <c r="K75">
        <v>107</v>
      </c>
      <c r="L75">
        <v>107</v>
      </c>
      <c r="M75">
        <f t="shared" si="3"/>
        <v>9769</v>
      </c>
      <c r="O75" s="12">
        <v>5</v>
      </c>
      <c r="P75" s="8" t="s">
        <v>16</v>
      </c>
      <c r="Q75">
        <v>2916</v>
      </c>
      <c r="R75">
        <v>107</v>
      </c>
      <c r="S75">
        <v>107</v>
      </c>
      <c r="T75">
        <v>107</v>
      </c>
      <c r="U75">
        <f t="shared" si="4"/>
        <v>3237</v>
      </c>
      <c r="W75">
        <v>3228</v>
      </c>
      <c r="X75">
        <v>9787</v>
      </c>
    </row>
    <row r="76" spans="1:24" x14ac:dyDescent="0.25">
      <c r="A76" s="12"/>
      <c r="B76" s="8" t="s">
        <v>17</v>
      </c>
      <c r="C76">
        <v>979</v>
      </c>
      <c r="D76">
        <v>979</v>
      </c>
      <c r="E76">
        <v>979</v>
      </c>
      <c r="F76">
        <v>979</v>
      </c>
      <c r="G76">
        <v>958</v>
      </c>
      <c r="H76">
        <v>979</v>
      </c>
      <c r="I76">
        <v>979</v>
      </c>
      <c r="J76">
        <v>979</v>
      </c>
      <c r="K76">
        <v>979</v>
      </c>
      <c r="L76">
        <v>979</v>
      </c>
      <c r="M76">
        <f t="shared" si="3"/>
        <v>9769</v>
      </c>
      <c r="O76" s="12"/>
      <c r="P76" s="8" t="s">
        <v>17</v>
      </c>
      <c r="Q76">
        <v>321</v>
      </c>
      <c r="R76">
        <v>972</v>
      </c>
      <c r="S76">
        <v>972</v>
      </c>
      <c r="T76">
        <v>972</v>
      </c>
      <c r="U76">
        <f t="shared" si="4"/>
        <v>3237</v>
      </c>
      <c r="W76">
        <v>3259</v>
      </c>
      <c r="X76">
        <v>9787</v>
      </c>
    </row>
    <row r="77" spans="1:24" x14ac:dyDescent="0.25">
      <c r="C77">
        <v>102</v>
      </c>
      <c r="D77">
        <v>107</v>
      </c>
      <c r="E77">
        <v>107</v>
      </c>
      <c r="F77">
        <v>107</v>
      </c>
      <c r="G77">
        <v>107</v>
      </c>
      <c r="H77">
        <v>8829</v>
      </c>
      <c r="I77">
        <v>107</v>
      </c>
      <c r="J77">
        <v>107</v>
      </c>
      <c r="K77">
        <v>107</v>
      </c>
      <c r="L77">
        <v>107</v>
      </c>
      <c r="M77">
        <f t="shared" si="3"/>
        <v>9787</v>
      </c>
      <c r="Q77">
        <v>102</v>
      </c>
      <c r="R77">
        <v>2937</v>
      </c>
      <c r="S77">
        <v>107</v>
      </c>
      <c r="T77">
        <v>107</v>
      </c>
      <c r="U77">
        <f t="shared" si="4"/>
        <v>3253</v>
      </c>
      <c r="W77">
        <f>AVERAGE(W67:W76)</f>
        <v>3252.7777777777778</v>
      </c>
      <c r="X77">
        <f>AVERAGE(X67:X76)</f>
        <v>9780</v>
      </c>
    </row>
    <row r="78" spans="1:24" x14ac:dyDescent="0.25">
      <c r="C78">
        <v>981</v>
      </c>
      <c r="D78">
        <v>981</v>
      </c>
      <c r="E78">
        <v>981</v>
      </c>
      <c r="F78">
        <v>981</v>
      </c>
      <c r="G78">
        <v>981</v>
      </c>
      <c r="H78">
        <v>958</v>
      </c>
      <c r="I78">
        <v>981</v>
      </c>
      <c r="J78">
        <v>981</v>
      </c>
      <c r="K78">
        <v>981</v>
      </c>
      <c r="L78">
        <v>981</v>
      </c>
      <c r="M78">
        <f t="shared" si="3"/>
        <v>9787</v>
      </c>
      <c r="Q78">
        <v>979</v>
      </c>
      <c r="R78">
        <v>316</v>
      </c>
      <c r="S78">
        <v>979</v>
      </c>
      <c r="T78">
        <v>979</v>
      </c>
      <c r="U78">
        <f t="shared" si="4"/>
        <v>3253</v>
      </c>
    </row>
    <row r="79" spans="1:24" x14ac:dyDescent="0.25">
      <c r="C79">
        <v>102</v>
      </c>
      <c r="D79">
        <v>107</v>
      </c>
      <c r="E79">
        <v>107</v>
      </c>
      <c r="F79">
        <v>107</v>
      </c>
      <c r="G79">
        <v>107</v>
      </c>
      <c r="H79">
        <v>107</v>
      </c>
      <c r="I79">
        <v>8793</v>
      </c>
      <c r="J79">
        <v>107</v>
      </c>
      <c r="K79">
        <v>107</v>
      </c>
      <c r="L79">
        <v>107</v>
      </c>
      <c r="M79">
        <f t="shared" si="3"/>
        <v>9751</v>
      </c>
      <c r="Q79">
        <v>102</v>
      </c>
      <c r="R79">
        <v>107</v>
      </c>
      <c r="S79">
        <v>2940</v>
      </c>
      <c r="T79">
        <v>107</v>
      </c>
      <c r="U79">
        <f t="shared" si="4"/>
        <v>3256</v>
      </c>
    </row>
    <row r="80" spans="1:24" x14ac:dyDescent="0.25">
      <c r="C80">
        <v>977</v>
      </c>
      <c r="D80">
        <v>977</v>
      </c>
      <c r="E80">
        <v>977</v>
      </c>
      <c r="F80">
        <v>977</v>
      </c>
      <c r="G80">
        <v>977</v>
      </c>
      <c r="H80">
        <v>977</v>
      </c>
      <c r="I80">
        <v>958</v>
      </c>
      <c r="J80">
        <v>977</v>
      </c>
      <c r="K80">
        <v>977</v>
      </c>
      <c r="L80">
        <v>977</v>
      </c>
      <c r="M80">
        <f t="shared" si="3"/>
        <v>9751</v>
      </c>
      <c r="Q80">
        <v>980</v>
      </c>
      <c r="R80">
        <v>980</v>
      </c>
      <c r="S80">
        <v>316</v>
      </c>
      <c r="T80">
        <v>980</v>
      </c>
      <c r="U80">
        <f t="shared" si="4"/>
        <v>3256</v>
      </c>
      <c r="W80">
        <v>2955</v>
      </c>
      <c r="X80">
        <v>8838</v>
      </c>
    </row>
    <row r="81" spans="1:24" x14ac:dyDescent="0.25">
      <c r="C81">
        <v>102</v>
      </c>
      <c r="D81">
        <v>107</v>
      </c>
      <c r="E81">
        <v>107</v>
      </c>
      <c r="F81">
        <v>107</v>
      </c>
      <c r="G81">
        <v>107</v>
      </c>
      <c r="H81">
        <v>107</v>
      </c>
      <c r="I81">
        <v>107</v>
      </c>
      <c r="J81">
        <v>8829</v>
      </c>
      <c r="K81">
        <v>107</v>
      </c>
      <c r="L81">
        <v>107</v>
      </c>
      <c r="M81">
        <f t="shared" si="3"/>
        <v>9787</v>
      </c>
      <c r="Q81">
        <v>102</v>
      </c>
      <c r="R81">
        <v>107</v>
      </c>
      <c r="S81">
        <v>107</v>
      </c>
      <c r="T81">
        <v>2940</v>
      </c>
      <c r="U81">
        <f t="shared" si="4"/>
        <v>3256</v>
      </c>
      <c r="W81">
        <v>2949</v>
      </c>
      <c r="X81">
        <v>8802</v>
      </c>
    </row>
    <row r="82" spans="1:24" x14ac:dyDescent="0.25">
      <c r="C82">
        <v>981</v>
      </c>
      <c r="D82">
        <v>981</v>
      </c>
      <c r="E82">
        <v>981</v>
      </c>
      <c r="F82">
        <v>981</v>
      </c>
      <c r="G82">
        <v>981</v>
      </c>
      <c r="H82">
        <v>981</v>
      </c>
      <c r="I82">
        <v>981</v>
      </c>
      <c r="J82">
        <v>958</v>
      </c>
      <c r="K82">
        <v>981</v>
      </c>
      <c r="L82">
        <v>981</v>
      </c>
      <c r="M82">
        <f t="shared" si="3"/>
        <v>9787</v>
      </c>
      <c r="Q82">
        <v>980</v>
      </c>
      <c r="R82">
        <v>980</v>
      </c>
      <c r="S82">
        <v>980</v>
      </c>
      <c r="T82">
        <v>316</v>
      </c>
      <c r="U82">
        <f t="shared" si="4"/>
        <v>3256</v>
      </c>
      <c r="W82">
        <v>2934</v>
      </c>
      <c r="X82">
        <v>8838</v>
      </c>
    </row>
    <row r="83" spans="1:24" x14ac:dyDescent="0.25">
      <c r="C83">
        <v>102</v>
      </c>
      <c r="D83">
        <v>107</v>
      </c>
      <c r="E83">
        <v>107</v>
      </c>
      <c r="F83">
        <v>107</v>
      </c>
      <c r="G83">
        <v>107</v>
      </c>
      <c r="H83">
        <v>107</v>
      </c>
      <c r="I83">
        <v>107</v>
      </c>
      <c r="J83">
        <v>107</v>
      </c>
      <c r="K83">
        <v>8829</v>
      </c>
      <c r="L83">
        <v>107</v>
      </c>
      <c r="M83">
        <f t="shared" si="3"/>
        <v>9787</v>
      </c>
      <c r="Q83">
        <v>2907</v>
      </c>
      <c r="R83">
        <v>107</v>
      </c>
      <c r="S83">
        <v>107</v>
      </c>
      <c r="T83">
        <v>107</v>
      </c>
      <c r="U83">
        <f t="shared" si="4"/>
        <v>3228</v>
      </c>
      <c r="W83">
        <v>2916</v>
      </c>
      <c r="X83">
        <v>8811</v>
      </c>
    </row>
    <row r="84" spans="1:24" x14ac:dyDescent="0.25">
      <c r="C84">
        <v>981</v>
      </c>
      <c r="D84">
        <v>981</v>
      </c>
      <c r="E84">
        <v>981</v>
      </c>
      <c r="F84">
        <v>981</v>
      </c>
      <c r="G84">
        <v>981</v>
      </c>
      <c r="H84">
        <v>981</v>
      </c>
      <c r="I84">
        <v>981</v>
      </c>
      <c r="J84">
        <v>981</v>
      </c>
      <c r="K84">
        <v>958</v>
      </c>
      <c r="L84">
        <v>981</v>
      </c>
      <c r="M84">
        <f t="shared" si="3"/>
        <v>9787</v>
      </c>
      <c r="Q84">
        <v>321</v>
      </c>
      <c r="R84">
        <v>969</v>
      </c>
      <c r="S84">
        <v>969</v>
      </c>
      <c r="T84">
        <v>969</v>
      </c>
      <c r="U84">
        <f t="shared" si="4"/>
        <v>3228</v>
      </c>
      <c r="W84">
        <v>2937</v>
      </c>
      <c r="X84">
        <v>8829</v>
      </c>
    </row>
    <row r="85" spans="1:24" x14ac:dyDescent="0.25">
      <c r="C85">
        <v>102</v>
      </c>
      <c r="D85">
        <v>107</v>
      </c>
      <c r="E85">
        <v>107</v>
      </c>
      <c r="F85">
        <v>107</v>
      </c>
      <c r="G85">
        <v>107</v>
      </c>
      <c r="H85">
        <v>107</v>
      </c>
      <c r="I85">
        <v>107</v>
      </c>
      <c r="J85">
        <v>107</v>
      </c>
      <c r="K85">
        <v>107</v>
      </c>
      <c r="L85">
        <v>8829</v>
      </c>
      <c r="M85">
        <f t="shared" si="3"/>
        <v>9787</v>
      </c>
      <c r="Q85">
        <v>102</v>
      </c>
      <c r="R85">
        <v>2943</v>
      </c>
      <c r="S85">
        <v>107</v>
      </c>
      <c r="T85">
        <v>107</v>
      </c>
      <c r="U85">
        <f t="shared" si="4"/>
        <v>3259</v>
      </c>
      <c r="W85">
        <v>2940</v>
      </c>
      <c r="X85">
        <v>8793</v>
      </c>
    </row>
    <row r="86" spans="1:24" x14ac:dyDescent="0.25">
      <c r="C86">
        <v>981</v>
      </c>
      <c r="D86">
        <v>981</v>
      </c>
      <c r="E86">
        <v>981</v>
      </c>
      <c r="F86">
        <v>981</v>
      </c>
      <c r="G86">
        <v>981</v>
      </c>
      <c r="H86">
        <v>981</v>
      </c>
      <c r="I86">
        <v>981</v>
      </c>
      <c r="J86">
        <v>981</v>
      </c>
      <c r="K86">
        <v>981</v>
      </c>
      <c r="L86">
        <v>958</v>
      </c>
      <c r="M86">
        <f t="shared" si="3"/>
        <v>9787</v>
      </c>
      <c r="Q86">
        <v>981</v>
      </c>
      <c r="R86">
        <v>316</v>
      </c>
      <c r="S86">
        <v>981</v>
      </c>
      <c r="T86">
        <v>981</v>
      </c>
      <c r="U86">
        <f t="shared" si="4"/>
        <v>3259</v>
      </c>
      <c r="W86">
        <v>2940</v>
      </c>
      <c r="X86">
        <v>8829</v>
      </c>
    </row>
    <row r="87" spans="1:24" x14ac:dyDescent="0.25">
      <c r="M87">
        <f>AVERAGE(M67:M86)</f>
        <v>9750.6</v>
      </c>
      <c r="U87">
        <f>AVERAGE(U67:U86)</f>
        <v>3242.5</v>
      </c>
      <c r="W87">
        <v>2907</v>
      </c>
      <c r="X87">
        <v>8829</v>
      </c>
    </row>
    <row r="88" spans="1:24" x14ac:dyDescent="0.25">
      <c r="W88">
        <v>2943</v>
      </c>
      <c r="X88">
        <v>8829</v>
      </c>
    </row>
    <row r="89" spans="1:24" x14ac:dyDescent="0.25">
      <c r="A89" s="8" t="s">
        <v>22</v>
      </c>
      <c r="W89">
        <f>AVERAGE(W79:W88)</f>
        <v>2935.6666666666665</v>
      </c>
      <c r="X89">
        <f>AVERAGE(X79:X88)</f>
        <v>8822</v>
      </c>
    </row>
    <row r="90" spans="1:24" x14ac:dyDescent="0.25">
      <c r="B90" s="8" t="s">
        <v>18</v>
      </c>
      <c r="C90">
        <v>1</v>
      </c>
      <c r="D90">
        <v>2</v>
      </c>
      <c r="E90">
        <v>3</v>
      </c>
      <c r="F90">
        <v>4</v>
      </c>
      <c r="M90">
        <v>4</v>
      </c>
      <c r="N90">
        <v>7</v>
      </c>
      <c r="O90">
        <v>10</v>
      </c>
    </row>
    <row r="91" spans="1:24" x14ac:dyDescent="0.25">
      <c r="A91" s="12">
        <v>1</v>
      </c>
      <c r="B91" s="8" t="s">
        <v>16</v>
      </c>
      <c r="C91">
        <v>4596</v>
      </c>
      <c r="D91">
        <v>99</v>
      </c>
      <c r="E91">
        <v>99</v>
      </c>
      <c r="F91">
        <v>99</v>
      </c>
      <c r="G91">
        <f t="shared" ref="G91:G110" si="5">SUM(C91:F91)</f>
        <v>4893</v>
      </c>
      <c r="L91">
        <v>128</v>
      </c>
      <c r="M91">
        <v>2366.4</v>
      </c>
      <c r="N91">
        <v>4754</v>
      </c>
      <c r="O91">
        <v>7146.9</v>
      </c>
    </row>
    <row r="92" spans="1:24" x14ac:dyDescent="0.25">
      <c r="A92" s="12"/>
      <c r="B92" s="8" t="s">
        <v>17</v>
      </c>
      <c r="C92">
        <v>297</v>
      </c>
      <c r="D92">
        <v>1532</v>
      </c>
      <c r="E92">
        <v>1532</v>
      </c>
      <c r="F92">
        <v>1532</v>
      </c>
      <c r="G92">
        <f t="shared" si="5"/>
        <v>4893</v>
      </c>
      <c r="I92">
        <v>4999</v>
      </c>
      <c r="J92">
        <v>4683</v>
      </c>
      <c r="L92">
        <v>256</v>
      </c>
      <c r="M92">
        <v>3242.5</v>
      </c>
      <c r="N92">
        <v>6513</v>
      </c>
      <c r="O92">
        <v>9750.6</v>
      </c>
    </row>
    <row r="93" spans="1:24" x14ac:dyDescent="0.25">
      <c r="A93" s="12">
        <v>2</v>
      </c>
      <c r="B93" s="8" t="s">
        <v>16</v>
      </c>
      <c r="C93">
        <v>102</v>
      </c>
      <c r="D93">
        <v>4683</v>
      </c>
      <c r="E93">
        <v>107</v>
      </c>
      <c r="F93">
        <v>107</v>
      </c>
      <c r="G93">
        <f t="shared" si="5"/>
        <v>4999</v>
      </c>
      <c r="I93">
        <v>4984</v>
      </c>
      <c r="J93">
        <v>4668</v>
      </c>
      <c r="L93">
        <v>512</v>
      </c>
      <c r="M93">
        <v>4974.3999999999996</v>
      </c>
    </row>
    <row r="94" spans="1:24" x14ac:dyDescent="0.25">
      <c r="A94" s="12"/>
      <c r="B94" s="8" t="s">
        <v>17</v>
      </c>
      <c r="C94">
        <v>1561</v>
      </c>
      <c r="D94">
        <v>316</v>
      </c>
      <c r="E94">
        <v>1561</v>
      </c>
      <c r="F94">
        <v>1561</v>
      </c>
      <c r="G94">
        <f t="shared" si="5"/>
        <v>4999</v>
      </c>
      <c r="I94">
        <v>4993</v>
      </c>
      <c r="J94">
        <v>4677</v>
      </c>
      <c r="L94">
        <v>1024</v>
      </c>
      <c r="M94">
        <v>8451.2999999999993</v>
      </c>
    </row>
    <row r="95" spans="1:24" x14ac:dyDescent="0.25">
      <c r="A95" s="12">
        <v>3</v>
      </c>
      <c r="B95" s="8" t="s">
        <v>16</v>
      </c>
      <c r="C95">
        <v>102</v>
      </c>
      <c r="D95">
        <v>107</v>
      </c>
      <c r="E95">
        <v>4668</v>
      </c>
      <c r="F95">
        <v>107</v>
      </c>
      <c r="G95">
        <f t="shared" si="5"/>
        <v>4984</v>
      </c>
      <c r="I95">
        <v>4959</v>
      </c>
      <c r="J95">
        <v>4638</v>
      </c>
      <c r="L95">
        <v>2048</v>
      </c>
      <c r="M95">
        <v>15402.1</v>
      </c>
    </row>
    <row r="96" spans="1:24" x14ac:dyDescent="0.25">
      <c r="A96" s="12"/>
      <c r="B96" s="8" t="s">
        <v>17</v>
      </c>
      <c r="C96">
        <v>1556</v>
      </c>
      <c r="D96">
        <v>1556</v>
      </c>
      <c r="E96">
        <v>316</v>
      </c>
      <c r="F96">
        <v>1556</v>
      </c>
      <c r="G96">
        <f t="shared" si="5"/>
        <v>4984</v>
      </c>
      <c r="I96">
        <v>4987</v>
      </c>
      <c r="J96">
        <v>4671</v>
      </c>
      <c r="K96" s="8" t="s">
        <v>24</v>
      </c>
      <c r="L96">
        <v>6656</v>
      </c>
      <c r="M96">
        <v>46680.800000000003</v>
      </c>
      <c r="N96">
        <v>93653.8</v>
      </c>
      <c r="O96">
        <v>140793.93</v>
      </c>
    </row>
    <row r="97" spans="1:21" x14ac:dyDescent="0.25">
      <c r="A97" s="12">
        <v>4</v>
      </c>
      <c r="B97" s="8" t="s">
        <v>16</v>
      </c>
      <c r="C97">
        <v>102</v>
      </c>
      <c r="D97">
        <v>107</v>
      </c>
      <c r="E97">
        <v>107</v>
      </c>
      <c r="F97">
        <v>4677</v>
      </c>
      <c r="G97">
        <f t="shared" si="5"/>
        <v>4993</v>
      </c>
      <c r="I97">
        <v>4984</v>
      </c>
      <c r="J97">
        <v>4668</v>
      </c>
      <c r="M97">
        <v>4</v>
      </c>
      <c r="N97">
        <v>7</v>
      </c>
      <c r="O97">
        <v>10</v>
      </c>
    </row>
    <row r="98" spans="1:21" x14ac:dyDescent="0.25">
      <c r="A98" s="12"/>
      <c r="B98" s="8" t="s">
        <v>17</v>
      </c>
      <c r="C98">
        <v>1559</v>
      </c>
      <c r="D98">
        <v>1559</v>
      </c>
      <c r="E98">
        <v>1559</v>
      </c>
      <c r="F98">
        <v>316</v>
      </c>
      <c r="G98">
        <f t="shared" si="5"/>
        <v>4993</v>
      </c>
      <c r="I98">
        <v>5002</v>
      </c>
      <c r="J98">
        <v>4686</v>
      </c>
      <c r="L98">
        <v>128</v>
      </c>
      <c r="M98">
        <v>2076</v>
      </c>
      <c r="N98">
        <v>4754</v>
      </c>
      <c r="O98">
        <v>7146.9</v>
      </c>
    </row>
    <row r="99" spans="1:21" x14ac:dyDescent="0.25">
      <c r="A99" s="12">
        <v>5</v>
      </c>
      <c r="B99" s="8" t="s">
        <v>16</v>
      </c>
      <c r="C99">
        <v>4638</v>
      </c>
      <c r="D99">
        <v>107</v>
      </c>
      <c r="E99">
        <v>107</v>
      </c>
      <c r="F99">
        <v>107</v>
      </c>
      <c r="G99">
        <f t="shared" si="5"/>
        <v>4959</v>
      </c>
      <c r="I99">
        <v>4965</v>
      </c>
      <c r="J99">
        <v>4644</v>
      </c>
      <c r="L99">
        <v>256</v>
      </c>
      <c r="M99">
        <v>2949</v>
      </c>
    </row>
    <row r="100" spans="1:21" x14ac:dyDescent="0.25">
      <c r="A100" s="12"/>
      <c r="B100" s="8" t="s">
        <v>17</v>
      </c>
      <c r="C100">
        <v>321</v>
      </c>
      <c r="D100">
        <v>1546</v>
      </c>
      <c r="E100">
        <v>1546</v>
      </c>
      <c r="F100">
        <v>1546</v>
      </c>
      <c r="G100">
        <f t="shared" si="5"/>
        <v>4959</v>
      </c>
      <c r="I100">
        <v>4978</v>
      </c>
      <c r="J100">
        <v>4662</v>
      </c>
      <c r="L100">
        <v>512</v>
      </c>
      <c r="M100">
        <v>4668</v>
      </c>
    </row>
    <row r="101" spans="1:21" x14ac:dyDescent="0.25">
      <c r="C101">
        <v>102</v>
      </c>
      <c r="D101">
        <v>4671</v>
      </c>
      <c r="E101">
        <v>107</v>
      </c>
      <c r="F101">
        <v>107</v>
      </c>
      <c r="G101">
        <f t="shared" si="5"/>
        <v>4987</v>
      </c>
      <c r="I101">
        <f>AVERAGE(I91:I100)</f>
        <v>4983.4444444444443</v>
      </c>
      <c r="J101">
        <f>AVERAGE(J91:J100)</f>
        <v>4666.333333333333</v>
      </c>
      <c r="L101">
        <v>1024</v>
      </c>
    </row>
    <row r="102" spans="1:21" x14ac:dyDescent="0.25">
      <c r="C102">
        <v>1557</v>
      </c>
      <c r="D102">
        <v>316</v>
      </c>
      <c r="E102">
        <v>1557</v>
      </c>
      <c r="F102">
        <v>1557</v>
      </c>
      <c r="G102">
        <f t="shared" si="5"/>
        <v>4987</v>
      </c>
      <c r="L102">
        <v>2048</v>
      </c>
    </row>
    <row r="103" spans="1:21" x14ac:dyDescent="0.25">
      <c r="C103">
        <v>102</v>
      </c>
      <c r="D103">
        <v>107</v>
      </c>
      <c r="E103">
        <v>4668</v>
      </c>
      <c r="F103">
        <v>107</v>
      </c>
      <c r="G103">
        <f t="shared" si="5"/>
        <v>4984</v>
      </c>
      <c r="L103">
        <v>6656</v>
      </c>
    </row>
    <row r="104" spans="1:21" x14ac:dyDescent="0.25">
      <c r="C104">
        <v>1556</v>
      </c>
      <c r="D104">
        <v>1556</v>
      </c>
      <c r="E104">
        <v>316</v>
      </c>
      <c r="F104">
        <v>1556</v>
      </c>
      <c r="G104">
        <f t="shared" si="5"/>
        <v>4984</v>
      </c>
    </row>
    <row r="105" spans="1:21" x14ac:dyDescent="0.25">
      <c r="C105">
        <v>102</v>
      </c>
      <c r="D105">
        <v>107</v>
      </c>
      <c r="E105">
        <v>107</v>
      </c>
      <c r="F105">
        <v>4686</v>
      </c>
      <c r="G105">
        <f t="shared" si="5"/>
        <v>5002</v>
      </c>
      <c r="R105" s="8" t="s">
        <v>30</v>
      </c>
    </row>
    <row r="106" spans="1:21" x14ac:dyDescent="0.25">
      <c r="C106">
        <v>1562</v>
      </c>
      <c r="D106">
        <v>1562</v>
      </c>
      <c r="E106">
        <v>1562</v>
      </c>
      <c r="F106">
        <v>316</v>
      </c>
      <c r="G106">
        <f t="shared" si="5"/>
        <v>5002</v>
      </c>
      <c r="K106" s="14"/>
      <c r="L106" s="14"/>
      <c r="M106" s="14">
        <v>4</v>
      </c>
      <c r="N106" s="14">
        <v>7</v>
      </c>
      <c r="O106" s="14">
        <v>10</v>
      </c>
      <c r="Q106" s="14"/>
      <c r="R106" s="14"/>
      <c r="S106" s="14">
        <v>4</v>
      </c>
      <c r="T106" s="14">
        <v>7</v>
      </c>
      <c r="U106" s="14">
        <v>10</v>
      </c>
    </row>
    <row r="107" spans="1:21" x14ac:dyDescent="0.25">
      <c r="C107">
        <v>4644</v>
      </c>
      <c r="D107">
        <v>107</v>
      </c>
      <c r="E107">
        <v>107</v>
      </c>
      <c r="F107">
        <v>107</v>
      </c>
      <c r="G107">
        <f t="shared" si="5"/>
        <v>4965</v>
      </c>
      <c r="L107">
        <v>128</v>
      </c>
      <c r="M107">
        <v>2382.75</v>
      </c>
      <c r="N107">
        <v>4772.2</v>
      </c>
      <c r="O107">
        <v>7177</v>
      </c>
      <c r="R107">
        <v>128</v>
      </c>
      <c r="S107">
        <v>2065.5</v>
      </c>
      <c r="T107">
        <v>4134.7</v>
      </c>
      <c r="U107">
        <v>6219</v>
      </c>
    </row>
    <row r="108" spans="1:21" x14ac:dyDescent="0.25">
      <c r="C108">
        <v>321</v>
      </c>
      <c r="D108">
        <v>1548</v>
      </c>
      <c r="E108">
        <v>1548</v>
      </c>
      <c r="F108">
        <v>1548</v>
      </c>
      <c r="G108">
        <f t="shared" si="5"/>
        <v>4965</v>
      </c>
      <c r="K108">
        <v>1.302</v>
      </c>
      <c r="L108">
        <v>256</v>
      </c>
      <c r="M108">
        <v>3252.8</v>
      </c>
      <c r="N108">
        <v>6516.4</v>
      </c>
      <c r="O108">
        <v>9780</v>
      </c>
      <c r="R108">
        <v>256</v>
      </c>
      <c r="S108">
        <v>2935.7</v>
      </c>
      <c r="T108">
        <v>5878.9</v>
      </c>
      <c r="U108">
        <v>8822</v>
      </c>
    </row>
    <row r="109" spans="1:21" x14ac:dyDescent="0.25">
      <c r="C109">
        <v>102</v>
      </c>
      <c r="D109">
        <v>4662</v>
      </c>
      <c r="E109">
        <v>107</v>
      </c>
      <c r="F109">
        <v>107</v>
      </c>
      <c r="G109">
        <f t="shared" si="5"/>
        <v>4978</v>
      </c>
      <c r="L109">
        <v>512</v>
      </c>
      <c r="M109">
        <v>4983.3999999999996</v>
      </c>
      <c r="N109">
        <f>13.627*L109+3028</f>
        <v>10005.024000000001</v>
      </c>
      <c r="O109">
        <f>22.336*L109+4574</f>
        <v>16010.031999999999</v>
      </c>
      <c r="R109">
        <v>512</v>
      </c>
      <c r="S109">
        <v>4666.3</v>
      </c>
      <c r="T109">
        <f>13.627*R109+2390.5</f>
        <v>9367.5240000000013</v>
      </c>
      <c r="U109">
        <f>20.336*R109+3616</f>
        <v>14028.031999999999</v>
      </c>
    </row>
    <row r="110" spans="1:21" x14ac:dyDescent="0.25">
      <c r="C110">
        <v>1554</v>
      </c>
      <c r="D110">
        <v>316</v>
      </c>
      <c r="E110">
        <v>1554</v>
      </c>
      <c r="F110">
        <v>1554</v>
      </c>
      <c r="G110">
        <f t="shared" si="5"/>
        <v>4978</v>
      </c>
      <c r="L110">
        <v>1024</v>
      </c>
      <c r="M110">
        <f>6.7708*L110+1517.5</f>
        <v>8450.7992000000013</v>
      </c>
      <c r="N110">
        <f>13.627*L110+3028</f>
        <v>16982.048000000003</v>
      </c>
      <c r="O110">
        <f>22.336*L110+4574</f>
        <v>27446.063999999998</v>
      </c>
      <c r="R110">
        <v>1024</v>
      </c>
      <c r="S110">
        <f>6.7711*R110+1200.2</f>
        <v>8133.8063999999995</v>
      </c>
      <c r="T110">
        <f>13.627*R110+2390.5</f>
        <v>16344.548000000001</v>
      </c>
      <c r="U110">
        <f>20.336*R110+3616</f>
        <v>24440.063999999998</v>
      </c>
    </row>
    <row r="111" spans="1:21" x14ac:dyDescent="0.25">
      <c r="G111">
        <f>AVERAGE(G91:G110)</f>
        <v>4974.3999999999996</v>
      </c>
      <c r="L111">
        <v>2048</v>
      </c>
      <c r="M111">
        <f>6.7708*L111+1517.5</f>
        <v>15384.098400000001</v>
      </c>
      <c r="N111">
        <f>13.627*L111+3028</f>
        <v>30936.096000000001</v>
      </c>
      <c r="O111">
        <f>22.336*L111+4574</f>
        <v>50318.127999999997</v>
      </c>
      <c r="R111">
        <v>2048</v>
      </c>
      <c r="S111">
        <f>6.7711*R111+1200.2</f>
        <v>15067.4128</v>
      </c>
      <c r="T111">
        <f>13.627*R111+2390.5</f>
        <v>30298.596000000001</v>
      </c>
      <c r="U111">
        <f>20.336*R111+3616</f>
        <v>45264.127999999997</v>
      </c>
    </row>
    <row r="112" spans="1:21" x14ac:dyDescent="0.25">
      <c r="L112">
        <v>6656</v>
      </c>
      <c r="M112">
        <f>6.7708*L112+1517.5</f>
        <v>46583.944800000005</v>
      </c>
      <c r="N112">
        <f>13.627*L112+3028</f>
        <v>93729.312000000005</v>
      </c>
      <c r="O112">
        <f>22.336*L112+4574</f>
        <v>153242.416</v>
      </c>
      <c r="R112">
        <v>6656</v>
      </c>
      <c r="S112">
        <f>6.7711*R112+1200.2</f>
        <v>46268.641599999995</v>
      </c>
      <c r="T112">
        <f>13.627*R112+2390.5</f>
        <v>93091.812000000005</v>
      </c>
      <c r="U112">
        <f>20.336*R112+3616</f>
        <v>138972.416</v>
      </c>
    </row>
    <row r="116" spans="1:16" x14ac:dyDescent="0.25">
      <c r="A116" s="8" t="s">
        <v>25</v>
      </c>
      <c r="C116" s="8" t="s">
        <v>26</v>
      </c>
      <c r="D116" s="8" t="s">
        <v>28</v>
      </c>
      <c r="E116" s="8" t="s">
        <v>29</v>
      </c>
      <c r="K116" s="14" t="s">
        <v>25</v>
      </c>
      <c r="L116" s="8" t="s">
        <v>18</v>
      </c>
      <c r="M116" s="8" t="s">
        <v>26</v>
      </c>
      <c r="N116" s="8" t="s">
        <v>28</v>
      </c>
      <c r="O116" s="8" t="s">
        <v>29</v>
      </c>
      <c r="P116">
        <v>1000</v>
      </c>
    </row>
    <row r="117" spans="1:16" x14ac:dyDescent="0.25">
      <c r="B117">
        <v>4</v>
      </c>
      <c r="C117">
        <v>46680.800000000003</v>
      </c>
      <c r="D117">
        <v>46.680800000000005</v>
      </c>
      <c r="E117">
        <f>(D117/B117)</f>
        <v>11.670200000000001</v>
      </c>
      <c r="L117">
        <v>4</v>
      </c>
      <c r="M117">
        <v>46583.95</v>
      </c>
      <c r="N117">
        <v>46.583949999999994</v>
      </c>
      <c r="O117">
        <f>N117/L117</f>
        <v>11.645987499999999</v>
      </c>
    </row>
    <row r="118" spans="1:16" x14ac:dyDescent="0.25">
      <c r="B118">
        <v>7</v>
      </c>
      <c r="C118">
        <v>93653.8</v>
      </c>
      <c r="D118">
        <v>93.653800000000004</v>
      </c>
      <c r="E118">
        <f>(D118/B118)</f>
        <v>13.379114285714286</v>
      </c>
      <c r="L118">
        <v>7</v>
      </c>
      <c r="M118">
        <v>93729.31</v>
      </c>
      <c r="N118">
        <v>93.729309999999998</v>
      </c>
      <c r="O118">
        <f>N118/L118</f>
        <v>13.389901428571429</v>
      </c>
    </row>
    <row r="119" spans="1:16" x14ac:dyDescent="0.25">
      <c r="B119">
        <v>10</v>
      </c>
      <c r="C119">
        <v>140793.93</v>
      </c>
      <c r="D119">
        <v>140.79392999999999</v>
      </c>
      <c r="E119">
        <f>(D119/B119)</f>
        <v>14.079393</v>
      </c>
      <c r="L119">
        <v>10</v>
      </c>
      <c r="M119">
        <v>153242.4</v>
      </c>
      <c r="N119">
        <v>153.2424</v>
      </c>
      <c r="O119">
        <f>N119/L119</f>
        <v>15.32424</v>
      </c>
    </row>
    <row r="120" spans="1:16" x14ac:dyDescent="0.25">
      <c r="B120">
        <v>16</v>
      </c>
      <c r="D120">
        <f>15.686*(B120)-16.089</f>
        <v>234.887</v>
      </c>
      <c r="E120">
        <f>(D120/B120)</f>
        <v>14.6804375</v>
      </c>
      <c r="L120">
        <v>16</v>
      </c>
      <c r="M120">
        <f>(17776*L120-26583)</f>
        <v>257833</v>
      </c>
      <c r="N120">
        <v>257.83300000000003</v>
      </c>
      <c r="O120">
        <f>N120/L120</f>
        <v>16.114562500000002</v>
      </c>
    </row>
    <row r="121" spans="1:16" x14ac:dyDescent="0.25">
      <c r="B121">
        <v>31</v>
      </c>
      <c r="D121">
        <f>15.686*(B121)-16.089</f>
        <v>470.17700000000002</v>
      </c>
      <c r="E121">
        <f>(D121/B121)</f>
        <v>15.167</v>
      </c>
      <c r="L121">
        <v>31</v>
      </c>
      <c r="M121">
        <f>(17776*L121-26583)</f>
        <v>524473</v>
      </c>
      <c r="N121">
        <v>524.47299999999996</v>
      </c>
      <c r="O121">
        <f>N121/L121</f>
        <v>16.918483870967741</v>
      </c>
    </row>
    <row r="122" spans="1:16" x14ac:dyDescent="0.25">
      <c r="B122">
        <v>61</v>
      </c>
      <c r="D122">
        <f>15.686*(B122)-16.089</f>
        <v>940.75700000000006</v>
      </c>
      <c r="E122">
        <f>(D122/B122)</f>
        <v>15.422245901639345</v>
      </c>
      <c r="L122">
        <v>61</v>
      </c>
      <c r="M122">
        <f>(17776*L122-26583)</f>
        <v>1057753</v>
      </c>
      <c r="N122">
        <v>1057.7529999999999</v>
      </c>
      <c r="O122">
        <f>N122/L122</f>
        <v>17.340213114754096</v>
      </c>
    </row>
    <row r="123" spans="1:16" x14ac:dyDescent="0.25">
      <c r="B123">
        <v>91</v>
      </c>
      <c r="D123">
        <f>15.686*(B123)-16.089</f>
        <v>1411.337</v>
      </c>
      <c r="E123">
        <f>(D123/B123)</f>
        <v>15.509197802197802</v>
      </c>
      <c r="L123">
        <v>91</v>
      </c>
      <c r="M123">
        <f>(17776*L123-26583)</f>
        <v>1591033</v>
      </c>
      <c r="N123">
        <v>1591.0329999999999</v>
      </c>
      <c r="O123">
        <f>N123/L123</f>
        <v>17.48387912087912</v>
      </c>
    </row>
    <row r="124" spans="1:16" x14ac:dyDescent="0.25">
      <c r="B124">
        <v>121</v>
      </c>
      <c r="D124">
        <f>15.686*(B124)-16.089</f>
        <v>1881.9170000000001</v>
      </c>
      <c r="E124">
        <f>(D124/B124)</f>
        <v>15.553033057851241</v>
      </c>
      <c r="L124">
        <v>121</v>
      </c>
      <c r="M124">
        <f>(17776*L124-26583)</f>
        <v>2124313</v>
      </c>
      <c r="N124">
        <v>2124.3130000000001</v>
      </c>
      <c r="O124">
        <f>N124/L124</f>
        <v>17.556305785123968</v>
      </c>
    </row>
    <row r="127" spans="1:16" x14ac:dyDescent="0.25">
      <c r="K127" s="14"/>
      <c r="L127" s="8" t="s">
        <v>30</v>
      </c>
      <c r="M127" s="8" t="s">
        <v>26</v>
      </c>
      <c r="N127" s="8" t="s">
        <v>28</v>
      </c>
      <c r="O127" s="8" t="s">
        <v>29</v>
      </c>
      <c r="P127">
        <v>1000</v>
      </c>
    </row>
    <row r="128" spans="1:16" x14ac:dyDescent="0.25">
      <c r="L128">
        <v>4</v>
      </c>
      <c r="M128">
        <v>46268.641599999995</v>
      </c>
      <c r="N128">
        <v>46.268641599999995</v>
      </c>
    </row>
    <row r="129" spans="11:14" x14ac:dyDescent="0.25">
      <c r="L129">
        <v>7</v>
      </c>
      <c r="M129">
        <v>93091.812000000005</v>
      </c>
      <c r="N129">
        <v>93.091812000000004</v>
      </c>
    </row>
    <row r="130" spans="11:14" x14ac:dyDescent="0.25">
      <c r="L130">
        <v>10</v>
      </c>
      <c r="M130">
        <v>138972.416</v>
      </c>
      <c r="N130">
        <v>138.97241600000001</v>
      </c>
    </row>
    <row r="131" spans="11:14" x14ac:dyDescent="0.25">
      <c r="L131">
        <v>16</v>
      </c>
      <c r="M131">
        <f>15451*L131-15377</f>
        <v>231839</v>
      </c>
      <c r="N131">
        <v>231.839</v>
      </c>
    </row>
    <row r="132" spans="11:14" x14ac:dyDescent="0.25">
      <c r="L132">
        <v>31</v>
      </c>
      <c r="M132">
        <f>15451*L132-15377</f>
        <v>463604</v>
      </c>
      <c r="N132">
        <v>463.60399999999998</v>
      </c>
    </row>
    <row r="133" spans="11:14" x14ac:dyDescent="0.25">
      <c r="L133">
        <v>61</v>
      </c>
      <c r="M133">
        <f>15451*L133-15377</f>
        <v>927134</v>
      </c>
      <c r="N133">
        <v>927.13400000000001</v>
      </c>
    </row>
    <row r="134" spans="11:14" x14ac:dyDescent="0.25">
      <c r="L134">
        <v>91</v>
      </c>
      <c r="M134">
        <f>15451*L134-15377</f>
        <v>1390664</v>
      </c>
      <c r="N134">
        <v>1390.664</v>
      </c>
    </row>
    <row r="135" spans="11:14" x14ac:dyDescent="0.25">
      <c r="L135">
        <v>121</v>
      </c>
      <c r="M135">
        <f>15451*L135-15377</f>
        <v>1854194</v>
      </c>
      <c r="N135">
        <v>1854.194</v>
      </c>
    </row>
    <row r="137" spans="11:14" x14ac:dyDescent="0.25">
      <c r="K137" s="14"/>
      <c r="L137" s="8" t="s">
        <v>31</v>
      </c>
      <c r="M137" s="8" t="s">
        <v>29</v>
      </c>
      <c r="N137" s="8" t="s">
        <v>27</v>
      </c>
    </row>
    <row r="138" spans="11:14" x14ac:dyDescent="0.25">
      <c r="L138" s="8">
        <v>16</v>
      </c>
      <c r="M138">
        <v>20</v>
      </c>
      <c r="N138">
        <f>M138*L138</f>
        <v>320</v>
      </c>
    </row>
    <row r="139" spans="11:14" x14ac:dyDescent="0.25">
      <c r="L139" s="8">
        <v>32</v>
      </c>
      <c r="M139">
        <v>33.299999999999997</v>
      </c>
      <c r="N139">
        <f>M139*L139</f>
        <v>1065.5999999999999</v>
      </c>
    </row>
    <row r="140" spans="11:14" x14ac:dyDescent="0.25">
      <c r="L140" s="8">
        <v>64</v>
      </c>
      <c r="M140">
        <v>65</v>
      </c>
      <c r="N140">
        <f>M140*L140</f>
        <v>4160</v>
      </c>
    </row>
    <row r="141" spans="11:14" x14ac:dyDescent="0.25">
      <c r="L141" s="8">
        <v>128</v>
      </c>
      <c r="M141">
        <v>141.69999999999999</v>
      </c>
      <c r="N141">
        <f>M141*L141</f>
        <v>18137.599999999999</v>
      </c>
    </row>
    <row r="142" spans="11:14" x14ac:dyDescent="0.25">
      <c r="L142" s="8">
        <v>256</v>
      </c>
    </row>
    <row r="143" spans="11:14" x14ac:dyDescent="0.25">
      <c r="K143" s="14"/>
      <c r="L143" s="8" t="s">
        <v>32</v>
      </c>
      <c r="M143" s="8" t="s">
        <v>29</v>
      </c>
      <c r="N143" s="8" t="s">
        <v>27</v>
      </c>
    </row>
    <row r="144" spans="11:14" x14ac:dyDescent="0.25">
      <c r="L144" s="8">
        <v>100</v>
      </c>
      <c r="M144">
        <v>169</v>
      </c>
      <c r="N144">
        <f>M144*L144</f>
        <v>16900</v>
      </c>
    </row>
    <row r="145" spans="11:14" x14ac:dyDescent="0.25">
      <c r="L145" s="8">
        <v>150</v>
      </c>
      <c r="M145">
        <v>252</v>
      </c>
      <c r="N145">
        <f>M145*L145</f>
        <v>37800</v>
      </c>
    </row>
    <row r="146" spans="11:14" x14ac:dyDescent="0.25">
      <c r="L146" s="8">
        <v>200</v>
      </c>
      <c r="M146">
        <v>336</v>
      </c>
      <c r="N146">
        <f>M146*L146</f>
        <v>67200</v>
      </c>
    </row>
    <row r="148" spans="11:14" x14ac:dyDescent="0.25">
      <c r="K148" s="14"/>
      <c r="L148" s="8" t="s">
        <v>33</v>
      </c>
      <c r="M148" s="8" t="s">
        <v>29</v>
      </c>
      <c r="N148" s="8" t="s">
        <v>27</v>
      </c>
    </row>
    <row r="149" spans="11:14" x14ac:dyDescent="0.25">
      <c r="L149" s="8">
        <v>16</v>
      </c>
      <c r="M149" s="8">
        <v>27.5</v>
      </c>
      <c r="N149">
        <f>M149*L149</f>
        <v>440</v>
      </c>
    </row>
    <row r="150" spans="11:14" x14ac:dyDescent="0.25">
      <c r="L150" s="8">
        <v>32</v>
      </c>
      <c r="M150" s="8">
        <v>58.3</v>
      </c>
      <c r="N150">
        <f>M150*L150</f>
        <v>1865.6</v>
      </c>
    </row>
    <row r="151" spans="11:14" x14ac:dyDescent="0.25">
      <c r="L151" s="8">
        <v>64</v>
      </c>
      <c r="M151" s="8">
        <v>120</v>
      </c>
      <c r="N151">
        <f>M151*L151</f>
        <v>7680</v>
      </c>
    </row>
    <row r="152" spans="11:14" x14ac:dyDescent="0.25">
      <c r="L152" s="8">
        <v>128</v>
      </c>
      <c r="M152" s="8">
        <v>240.8</v>
      </c>
      <c r="N152">
        <f>M152*L152</f>
        <v>30822.400000000001</v>
      </c>
    </row>
    <row r="156" spans="11:14" x14ac:dyDescent="0.25">
      <c r="K156" s="14"/>
      <c r="L156" s="8" t="s">
        <v>32</v>
      </c>
      <c r="M156" s="8" t="s">
        <v>29</v>
      </c>
      <c r="N156" s="8" t="s">
        <v>27</v>
      </c>
    </row>
    <row r="157" spans="11:14" x14ac:dyDescent="0.25">
      <c r="L157" s="8">
        <v>100</v>
      </c>
      <c r="M157">
        <v>169</v>
      </c>
      <c r="N157">
        <f>M157*L157</f>
        <v>16900</v>
      </c>
    </row>
    <row r="158" spans="11:14" x14ac:dyDescent="0.25">
      <c r="L158" s="8">
        <v>150</v>
      </c>
      <c r="M158">
        <v>252</v>
      </c>
      <c r="N158">
        <f>M158*L158</f>
        <v>37800</v>
      </c>
    </row>
    <row r="159" spans="11:14" x14ac:dyDescent="0.25">
      <c r="L159" s="8">
        <v>200</v>
      </c>
      <c r="M159">
        <v>336</v>
      </c>
      <c r="N159">
        <f>M159*L159</f>
        <v>67200</v>
      </c>
    </row>
    <row r="160" spans="11:14" x14ac:dyDescent="0.25">
      <c r="L160" s="8">
        <v>50</v>
      </c>
      <c r="N160" s="8">
        <f>1.7*50*50-7*50+600</f>
        <v>4500</v>
      </c>
    </row>
  </sheetData>
  <mergeCells count="30">
    <mergeCell ref="A45:A46"/>
    <mergeCell ref="A9:A10"/>
    <mergeCell ref="A11:A12"/>
    <mergeCell ref="A13:A14"/>
    <mergeCell ref="A15:A16"/>
    <mergeCell ref="A17:A18"/>
    <mergeCell ref="A21:A22"/>
    <mergeCell ref="A23:A24"/>
    <mergeCell ref="A25:A26"/>
    <mergeCell ref="A27:A28"/>
    <mergeCell ref="A29:A30"/>
    <mergeCell ref="A43:A44"/>
    <mergeCell ref="A47:A48"/>
    <mergeCell ref="A49:A50"/>
    <mergeCell ref="A51:A52"/>
    <mergeCell ref="A67:A68"/>
    <mergeCell ref="A69:A70"/>
    <mergeCell ref="A99:A100"/>
    <mergeCell ref="O67:O68"/>
    <mergeCell ref="O69:O70"/>
    <mergeCell ref="O71:O72"/>
    <mergeCell ref="O73:O74"/>
    <mergeCell ref="O75:O76"/>
    <mergeCell ref="A73:A74"/>
    <mergeCell ref="A75:A76"/>
    <mergeCell ref="A91:A92"/>
    <mergeCell ref="A93:A94"/>
    <mergeCell ref="A95:A96"/>
    <mergeCell ref="A97:A98"/>
    <mergeCell ref="A71:A7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Ps'y'duck'L'iu</dc:creator>
  <cp:lastModifiedBy>haolin liu</cp:lastModifiedBy>
  <dcterms:created xsi:type="dcterms:W3CDTF">2023-04-07T07:21:00Z</dcterms:created>
  <dcterms:modified xsi:type="dcterms:W3CDTF">2023-07-15T13:51:12Z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C096BC8A5C364D6B8CD89629A14B622E_11</vt:lpwstr>
  </property>
  <property fmtid="{D5CDD505-2E9C-101B-9397-08002B2CF9AE}" pid="3" name="KSOProductBuildVer">
    <vt:lpwstr>2052-11.1.0.14036</vt:lpwstr>
  </property>
</Properties>
</file>