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qkfkd\Downloads\"/>
    </mc:Choice>
  </mc:AlternateContent>
  <xr:revisionPtr revIDLastSave="0" documentId="13_ncr:1_{B9D48FF0-8594-420E-9069-96577C9AC4D3}" xr6:coauthVersionLast="47" xr6:coauthVersionMax="47" xr10:uidLastSave="{00000000-0000-0000-0000-000000000000}"/>
  <bookViews>
    <workbookView xWindow="20130" yWindow="840" windowWidth="24375" windowHeight="196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9" i="1" l="1"/>
  <c r="AE59" i="1"/>
  <c r="AD59" i="1"/>
  <c r="AC59" i="1"/>
  <c r="AB59" i="1"/>
  <c r="Z59" i="1"/>
  <c r="AH49" i="1"/>
  <c r="AF49" i="1"/>
  <c r="Z49" i="1"/>
  <c r="AG79" i="1"/>
  <c r="AF79" i="1"/>
  <c r="Z79" i="1"/>
  <c r="X79" i="1"/>
  <c r="W79" i="1"/>
  <c r="V79" i="1"/>
  <c r="AC92" i="1"/>
  <c r="AH45" i="1"/>
  <c r="AD45" i="1"/>
  <c r="AC45" i="1"/>
  <c r="S45" i="1"/>
  <c r="P45" i="1"/>
  <c r="O45" i="1"/>
  <c r="AH14" i="1"/>
  <c r="AF14" i="1"/>
  <c r="AD14" i="1"/>
  <c r="AB14" i="1"/>
  <c r="Z14" i="1"/>
</calcChain>
</file>

<file path=xl/sharedStrings.xml><?xml version="1.0" encoding="utf-8"?>
<sst xmlns="http://schemas.openxmlformats.org/spreadsheetml/2006/main" count="345" uniqueCount="170">
  <si>
    <t>Name</t>
  </si>
  <si>
    <t>Season</t>
  </si>
  <si>
    <t>Team</t>
  </si>
  <si>
    <t>Level</t>
  </si>
  <si>
    <t>Age</t>
  </si>
  <si>
    <t>W</t>
  </si>
  <si>
    <t>L</t>
  </si>
  <si>
    <t>SV</t>
  </si>
  <si>
    <t>G</t>
  </si>
  <si>
    <t>GS</t>
  </si>
  <si>
    <t>IP</t>
  </si>
  <si>
    <t>K/9</t>
  </si>
  <si>
    <t>BB/9</t>
  </si>
  <si>
    <t>HR/9</t>
  </si>
  <si>
    <t>BABIP</t>
  </si>
  <si>
    <t>LOB%</t>
  </si>
  <si>
    <t>GB%</t>
  </si>
  <si>
    <t>HR/FB</t>
  </si>
  <si>
    <t>ERA</t>
  </si>
  <si>
    <t>FIP</t>
  </si>
  <si>
    <t>xFIP</t>
  </si>
  <si>
    <t>페르난도</t>
  </si>
  <si>
    <t>NYM</t>
  </si>
  <si>
    <t>AAA</t>
  </si>
  <si>
    <t>TEX</t>
  </si>
  <si>
    <t>올슨</t>
  </si>
  <si>
    <t>COL</t>
  </si>
  <si>
    <t>마야</t>
  </si>
  <si>
    <t>WSN</t>
  </si>
  <si>
    <t>후랭코프</t>
  </si>
  <si>
    <t>CHC</t>
  </si>
  <si>
    <t>플렉센</t>
  </si>
  <si>
    <t>미란다</t>
  </si>
  <si>
    <t>SEA</t>
  </si>
  <si>
    <t>로켓</t>
  </si>
  <si>
    <t>부첵</t>
  </si>
  <si>
    <t>PIT</t>
  </si>
  <si>
    <t>코리</t>
  </si>
  <si>
    <t>린드블럼</t>
  </si>
  <si>
    <t>OAK</t>
  </si>
  <si>
    <t>레일리</t>
  </si>
  <si>
    <t>mean</t>
  </si>
  <si>
    <t>애디튼</t>
  </si>
  <si>
    <t>BAL</t>
  </si>
  <si>
    <t>듀브론트</t>
  </si>
  <si>
    <t>톰슨</t>
  </si>
  <si>
    <t>PHI</t>
  </si>
  <si>
    <t>다익손</t>
  </si>
  <si>
    <t>HOU</t>
  </si>
  <si>
    <t>스트레일리</t>
  </si>
  <si>
    <t>아드리안샘슨</t>
  </si>
  <si>
    <t>프랑코</t>
  </si>
  <si>
    <t>SFG</t>
  </si>
  <si>
    <t>매티스</t>
  </si>
  <si>
    <t>저마노</t>
  </si>
  <si>
    <t>CLE</t>
  </si>
  <si>
    <t>탈보트</t>
  </si>
  <si>
    <t>밴덴헐크</t>
  </si>
  <si>
    <t>로드리게스</t>
  </si>
  <si>
    <t>마틴</t>
  </si>
  <si>
    <t>TBR</t>
  </si>
  <si>
    <t>피가로</t>
  </si>
  <si>
    <t>MIL</t>
  </si>
  <si>
    <t>클로이드</t>
  </si>
  <si>
    <t>웹스터</t>
  </si>
  <si>
    <t>ARI</t>
  </si>
  <si>
    <t>플란데</t>
  </si>
  <si>
    <t>페트릭</t>
  </si>
  <si>
    <t>STL</t>
  </si>
  <si>
    <t>보니야</t>
  </si>
  <si>
    <t>CIN</t>
  </si>
  <si>
    <t>라이블리</t>
  </si>
  <si>
    <t>헤일리</t>
  </si>
  <si>
    <t>BOS</t>
  </si>
  <si>
    <t>뷰캐넌</t>
  </si>
  <si>
    <t>이브랜드</t>
  </si>
  <si>
    <t>앨버스</t>
  </si>
  <si>
    <t>MIN</t>
  </si>
  <si>
    <t>타투스코</t>
  </si>
  <si>
    <t>클레이</t>
  </si>
  <si>
    <t>로저스</t>
  </si>
  <si>
    <t>TOR</t>
  </si>
  <si>
    <t>카스티요</t>
  </si>
  <si>
    <t>MEX</t>
  </si>
  <si>
    <t>서캠프</t>
  </si>
  <si>
    <t>LAD</t>
  </si>
  <si>
    <t>헤일</t>
  </si>
  <si>
    <t>키버스샘슨</t>
  </si>
  <si>
    <t>서폴드</t>
  </si>
  <si>
    <t>DET</t>
  </si>
  <si>
    <t>카펜터</t>
  </si>
  <si>
    <t>트레비스</t>
  </si>
  <si>
    <t>소사</t>
  </si>
  <si>
    <t>앤서니</t>
  </si>
  <si>
    <t>KCR</t>
  </si>
  <si>
    <t>어센시오</t>
  </si>
  <si>
    <t>저스틴토마스</t>
  </si>
  <si>
    <t>험버</t>
  </si>
  <si>
    <t>스틴슨</t>
  </si>
  <si>
    <t>헥터</t>
  </si>
  <si>
    <t>CHW</t>
  </si>
  <si>
    <t>지크</t>
  </si>
  <si>
    <t>팻딘</t>
  </si>
  <si>
    <t>윌랜드</t>
  </si>
  <si>
    <t>터너</t>
  </si>
  <si>
    <t>브룩스</t>
  </si>
  <si>
    <t>가뇽</t>
  </si>
  <si>
    <t>멩덴</t>
  </si>
  <si>
    <t>주키치</t>
  </si>
  <si>
    <t>리즈</t>
  </si>
  <si>
    <t>SDP</t>
  </si>
  <si>
    <t>티포드</t>
  </si>
  <si>
    <t>리오단</t>
  </si>
  <si>
    <t>루카스</t>
  </si>
  <si>
    <t>허프</t>
  </si>
  <si>
    <t>코프랜드</t>
  </si>
  <si>
    <t>윌슨</t>
  </si>
  <si>
    <t>케이시켈리</t>
  </si>
  <si>
    <t>수아레즈</t>
  </si>
  <si>
    <t>밴헤켄</t>
  </si>
  <si>
    <t>피어밴드</t>
  </si>
  <si>
    <t>맥그레거</t>
  </si>
  <si>
    <t>요키시</t>
  </si>
  <si>
    <t>고든</t>
  </si>
  <si>
    <t>마리오</t>
  </si>
  <si>
    <t>부시</t>
  </si>
  <si>
    <t>세든</t>
  </si>
  <si>
    <t>레이예스</t>
  </si>
  <si>
    <t>밴와트</t>
  </si>
  <si>
    <t>울프</t>
  </si>
  <si>
    <t>메릴켈리</t>
  </si>
  <si>
    <t>다이아몬드</t>
  </si>
  <si>
    <t>산체스</t>
  </si>
  <si>
    <t>핀토</t>
  </si>
  <si>
    <t>폰트</t>
  </si>
  <si>
    <t>찰리</t>
  </si>
  <si>
    <t>해커</t>
  </si>
  <si>
    <t>아담</t>
  </si>
  <si>
    <t>웨버</t>
  </si>
  <si>
    <t>스튜어트</t>
  </si>
  <si>
    <t>ATL</t>
  </si>
  <si>
    <t>맨쉽</t>
  </si>
  <si>
    <t>왕웨이중</t>
  </si>
  <si>
    <t>베렛</t>
  </si>
  <si>
    <t>라이트</t>
  </si>
  <si>
    <t>파슨스</t>
  </si>
  <si>
    <t>마리몬</t>
  </si>
  <si>
    <t>로위</t>
  </si>
  <si>
    <t>피노</t>
  </si>
  <si>
    <t>쿠에바스</t>
  </si>
  <si>
    <t>알칸타라</t>
  </si>
  <si>
    <t>데스파이네</t>
  </si>
  <si>
    <t>K/BB</t>
    <phoneticPr fontId="2" type="noConversion"/>
  </si>
  <si>
    <t>K%</t>
    <phoneticPr fontId="2" type="noConversion"/>
  </si>
  <si>
    <t>BB%</t>
    <phoneticPr fontId="2" type="noConversion"/>
  </si>
  <si>
    <t>K-BB%</t>
    <phoneticPr fontId="2" type="noConversion"/>
  </si>
  <si>
    <t>AVG</t>
    <phoneticPr fontId="2" type="noConversion"/>
  </si>
  <si>
    <t>WHIP</t>
    <phoneticPr fontId="2" type="noConversion"/>
  </si>
  <si>
    <t>GB/FB</t>
    <phoneticPr fontId="2" type="noConversion"/>
  </si>
  <si>
    <t>LD%</t>
    <phoneticPr fontId="2" type="noConversion"/>
  </si>
  <si>
    <t>FB%</t>
    <phoneticPr fontId="2" type="noConversion"/>
  </si>
  <si>
    <t>IFFB%</t>
    <phoneticPr fontId="2" type="noConversion"/>
  </si>
  <si>
    <t>Pull%</t>
    <phoneticPr fontId="2" type="noConversion"/>
  </si>
  <si>
    <t>Cent%</t>
    <phoneticPr fontId="2" type="noConversion"/>
  </si>
  <si>
    <t>Oppo%</t>
    <phoneticPr fontId="2" type="noConversion"/>
  </si>
  <si>
    <t>볼스테드</t>
    <phoneticPr fontId="2" type="noConversion"/>
  </si>
  <si>
    <t>mean</t>
    <phoneticPr fontId="2" type="noConversion"/>
  </si>
  <si>
    <t>KBO_FIP</t>
    <phoneticPr fontId="2" type="noConversion"/>
  </si>
  <si>
    <t>핸킨스</t>
    <phoneticPr fontId="2" type="noConversion"/>
  </si>
  <si>
    <t>재계약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</si>
</sst>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2" xfId="0" applyNumberFormat="1" applyFont="1" applyFill="1" applyBorder="1" applyAlignment="1">
      <alignment horizontal="center" vertical="top"/>
    </xf>
    <xf numFmtId="176" fontId="0" fillId="0" borderId="0" xfId="0" applyNumberFormat="1"/>
    <xf numFmtId="0" fontId="0" fillId="2" borderId="0" xfId="0" applyFill="1"/>
    <xf numFmtId="176" fontId="0" fillId="0" borderId="0" xfId="0" applyNumberForma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"/>
  <sheetViews>
    <sheetView tabSelected="1" workbookViewId="0">
      <pane xSplit="1" topLeftCell="Q1" activePane="topRight" state="frozen"/>
      <selection pane="topRight" activeCell="U90" sqref="U90"/>
    </sheetView>
  </sheetViews>
  <sheetFormatPr defaultRowHeight="16.5"/>
  <cols>
    <col min="1" max="1" width="11.875" customWidth="1"/>
    <col min="22" max="22" width="9" style="3"/>
    <col min="23" max="23" width="9.5" style="3" bestFit="1" customWidth="1"/>
    <col min="24" max="28" width="9" style="3"/>
    <col min="29" max="29" width="9.5" style="3" bestFit="1" customWidth="1"/>
    <col min="30" max="30" width="9" style="3"/>
    <col min="31" max="31" width="9.5" style="3" bestFit="1" customWidth="1"/>
    <col min="32" max="32" width="9" style="3"/>
    <col min="33" max="33" width="9.5" style="3" bestFit="1" customWidth="1"/>
    <col min="34" max="34" width="9" style="3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152</v>
      </c>
      <c r="W1" s="2" t="s">
        <v>153</v>
      </c>
      <c r="X1" s="2" t="s">
        <v>154</v>
      </c>
      <c r="Y1" s="2" t="s">
        <v>155</v>
      </c>
      <c r="Z1" s="2" t="s">
        <v>156</v>
      </c>
      <c r="AA1" s="2" t="s">
        <v>157</v>
      </c>
      <c r="AB1" s="2" t="s">
        <v>158</v>
      </c>
      <c r="AC1" s="2" t="s">
        <v>159</v>
      </c>
      <c r="AD1" s="2" t="s">
        <v>160</v>
      </c>
      <c r="AE1" s="2" t="s">
        <v>161</v>
      </c>
      <c r="AF1" s="2" t="s">
        <v>162</v>
      </c>
      <c r="AG1" s="2" t="s">
        <v>163</v>
      </c>
      <c r="AH1" s="2" t="s">
        <v>164</v>
      </c>
      <c r="AI1" s="2" t="s">
        <v>167</v>
      </c>
      <c r="AJ1" s="2" t="s">
        <v>169</v>
      </c>
    </row>
    <row r="2" spans="1:36">
      <c r="A2" t="s">
        <v>21</v>
      </c>
      <c r="B2">
        <v>2010</v>
      </c>
      <c r="C2" t="s">
        <v>22</v>
      </c>
      <c r="D2" t="s">
        <v>23</v>
      </c>
      <c r="E2">
        <v>27</v>
      </c>
      <c r="F2">
        <v>2</v>
      </c>
      <c r="G2">
        <v>1</v>
      </c>
      <c r="H2">
        <v>0</v>
      </c>
      <c r="I2">
        <v>8</v>
      </c>
      <c r="J2">
        <v>8</v>
      </c>
      <c r="K2">
        <v>40</v>
      </c>
      <c r="L2">
        <v>6.98</v>
      </c>
      <c r="M2">
        <v>2.93</v>
      </c>
      <c r="N2">
        <v>0.68</v>
      </c>
      <c r="O2">
        <v>0.35699999999999998</v>
      </c>
      <c r="P2">
        <v>0.64600000000000002</v>
      </c>
      <c r="Q2">
        <v>0.39700000000000002</v>
      </c>
      <c r="R2">
        <v>7.4999999999999997E-2</v>
      </c>
      <c r="S2">
        <v>5.63</v>
      </c>
      <c r="T2">
        <v>3.73</v>
      </c>
      <c r="U2">
        <v>3.95</v>
      </c>
      <c r="V2" s="3">
        <v>1.73</v>
      </c>
      <c r="W2" s="3">
        <v>0.17499999999999999</v>
      </c>
      <c r="X2" s="3">
        <v>7.2999999999999995E-2</v>
      </c>
      <c r="Y2" s="3">
        <v>0.10199999999999999</v>
      </c>
      <c r="Z2" s="3">
        <v>0.30099999999999999</v>
      </c>
      <c r="AA2" s="3">
        <v>1.55</v>
      </c>
      <c r="AB2" s="3">
        <v>1.3</v>
      </c>
      <c r="AC2" s="3">
        <v>0.29799999999999999</v>
      </c>
      <c r="AD2" s="3">
        <v>0.30499999999999999</v>
      </c>
      <c r="AE2" s="3">
        <v>0.375</v>
      </c>
      <c r="AF2" s="3">
        <v>0.47699999999999998</v>
      </c>
      <c r="AG2" s="3">
        <v>0.22</v>
      </c>
      <c r="AH2" s="3">
        <v>0.30299999999999999</v>
      </c>
      <c r="AI2" s="3">
        <v>4.17</v>
      </c>
      <c r="AJ2" s="3">
        <v>0</v>
      </c>
    </row>
    <row r="3" spans="1:36">
      <c r="A3" t="s">
        <v>168</v>
      </c>
      <c r="B3">
        <v>2012</v>
      </c>
      <c r="C3" t="s">
        <v>24</v>
      </c>
      <c r="D3" t="s">
        <v>23</v>
      </c>
      <c r="E3">
        <v>28</v>
      </c>
      <c r="F3">
        <v>6</v>
      </c>
      <c r="G3">
        <v>7</v>
      </c>
      <c r="H3">
        <v>0</v>
      </c>
      <c r="I3">
        <v>35</v>
      </c>
      <c r="J3">
        <v>10</v>
      </c>
      <c r="K3">
        <v>83</v>
      </c>
      <c r="L3">
        <v>5.42</v>
      </c>
      <c r="M3">
        <v>3.14</v>
      </c>
      <c r="N3">
        <v>1.19</v>
      </c>
      <c r="O3">
        <v>0.32100000000000001</v>
      </c>
      <c r="P3">
        <v>0.72699999999999998</v>
      </c>
      <c r="Q3">
        <v>0.38</v>
      </c>
      <c r="R3">
        <v>8.5999999999999993E-2</v>
      </c>
      <c r="S3">
        <v>4.99</v>
      </c>
      <c r="T3">
        <v>5.27</v>
      </c>
      <c r="U3">
        <v>5.38</v>
      </c>
      <c r="V3" s="3">
        <v>1.42</v>
      </c>
      <c r="W3" s="3">
        <v>0.13500000000000001</v>
      </c>
      <c r="X3" s="3">
        <v>7.8E-2</v>
      </c>
      <c r="Y3" s="3">
        <v>5.7000000000000002E-2</v>
      </c>
      <c r="Z3" s="3">
        <v>0.29599999999999999</v>
      </c>
      <c r="AA3" s="3">
        <v>1.57</v>
      </c>
      <c r="AB3" s="3">
        <v>0.84</v>
      </c>
      <c r="AC3" s="3">
        <v>0.16900000000000001</v>
      </c>
      <c r="AD3" s="3">
        <v>0.45100000000000001</v>
      </c>
      <c r="AE3" s="3">
        <v>0.22700000000000001</v>
      </c>
      <c r="AF3" s="3">
        <v>0.47799999999999998</v>
      </c>
      <c r="AG3" s="3">
        <v>0.254</v>
      </c>
      <c r="AH3" s="3">
        <v>0.26800000000000002</v>
      </c>
      <c r="AI3" s="3">
        <v>4.62</v>
      </c>
      <c r="AJ3" s="3">
        <v>0</v>
      </c>
    </row>
    <row r="4" spans="1:36">
      <c r="A4" t="s">
        <v>25</v>
      </c>
      <c r="B4">
        <v>2012</v>
      </c>
      <c r="C4" t="s">
        <v>22</v>
      </c>
      <c r="D4" t="s">
        <v>23</v>
      </c>
      <c r="E4">
        <v>28</v>
      </c>
      <c r="F4">
        <v>4</v>
      </c>
      <c r="G4">
        <v>7</v>
      </c>
      <c r="H4">
        <v>0</v>
      </c>
      <c r="I4">
        <v>34</v>
      </c>
      <c r="J4">
        <v>21</v>
      </c>
      <c r="K4">
        <v>122.1</v>
      </c>
      <c r="L4">
        <v>7.87</v>
      </c>
      <c r="M4">
        <v>3.9</v>
      </c>
      <c r="N4">
        <v>0.81</v>
      </c>
      <c r="O4">
        <v>0.32400000000000001</v>
      </c>
      <c r="P4">
        <v>0.68400000000000005</v>
      </c>
      <c r="Q4">
        <v>0.433</v>
      </c>
      <c r="R4">
        <v>8.2000000000000003E-2</v>
      </c>
      <c r="S4">
        <v>4.63</v>
      </c>
      <c r="T4">
        <v>3.93</v>
      </c>
      <c r="U4">
        <v>3.94</v>
      </c>
      <c r="V4" s="3">
        <v>2.02</v>
      </c>
      <c r="W4" s="3">
        <v>0.19500000000000001</v>
      </c>
      <c r="X4" s="3">
        <v>9.6000000000000002E-2</v>
      </c>
      <c r="Y4" s="3">
        <v>9.8000000000000004E-2</v>
      </c>
      <c r="Z4" s="3">
        <v>0.26900000000000002</v>
      </c>
      <c r="AA4" s="3">
        <v>1.52</v>
      </c>
      <c r="AB4" s="3">
        <v>1.2</v>
      </c>
      <c r="AC4" s="3">
        <v>0.20699999999999999</v>
      </c>
      <c r="AD4" s="3">
        <v>0.36</v>
      </c>
      <c r="AE4" s="3">
        <v>0.20899999999999999</v>
      </c>
      <c r="AF4" s="3">
        <v>0.41799999999999998</v>
      </c>
      <c r="AG4" s="3">
        <v>0.28599999999999998</v>
      </c>
      <c r="AH4" s="3">
        <v>0.29599999999999999</v>
      </c>
      <c r="AI4" s="3">
        <v>4.6900000000000004</v>
      </c>
      <c r="AJ4" s="3">
        <v>0</v>
      </c>
    </row>
    <row r="5" spans="1:36">
      <c r="A5" t="s">
        <v>165</v>
      </c>
      <c r="B5">
        <v>2013</v>
      </c>
      <c r="C5" t="s">
        <v>26</v>
      </c>
      <c r="D5" t="s">
        <v>23</v>
      </c>
      <c r="E5">
        <v>26</v>
      </c>
      <c r="F5">
        <v>7</v>
      </c>
      <c r="G5">
        <v>6</v>
      </c>
      <c r="H5">
        <v>0</v>
      </c>
      <c r="I5">
        <v>23</v>
      </c>
      <c r="J5">
        <v>22</v>
      </c>
      <c r="K5">
        <v>127.2</v>
      </c>
      <c r="L5">
        <v>4.0199999999999996</v>
      </c>
      <c r="M5">
        <v>3.1</v>
      </c>
      <c r="N5">
        <v>0.85</v>
      </c>
      <c r="O5">
        <v>0.32300000000000001</v>
      </c>
      <c r="P5">
        <v>0.72399999999999998</v>
      </c>
      <c r="Q5">
        <v>0.56200000000000006</v>
      </c>
      <c r="R5">
        <v>8.7999999999999995E-2</v>
      </c>
      <c r="S5">
        <v>4.58</v>
      </c>
      <c r="T5">
        <v>4.9800000000000004</v>
      </c>
      <c r="U5">
        <v>4.9400000000000004</v>
      </c>
      <c r="V5" s="3">
        <v>1.3</v>
      </c>
      <c r="W5" s="3">
        <v>0.10199999999999999</v>
      </c>
      <c r="X5" s="3">
        <v>7.8E-2</v>
      </c>
      <c r="Y5" s="3">
        <v>2.3E-2</v>
      </c>
      <c r="Z5" s="3">
        <v>0.30299999999999999</v>
      </c>
      <c r="AA5" s="3">
        <v>1.57</v>
      </c>
      <c r="AB5" s="3">
        <v>1.83</v>
      </c>
      <c r="AC5" s="3">
        <v>0.13100000000000001</v>
      </c>
      <c r="AD5" s="3">
        <v>0.307</v>
      </c>
      <c r="AE5" s="3">
        <v>0.11</v>
      </c>
      <c r="AF5" s="3">
        <v>0.45600000000000002</v>
      </c>
      <c r="AG5" s="3">
        <v>0.23599999999999999</v>
      </c>
      <c r="AH5" s="3">
        <v>0.308</v>
      </c>
      <c r="AI5" s="5">
        <v>5.83</v>
      </c>
      <c r="AJ5" s="5">
        <v>0</v>
      </c>
    </row>
    <row r="6" spans="1:36">
      <c r="A6" t="s">
        <v>27</v>
      </c>
      <c r="B6">
        <v>2013</v>
      </c>
      <c r="C6" t="s">
        <v>28</v>
      </c>
      <c r="D6" t="s">
        <v>23</v>
      </c>
      <c r="E6">
        <v>31</v>
      </c>
      <c r="F6">
        <v>8</v>
      </c>
      <c r="G6">
        <v>8</v>
      </c>
      <c r="H6">
        <v>0</v>
      </c>
      <c r="I6">
        <v>24</v>
      </c>
      <c r="J6">
        <v>24</v>
      </c>
      <c r="K6">
        <v>146.1</v>
      </c>
      <c r="L6">
        <v>6.09</v>
      </c>
      <c r="M6">
        <v>1.91</v>
      </c>
      <c r="N6">
        <v>0.62</v>
      </c>
      <c r="O6">
        <v>0.31</v>
      </c>
      <c r="P6">
        <v>0.66700000000000004</v>
      </c>
      <c r="Q6">
        <v>0.504</v>
      </c>
      <c r="R6">
        <v>6.8000000000000005E-2</v>
      </c>
      <c r="S6">
        <v>3.87</v>
      </c>
      <c r="T6">
        <v>3.44</v>
      </c>
      <c r="U6">
        <v>3.62</v>
      </c>
      <c r="V6" s="3">
        <v>3.19</v>
      </c>
      <c r="W6" s="3">
        <v>0.16</v>
      </c>
      <c r="X6" s="3">
        <v>0.05</v>
      </c>
      <c r="Y6" s="3">
        <v>0.11</v>
      </c>
      <c r="Z6" s="3">
        <v>0.26900000000000002</v>
      </c>
      <c r="AA6" s="3">
        <v>1.28</v>
      </c>
      <c r="AB6" s="3">
        <v>1.61</v>
      </c>
      <c r="AC6" s="3">
        <v>0.182</v>
      </c>
      <c r="AD6" s="3">
        <v>0.314</v>
      </c>
      <c r="AE6" s="3">
        <v>0.19700000000000001</v>
      </c>
      <c r="AF6" s="3">
        <v>0.46300000000000002</v>
      </c>
      <c r="AG6" s="3">
        <v>0.19</v>
      </c>
      <c r="AH6" s="3">
        <v>0.34699999999999998</v>
      </c>
      <c r="AI6" s="5">
        <v>4.71</v>
      </c>
      <c r="AJ6" s="5">
        <v>1</v>
      </c>
    </row>
    <row r="7" spans="1:36">
      <c r="A7" t="s">
        <v>29</v>
      </c>
      <c r="B7">
        <v>2017</v>
      </c>
      <c r="C7" t="s">
        <v>30</v>
      </c>
      <c r="D7" t="s">
        <v>23</v>
      </c>
      <c r="E7">
        <v>28</v>
      </c>
      <c r="F7">
        <v>2</v>
      </c>
      <c r="G7">
        <v>8</v>
      </c>
      <c r="H7">
        <v>0</v>
      </c>
      <c r="I7">
        <v>24</v>
      </c>
      <c r="J7">
        <v>21</v>
      </c>
      <c r="K7">
        <v>116.2</v>
      </c>
      <c r="L7">
        <v>9.18</v>
      </c>
      <c r="M7">
        <v>3.63</v>
      </c>
      <c r="N7">
        <v>1.39</v>
      </c>
      <c r="O7">
        <v>0.27900000000000003</v>
      </c>
      <c r="P7">
        <v>0.72799999999999998</v>
      </c>
      <c r="Q7">
        <v>0.51600000000000001</v>
      </c>
      <c r="R7">
        <v>0.17799999999999999</v>
      </c>
      <c r="S7">
        <v>4.4000000000000004</v>
      </c>
      <c r="T7">
        <v>5.0999999999999996</v>
      </c>
      <c r="U7">
        <v>4.28</v>
      </c>
      <c r="V7" s="3">
        <v>2.5299999999999998</v>
      </c>
      <c r="W7" s="3">
        <v>0.24099999999999999</v>
      </c>
      <c r="X7" s="3">
        <v>9.5000000000000001E-2</v>
      </c>
      <c r="Y7" s="3">
        <v>0.14599999999999999</v>
      </c>
      <c r="Z7" s="3">
        <v>0.23300000000000001</v>
      </c>
      <c r="AA7" s="3">
        <v>1.28</v>
      </c>
      <c r="AB7" s="3">
        <v>1.56</v>
      </c>
      <c r="AC7" s="3">
        <v>0.154</v>
      </c>
      <c r="AD7" s="3">
        <v>0.33</v>
      </c>
      <c r="AE7" s="3">
        <v>0.16800000000000001</v>
      </c>
      <c r="AF7" s="3">
        <v>0.498</v>
      </c>
      <c r="AG7" s="3">
        <v>0.26700000000000002</v>
      </c>
      <c r="AH7" s="3">
        <v>0.23499999999999999</v>
      </c>
      <c r="AI7" s="5">
        <v>4.6100000000000003</v>
      </c>
      <c r="AJ7" s="5">
        <v>1</v>
      </c>
    </row>
    <row r="8" spans="1:36">
      <c r="A8" t="s">
        <v>31</v>
      </c>
      <c r="B8">
        <v>2019</v>
      </c>
      <c r="C8" t="s">
        <v>22</v>
      </c>
      <c r="D8" t="s">
        <v>23</v>
      </c>
      <c r="E8">
        <v>24</v>
      </c>
      <c r="F8">
        <v>5</v>
      </c>
      <c r="G8">
        <v>3</v>
      </c>
      <c r="H8">
        <v>0</v>
      </c>
      <c r="I8">
        <v>26</v>
      </c>
      <c r="J8">
        <v>14</v>
      </c>
      <c r="K8">
        <v>78.2</v>
      </c>
      <c r="L8">
        <v>10.53</v>
      </c>
      <c r="M8">
        <v>2.4</v>
      </c>
      <c r="N8">
        <v>1.26</v>
      </c>
      <c r="O8">
        <v>0.379</v>
      </c>
      <c r="P8">
        <v>0.748</v>
      </c>
      <c r="Q8">
        <v>0.44600000000000001</v>
      </c>
      <c r="R8">
        <v>0.14899999999999999</v>
      </c>
      <c r="S8">
        <v>4.46</v>
      </c>
      <c r="T8">
        <v>3.98</v>
      </c>
      <c r="U8">
        <v>3.88</v>
      </c>
      <c r="V8" s="3">
        <v>4.38</v>
      </c>
      <c r="W8" s="3">
        <v>0.67</v>
      </c>
      <c r="X8" s="3">
        <v>6.0999999999999999E-2</v>
      </c>
      <c r="Y8" s="3">
        <v>0.20599999999999999</v>
      </c>
      <c r="Z8" s="3">
        <v>0.29199999999999998</v>
      </c>
      <c r="AA8" s="3">
        <v>1.46</v>
      </c>
      <c r="AB8" s="3">
        <v>1.35</v>
      </c>
      <c r="AC8" s="3">
        <v>0.223</v>
      </c>
      <c r="AD8" s="3">
        <v>0.33</v>
      </c>
      <c r="AE8" s="3">
        <v>0.13500000000000001</v>
      </c>
      <c r="AF8" s="3">
        <v>0.41299999999999998</v>
      </c>
      <c r="AG8" s="3">
        <v>0.24299999999999999</v>
      </c>
      <c r="AH8" s="3">
        <v>0.34300000000000003</v>
      </c>
      <c r="AI8" s="5">
        <v>2.73</v>
      </c>
      <c r="AJ8" s="5">
        <v>0</v>
      </c>
    </row>
    <row r="9" spans="1:36">
      <c r="A9" t="s">
        <v>32</v>
      </c>
      <c r="B9">
        <v>2020</v>
      </c>
      <c r="C9" t="s">
        <v>33</v>
      </c>
      <c r="D9" t="s">
        <v>23</v>
      </c>
      <c r="E9">
        <v>29</v>
      </c>
      <c r="F9">
        <v>5</v>
      </c>
      <c r="G9">
        <v>0</v>
      </c>
      <c r="H9">
        <v>0</v>
      </c>
      <c r="I9">
        <v>10</v>
      </c>
      <c r="J9">
        <v>9</v>
      </c>
      <c r="K9">
        <v>45.1</v>
      </c>
      <c r="L9">
        <v>7.94</v>
      </c>
      <c r="M9">
        <v>4.76</v>
      </c>
      <c r="N9">
        <v>0.6</v>
      </c>
      <c r="O9">
        <v>0.318</v>
      </c>
      <c r="P9">
        <v>0.75600000000000001</v>
      </c>
      <c r="Q9">
        <v>0.33800000000000002</v>
      </c>
      <c r="R9">
        <v>5.6000000000000001E-2</v>
      </c>
      <c r="S9">
        <v>3.97</v>
      </c>
      <c r="T9">
        <v>4.5</v>
      </c>
      <c r="U9">
        <v>5.19</v>
      </c>
      <c r="V9" s="3">
        <v>1.67</v>
      </c>
      <c r="W9" s="3">
        <v>0.20300000000000001</v>
      </c>
      <c r="X9" s="3">
        <v>0.122</v>
      </c>
      <c r="Y9" s="3">
        <v>8.1000000000000003E-2</v>
      </c>
      <c r="Z9" s="3">
        <v>0.25600000000000001</v>
      </c>
      <c r="AA9" s="3">
        <v>1.5</v>
      </c>
      <c r="AB9" s="3">
        <v>0.81</v>
      </c>
      <c r="AC9" s="3">
        <v>0.246</v>
      </c>
      <c r="AD9" s="3">
        <v>0.41499999999999998</v>
      </c>
      <c r="AE9" s="3">
        <v>0.16700000000000001</v>
      </c>
      <c r="AF9" s="3">
        <v>0.45900000000000002</v>
      </c>
      <c r="AG9" s="3">
        <v>0.248</v>
      </c>
      <c r="AH9" s="3">
        <v>0.29299999999999998</v>
      </c>
      <c r="AI9" s="5">
        <v>2.67</v>
      </c>
      <c r="AJ9" s="5">
        <v>0</v>
      </c>
    </row>
    <row r="10" spans="1:36">
      <c r="A10" t="s">
        <v>34</v>
      </c>
      <c r="B10">
        <v>2020</v>
      </c>
      <c r="C10" t="s">
        <v>22</v>
      </c>
      <c r="D10" t="s">
        <v>23</v>
      </c>
      <c r="E10">
        <v>25</v>
      </c>
      <c r="F10">
        <v>3</v>
      </c>
      <c r="G10">
        <v>3</v>
      </c>
      <c r="H10">
        <v>0</v>
      </c>
      <c r="I10">
        <v>11</v>
      </c>
      <c r="J10">
        <v>10</v>
      </c>
      <c r="K10">
        <v>59</v>
      </c>
      <c r="L10">
        <v>5.95</v>
      </c>
      <c r="M10">
        <v>1.68</v>
      </c>
      <c r="N10">
        <v>0.76</v>
      </c>
      <c r="O10">
        <v>0.34300000000000003</v>
      </c>
      <c r="P10">
        <v>0.72799999999999998</v>
      </c>
      <c r="Q10">
        <v>0.55100000000000005</v>
      </c>
      <c r="R10">
        <v>8.8999999999999996E-2</v>
      </c>
      <c r="S10">
        <v>3.66</v>
      </c>
      <c r="T10">
        <v>4.07</v>
      </c>
      <c r="U10">
        <v>4.6900000000000004</v>
      </c>
      <c r="V10" s="3">
        <v>3.55</v>
      </c>
      <c r="W10" s="3">
        <v>0.14899999999999999</v>
      </c>
      <c r="X10" s="3">
        <v>4.2000000000000003E-2</v>
      </c>
      <c r="Y10" s="3">
        <v>0.107</v>
      </c>
      <c r="Z10" s="3">
        <v>0.30199999999999999</v>
      </c>
      <c r="AA10" s="3">
        <v>1.1599999999999999</v>
      </c>
      <c r="AB10" s="3">
        <v>2.04</v>
      </c>
      <c r="AC10" s="3">
        <v>0.17899999999999999</v>
      </c>
      <c r="AD10" s="3">
        <v>0.27100000000000002</v>
      </c>
      <c r="AE10" s="3">
        <v>0.17899999999999999</v>
      </c>
      <c r="AF10" s="3">
        <v>0.47799999999999998</v>
      </c>
      <c r="AG10" s="3">
        <v>0.25800000000000001</v>
      </c>
      <c r="AH10" s="3">
        <v>0.26300000000000001</v>
      </c>
      <c r="AI10" s="5">
        <v>3.33</v>
      </c>
      <c r="AJ10" s="5">
        <v>0</v>
      </c>
    </row>
    <row r="11" spans="1:36">
      <c r="A11" t="s">
        <v>35</v>
      </c>
      <c r="B11">
        <v>2010</v>
      </c>
      <c r="C11" t="s">
        <v>36</v>
      </c>
      <c r="D11" t="s">
        <v>23</v>
      </c>
      <c r="E11">
        <v>30</v>
      </c>
      <c r="F11">
        <v>3</v>
      </c>
      <c r="G11">
        <v>2</v>
      </c>
      <c r="H11">
        <v>20</v>
      </c>
      <c r="I11">
        <v>40</v>
      </c>
      <c r="J11">
        <v>0</v>
      </c>
      <c r="K11">
        <v>42.2</v>
      </c>
      <c r="L11">
        <v>11.6</v>
      </c>
      <c r="M11">
        <v>1.48</v>
      </c>
      <c r="N11">
        <v>0.21</v>
      </c>
      <c r="O11">
        <v>0.36799999999999999</v>
      </c>
      <c r="P11">
        <v>0.68700000000000006</v>
      </c>
      <c r="Q11">
        <v>0.45300000000000001</v>
      </c>
      <c r="R11">
        <v>2.9000000000000001E-2</v>
      </c>
      <c r="S11">
        <v>3.38</v>
      </c>
      <c r="T11">
        <v>1.44</v>
      </c>
      <c r="U11">
        <v>1.96</v>
      </c>
      <c r="V11" s="3">
        <v>1.44</v>
      </c>
      <c r="W11" s="3">
        <v>0.32400000000000001</v>
      </c>
      <c r="X11" s="3">
        <v>4.1000000000000002E-2</v>
      </c>
      <c r="Y11" s="3">
        <v>0.28199999999999997</v>
      </c>
      <c r="Z11" s="3">
        <v>0.247</v>
      </c>
      <c r="AA11" s="3">
        <v>1.1000000000000001</v>
      </c>
      <c r="AB11" s="3">
        <v>1.37</v>
      </c>
      <c r="AC11" s="3">
        <v>0.217</v>
      </c>
      <c r="AD11" s="3">
        <v>0.33</v>
      </c>
      <c r="AE11" s="3">
        <v>0.17100000000000001</v>
      </c>
      <c r="AF11" s="3">
        <v>0.32700000000000001</v>
      </c>
      <c r="AG11" s="3">
        <v>0.26200000000000001</v>
      </c>
      <c r="AH11" s="3">
        <v>0.41099999999999998</v>
      </c>
      <c r="AI11" s="5">
        <v>4.92</v>
      </c>
      <c r="AJ11" s="5">
        <v>0</v>
      </c>
    </row>
    <row r="12" spans="1:36">
      <c r="A12" t="s">
        <v>37</v>
      </c>
      <c r="B12">
        <v>2010</v>
      </c>
      <c r="C12" t="s">
        <v>24</v>
      </c>
      <c r="D12" t="s">
        <v>23</v>
      </c>
      <c r="E12">
        <v>35</v>
      </c>
      <c r="F12">
        <v>7</v>
      </c>
      <c r="G12">
        <v>9</v>
      </c>
      <c r="H12">
        <v>0</v>
      </c>
      <c r="I12">
        <v>31</v>
      </c>
      <c r="J12">
        <v>15</v>
      </c>
      <c r="K12">
        <v>116.1</v>
      </c>
      <c r="L12">
        <v>5.96</v>
      </c>
      <c r="M12">
        <v>1.78</v>
      </c>
      <c r="N12">
        <v>0.85</v>
      </c>
      <c r="O12">
        <v>0.34200000000000003</v>
      </c>
      <c r="P12">
        <v>0.66400000000000003</v>
      </c>
      <c r="Q12">
        <v>0.43</v>
      </c>
      <c r="R12">
        <v>7.3999999999999996E-2</v>
      </c>
      <c r="S12">
        <v>5.34</v>
      </c>
      <c r="T12">
        <v>4.1500000000000004</v>
      </c>
      <c r="U12">
        <v>4.3499999999999996</v>
      </c>
      <c r="V12" s="3">
        <v>3.35</v>
      </c>
      <c r="W12" s="3">
        <v>0.14799999999999999</v>
      </c>
      <c r="X12" s="3">
        <v>4.3999999999999997E-2</v>
      </c>
      <c r="Y12" s="3">
        <v>0.104</v>
      </c>
      <c r="Z12" s="3">
        <v>0.30299999999999999</v>
      </c>
      <c r="AA12" s="3">
        <v>1.47</v>
      </c>
      <c r="AB12" s="3">
        <v>1.17</v>
      </c>
      <c r="AC12" s="3">
        <v>0.20100000000000001</v>
      </c>
      <c r="AD12" s="3">
        <v>0.36799999999999999</v>
      </c>
      <c r="AE12" s="3">
        <v>0.24299999999999999</v>
      </c>
      <c r="AF12" s="3">
        <v>0.499</v>
      </c>
      <c r="AG12" s="3">
        <v>0.26600000000000001</v>
      </c>
      <c r="AH12" s="3">
        <v>0.23499999999999999</v>
      </c>
      <c r="AI12" s="5">
        <v>4.2300000000000004</v>
      </c>
      <c r="AJ12" s="5">
        <v>0</v>
      </c>
    </row>
    <row r="13" spans="1:36">
      <c r="A13" t="s">
        <v>38</v>
      </c>
      <c r="B13">
        <v>2014</v>
      </c>
      <c r="C13" t="s">
        <v>39</v>
      </c>
      <c r="D13" t="s">
        <v>23</v>
      </c>
      <c r="E13">
        <v>27</v>
      </c>
      <c r="F13">
        <v>4</v>
      </c>
      <c r="G13">
        <v>3</v>
      </c>
      <c r="H13">
        <v>0</v>
      </c>
      <c r="I13">
        <v>17</v>
      </c>
      <c r="J13">
        <v>16</v>
      </c>
      <c r="K13">
        <v>84</v>
      </c>
      <c r="L13">
        <v>6.43</v>
      </c>
      <c r="M13">
        <v>2.79</v>
      </c>
      <c r="N13">
        <v>1.07</v>
      </c>
      <c r="O13">
        <v>0.307</v>
      </c>
      <c r="P13">
        <v>0.56999999999999995</v>
      </c>
      <c r="Q13">
        <v>0.374</v>
      </c>
      <c r="R13">
        <v>8.7999999999999995E-2</v>
      </c>
      <c r="S13">
        <v>5.79</v>
      </c>
      <c r="T13">
        <v>4.8600000000000003</v>
      </c>
      <c r="U13">
        <v>5.07</v>
      </c>
      <c r="V13" s="3">
        <v>2.31</v>
      </c>
      <c r="W13" s="3">
        <v>0.16400000000000001</v>
      </c>
      <c r="X13" s="3">
        <v>9.2999999999999999E-2</v>
      </c>
      <c r="Y13" s="3">
        <v>9.2999999999999999E-2</v>
      </c>
      <c r="Z13" s="3">
        <v>0.27300000000000002</v>
      </c>
      <c r="AA13" s="3">
        <v>1.4</v>
      </c>
      <c r="AB13" s="3">
        <v>0.89</v>
      </c>
      <c r="AC13" s="3">
        <v>0.20699999999999999</v>
      </c>
      <c r="AD13" s="3">
        <v>0.41899999999999998</v>
      </c>
      <c r="AE13" s="3">
        <v>0.29199999999999998</v>
      </c>
      <c r="AF13" s="3">
        <v>0.436</v>
      </c>
      <c r="AG13" s="3">
        <v>0.24399999999999999</v>
      </c>
      <c r="AH13" s="3">
        <v>0.32</v>
      </c>
      <c r="AI13" s="5">
        <v>4.55</v>
      </c>
      <c r="AJ13" s="5">
        <v>1</v>
      </c>
    </row>
    <row r="14" spans="1:36">
      <c r="A14" t="s">
        <v>40</v>
      </c>
      <c r="B14">
        <v>2014</v>
      </c>
      <c r="C14" t="s">
        <v>41</v>
      </c>
      <c r="D14" t="s">
        <v>23</v>
      </c>
      <c r="E14">
        <v>26</v>
      </c>
      <c r="F14">
        <v>0</v>
      </c>
      <c r="G14">
        <v>4</v>
      </c>
      <c r="H14">
        <v>1</v>
      </c>
      <c r="I14">
        <v>14</v>
      </c>
      <c r="J14">
        <v>6</v>
      </c>
      <c r="K14">
        <v>37.200000000000003</v>
      </c>
      <c r="L14">
        <v>8.7650000000000006</v>
      </c>
      <c r="M14">
        <v>5.7249999999999996</v>
      </c>
      <c r="N14">
        <v>0.5</v>
      </c>
      <c r="O14">
        <v>0.41849999999999998</v>
      </c>
      <c r="P14">
        <v>0.65949999999999998</v>
      </c>
      <c r="Q14">
        <v>0.38</v>
      </c>
      <c r="R14">
        <v>4.9000000000000002E-2</v>
      </c>
      <c r="S14">
        <v>7.125</v>
      </c>
      <c r="T14">
        <v>4.58</v>
      </c>
      <c r="U14">
        <v>5.1549999999999994</v>
      </c>
      <c r="V14" s="3">
        <v>1.5</v>
      </c>
      <c r="W14" s="3">
        <v>0.19500000000000001</v>
      </c>
      <c r="X14" s="3">
        <v>0.127</v>
      </c>
      <c r="Y14" s="3">
        <v>6.8000000000000005E-2</v>
      </c>
      <c r="Z14" s="3">
        <f>(0.379+0.283)/2</f>
        <v>0.33099999999999996</v>
      </c>
      <c r="AA14" s="3">
        <v>2.1</v>
      </c>
      <c r="AB14" s="3">
        <f>2.35/2</f>
        <v>1.175</v>
      </c>
      <c r="AC14" s="3">
        <v>0.26400000000000001</v>
      </c>
      <c r="AD14" s="3">
        <f>(0.273/2+0.25/2)</f>
        <v>0.26150000000000001</v>
      </c>
      <c r="AE14" s="3">
        <v>0.125</v>
      </c>
      <c r="AF14" s="3">
        <f>(0.281/2 + 0.317/2)</f>
        <v>0.29900000000000004</v>
      </c>
      <c r="AG14" s="3">
        <v>0.39100000000000001</v>
      </c>
      <c r="AH14" s="3">
        <f>(0.326/2+0.293/2)</f>
        <v>0.3095</v>
      </c>
      <c r="AI14" s="5">
        <v>4.74</v>
      </c>
      <c r="AJ14" s="5">
        <v>1</v>
      </c>
    </row>
    <row r="15" spans="1:36">
      <c r="A15" t="s">
        <v>42</v>
      </c>
      <c r="B15">
        <v>2016</v>
      </c>
      <c r="C15" t="s">
        <v>43</v>
      </c>
      <c r="D15" t="s">
        <v>23</v>
      </c>
      <c r="E15">
        <v>28</v>
      </c>
      <c r="F15">
        <v>1</v>
      </c>
      <c r="G15">
        <v>10</v>
      </c>
      <c r="H15">
        <v>0</v>
      </c>
      <c r="I15">
        <v>16</v>
      </c>
      <c r="J15">
        <v>13</v>
      </c>
      <c r="K15">
        <v>80.099999999999994</v>
      </c>
      <c r="L15">
        <v>5.6</v>
      </c>
      <c r="M15">
        <v>2.58</v>
      </c>
      <c r="N15">
        <v>0.78</v>
      </c>
      <c r="O15">
        <v>0.30499999999999999</v>
      </c>
      <c r="P15">
        <v>0.73899999999999999</v>
      </c>
      <c r="Q15">
        <v>0.317</v>
      </c>
      <c r="R15">
        <v>6.2E-2</v>
      </c>
      <c r="S15">
        <v>3.81</v>
      </c>
      <c r="T15">
        <v>3.95</v>
      </c>
      <c r="U15">
        <v>4.3099999999999996</v>
      </c>
      <c r="V15" s="3">
        <v>2.17</v>
      </c>
      <c r="W15" s="3">
        <v>0.14699999999999999</v>
      </c>
      <c r="X15" s="3">
        <v>6.8000000000000005E-2</v>
      </c>
      <c r="Y15" s="3">
        <v>0.08</v>
      </c>
      <c r="Z15" s="3">
        <v>0.27200000000000002</v>
      </c>
      <c r="AA15" s="3">
        <v>1.36</v>
      </c>
      <c r="AB15" s="3">
        <v>0.73</v>
      </c>
      <c r="AC15" s="3">
        <v>0.252</v>
      </c>
      <c r="AD15" s="3">
        <v>0.43099999999999999</v>
      </c>
      <c r="AE15" s="3">
        <v>0.21199999999999999</v>
      </c>
      <c r="AF15" s="3">
        <v>0.45900000000000002</v>
      </c>
      <c r="AG15" s="3">
        <v>0.254</v>
      </c>
      <c r="AH15" s="3">
        <v>0.28699999999999998</v>
      </c>
      <c r="AI15" s="5">
        <v>4.6100000000000003</v>
      </c>
      <c r="AJ15" s="5">
        <v>0</v>
      </c>
    </row>
    <row r="16" spans="1:36">
      <c r="A16" t="s">
        <v>44</v>
      </c>
      <c r="B16">
        <v>2017</v>
      </c>
      <c r="C16" t="s">
        <v>39</v>
      </c>
      <c r="D16" t="s">
        <v>23</v>
      </c>
      <c r="E16">
        <v>29</v>
      </c>
      <c r="F16">
        <v>2</v>
      </c>
      <c r="G16">
        <v>3</v>
      </c>
      <c r="H16">
        <v>1</v>
      </c>
      <c r="I16">
        <v>29</v>
      </c>
      <c r="J16">
        <v>2</v>
      </c>
      <c r="K16">
        <v>42</v>
      </c>
      <c r="L16">
        <v>10.71</v>
      </c>
      <c r="M16">
        <v>4.07</v>
      </c>
      <c r="N16">
        <v>1.07</v>
      </c>
      <c r="O16">
        <v>0.318</v>
      </c>
      <c r="P16">
        <v>0.64800000000000002</v>
      </c>
      <c r="Q16">
        <v>0.47199999999999998</v>
      </c>
      <c r="R16">
        <v>0.152</v>
      </c>
      <c r="S16">
        <v>3.86</v>
      </c>
      <c r="T16">
        <v>4.3899999999999997</v>
      </c>
      <c r="U16">
        <v>3.91</v>
      </c>
      <c r="V16" s="3">
        <v>2.63</v>
      </c>
      <c r="W16" s="3">
        <v>0.26900000000000002</v>
      </c>
      <c r="X16" s="3">
        <v>0.10199999999999999</v>
      </c>
      <c r="Y16" s="3">
        <v>0.16700000000000001</v>
      </c>
      <c r="Z16" s="3">
        <v>0.24199999999999999</v>
      </c>
      <c r="AA16" s="3">
        <v>1.4</v>
      </c>
      <c r="AB16" s="3">
        <v>1.55</v>
      </c>
      <c r="AC16" s="3">
        <v>0.222</v>
      </c>
      <c r="AD16" s="3">
        <v>0.30599999999999999</v>
      </c>
      <c r="AE16" s="3">
        <v>0.24199999999999999</v>
      </c>
      <c r="AF16" s="3">
        <v>0.47799999999999998</v>
      </c>
      <c r="AG16" s="3">
        <v>0.30399999999999999</v>
      </c>
      <c r="AH16" s="3">
        <v>0.217</v>
      </c>
      <c r="AI16" s="5">
        <v>4.9800000000000004</v>
      </c>
      <c r="AJ16" s="5">
        <v>0</v>
      </c>
    </row>
    <row r="17" spans="1:36">
      <c r="A17" t="s">
        <v>45</v>
      </c>
      <c r="B17">
        <v>2018</v>
      </c>
      <c r="C17" t="s">
        <v>46</v>
      </c>
      <c r="D17" t="s">
        <v>23</v>
      </c>
      <c r="E17">
        <v>24</v>
      </c>
      <c r="F17">
        <v>1</v>
      </c>
      <c r="G17">
        <v>2</v>
      </c>
      <c r="H17">
        <v>2</v>
      </c>
      <c r="I17">
        <v>28</v>
      </c>
      <c r="J17">
        <v>4</v>
      </c>
      <c r="K17">
        <v>47</v>
      </c>
      <c r="L17">
        <v>9.3800000000000008</v>
      </c>
      <c r="M17">
        <v>4.9800000000000004</v>
      </c>
      <c r="N17">
        <v>0.96</v>
      </c>
      <c r="O17">
        <v>0.31</v>
      </c>
      <c r="P17">
        <v>0.71</v>
      </c>
      <c r="Q17">
        <v>0.438</v>
      </c>
      <c r="R17">
        <v>0.13900000000000001</v>
      </c>
      <c r="S17">
        <v>4.5999999999999996</v>
      </c>
      <c r="T17">
        <v>4.42</v>
      </c>
      <c r="U17">
        <v>3.92</v>
      </c>
      <c r="V17" s="3">
        <v>1.88</v>
      </c>
      <c r="W17" s="3">
        <v>0.248</v>
      </c>
      <c r="X17" s="3">
        <v>0.13100000000000001</v>
      </c>
      <c r="Y17" s="3">
        <v>0.11600000000000001</v>
      </c>
      <c r="Z17" s="3">
        <v>0.24099999999999999</v>
      </c>
      <c r="AA17" s="3">
        <v>1.43</v>
      </c>
      <c r="AB17" s="3">
        <v>1.47</v>
      </c>
      <c r="AC17" s="3">
        <v>0.26400000000000001</v>
      </c>
      <c r="AD17" s="3">
        <v>0.29799999999999999</v>
      </c>
      <c r="AE17" s="3">
        <v>0.27800000000000002</v>
      </c>
      <c r="AF17" s="3">
        <v>0.56200000000000006</v>
      </c>
      <c r="AG17" s="3">
        <v>0.19800000000000001</v>
      </c>
      <c r="AH17" s="3">
        <v>0.24</v>
      </c>
      <c r="AI17" s="5">
        <v>3.66</v>
      </c>
      <c r="AJ17" s="5">
        <v>0</v>
      </c>
    </row>
    <row r="18" spans="1:36">
      <c r="A18" t="s">
        <v>47</v>
      </c>
      <c r="B18">
        <v>2018</v>
      </c>
      <c r="C18" t="s">
        <v>48</v>
      </c>
      <c r="D18" t="s">
        <v>23</v>
      </c>
      <c r="E18">
        <v>23</v>
      </c>
      <c r="F18">
        <v>6</v>
      </c>
      <c r="G18">
        <v>3</v>
      </c>
      <c r="H18">
        <v>0</v>
      </c>
      <c r="I18">
        <v>14</v>
      </c>
      <c r="J18">
        <v>12</v>
      </c>
      <c r="K18">
        <v>74.099999999999994</v>
      </c>
      <c r="L18">
        <v>9.57</v>
      </c>
      <c r="M18">
        <v>1.94</v>
      </c>
      <c r="N18">
        <v>0.97</v>
      </c>
      <c r="O18">
        <v>0.30499999999999999</v>
      </c>
      <c r="P18">
        <v>0.63300000000000001</v>
      </c>
      <c r="Q18">
        <v>0.309</v>
      </c>
      <c r="R18">
        <v>8.2000000000000003E-2</v>
      </c>
      <c r="S18">
        <v>4.5999999999999996</v>
      </c>
      <c r="T18">
        <v>3.75</v>
      </c>
      <c r="U18">
        <v>4.05</v>
      </c>
      <c r="V18" s="3">
        <v>4.9400000000000004</v>
      </c>
      <c r="W18" s="3">
        <v>0.25900000000000001</v>
      </c>
      <c r="X18" s="3">
        <v>5.2999999999999999E-2</v>
      </c>
      <c r="Y18" s="3">
        <v>0.20699999999999999</v>
      </c>
      <c r="Z18" s="3">
        <v>0.24</v>
      </c>
      <c r="AA18" s="3">
        <v>1.1399999999999999</v>
      </c>
      <c r="AB18" s="3">
        <v>0.65</v>
      </c>
      <c r="AC18" s="3">
        <v>0.216</v>
      </c>
      <c r="AD18" s="3">
        <v>0.47499999999999998</v>
      </c>
      <c r="AE18" s="3">
        <v>0.26800000000000002</v>
      </c>
      <c r="AF18" s="3">
        <v>0.35599999999999998</v>
      </c>
      <c r="AG18" s="3">
        <v>0.23599999999999999</v>
      </c>
      <c r="AH18" s="3">
        <v>0.40899999999999997</v>
      </c>
      <c r="AI18" s="5">
        <v>4.05</v>
      </c>
      <c r="AJ18" s="5">
        <v>0</v>
      </c>
    </row>
    <row r="19" spans="1:36">
      <c r="A19" t="s">
        <v>49</v>
      </c>
      <c r="B19">
        <v>2019</v>
      </c>
      <c r="C19" t="s">
        <v>46</v>
      </c>
      <c r="D19" t="s">
        <v>23</v>
      </c>
      <c r="E19">
        <v>30</v>
      </c>
      <c r="F19">
        <v>1</v>
      </c>
      <c r="G19">
        <v>4</v>
      </c>
      <c r="H19">
        <v>0</v>
      </c>
      <c r="I19">
        <v>6</v>
      </c>
      <c r="J19">
        <v>6</v>
      </c>
      <c r="K19">
        <v>33</v>
      </c>
      <c r="L19">
        <v>8.18</v>
      </c>
      <c r="M19">
        <v>2.4500000000000002</v>
      </c>
      <c r="N19">
        <v>1.36</v>
      </c>
      <c r="O19">
        <v>0.29499999999999998</v>
      </c>
      <c r="P19">
        <v>0.57099999999999995</v>
      </c>
      <c r="Q19">
        <v>0.44800000000000001</v>
      </c>
      <c r="R19">
        <v>0.128</v>
      </c>
      <c r="S19">
        <v>5.18</v>
      </c>
      <c r="T19">
        <v>4.59</v>
      </c>
      <c r="U19">
        <v>4.78</v>
      </c>
      <c r="V19" s="3">
        <v>4.0250000000000004</v>
      </c>
      <c r="W19" s="3">
        <v>0.252</v>
      </c>
      <c r="X19" s="3">
        <v>6.2E-2</v>
      </c>
      <c r="Y19" s="3">
        <v>0.185</v>
      </c>
      <c r="Z19" s="3">
        <v>0.22600000000000001</v>
      </c>
      <c r="AA19" s="3">
        <v>1.165</v>
      </c>
      <c r="AB19" s="3">
        <v>1.0529999999999999</v>
      </c>
      <c r="AC19" s="3">
        <v>0.17399999999999999</v>
      </c>
      <c r="AD19" s="3">
        <v>0.40500000000000003</v>
      </c>
      <c r="AE19" s="3">
        <v>0.20300000000000001</v>
      </c>
      <c r="AF19" s="3">
        <v>0.42199999999999999</v>
      </c>
      <c r="AG19" s="3">
        <v>0.33500000000000002</v>
      </c>
      <c r="AH19" s="3">
        <v>0.245</v>
      </c>
      <c r="AI19" s="5">
        <v>3.01</v>
      </c>
      <c r="AJ19" s="5">
        <v>1</v>
      </c>
    </row>
    <row r="20" spans="1:36">
      <c r="A20" t="s">
        <v>50</v>
      </c>
      <c r="B20">
        <v>2019</v>
      </c>
      <c r="C20" t="s">
        <v>24</v>
      </c>
      <c r="D20" t="s">
        <v>23</v>
      </c>
      <c r="E20">
        <v>26</v>
      </c>
      <c r="F20">
        <v>8</v>
      </c>
      <c r="G20">
        <v>4</v>
      </c>
      <c r="H20">
        <v>0</v>
      </c>
      <c r="I20">
        <v>33</v>
      </c>
      <c r="J20">
        <v>19</v>
      </c>
      <c r="K20">
        <v>126.2</v>
      </c>
      <c r="L20">
        <v>6.04</v>
      </c>
      <c r="M20">
        <v>1.71</v>
      </c>
      <c r="N20">
        <v>0.85</v>
      </c>
      <c r="O20">
        <v>0.30399999999999999</v>
      </c>
      <c r="P20">
        <v>0.70599999999999996</v>
      </c>
      <c r="Q20">
        <v>0.42199999999999999</v>
      </c>
      <c r="R20">
        <v>7.5999999999999998E-2</v>
      </c>
      <c r="S20">
        <v>3.77</v>
      </c>
      <c r="T20">
        <v>4.3499999999999996</v>
      </c>
      <c r="U20">
        <v>4.74</v>
      </c>
      <c r="V20" s="3">
        <v>3.54</v>
      </c>
      <c r="W20" s="3">
        <v>0.158</v>
      </c>
      <c r="X20" s="3">
        <v>4.4999999999999998E-2</v>
      </c>
      <c r="Y20" s="3">
        <v>0.113</v>
      </c>
      <c r="Z20" s="3">
        <v>0.27</v>
      </c>
      <c r="AA20" s="3">
        <v>1.27</v>
      </c>
      <c r="AB20" s="3">
        <v>1.1000000000000001</v>
      </c>
      <c r="AC20" s="3">
        <v>0.19400000000000001</v>
      </c>
      <c r="AD20" s="3">
        <v>0.38300000000000001</v>
      </c>
      <c r="AE20" s="3">
        <v>0.158</v>
      </c>
      <c r="AF20" s="3">
        <v>0.40500000000000003</v>
      </c>
      <c r="AG20" s="3">
        <v>0.24199999999999999</v>
      </c>
      <c r="AH20" s="3">
        <v>0.35299999999999998</v>
      </c>
      <c r="AI20" s="5">
        <v>4.59</v>
      </c>
      <c r="AJ20" s="5">
        <v>0</v>
      </c>
    </row>
    <row r="21" spans="1:36">
      <c r="A21" t="s">
        <v>51</v>
      </c>
      <c r="B21">
        <v>2019</v>
      </c>
      <c r="C21" t="s">
        <v>52</v>
      </c>
      <c r="D21" t="s">
        <v>23</v>
      </c>
      <c r="E21">
        <v>26</v>
      </c>
      <c r="F21">
        <v>6</v>
      </c>
      <c r="G21">
        <v>5</v>
      </c>
      <c r="H21">
        <v>0</v>
      </c>
      <c r="I21">
        <v>26</v>
      </c>
      <c r="J21">
        <v>22</v>
      </c>
      <c r="K21">
        <v>113</v>
      </c>
      <c r="L21">
        <v>7.81</v>
      </c>
      <c r="M21">
        <v>2.87</v>
      </c>
      <c r="N21">
        <v>1.91</v>
      </c>
      <c r="O21">
        <v>0.33600000000000002</v>
      </c>
      <c r="P21">
        <v>0.68300000000000005</v>
      </c>
      <c r="Q21">
        <v>0.375</v>
      </c>
      <c r="R21">
        <v>0.16400000000000001</v>
      </c>
      <c r="S21">
        <v>5.97</v>
      </c>
      <c r="T21">
        <v>5.91</v>
      </c>
      <c r="U21">
        <v>5.84</v>
      </c>
      <c r="V21" s="3">
        <v>2.72</v>
      </c>
      <c r="W21" s="3">
        <v>0.19400000000000001</v>
      </c>
      <c r="X21" s="3">
        <v>7.0999999999999994E-2</v>
      </c>
      <c r="Y21" s="3">
        <v>0.123</v>
      </c>
      <c r="Z21" s="3">
        <v>0.3</v>
      </c>
      <c r="AA21" s="3">
        <v>1.55</v>
      </c>
      <c r="AB21" s="3">
        <v>0.92</v>
      </c>
      <c r="AC21" s="3">
        <v>0.216</v>
      </c>
      <c r="AD21" s="3">
        <v>0.40899999999999997</v>
      </c>
      <c r="AE21" s="3">
        <v>0.19900000000000001</v>
      </c>
      <c r="AF21" s="3">
        <v>0.45800000000000002</v>
      </c>
      <c r="AG21" s="3">
        <v>0.23200000000000001</v>
      </c>
      <c r="AH21" s="3">
        <v>0.311</v>
      </c>
      <c r="AI21" s="5">
        <v>5.31</v>
      </c>
      <c r="AJ21" s="5">
        <v>0</v>
      </c>
    </row>
    <row r="22" spans="1:36">
      <c r="A22" t="s">
        <v>53</v>
      </c>
      <c r="B22">
        <v>2010</v>
      </c>
      <c r="C22" t="s">
        <v>24</v>
      </c>
      <c r="D22" t="s">
        <v>23</v>
      </c>
      <c r="E22">
        <v>27</v>
      </c>
      <c r="F22">
        <v>5</v>
      </c>
      <c r="G22">
        <v>7</v>
      </c>
      <c r="H22">
        <v>0</v>
      </c>
      <c r="I22">
        <v>18</v>
      </c>
      <c r="J22">
        <v>15</v>
      </c>
      <c r="K22">
        <v>89</v>
      </c>
      <c r="L22">
        <v>5.46</v>
      </c>
      <c r="M22">
        <v>3.13</v>
      </c>
      <c r="N22">
        <v>0.71</v>
      </c>
      <c r="O22">
        <v>0.35299999999999998</v>
      </c>
      <c r="P22">
        <v>0.64</v>
      </c>
      <c r="Q22">
        <v>0.51800000000000002</v>
      </c>
      <c r="R22">
        <v>9.2999999999999999E-2</v>
      </c>
      <c r="S22">
        <v>5.66</v>
      </c>
      <c r="T22">
        <v>4.6100000000000003</v>
      </c>
      <c r="U22">
        <v>4.66</v>
      </c>
      <c r="V22" s="3">
        <v>1.74</v>
      </c>
      <c r="W22" s="3">
        <v>0.13300000000000001</v>
      </c>
      <c r="X22" s="3">
        <v>7.5999999999999998E-2</v>
      </c>
      <c r="Y22" s="3">
        <v>5.7000000000000002E-2</v>
      </c>
      <c r="Z22" s="3">
        <v>0.314</v>
      </c>
      <c r="AA22" s="3">
        <v>1.65</v>
      </c>
      <c r="AB22" s="3">
        <v>2.12</v>
      </c>
      <c r="AC22" s="3">
        <v>0.23799999999999999</v>
      </c>
      <c r="AD22" s="3">
        <v>0.24399999999999999</v>
      </c>
      <c r="AE22" s="3">
        <v>0.107</v>
      </c>
      <c r="AF22" s="3">
        <v>0.434</v>
      </c>
      <c r="AG22" s="3">
        <v>0.26900000000000002</v>
      </c>
      <c r="AH22" s="3">
        <v>0.29799999999999999</v>
      </c>
      <c r="AI22" s="5">
        <v>3.94</v>
      </c>
      <c r="AJ22" s="5">
        <v>0</v>
      </c>
    </row>
    <row r="23" spans="1:36">
      <c r="A23" t="s">
        <v>54</v>
      </c>
      <c r="B23">
        <v>2010</v>
      </c>
      <c r="C23" t="s">
        <v>55</v>
      </c>
      <c r="D23" t="s">
        <v>23</v>
      </c>
      <c r="E23">
        <v>27</v>
      </c>
      <c r="F23">
        <v>3</v>
      </c>
      <c r="G23">
        <v>2</v>
      </c>
      <c r="H23">
        <v>1</v>
      </c>
      <c r="I23">
        <v>17</v>
      </c>
      <c r="J23">
        <v>6</v>
      </c>
      <c r="K23">
        <v>53.1</v>
      </c>
      <c r="L23">
        <v>6.24</v>
      </c>
      <c r="M23">
        <v>1.69</v>
      </c>
      <c r="N23">
        <v>1.35</v>
      </c>
      <c r="O23">
        <v>0.255</v>
      </c>
      <c r="P23">
        <v>0.75800000000000001</v>
      </c>
      <c r="Q23">
        <v>0.51200000000000001</v>
      </c>
      <c r="R23">
        <v>0.17</v>
      </c>
      <c r="S23">
        <v>3.38</v>
      </c>
      <c r="T23">
        <v>4.4400000000000004</v>
      </c>
      <c r="U23">
        <v>3.54</v>
      </c>
      <c r="V23" s="3">
        <v>3.7</v>
      </c>
      <c r="W23" s="3">
        <v>0.17100000000000001</v>
      </c>
      <c r="X23" s="3">
        <v>4.5999999999999999E-2</v>
      </c>
      <c r="Y23" s="3">
        <v>0.124</v>
      </c>
      <c r="Z23" s="3">
        <v>0.23799999999999999</v>
      </c>
      <c r="AA23" s="3">
        <v>1.1100000000000001</v>
      </c>
      <c r="AB23" s="3">
        <v>1.81</v>
      </c>
      <c r="AC23" s="3">
        <v>0.20499999999999999</v>
      </c>
      <c r="AD23" s="3">
        <v>0.28299999999999997</v>
      </c>
      <c r="AE23" s="3">
        <v>0.191</v>
      </c>
      <c r="AF23" s="3">
        <v>0.56799999999999995</v>
      </c>
      <c r="AG23" s="3">
        <v>0.19500000000000001</v>
      </c>
      <c r="AH23" s="3">
        <v>0.23699999999999999</v>
      </c>
      <c r="AI23" s="5">
        <v>3.17</v>
      </c>
      <c r="AJ23" s="5">
        <v>0</v>
      </c>
    </row>
    <row r="24" spans="1:36">
      <c r="A24" t="s">
        <v>56</v>
      </c>
      <c r="B24">
        <v>2011</v>
      </c>
      <c r="C24" t="s">
        <v>55</v>
      </c>
      <c r="D24" t="s">
        <v>23</v>
      </c>
      <c r="E24">
        <v>27</v>
      </c>
      <c r="F24">
        <v>4</v>
      </c>
      <c r="G24">
        <v>2</v>
      </c>
      <c r="H24">
        <v>0</v>
      </c>
      <c r="I24">
        <v>13</v>
      </c>
      <c r="J24">
        <v>7</v>
      </c>
      <c r="K24">
        <v>44.1</v>
      </c>
      <c r="L24">
        <v>8.5299999999999994</v>
      </c>
      <c r="M24">
        <v>2.0299999999999998</v>
      </c>
      <c r="N24">
        <v>0.81</v>
      </c>
      <c r="O24">
        <v>0.373</v>
      </c>
      <c r="P24">
        <v>0.68500000000000005</v>
      </c>
      <c r="Q24">
        <v>0.52600000000000002</v>
      </c>
      <c r="R24">
        <v>0.111</v>
      </c>
      <c r="S24">
        <v>4.26</v>
      </c>
      <c r="T24">
        <v>3.19</v>
      </c>
      <c r="U24">
        <v>2.96</v>
      </c>
      <c r="V24" s="3">
        <v>4.2</v>
      </c>
      <c r="W24" s="3">
        <v>0.221</v>
      </c>
      <c r="X24" s="3">
        <v>5.2999999999999999E-2</v>
      </c>
      <c r="Y24" s="3">
        <v>0.16900000000000001</v>
      </c>
      <c r="Z24" s="3">
        <v>0.6</v>
      </c>
      <c r="AA24" s="3">
        <v>1.44</v>
      </c>
      <c r="AB24" s="3">
        <v>2</v>
      </c>
      <c r="AC24" s="3">
        <v>0.21199999999999999</v>
      </c>
      <c r="AD24" s="3">
        <v>0.26300000000000001</v>
      </c>
      <c r="AE24" s="3">
        <v>0.25</v>
      </c>
      <c r="AF24" s="3">
        <v>0.56799999999999995</v>
      </c>
      <c r="AG24" s="3">
        <v>0.216</v>
      </c>
      <c r="AH24" s="3">
        <v>0.216</v>
      </c>
      <c r="AI24" s="5">
        <v>4.13</v>
      </c>
      <c r="AJ24" s="5">
        <v>0</v>
      </c>
    </row>
    <row r="25" spans="1:36">
      <c r="A25" t="s">
        <v>57</v>
      </c>
      <c r="B25">
        <v>2012</v>
      </c>
      <c r="C25" t="s">
        <v>36</v>
      </c>
      <c r="D25" t="s">
        <v>23</v>
      </c>
      <c r="E25">
        <v>27</v>
      </c>
      <c r="F25">
        <v>13</v>
      </c>
      <c r="G25">
        <v>5</v>
      </c>
      <c r="H25">
        <v>0</v>
      </c>
      <c r="I25">
        <v>21</v>
      </c>
      <c r="J25">
        <v>19</v>
      </c>
      <c r="K25">
        <v>123.1</v>
      </c>
      <c r="L25">
        <v>8.25</v>
      </c>
      <c r="M25">
        <v>2.5499999999999998</v>
      </c>
      <c r="N25">
        <v>0.57999999999999996</v>
      </c>
      <c r="O25">
        <v>0.29399999999999998</v>
      </c>
      <c r="P25">
        <v>0.76300000000000001</v>
      </c>
      <c r="Q25">
        <v>0.45400000000000001</v>
      </c>
      <c r="R25">
        <v>6.6000000000000003E-2</v>
      </c>
      <c r="S25">
        <v>2.92</v>
      </c>
      <c r="T25">
        <v>3.29</v>
      </c>
      <c r="U25">
        <v>3.51</v>
      </c>
      <c r="V25" s="3">
        <v>3.23</v>
      </c>
      <c r="W25" s="3">
        <v>0.188</v>
      </c>
      <c r="X25" s="3">
        <v>6.3E-2</v>
      </c>
      <c r="Y25" s="3">
        <v>0.125</v>
      </c>
      <c r="Z25" s="3">
        <v>0.35699999999999998</v>
      </c>
      <c r="AA25" s="3">
        <v>2.25</v>
      </c>
      <c r="AB25" s="3">
        <v>1.29</v>
      </c>
      <c r="AC25" s="3">
        <v>0.19400000000000001</v>
      </c>
      <c r="AD25" s="3">
        <v>0.35299999999999998</v>
      </c>
      <c r="AE25" s="3">
        <v>0.318</v>
      </c>
      <c r="AF25" s="3">
        <v>0.48899999999999999</v>
      </c>
      <c r="AG25" s="3">
        <v>0.22500000000000001</v>
      </c>
      <c r="AH25" s="3">
        <v>0.28599999999999998</v>
      </c>
      <c r="AI25" s="5">
        <v>3.67</v>
      </c>
      <c r="AJ25" s="5">
        <v>1</v>
      </c>
    </row>
    <row r="26" spans="1:36">
      <c r="A26" t="s">
        <v>58</v>
      </c>
      <c r="B26">
        <v>2012</v>
      </c>
      <c r="C26" t="s">
        <v>48</v>
      </c>
      <c r="D26" t="s">
        <v>23</v>
      </c>
      <c r="E26">
        <v>24</v>
      </c>
      <c r="F26">
        <v>4</v>
      </c>
      <c r="G26">
        <v>7</v>
      </c>
      <c r="H26">
        <v>0</v>
      </c>
      <c r="I26">
        <v>29</v>
      </c>
      <c r="J26">
        <v>13</v>
      </c>
      <c r="K26">
        <v>92.2</v>
      </c>
      <c r="L26">
        <v>7.28</v>
      </c>
      <c r="M26">
        <v>4.2699999999999996</v>
      </c>
      <c r="N26">
        <v>0.97</v>
      </c>
      <c r="O26">
        <v>0.38300000000000001</v>
      </c>
      <c r="P26">
        <v>0.64600000000000002</v>
      </c>
      <c r="Q26">
        <v>0.36499999999999999</v>
      </c>
      <c r="R26">
        <v>7.3999999999999996E-2</v>
      </c>
      <c r="S26">
        <v>6.6</v>
      </c>
      <c r="T26">
        <v>4.91</v>
      </c>
      <c r="U26">
        <v>5.25</v>
      </c>
      <c r="V26" s="3">
        <v>1.7</v>
      </c>
      <c r="W26" s="3">
        <v>0.16900000000000001</v>
      </c>
      <c r="X26" s="3">
        <v>9.9000000000000005E-2</v>
      </c>
      <c r="Y26" s="3">
        <v>7.0000000000000007E-2</v>
      </c>
      <c r="Z26" s="3">
        <v>0.32700000000000001</v>
      </c>
      <c r="AA26" s="3">
        <v>1.88</v>
      </c>
      <c r="AB26" s="3">
        <v>0.85</v>
      </c>
      <c r="AC26" s="3">
        <v>0.20300000000000001</v>
      </c>
      <c r="AD26" s="3">
        <v>0.432</v>
      </c>
      <c r="AE26" s="3">
        <v>0.28699999999999998</v>
      </c>
      <c r="AF26" s="3">
        <v>0.376</v>
      </c>
      <c r="AG26" s="3">
        <v>0.28899999999999998</v>
      </c>
      <c r="AH26" s="3">
        <v>0.33500000000000002</v>
      </c>
      <c r="AI26" s="5">
        <v>4.78</v>
      </c>
      <c r="AJ26" s="5">
        <v>0</v>
      </c>
    </row>
    <row r="27" spans="1:36">
      <c r="A27" t="s">
        <v>59</v>
      </c>
      <c r="B27">
        <v>2013</v>
      </c>
      <c r="C27" t="s">
        <v>60</v>
      </c>
      <c r="D27" t="s">
        <v>23</v>
      </c>
      <c r="E27">
        <v>30</v>
      </c>
      <c r="F27">
        <v>16</v>
      </c>
      <c r="G27">
        <v>4</v>
      </c>
      <c r="H27">
        <v>0</v>
      </c>
      <c r="I27">
        <v>27</v>
      </c>
      <c r="J27">
        <v>27</v>
      </c>
      <c r="K27">
        <v>160.1</v>
      </c>
      <c r="L27">
        <v>6.51</v>
      </c>
      <c r="M27">
        <v>1.46</v>
      </c>
      <c r="N27">
        <v>0.84</v>
      </c>
      <c r="O27">
        <v>0.30299999999999999</v>
      </c>
      <c r="P27">
        <v>0.79700000000000004</v>
      </c>
      <c r="Q27">
        <v>0.434</v>
      </c>
      <c r="R27">
        <v>7.2999999999999995E-2</v>
      </c>
      <c r="S27">
        <v>2.75</v>
      </c>
      <c r="T27">
        <v>3.63</v>
      </c>
      <c r="U27">
        <v>3.78</v>
      </c>
      <c r="V27" s="3">
        <v>4.46</v>
      </c>
      <c r="W27" s="3">
        <v>0.17299999999999999</v>
      </c>
      <c r="X27" s="3">
        <v>3.9E-2</v>
      </c>
      <c r="Y27" s="3">
        <v>0.13400000000000001</v>
      </c>
      <c r="Z27" s="3">
        <v>0.26400000000000001</v>
      </c>
      <c r="AA27" s="3">
        <v>1.21</v>
      </c>
      <c r="AB27" s="3">
        <v>1.06</v>
      </c>
      <c r="AC27" s="3">
        <v>0.158</v>
      </c>
      <c r="AD27" s="3">
        <v>0.40799999999999997</v>
      </c>
      <c r="AE27" s="3">
        <v>0.14099999999999999</v>
      </c>
      <c r="AF27" s="3">
        <v>0.437</v>
      </c>
      <c r="AG27" s="3">
        <v>0.29699999999999999</v>
      </c>
      <c r="AH27" s="3">
        <v>0.26600000000000001</v>
      </c>
      <c r="AI27" s="5">
        <v>4.43</v>
      </c>
      <c r="AJ27" s="5">
        <v>0</v>
      </c>
    </row>
    <row r="28" spans="1:36">
      <c r="A28" t="s">
        <v>61</v>
      </c>
      <c r="B28">
        <v>2014</v>
      </c>
      <c r="C28" t="s">
        <v>62</v>
      </c>
      <c r="D28" t="s">
        <v>23</v>
      </c>
      <c r="E28">
        <v>29</v>
      </c>
      <c r="F28">
        <v>5</v>
      </c>
      <c r="G28">
        <v>2</v>
      </c>
      <c r="H28">
        <v>2</v>
      </c>
      <c r="I28">
        <v>42</v>
      </c>
      <c r="J28">
        <v>2</v>
      </c>
      <c r="K28">
        <v>70.099999999999994</v>
      </c>
      <c r="L28">
        <v>7.04</v>
      </c>
      <c r="M28">
        <v>2.82</v>
      </c>
      <c r="N28">
        <v>0.64</v>
      </c>
      <c r="O28">
        <v>0.33900000000000002</v>
      </c>
      <c r="P28">
        <v>0.75</v>
      </c>
      <c r="Q28">
        <v>0.48199999999999998</v>
      </c>
      <c r="R28">
        <v>8.7999999999999995E-2</v>
      </c>
      <c r="S28">
        <v>3.71</v>
      </c>
      <c r="T28">
        <v>4.04</v>
      </c>
      <c r="U28">
        <v>4.18</v>
      </c>
      <c r="V28" s="3">
        <v>2.5</v>
      </c>
      <c r="W28" s="3">
        <v>0.18099999999999999</v>
      </c>
      <c r="X28" s="3">
        <v>7.1999999999999995E-2</v>
      </c>
      <c r="Y28" s="3">
        <v>0.108</v>
      </c>
      <c r="Z28" s="3">
        <v>0.28499999999999998</v>
      </c>
      <c r="AA28" s="3">
        <v>1.45</v>
      </c>
      <c r="AB28" s="3">
        <v>1.84</v>
      </c>
      <c r="AC28" s="3">
        <v>0.25700000000000001</v>
      </c>
      <c r="AD28" s="3">
        <v>0.26100000000000001</v>
      </c>
      <c r="AE28" s="3">
        <v>0.158</v>
      </c>
      <c r="AF28" s="3">
        <v>0.40300000000000002</v>
      </c>
      <c r="AG28" s="3">
        <v>0.25700000000000001</v>
      </c>
      <c r="AH28" s="3">
        <v>0.34100000000000003</v>
      </c>
      <c r="AI28" s="5">
        <v>4.51</v>
      </c>
      <c r="AJ28" s="5">
        <v>0</v>
      </c>
    </row>
    <row r="29" spans="1:36">
      <c r="A29" t="s">
        <v>63</v>
      </c>
      <c r="B29">
        <v>2014</v>
      </c>
      <c r="C29" t="s">
        <v>55</v>
      </c>
      <c r="D29" t="s">
        <v>23</v>
      </c>
      <c r="E29">
        <v>27</v>
      </c>
      <c r="F29">
        <v>10</v>
      </c>
      <c r="G29">
        <v>8</v>
      </c>
      <c r="H29">
        <v>0</v>
      </c>
      <c r="I29">
        <v>27</v>
      </c>
      <c r="J29">
        <v>26</v>
      </c>
      <c r="K29">
        <v>166.2</v>
      </c>
      <c r="L29">
        <v>6.37</v>
      </c>
      <c r="M29">
        <v>1.67</v>
      </c>
      <c r="N29">
        <v>1.4</v>
      </c>
      <c r="O29">
        <v>0.30299999999999999</v>
      </c>
      <c r="P29">
        <v>0.77</v>
      </c>
      <c r="Q29">
        <v>0.43099999999999999</v>
      </c>
      <c r="R29">
        <v>0.123</v>
      </c>
      <c r="S29">
        <v>3.89</v>
      </c>
      <c r="T29">
        <v>4.62</v>
      </c>
      <c r="U29">
        <v>3.87</v>
      </c>
      <c r="V29" s="3">
        <v>3.81</v>
      </c>
      <c r="W29" s="3">
        <v>0.17100000000000001</v>
      </c>
      <c r="X29" s="3">
        <v>4.4999999999999998E-2</v>
      </c>
      <c r="Y29" s="3">
        <v>0.126</v>
      </c>
      <c r="Z29" s="3">
        <v>0.27600000000000002</v>
      </c>
      <c r="AA29" s="3">
        <v>1.27</v>
      </c>
      <c r="AB29" s="3">
        <v>1.08</v>
      </c>
      <c r="AC29" s="3">
        <v>0.16800000000000001</v>
      </c>
      <c r="AD29" s="3">
        <v>0.40100000000000002</v>
      </c>
      <c r="AE29" s="3">
        <v>0.17499999999999999</v>
      </c>
      <c r="AF29" s="3">
        <v>0.47299999999999998</v>
      </c>
      <c r="AG29" s="3">
        <v>0.216</v>
      </c>
      <c r="AH29" s="3">
        <v>0.311</v>
      </c>
      <c r="AI29" s="5">
        <v>4.97</v>
      </c>
      <c r="AJ29" s="5">
        <v>0</v>
      </c>
    </row>
    <row r="30" spans="1:36">
      <c r="A30" t="s">
        <v>64</v>
      </c>
      <c r="B30">
        <v>2015</v>
      </c>
      <c r="C30" t="s">
        <v>65</v>
      </c>
      <c r="D30" t="s">
        <v>23</v>
      </c>
      <c r="E30">
        <v>25</v>
      </c>
      <c r="F30">
        <v>4</v>
      </c>
      <c r="G30">
        <v>6</v>
      </c>
      <c r="H30">
        <v>0</v>
      </c>
      <c r="I30">
        <v>15</v>
      </c>
      <c r="J30">
        <v>15</v>
      </c>
      <c r="K30">
        <v>77</v>
      </c>
      <c r="L30">
        <v>7.25</v>
      </c>
      <c r="M30">
        <v>3.04</v>
      </c>
      <c r="N30">
        <v>0.94</v>
      </c>
      <c r="O30">
        <v>0.40500000000000003</v>
      </c>
      <c r="P30">
        <v>0.56399999999999995</v>
      </c>
      <c r="Q30">
        <v>0.49299999999999999</v>
      </c>
      <c r="R30">
        <v>0.13100000000000001</v>
      </c>
      <c r="S30">
        <v>8.18</v>
      </c>
      <c r="T30">
        <v>4.47</v>
      </c>
      <c r="U30">
        <v>4</v>
      </c>
      <c r="V30" s="3">
        <v>2.38</v>
      </c>
      <c r="W30" s="3">
        <v>0.16900000000000001</v>
      </c>
      <c r="X30" s="3">
        <v>7.0999999999999994E-2</v>
      </c>
      <c r="Y30" s="3">
        <v>9.8000000000000004E-2</v>
      </c>
      <c r="Z30" s="3">
        <v>0.34499999999999997</v>
      </c>
      <c r="AA30" s="3">
        <v>1.86</v>
      </c>
      <c r="AB30" s="3">
        <v>2.21</v>
      </c>
      <c r="AC30" s="3">
        <v>0.28499999999999998</v>
      </c>
      <c r="AD30" s="3">
        <v>0.223</v>
      </c>
      <c r="AE30" s="3">
        <v>0.14799999999999999</v>
      </c>
      <c r="AF30" s="3">
        <v>0.40899999999999997</v>
      </c>
      <c r="AG30" s="3">
        <v>0.23200000000000001</v>
      </c>
      <c r="AH30" s="3">
        <v>0.35899999999999999</v>
      </c>
      <c r="AI30" s="5">
        <v>6.07</v>
      </c>
      <c r="AJ30" s="5">
        <v>0</v>
      </c>
    </row>
    <row r="31" spans="1:36">
      <c r="A31" t="s">
        <v>66</v>
      </c>
      <c r="B31">
        <v>2015</v>
      </c>
      <c r="C31" t="s">
        <v>26</v>
      </c>
      <c r="D31" t="s">
        <v>23</v>
      </c>
      <c r="E31">
        <v>29</v>
      </c>
      <c r="F31">
        <v>3</v>
      </c>
      <c r="G31">
        <v>3</v>
      </c>
      <c r="H31">
        <v>0</v>
      </c>
      <c r="I31">
        <v>6</v>
      </c>
      <c r="J31">
        <v>6</v>
      </c>
      <c r="K31">
        <v>31.2</v>
      </c>
      <c r="L31">
        <v>3.13</v>
      </c>
      <c r="M31">
        <v>1.99</v>
      </c>
      <c r="N31">
        <v>2.27</v>
      </c>
      <c r="O31">
        <v>0.37</v>
      </c>
      <c r="P31">
        <v>0.63700000000000001</v>
      </c>
      <c r="Q31">
        <v>0.439</v>
      </c>
      <c r="R31">
        <v>0.222</v>
      </c>
      <c r="S31">
        <v>7.11</v>
      </c>
      <c r="T31">
        <v>6.95</v>
      </c>
      <c r="U31">
        <v>4.93</v>
      </c>
      <c r="V31" s="3">
        <v>1.57</v>
      </c>
      <c r="W31" s="3">
        <v>7.0999999999999994E-2</v>
      </c>
      <c r="X31" s="3">
        <v>4.5999999999999999E-2</v>
      </c>
      <c r="Y31" s="3">
        <v>2.5999999999999999E-2</v>
      </c>
      <c r="Z31" s="3">
        <v>0.377</v>
      </c>
      <c r="AA31" s="3">
        <v>1.96</v>
      </c>
      <c r="AB31" s="3">
        <v>1.61</v>
      </c>
      <c r="AC31" s="3">
        <v>0.28799999999999998</v>
      </c>
      <c r="AD31" s="3">
        <v>0.27300000000000002</v>
      </c>
      <c r="AE31" s="3">
        <v>0.111</v>
      </c>
      <c r="AF31" s="3">
        <v>0.38500000000000001</v>
      </c>
      <c r="AG31" s="3">
        <v>0.28199999999999997</v>
      </c>
      <c r="AH31" s="3">
        <v>0.33300000000000002</v>
      </c>
      <c r="AI31" s="5">
        <v>6.11</v>
      </c>
      <c r="AJ31" s="5">
        <v>0</v>
      </c>
    </row>
    <row r="32" spans="1:36">
      <c r="A32" t="s">
        <v>67</v>
      </c>
      <c r="B32">
        <v>2016</v>
      </c>
      <c r="C32" t="s">
        <v>68</v>
      </c>
      <c r="D32" t="s">
        <v>23</v>
      </c>
      <c r="E32">
        <v>25</v>
      </c>
      <c r="F32">
        <v>7</v>
      </c>
      <c r="G32">
        <v>7</v>
      </c>
      <c r="H32">
        <v>0</v>
      </c>
      <c r="I32">
        <v>28</v>
      </c>
      <c r="J32">
        <v>28</v>
      </c>
      <c r="K32">
        <v>157.1</v>
      </c>
      <c r="L32">
        <v>6.46</v>
      </c>
      <c r="M32">
        <v>1.66</v>
      </c>
      <c r="N32">
        <v>0.8</v>
      </c>
      <c r="O32">
        <v>0.32700000000000001</v>
      </c>
      <c r="P32">
        <v>0.65200000000000002</v>
      </c>
      <c r="Q32">
        <v>0.442</v>
      </c>
      <c r="R32">
        <v>7.4999999999999997E-2</v>
      </c>
      <c r="S32">
        <v>4.5199999999999996</v>
      </c>
      <c r="T32">
        <v>3.99</v>
      </c>
      <c r="U32">
        <v>4.1500000000000004</v>
      </c>
      <c r="V32" s="3">
        <v>3.9</v>
      </c>
      <c r="W32" s="3">
        <v>0.16800000000000001</v>
      </c>
      <c r="X32" s="3">
        <v>4.2999999999999997E-2</v>
      </c>
      <c r="Y32" s="3">
        <v>0.125</v>
      </c>
      <c r="Z32" s="3">
        <v>0.28399999999999997</v>
      </c>
      <c r="AA32" s="3">
        <v>1.33</v>
      </c>
      <c r="AB32" s="3">
        <v>1.21</v>
      </c>
      <c r="AC32" s="3">
        <v>0.19500000000000001</v>
      </c>
      <c r="AD32" s="3">
        <v>0.36399999999999999</v>
      </c>
      <c r="AE32" s="3">
        <v>0.187</v>
      </c>
      <c r="AF32" s="3">
        <v>0.434</v>
      </c>
      <c r="AG32" s="3">
        <v>0.24099999999999999</v>
      </c>
      <c r="AH32" s="3">
        <v>0.32500000000000001</v>
      </c>
      <c r="AI32" s="5">
        <v>5.46</v>
      </c>
      <c r="AJ32" s="5">
        <v>0</v>
      </c>
    </row>
    <row r="33" spans="1:36">
      <c r="A33" t="s">
        <v>69</v>
      </c>
      <c r="B33">
        <v>2017</v>
      </c>
      <c r="C33" t="s">
        <v>70</v>
      </c>
      <c r="D33" t="s">
        <v>23</v>
      </c>
      <c r="E33">
        <v>27</v>
      </c>
      <c r="F33">
        <v>3</v>
      </c>
      <c r="G33">
        <v>4</v>
      </c>
      <c r="H33">
        <v>2</v>
      </c>
      <c r="I33">
        <v>18</v>
      </c>
      <c r="J33">
        <v>8</v>
      </c>
      <c r="K33">
        <v>62.2</v>
      </c>
      <c r="L33">
        <v>8.4700000000000006</v>
      </c>
      <c r="M33">
        <v>3.3</v>
      </c>
      <c r="N33">
        <v>0.86</v>
      </c>
      <c r="O33">
        <v>0.307</v>
      </c>
      <c r="P33">
        <v>0.70099999999999996</v>
      </c>
      <c r="Q33">
        <v>0.46600000000000003</v>
      </c>
      <c r="R33">
        <v>0.113</v>
      </c>
      <c r="S33">
        <v>3.59</v>
      </c>
      <c r="T33">
        <v>3.8</v>
      </c>
      <c r="U33">
        <v>3.59</v>
      </c>
      <c r="V33" s="3">
        <v>2.57</v>
      </c>
      <c r="W33" s="3">
        <v>0.221</v>
      </c>
      <c r="X33" s="3">
        <v>8.5999999999999993E-2</v>
      </c>
      <c r="Y33" s="3">
        <v>0.13500000000000001</v>
      </c>
      <c r="Z33" s="3">
        <v>0.25</v>
      </c>
      <c r="AA33" s="3">
        <v>1.34</v>
      </c>
      <c r="AB33" s="3">
        <v>1.57</v>
      </c>
      <c r="AC33" s="3">
        <v>0.23599999999999999</v>
      </c>
      <c r="AD33" s="3">
        <v>0.29799999999999999</v>
      </c>
      <c r="AE33" s="3">
        <v>0.20799999999999999</v>
      </c>
      <c r="AF33" s="3">
        <v>0.5</v>
      </c>
      <c r="AG33" s="3">
        <v>0.26600000000000001</v>
      </c>
      <c r="AH33" s="3">
        <v>0.23400000000000001</v>
      </c>
      <c r="AI33" s="5">
        <v>5.14</v>
      </c>
      <c r="AJ33" s="5">
        <v>0</v>
      </c>
    </row>
    <row r="34" spans="1:36">
      <c r="A34" t="s">
        <v>71</v>
      </c>
      <c r="B34">
        <v>2018</v>
      </c>
      <c r="C34" t="s">
        <v>46</v>
      </c>
      <c r="D34" t="s">
        <v>23</v>
      </c>
      <c r="E34">
        <v>26</v>
      </c>
      <c r="F34">
        <v>3</v>
      </c>
      <c r="G34">
        <v>2</v>
      </c>
      <c r="H34">
        <v>0</v>
      </c>
      <c r="I34">
        <v>11</v>
      </c>
      <c r="J34">
        <v>8</v>
      </c>
      <c r="K34">
        <v>52</v>
      </c>
      <c r="L34">
        <v>8.1300000000000008</v>
      </c>
      <c r="M34">
        <v>2.6</v>
      </c>
      <c r="N34">
        <v>0.52</v>
      </c>
      <c r="O34">
        <v>0.25</v>
      </c>
      <c r="P34">
        <v>0.77900000000000003</v>
      </c>
      <c r="Q34">
        <v>0.42299999999999999</v>
      </c>
      <c r="R34">
        <v>0.06</v>
      </c>
      <c r="S34">
        <v>2.42</v>
      </c>
      <c r="T34">
        <v>3.2</v>
      </c>
      <c r="U34">
        <v>3.56</v>
      </c>
      <c r="V34" s="3">
        <v>3.13</v>
      </c>
      <c r="W34" s="3">
        <v>0.23300000000000001</v>
      </c>
      <c r="X34" s="3">
        <v>7.3999999999999996E-2</v>
      </c>
      <c r="Y34" s="3">
        <v>0.158</v>
      </c>
      <c r="Z34" s="3">
        <v>0.19900000000000001</v>
      </c>
      <c r="AA34" s="3">
        <v>1</v>
      </c>
      <c r="AB34" s="3">
        <v>1.1599999999999999</v>
      </c>
      <c r="AC34" s="3">
        <v>0.21199999999999999</v>
      </c>
      <c r="AD34" s="3">
        <v>0.36499999999999999</v>
      </c>
      <c r="AE34" s="3">
        <v>0.2</v>
      </c>
      <c r="AF34" s="3">
        <v>0.42099999999999999</v>
      </c>
      <c r="AG34" s="3">
        <v>0.26400000000000001</v>
      </c>
      <c r="AH34" s="3">
        <v>0.314</v>
      </c>
      <c r="AI34" s="5">
        <v>3.23</v>
      </c>
      <c r="AJ34" s="5">
        <v>1</v>
      </c>
    </row>
    <row r="35" spans="1:36">
      <c r="A35" t="s">
        <v>72</v>
      </c>
      <c r="B35">
        <v>2018</v>
      </c>
      <c r="C35" t="s">
        <v>73</v>
      </c>
      <c r="D35" t="s">
        <v>23</v>
      </c>
      <c r="E35">
        <v>27</v>
      </c>
      <c r="F35">
        <v>6</v>
      </c>
      <c r="G35">
        <v>8</v>
      </c>
      <c r="H35">
        <v>0</v>
      </c>
      <c r="I35">
        <v>22</v>
      </c>
      <c r="J35">
        <v>22</v>
      </c>
      <c r="K35">
        <v>113.2</v>
      </c>
      <c r="L35">
        <v>8.4700000000000006</v>
      </c>
      <c r="M35">
        <v>2.61</v>
      </c>
      <c r="N35">
        <v>0.79</v>
      </c>
      <c r="O35">
        <v>0.34200000000000003</v>
      </c>
      <c r="P35">
        <v>0.74</v>
      </c>
      <c r="Q35">
        <v>0.44</v>
      </c>
      <c r="R35">
        <v>0.10299999999999999</v>
      </c>
      <c r="S35">
        <v>3.8</v>
      </c>
      <c r="T35">
        <v>3.54</v>
      </c>
      <c r="U35">
        <v>3.38</v>
      </c>
      <c r="V35" s="3">
        <v>3.24</v>
      </c>
      <c r="W35" s="3">
        <v>0.22</v>
      </c>
      <c r="X35" s="3">
        <v>6.8000000000000005E-2</v>
      </c>
      <c r="Y35" s="3">
        <v>0.152</v>
      </c>
      <c r="Z35" s="3">
        <v>0.27600000000000002</v>
      </c>
      <c r="AA35" s="3">
        <v>1.38</v>
      </c>
      <c r="AB35" s="3">
        <v>1.53</v>
      </c>
      <c r="AC35" s="3">
        <v>0.27100000000000002</v>
      </c>
      <c r="AD35" s="3">
        <v>0.28899999999999998</v>
      </c>
      <c r="AE35" s="3">
        <v>0.26800000000000002</v>
      </c>
      <c r="AF35" s="3">
        <v>0.45500000000000002</v>
      </c>
      <c r="AG35" s="3">
        <v>0.219</v>
      </c>
      <c r="AH35" s="3">
        <v>0.32700000000000001</v>
      </c>
      <c r="AI35" s="5">
        <v>3.6</v>
      </c>
      <c r="AJ35" s="5">
        <v>0</v>
      </c>
    </row>
    <row r="36" spans="1:36">
      <c r="A36" t="s">
        <v>74</v>
      </c>
      <c r="B36">
        <v>2019</v>
      </c>
      <c r="C36" t="s">
        <v>46</v>
      </c>
      <c r="D36" t="s">
        <v>23</v>
      </c>
      <c r="E36">
        <v>27</v>
      </c>
      <c r="F36">
        <v>10</v>
      </c>
      <c r="G36">
        <v>9</v>
      </c>
      <c r="H36">
        <v>0</v>
      </c>
      <c r="I36">
        <v>27</v>
      </c>
      <c r="J36">
        <v>26</v>
      </c>
      <c r="K36">
        <v>167.1</v>
      </c>
      <c r="L36">
        <v>5.1100000000000003</v>
      </c>
      <c r="M36">
        <v>2.15</v>
      </c>
      <c r="N36">
        <v>0.81</v>
      </c>
      <c r="O36">
        <v>0.27700000000000002</v>
      </c>
      <c r="P36">
        <v>0.67400000000000004</v>
      </c>
      <c r="Q36">
        <v>0.47</v>
      </c>
      <c r="R36">
        <v>8.8999999999999996E-2</v>
      </c>
      <c r="S36">
        <v>3.98</v>
      </c>
      <c r="T36">
        <v>3.95</v>
      </c>
      <c r="U36">
        <v>3.85</v>
      </c>
      <c r="V36" s="3">
        <v>2.38</v>
      </c>
      <c r="W36" s="3">
        <v>0.16600000000000001</v>
      </c>
      <c r="X36" s="3">
        <v>6.9000000000000006E-2</v>
      </c>
      <c r="Y36" s="3">
        <v>9.8000000000000004E-2</v>
      </c>
      <c r="Z36" s="3">
        <v>0.25600000000000001</v>
      </c>
      <c r="AA36" s="3">
        <v>1.27</v>
      </c>
      <c r="AB36" s="3">
        <v>1.48</v>
      </c>
      <c r="AC36" s="3">
        <v>0.21199999999999999</v>
      </c>
      <c r="AD36" s="3">
        <v>0.318</v>
      </c>
      <c r="AE36" s="3">
        <v>0.20699999999999999</v>
      </c>
      <c r="AF36" s="3">
        <v>0.38600000000000001</v>
      </c>
      <c r="AG36" s="3">
        <v>0.24399999999999999</v>
      </c>
      <c r="AH36" s="3">
        <v>0.37</v>
      </c>
      <c r="AI36" s="5">
        <v>4.34</v>
      </c>
      <c r="AJ36" s="5">
        <v>1</v>
      </c>
    </row>
    <row r="37" spans="1:36">
      <c r="A37" t="s">
        <v>75</v>
      </c>
      <c r="B37">
        <v>2012</v>
      </c>
      <c r="C37" t="s">
        <v>43</v>
      </c>
      <c r="D37" t="s">
        <v>23</v>
      </c>
      <c r="E37">
        <v>28</v>
      </c>
      <c r="F37">
        <v>5</v>
      </c>
      <c r="G37">
        <v>5</v>
      </c>
      <c r="H37">
        <v>0</v>
      </c>
      <c r="I37">
        <v>14</v>
      </c>
      <c r="J37">
        <v>14</v>
      </c>
      <c r="K37">
        <v>84</v>
      </c>
      <c r="L37">
        <v>5.89</v>
      </c>
      <c r="M37">
        <v>3</v>
      </c>
      <c r="N37">
        <v>0.43</v>
      </c>
      <c r="O37">
        <v>0.28799999999999998</v>
      </c>
      <c r="P37">
        <v>0.75900000000000001</v>
      </c>
      <c r="Q37">
        <v>0.50900000000000001</v>
      </c>
      <c r="R37">
        <v>5.1999999999999998E-2</v>
      </c>
      <c r="S37">
        <v>2.79</v>
      </c>
      <c r="T37">
        <v>3.65</v>
      </c>
      <c r="U37">
        <v>4.0199999999999996</v>
      </c>
      <c r="V37" s="3">
        <v>1.96</v>
      </c>
      <c r="W37" s="3">
        <v>0.152</v>
      </c>
      <c r="X37" s="3">
        <v>7.6999999999999999E-2</v>
      </c>
      <c r="Y37" s="3">
        <v>7.3999999999999996E-2</v>
      </c>
      <c r="Z37" s="3">
        <v>0.249</v>
      </c>
      <c r="AA37" s="3">
        <v>1.31</v>
      </c>
      <c r="AB37" s="3">
        <v>1.75</v>
      </c>
      <c r="AC37" s="3">
        <v>0.2</v>
      </c>
      <c r="AD37" s="3">
        <v>0.29099999999999998</v>
      </c>
      <c r="AE37" s="3">
        <v>0.27300000000000002</v>
      </c>
      <c r="AF37" s="3">
        <v>0.46400000000000002</v>
      </c>
      <c r="AG37" s="3">
        <v>0.19700000000000001</v>
      </c>
      <c r="AH37" s="3">
        <v>0.33900000000000002</v>
      </c>
      <c r="AI37" s="5">
        <v>3.69</v>
      </c>
      <c r="AJ37" s="5">
        <v>0</v>
      </c>
    </row>
    <row r="38" spans="1:36">
      <c r="A38" t="s">
        <v>76</v>
      </c>
      <c r="B38">
        <v>2013</v>
      </c>
      <c r="C38" t="s">
        <v>77</v>
      </c>
      <c r="D38" t="s">
        <v>23</v>
      </c>
      <c r="E38">
        <v>27</v>
      </c>
      <c r="F38">
        <v>11</v>
      </c>
      <c r="G38">
        <v>5</v>
      </c>
      <c r="H38">
        <v>0</v>
      </c>
      <c r="I38">
        <v>22</v>
      </c>
      <c r="J38">
        <v>22</v>
      </c>
      <c r="K38">
        <v>132.1</v>
      </c>
      <c r="L38">
        <v>7.89</v>
      </c>
      <c r="M38">
        <v>2.1800000000000002</v>
      </c>
      <c r="N38">
        <v>0.95</v>
      </c>
      <c r="O38">
        <v>0.29699999999999999</v>
      </c>
      <c r="P38">
        <v>0.80700000000000005</v>
      </c>
      <c r="Q38">
        <v>0.39800000000000002</v>
      </c>
      <c r="R38">
        <v>0.09</v>
      </c>
      <c r="S38">
        <v>2.86</v>
      </c>
      <c r="T38">
        <v>3.55</v>
      </c>
      <c r="U38">
        <v>3.43</v>
      </c>
      <c r="V38" s="3">
        <v>3.57</v>
      </c>
      <c r="W38" s="3">
        <v>0.1</v>
      </c>
      <c r="X38" s="3">
        <v>2.8000000000000001E-2</v>
      </c>
      <c r="Y38" s="3">
        <v>7.1999999999999995E-2</v>
      </c>
      <c r="Z38" s="3">
        <v>0.26700000000000002</v>
      </c>
      <c r="AA38" s="3">
        <v>1.18</v>
      </c>
      <c r="AB38" s="3">
        <v>0.96</v>
      </c>
      <c r="AC38" s="3">
        <v>0.188</v>
      </c>
      <c r="AD38" s="3">
        <v>0.41399999999999998</v>
      </c>
      <c r="AE38" s="3">
        <v>0.21199999999999999</v>
      </c>
      <c r="AF38" s="3">
        <v>0.42599999999999999</v>
      </c>
      <c r="AG38" s="3">
        <v>0.28199999999999997</v>
      </c>
      <c r="AH38" s="3">
        <v>0.29199999999999998</v>
      </c>
      <c r="AI38" s="5">
        <v>4.8600000000000003</v>
      </c>
      <c r="AJ38" s="5">
        <v>0</v>
      </c>
    </row>
    <row r="39" spans="1:36">
      <c r="A39" t="s">
        <v>78</v>
      </c>
      <c r="B39">
        <v>2013</v>
      </c>
      <c r="C39" t="s">
        <v>28</v>
      </c>
      <c r="D39" t="s">
        <v>23</v>
      </c>
      <c r="E39">
        <v>28</v>
      </c>
      <c r="F39">
        <v>5</v>
      </c>
      <c r="G39">
        <v>8</v>
      </c>
      <c r="H39">
        <v>0</v>
      </c>
      <c r="I39">
        <v>28</v>
      </c>
      <c r="J39">
        <v>18</v>
      </c>
      <c r="K39">
        <v>120.2</v>
      </c>
      <c r="L39">
        <v>7.46</v>
      </c>
      <c r="M39">
        <v>5.74</v>
      </c>
      <c r="N39">
        <v>0.52</v>
      </c>
      <c r="O39">
        <v>0.30599999999999999</v>
      </c>
      <c r="P39">
        <v>0.69799999999999995</v>
      </c>
      <c r="Q39">
        <v>0.48699999999999999</v>
      </c>
      <c r="R39">
        <v>6.0999999999999999E-2</v>
      </c>
      <c r="S39">
        <v>4.33</v>
      </c>
      <c r="T39">
        <v>4.34</v>
      </c>
      <c r="U39">
        <v>4.5999999999999996</v>
      </c>
      <c r="V39" s="3">
        <v>1.3</v>
      </c>
      <c r="W39" s="3">
        <v>0.186</v>
      </c>
      <c r="X39" s="3">
        <v>0.14299999999999999</v>
      </c>
      <c r="Y39" s="3">
        <v>4.2999999999999997E-2</v>
      </c>
      <c r="Z39" s="3">
        <v>0.25</v>
      </c>
      <c r="AA39" s="3">
        <v>1.58</v>
      </c>
      <c r="AB39" s="3">
        <v>1.48</v>
      </c>
      <c r="AC39" s="3">
        <v>0.183</v>
      </c>
      <c r="AD39" s="3">
        <v>0.33</v>
      </c>
      <c r="AE39" s="3">
        <v>0.22600000000000001</v>
      </c>
      <c r="AF39" s="3">
        <v>0.44800000000000001</v>
      </c>
      <c r="AG39" s="3">
        <v>0.23</v>
      </c>
      <c r="AH39" s="3">
        <v>0.32200000000000001</v>
      </c>
      <c r="AI39" s="5">
        <v>6.15</v>
      </c>
      <c r="AJ39" s="5">
        <v>0</v>
      </c>
    </row>
    <row r="40" spans="1:36">
      <c r="A40" t="s">
        <v>79</v>
      </c>
      <c r="B40">
        <v>2013</v>
      </c>
      <c r="C40" t="s">
        <v>28</v>
      </c>
      <c r="D40" t="s">
        <v>23</v>
      </c>
      <c r="E40">
        <v>25</v>
      </c>
      <c r="F40">
        <v>5</v>
      </c>
      <c r="G40">
        <v>2</v>
      </c>
      <c r="H40">
        <v>0</v>
      </c>
      <c r="I40">
        <v>14</v>
      </c>
      <c r="J40">
        <v>13</v>
      </c>
      <c r="K40">
        <v>83</v>
      </c>
      <c r="L40">
        <v>5.53</v>
      </c>
      <c r="M40">
        <v>1.52</v>
      </c>
      <c r="N40">
        <v>0.54</v>
      </c>
      <c r="O40">
        <v>0.245</v>
      </c>
      <c r="P40">
        <v>0.75600000000000001</v>
      </c>
      <c r="Q40">
        <v>0.38100000000000001</v>
      </c>
      <c r="R40">
        <v>4.3999999999999997E-2</v>
      </c>
      <c r="S40">
        <v>2.4900000000000002</v>
      </c>
      <c r="T40">
        <v>3.37</v>
      </c>
      <c r="U40">
        <v>4.04</v>
      </c>
      <c r="V40" s="3">
        <v>3.64</v>
      </c>
      <c r="W40" s="3">
        <v>0.155</v>
      </c>
      <c r="X40" s="3">
        <v>4.2000000000000003E-2</v>
      </c>
      <c r="Y40" s="3">
        <v>0.112</v>
      </c>
      <c r="Z40" s="3">
        <v>0.217</v>
      </c>
      <c r="AA40" s="3">
        <v>0.99</v>
      </c>
      <c r="AB40" s="3">
        <v>0.85</v>
      </c>
      <c r="AC40" s="3">
        <v>0.17100000000000001</v>
      </c>
      <c r="AD40" s="3">
        <v>0.44800000000000001</v>
      </c>
      <c r="AE40" s="3">
        <v>0.20399999999999999</v>
      </c>
      <c r="AF40" s="3">
        <v>0.45800000000000002</v>
      </c>
      <c r="AG40" s="3">
        <v>0.29399999999999998</v>
      </c>
      <c r="AH40" s="3">
        <v>0.248</v>
      </c>
      <c r="AI40" s="5">
        <v>7.56</v>
      </c>
      <c r="AJ40" s="5">
        <v>0</v>
      </c>
    </row>
    <row r="41" spans="1:36">
      <c r="A41" t="s">
        <v>80</v>
      </c>
      <c r="B41">
        <v>2014</v>
      </c>
      <c r="C41" t="s">
        <v>81</v>
      </c>
      <c r="D41" t="s">
        <v>23</v>
      </c>
      <c r="E41">
        <v>28</v>
      </c>
      <c r="F41">
        <v>2</v>
      </c>
      <c r="G41">
        <v>2</v>
      </c>
      <c r="H41">
        <v>0</v>
      </c>
      <c r="I41">
        <v>12</v>
      </c>
      <c r="J41">
        <v>7</v>
      </c>
      <c r="K41">
        <v>48.2</v>
      </c>
      <c r="L41">
        <v>7.58</v>
      </c>
      <c r="M41">
        <v>3.33</v>
      </c>
      <c r="N41">
        <v>0.37</v>
      </c>
      <c r="O41">
        <v>0.29399999999999998</v>
      </c>
      <c r="P41">
        <v>0.76</v>
      </c>
      <c r="Q41">
        <v>0.47099999999999997</v>
      </c>
      <c r="R41">
        <v>3.7999999999999999E-2</v>
      </c>
      <c r="S41">
        <v>3.14</v>
      </c>
      <c r="T41">
        <v>3.44</v>
      </c>
      <c r="U41">
        <v>4</v>
      </c>
      <c r="V41" s="3">
        <v>2.2799999999999998</v>
      </c>
      <c r="W41" s="3">
        <v>0.20599999999999999</v>
      </c>
      <c r="X41" s="3">
        <v>0.09</v>
      </c>
      <c r="Y41" s="3">
        <v>0.11600000000000001</v>
      </c>
      <c r="Z41" s="3">
        <v>0.23499999999999999</v>
      </c>
      <c r="AA41" s="3">
        <v>1.23</v>
      </c>
      <c r="AB41" s="3">
        <v>1.23</v>
      </c>
      <c r="AC41" s="3">
        <v>0.14499999999999999</v>
      </c>
      <c r="AD41" s="3">
        <v>0.38400000000000001</v>
      </c>
      <c r="AE41" s="3">
        <v>0.13200000000000001</v>
      </c>
      <c r="AF41" s="3">
        <v>0.47099999999999997</v>
      </c>
      <c r="AG41" s="3">
        <v>0.217</v>
      </c>
      <c r="AH41" s="3">
        <v>0.312</v>
      </c>
      <c r="AI41" s="5">
        <v>3.33</v>
      </c>
      <c r="AJ41" s="5">
        <v>1</v>
      </c>
    </row>
    <row r="42" spans="1:36">
      <c r="A42" t="s">
        <v>82</v>
      </c>
      <c r="B42">
        <v>2015</v>
      </c>
      <c r="C42" t="s">
        <v>83</v>
      </c>
      <c r="D42" t="s">
        <v>23</v>
      </c>
      <c r="E42">
        <v>26</v>
      </c>
      <c r="F42">
        <v>4</v>
      </c>
      <c r="G42">
        <v>4</v>
      </c>
      <c r="H42">
        <v>2</v>
      </c>
      <c r="I42">
        <v>30</v>
      </c>
      <c r="J42">
        <v>0</v>
      </c>
      <c r="K42">
        <v>33</v>
      </c>
      <c r="L42">
        <v>5.45</v>
      </c>
      <c r="M42">
        <v>2.1800000000000002</v>
      </c>
      <c r="N42">
        <v>0.27</v>
      </c>
      <c r="O42">
        <v>0.33900000000000002</v>
      </c>
      <c r="P42">
        <v>0.70799999999999996</v>
      </c>
      <c r="Q42">
        <v>0.64100000000000001</v>
      </c>
      <c r="R42">
        <v>4.4999999999999998E-2</v>
      </c>
      <c r="S42">
        <v>3.55</v>
      </c>
      <c r="T42">
        <v>3.61</v>
      </c>
      <c r="U42">
        <v>3.97</v>
      </c>
      <c r="V42" s="3">
        <v>1.5</v>
      </c>
      <c r="W42" s="3">
        <v>0.153</v>
      </c>
      <c r="X42" s="3">
        <v>0.10199999999999999</v>
      </c>
      <c r="Y42" s="3">
        <v>5.0999999999999997E-2</v>
      </c>
      <c r="Z42" s="3">
        <v>0.309</v>
      </c>
      <c r="AA42" s="3">
        <v>1.74</v>
      </c>
      <c r="AB42" s="3">
        <v>3</v>
      </c>
      <c r="AC42" s="3">
        <v>0.14599999999999999</v>
      </c>
      <c r="AD42" s="3">
        <v>0.214</v>
      </c>
      <c r="AE42" s="3">
        <v>0.22700000000000001</v>
      </c>
      <c r="AF42" s="3">
        <v>0.42199999999999999</v>
      </c>
      <c r="AG42" s="3">
        <v>0.25700000000000001</v>
      </c>
      <c r="AH42" s="3">
        <v>0.32100000000000001</v>
      </c>
      <c r="AI42" s="5">
        <v>5.23</v>
      </c>
      <c r="AJ42" s="5">
        <v>0</v>
      </c>
    </row>
    <row r="43" spans="1:36">
      <c r="A43" t="s">
        <v>84</v>
      </c>
      <c r="B43">
        <v>2015</v>
      </c>
      <c r="C43" t="s">
        <v>166</v>
      </c>
      <c r="D43" t="s">
        <v>23</v>
      </c>
      <c r="E43">
        <v>27</v>
      </c>
      <c r="F43">
        <v>9</v>
      </c>
      <c r="G43">
        <v>3</v>
      </c>
      <c r="H43">
        <v>0</v>
      </c>
      <c r="I43">
        <v>16</v>
      </c>
      <c r="J43">
        <v>15</v>
      </c>
      <c r="K43">
        <v>88.1</v>
      </c>
      <c r="L43">
        <v>7.13</v>
      </c>
      <c r="M43">
        <v>2.34</v>
      </c>
      <c r="N43">
        <v>0.82</v>
      </c>
      <c r="O43">
        <v>0.32300000000000001</v>
      </c>
      <c r="P43">
        <v>0.754</v>
      </c>
      <c r="Q43">
        <v>0.435</v>
      </c>
      <c r="R43">
        <v>0.08</v>
      </c>
      <c r="S43">
        <v>3.57</v>
      </c>
      <c r="T43">
        <v>4.1100000000000003</v>
      </c>
      <c r="U43">
        <v>4.1900000000000004</v>
      </c>
      <c r="V43" s="3">
        <v>3.1850000000000001</v>
      </c>
      <c r="W43" s="3">
        <v>0.24199999999999999</v>
      </c>
      <c r="X43" s="3">
        <v>7.3999999999999996E-2</v>
      </c>
      <c r="Y43" s="3">
        <v>0.16500000000000001</v>
      </c>
      <c r="Z43" s="3">
        <v>0.23899999999999999</v>
      </c>
      <c r="AA43" s="3">
        <v>1.2250000000000001</v>
      </c>
      <c r="AB43" s="3">
        <v>1.4</v>
      </c>
      <c r="AC43" s="3">
        <v>0.182</v>
      </c>
      <c r="AD43" s="3">
        <v>0.34300000000000003</v>
      </c>
      <c r="AE43" s="3">
        <v>0.27800000000000002</v>
      </c>
      <c r="AF43" s="3">
        <v>0.46100000000000002</v>
      </c>
      <c r="AG43" s="3">
        <v>0.21099999999999999</v>
      </c>
      <c r="AH43" s="3">
        <v>0.33300000000000002</v>
      </c>
      <c r="AI43" s="5">
        <v>5.22</v>
      </c>
      <c r="AJ43" s="5">
        <v>0</v>
      </c>
    </row>
    <row r="44" spans="1:36">
      <c r="A44" t="s">
        <v>86</v>
      </c>
      <c r="B44">
        <v>2017</v>
      </c>
      <c r="C44" t="s">
        <v>85</v>
      </c>
      <c r="D44" t="s">
        <v>23</v>
      </c>
      <c r="E44">
        <v>29</v>
      </c>
      <c r="F44">
        <v>2</v>
      </c>
      <c r="G44">
        <v>4</v>
      </c>
      <c r="H44">
        <v>0</v>
      </c>
      <c r="I44">
        <v>9</v>
      </c>
      <c r="J44">
        <v>9</v>
      </c>
      <c r="K44">
        <v>52.2</v>
      </c>
      <c r="L44">
        <v>6.66</v>
      </c>
      <c r="M44">
        <v>1.2</v>
      </c>
      <c r="N44">
        <v>0.68</v>
      </c>
      <c r="O44">
        <v>0.34699999999999998</v>
      </c>
      <c r="P44">
        <v>0.63200000000000001</v>
      </c>
      <c r="Q44">
        <v>0.43</v>
      </c>
      <c r="R44">
        <v>0.06</v>
      </c>
      <c r="S44">
        <v>4.2699999999999996</v>
      </c>
      <c r="T44">
        <v>3.68</v>
      </c>
      <c r="U44">
        <v>4.43</v>
      </c>
      <c r="V44" s="3">
        <v>5.57</v>
      </c>
      <c r="W44" s="3">
        <v>0.17399999999999999</v>
      </c>
      <c r="X44" s="3">
        <v>3.1E-2</v>
      </c>
      <c r="Y44" s="3">
        <v>0.14299999999999999</v>
      </c>
      <c r="Z44" s="3">
        <v>0.29599999999999999</v>
      </c>
      <c r="AA44" s="3">
        <v>1.35</v>
      </c>
      <c r="AB44" s="3">
        <v>1.1000000000000001</v>
      </c>
      <c r="AC44" s="3">
        <v>0.18</v>
      </c>
      <c r="AD44" s="3">
        <v>0.39</v>
      </c>
      <c r="AE44" s="3">
        <v>0.11899999999999999</v>
      </c>
      <c r="AF44" s="3">
        <v>0.36199999999999999</v>
      </c>
      <c r="AG44" s="3">
        <v>0.27100000000000002</v>
      </c>
      <c r="AH44" s="3">
        <v>0.36699999999999999</v>
      </c>
      <c r="AI44" s="5">
        <v>4.6900000000000004</v>
      </c>
      <c r="AJ44" s="5">
        <v>0</v>
      </c>
    </row>
    <row r="45" spans="1:36">
      <c r="A45" t="s">
        <v>87</v>
      </c>
      <c r="B45">
        <v>2017</v>
      </c>
      <c r="C45" t="s">
        <v>166</v>
      </c>
      <c r="D45" t="s">
        <v>23</v>
      </c>
      <c r="E45">
        <v>26</v>
      </c>
      <c r="F45">
        <v>5</v>
      </c>
      <c r="G45">
        <v>5</v>
      </c>
      <c r="H45">
        <v>0</v>
      </c>
      <c r="I45">
        <v>26</v>
      </c>
      <c r="J45">
        <v>15</v>
      </c>
      <c r="K45">
        <v>78.3</v>
      </c>
      <c r="L45">
        <v>9.5500000000000007</v>
      </c>
      <c r="M45">
        <v>6.88</v>
      </c>
      <c r="N45">
        <v>1.0249999999999999</v>
      </c>
      <c r="O45">
        <f>0.385/5+0.275/2</f>
        <v>0.21450000000000002</v>
      </c>
      <c r="P45">
        <f>(0.603+0.727)/2</f>
        <v>0.66500000000000004</v>
      </c>
      <c r="Q45">
        <v>0.43</v>
      </c>
      <c r="R45">
        <v>0.114</v>
      </c>
      <c r="S45">
        <f>(6.75+4.95)/2</f>
        <v>5.85</v>
      </c>
      <c r="T45">
        <v>5.49</v>
      </c>
      <c r="U45">
        <v>5.39</v>
      </c>
      <c r="V45" s="3">
        <v>1.4</v>
      </c>
      <c r="W45" s="3">
        <v>0.22500000000000001</v>
      </c>
      <c r="X45" s="3">
        <v>0.16200000000000001</v>
      </c>
      <c r="Y45" s="3">
        <v>6.4000000000000001E-2</v>
      </c>
      <c r="Z45" s="3">
        <v>0.26100000000000001</v>
      </c>
      <c r="AA45" s="3">
        <v>0.18099999999999999</v>
      </c>
      <c r="AB45" s="3">
        <v>0.123</v>
      </c>
      <c r="AC45" s="3">
        <f>(0.233+0.183)/2</f>
        <v>0.20800000000000002</v>
      </c>
      <c r="AD45" s="3">
        <f>(0.318+0.409)/2</f>
        <v>0.36349999999999999</v>
      </c>
      <c r="AE45" s="3">
        <v>0.22850000000000001</v>
      </c>
      <c r="AF45" s="3">
        <v>0.378</v>
      </c>
      <c r="AG45" s="3">
        <v>0.29599999999999999</v>
      </c>
      <c r="AH45" s="3">
        <f>(0.358+0.295)/2</f>
        <v>0.32650000000000001</v>
      </c>
      <c r="AI45" s="5">
        <v>4.3499999999999996</v>
      </c>
      <c r="AJ45" s="5">
        <v>0</v>
      </c>
    </row>
    <row r="46" spans="1:36">
      <c r="A46" t="s">
        <v>88</v>
      </c>
      <c r="B46">
        <v>2018</v>
      </c>
      <c r="C46" t="s">
        <v>89</v>
      </c>
      <c r="D46" t="s">
        <v>23</v>
      </c>
      <c r="E46">
        <v>28</v>
      </c>
      <c r="F46">
        <v>3</v>
      </c>
      <c r="G46">
        <v>2</v>
      </c>
      <c r="H46">
        <v>0</v>
      </c>
      <c r="I46">
        <v>15</v>
      </c>
      <c r="J46">
        <v>8</v>
      </c>
      <c r="K46">
        <v>53.1</v>
      </c>
      <c r="L46">
        <v>7.26</v>
      </c>
      <c r="M46">
        <v>2.87</v>
      </c>
      <c r="N46">
        <v>1.01</v>
      </c>
      <c r="O46">
        <v>0.32300000000000001</v>
      </c>
      <c r="P46">
        <v>0.69799999999999995</v>
      </c>
      <c r="Q46">
        <v>0.48799999999999999</v>
      </c>
      <c r="R46">
        <v>0.12</v>
      </c>
      <c r="S46">
        <v>4.8899999999999997</v>
      </c>
      <c r="T46">
        <v>4.3600000000000003</v>
      </c>
      <c r="U46">
        <v>3.98</v>
      </c>
      <c r="V46" s="3">
        <v>2.5299999999999998</v>
      </c>
      <c r="W46" s="3">
        <v>0.184</v>
      </c>
      <c r="X46" s="3">
        <v>7.2999999999999995E-2</v>
      </c>
      <c r="Y46" s="3">
        <v>0.111</v>
      </c>
      <c r="Z46" s="3">
        <v>0.27700000000000002</v>
      </c>
      <c r="AA46" s="3">
        <v>1.43</v>
      </c>
      <c r="AB46" s="3">
        <v>1.64</v>
      </c>
      <c r="AC46" s="3">
        <v>0.214</v>
      </c>
      <c r="AD46" s="3">
        <v>0.42980000000000002</v>
      </c>
      <c r="AE46" s="3">
        <v>0.12</v>
      </c>
      <c r="AF46" s="3">
        <v>0.47699999999999998</v>
      </c>
      <c r="AG46" s="3">
        <v>0.24099999999999999</v>
      </c>
      <c r="AH46" s="3">
        <v>0.28199999999999997</v>
      </c>
      <c r="AI46" s="5">
        <v>3.49</v>
      </c>
      <c r="AJ46" s="5">
        <v>1</v>
      </c>
    </row>
    <row r="47" spans="1:36">
      <c r="A47" t="s">
        <v>90</v>
      </c>
      <c r="B47">
        <v>2019</v>
      </c>
      <c r="C47" t="s">
        <v>89</v>
      </c>
      <c r="D47" t="s">
        <v>23</v>
      </c>
      <c r="E47">
        <v>28</v>
      </c>
      <c r="F47">
        <v>5</v>
      </c>
      <c r="G47">
        <v>7</v>
      </c>
      <c r="H47">
        <v>0</v>
      </c>
      <c r="I47">
        <v>14</v>
      </c>
      <c r="J47">
        <v>14</v>
      </c>
      <c r="K47">
        <v>77</v>
      </c>
      <c r="L47">
        <v>8.8800000000000008</v>
      </c>
      <c r="M47">
        <v>3.04</v>
      </c>
      <c r="N47">
        <v>1.29</v>
      </c>
      <c r="O47">
        <v>0.31</v>
      </c>
      <c r="P47">
        <v>0.69</v>
      </c>
      <c r="Q47">
        <v>0.41699999999999998</v>
      </c>
      <c r="R47">
        <v>0.13300000000000001</v>
      </c>
      <c r="S47">
        <v>5.26</v>
      </c>
      <c r="T47">
        <v>4.83</v>
      </c>
      <c r="U47">
        <v>4.9400000000000004</v>
      </c>
      <c r="V47" s="3">
        <v>2.92</v>
      </c>
      <c r="W47" s="3">
        <v>0.22800000000000001</v>
      </c>
      <c r="X47" s="3">
        <v>7.8E-2</v>
      </c>
      <c r="Y47" s="3">
        <v>0.15</v>
      </c>
      <c r="Z47" s="3">
        <v>0.25700000000000001</v>
      </c>
      <c r="AA47" s="3">
        <v>1.34</v>
      </c>
      <c r="AB47" s="3">
        <v>1.1200000000000001</v>
      </c>
      <c r="AC47" s="3">
        <v>0.21099999999999999</v>
      </c>
      <c r="AD47" s="3">
        <v>0.372</v>
      </c>
      <c r="AE47" s="3">
        <v>0.22900000000000001</v>
      </c>
      <c r="AF47" s="3">
        <v>0.46400000000000002</v>
      </c>
      <c r="AG47" s="3">
        <v>0.20499999999999999</v>
      </c>
      <c r="AH47" s="3">
        <v>0.33</v>
      </c>
      <c r="AI47" s="5">
        <v>3.35</v>
      </c>
      <c r="AJ47" s="5">
        <v>1</v>
      </c>
    </row>
    <row r="48" spans="1:36">
      <c r="A48" t="s">
        <v>91</v>
      </c>
      <c r="B48">
        <v>2010</v>
      </c>
      <c r="C48" t="s">
        <v>41</v>
      </c>
      <c r="D48" t="s">
        <v>23</v>
      </c>
      <c r="E48">
        <v>27</v>
      </c>
      <c r="F48">
        <v>2</v>
      </c>
      <c r="G48">
        <v>2</v>
      </c>
      <c r="H48">
        <v>0</v>
      </c>
      <c r="I48">
        <v>21</v>
      </c>
      <c r="J48">
        <v>5</v>
      </c>
      <c r="K48">
        <v>46.500000000000007</v>
      </c>
      <c r="L48">
        <v>6.95</v>
      </c>
      <c r="M48">
        <v>7.81</v>
      </c>
      <c r="N48">
        <v>1.1100000000000001</v>
      </c>
      <c r="O48">
        <v>0.313</v>
      </c>
      <c r="P48">
        <v>0.627</v>
      </c>
      <c r="Q48">
        <v>0.46200000000000002</v>
      </c>
      <c r="R48">
        <v>8.1000000000000003E-2</v>
      </c>
      <c r="S48">
        <v>8.9700000000000006</v>
      </c>
      <c r="T48">
        <v>6.2</v>
      </c>
      <c r="U48">
        <v>6</v>
      </c>
      <c r="V48" s="3">
        <v>0.98599999999999999</v>
      </c>
      <c r="W48" s="3">
        <v>0.156</v>
      </c>
      <c r="X48" s="3">
        <v>0.17100000000000001</v>
      </c>
      <c r="Y48" s="3">
        <v>0</v>
      </c>
      <c r="Z48" s="3">
        <v>0.27900000000000003</v>
      </c>
      <c r="AA48" s="3">
        <v>2.06</v>
      </c>
      <c r="AB48" s="3">
        <v>1.76</v>
      </c>
      <c r="AC48" s="3">
        <v>0.16400000000000001</v>
      </c>
      <c r="AD48" s="3">
        <v>0.375</v>
      </c>
      <c r="AE48" s="3">
        <v>0.32</v>
      </c>
      <c r="AF48" s="3">
        <v>0.496</v>
      </c>
      <c r="AG48" s="3">
        <v>0.251</v>
      </c>
      <c r="AH48" s="3">
        <v>0.252</v>
      </c>
      <c r="AI48" s="5">
        <v>4.25</v>
      </c>
      <c r="AJ48" s="5">
        <v>0</v>
      </c>
    </row>
    <row r="49" spans="1:36">
      <c r="A49" t="s">
        <v>92</v>
      </c>
      <c r="B49">
        <v>2011</v>
      </c>
      <c r="C49" t="s">
        <v>41</v>
      </c>
      <c r="D49" t="s">
        <v>23</v>
      </c>
      <c r="E49">
        <v>25</v>
      </c>
      <c r="F49">
        <v>3</v>
      </c>
      <c r="G49">
        <v>1</v>
      </c>
      <c r="H49">
        <v>0</v>
      </c>
      <c r="I49">
        <v>18</v>
      </c>
      <c r="J49">
        <v>1</v>
      </c>
      <c r="K49">
        <v>30.1</v>
      </c>
      <c r="L49">
        <v>5.98</v>
      </c>
      <c r="M49">
        <v>5.21</v>
      </c>
      <c r="N49">
        <v>0.57999999999999996</v>
      </c>
      <c r="O49">
        <v>0.33600000000000002</v>
      </c>
      <c r="P49">
        <v>0.77300000000000002</v>
      </c>
      <c r="Q49">
        <v>0.43049999999999999</v>
      </c>
      <c r="R49">
        <v>4.3999999999999997E-2</v>
      </c>
      <c r="S49">
        <v>5.2050000000000001</v>
      </c>
      <c r="T49">
        <v>5.3450000000000006</v>
      </c>
      <c r="U49">
        <v>6.02</v>
      </c>
      <c r="V49" s="3">
        <v>1.1200000000000001</v>
      </c>
      <c r="W49" s="3">
        <v>0.13700000000000001</v>
      </c>
      <c r="X49" s="3">
        <v>0.122</v>
      </c>
      <c r="Y49" s="3">
        <v>2.1000000000000001E-2</v>
      </c>
      <c r="Z49" s="3">
        <f>(0.208+0.365)/2</f>
        <v>0.28649999999999998</v>
      </c>
      <c r="AA49" s="3">
        <v>1.72</v>
      </c>
      <c r="AB49" s="3">
        <v>1.1779999999999999</v>
      </c>
      <c r="AC49" s="3">
        <v>0.215</v>
      </c>
      <c r="AD49" s="3">
        <v>0.35499999999999998</v>
      </c>
      <c r="AE49" s="3">
        <v>0.13300000000000001</v>
      </c>
      <c r="AF49" s="3">
        <f>(0.43+0.488)/2</f>
        <v>0.45899999999999996</v>
      </c>
      <c r="AG49" s="3">
        <v>0.20499999999999999</v>
      </c>
      <c r="AH49" s="3">
        <f>(0.381+0.291)/2</f>
        <v>0.33599999999999997</v>
      </c>
      <c r="AI49" s="5">
        <v>3.42</v>
      </c>
      <c r="AJ49" s="5">
        <v>1</v>
      </c>
    </row>
    <row r="50" spans="1:36">
      <c r="A50" t="s">
        <v>93</v>
      </c>
      <c r="B50">
        <v>2010</v>
      </c>
      <c r="C50" t="s">
        <v>94</v>
      </c>
      <c r="D50" t="s">
        <v>23</v>
      </c>
      <c r="E50">
        <v>27</v>
      </c>
      <c r="F50">
        <v>9</v>
      </c>
      <c r="G50">
        <v>4</v>
      </c>
      <c r="H50">
        <v>0</v>
      </c>
      <c r="I50">
        <v>22</v>
      </c>
      <c r="J50">
        <v>19</v>
      </c>
      <c r="K50">
        <v>123.2</v>
      </c>
      <c r="L50">
        <v>5.39</v>
      </c>
      <c r="M50">
        <v>3.2</v>
      </c>
      <c r="N50">
        <v>0.28999999999999998</v>
      </c>
      <c r="O50">
        <v>0.29299999999999998</v>
      </c>
      <c r="P50">
        <v>0.77300000000000002</v>
      </c>
      <c r="Q50">
        <v>0.496</v>
      </c>
      <c r="R50">
        <v>3.1E-2</v>
      </c>
      <c r="S50">
        <v>2.5499999999999998</v>
      </c>
      <c r="T50">
        <v>4</v>
      </c>
      <c r="U50">
        <v>4.92</v>
      </c>
      <c r="V50" s="3">
        <v>1.68</v>
      </c>
      <c r="W50" s="3">
        <v>0.14099999999999999</v>
      </c>
      <c r="X50" s="3">
        <v>8.4000000000000005E-2</v>
      </c>
      <c r="Y50" s="3">
        <v>5.7000000000000002E-2</v>
      </c>
      <c r="Z50" s="3">
        <v>0.254</v>
      </c>
      <c r="AA50" s="3">
        <v>1.33</v>
      </c>
      <c r="AB50" s="3">
        <v>1.48</v>
      </c>
      <c r="AC50" s="3">
        <v>0.17</v>
      </c>
      <c r="AD50" s="3">
        <v>0.33400000000000002</v>
      </c>
      <c r="AE50" s="3">
        <v>0.13100000000000001</v>
      </c>
      <c r="AF50" s="3">
        <v>0.439</v>
      </c>
      <c r="AG50" s="3">
        <v>0.218</v>
      </c>
      <c r="AH50" s="3">
        <v>0.34200000000000003</v>
      </c>
      <c r="AI50" s="5">
        <v>4.4000000000000004</v>
      </c>
      <c r="AJ50" s="5">
        <v>1</v>
      </c>
    </row>
    <row r="51" spans="1:36">
      <c r="A51" t="s">
        <v>95</v>
      </c>
      <c r="B51">
        <v>2013</v>
      </c>
      <c r="C51" t="s">
        <v>43</v>
      </c>
      <c r="D51" t="s">
        <v>23</v>
      </c>
      <c r="E51">
        <v>30</v>
      </c>
      <c r="F51">
        <v>5</v>
      </c>
      <c r="G51">
        <v>0</v>
      </c>
      <c r="H51">
        <v>28</v>
      </c>
      <c r="I51">
        <v>47</v>
      </c>
      <c r="J51">
        <v>0</v>
      </c>
      <c r="K51">
        <v>50.2</v>
      </c>
      <c r="L51">
        <v>9.9499999999999993</v>
      </c>
      <c r="M51">
        <v>2.4900000000000002</v>
      </c>
      <c r="N51">
        <v>0.89</v>
      </c>
      <c r="O51">
        <v>0.23799999999999999</v>
      </c>
      <c r="P51">
        <v>0.76700000000000002</v>
      </c>
      <c r="Q51">
        <v>0.48399999999999999</v>
      </c>
      <c r="R51">
        <v>0.14699999999999999</v>
      </c>
      <c r="S51">
        <v>2.66</v>
      </c>
      <c r="T51">
        <v>3.17</v>
      </c>
      <c r="U51">
        <v>2.6</v>
      </c>
      <c r="V51" s="3">
        <v>4</v>
      </c>
      <c r="W51" s="3">
        <v>0.27700000000000002</v>
      </c>
      <c r="X51" s="3">
        <v>6.9000000000000006E-2</v>
      </c>
      <c r="Y51" s="3">
        <v>0.20799999999999999</v>
      </c>
      <c r="Z51" s="3">
        <v>0.187</v>
      </c>
      <c r="AA51" s="3">
        <v>0.97</v>
      </c>
      <c r="AB51" s="3">
        <v>1.76</v>
      </c>
      <c r="AC51" s="3">
        <v>0.24199999999999999</v>
      </c>
      <c r="AD51" s="3">
        <v>0.27400000000000002</v>
      </c>
      <c r="AE51" s="3">
        <v>0.20599999999999999</v>
      </c>
      <c r="AF51" s="3">
        <v>0.57399999999999995</v>
      </c>
      <c r="AG51" s="3">
        <v>0.20200000000000001</v>
      </c>
      <c r="AH51" s="3">
        <v>0.22500000000000001</v>
      </c>
      <c r="AI51" s="5">
        <v>3.88</v>
      </c>
      <c r="AJ51" s="5">
        <v>0</v>
      </c>
    </row>
    <row r="52" spans="1:36">
      <c r="A52" t="s">
        <v>96</v>
      </c>
      <c r="B52">
        <v>2013</v>
      </c>
      <c r="C52" t="s">
        <v>39</v>
      </c>
      <c r="D52" t="s">
        <v>23</v>
      </c>
      <c r="E52">
        <v>29</v>
      </c>
      <c r="F52">
        <v>3</v>
      </c>
      <c r="G52">
        <v>6</v>
      </c>
      <c r="H52">
        <v>0</v>
      </c>
      <c r="I52">
        <v>16</v>
      </c>
      <c r="J52">
        <v>16</v>
      </c>
      <c r="K52">
        <v>84.1</v>
      </c>
      <c r="L52">
        <v>7.26</v>
      </c>
      <c r="M52">
        <v>3.63</v>
      </c>
      <c r="N52">
        <v>0.85</v>
      </c>
      <c r="O52">
        <v>0.313</v>
      </c>
      <c r="P52">
        <v>0.69399999999999995</v>
      </c>
      <c r="Q52">
        <v>0.433</v>
      </c>
      <c r="R52">
        <v>8.2000000000000003E-2</v>
      </c>
      <c r="S52">
        <v>4.4800000000000004</v>
      </c>
      <c r="T52">
        <v>4.47</v>
      </c>
      <c r="U52">
        <v>4.53</v>
      </c>
      <c r="V52" s="3">
        <v>2</v>
      </c>
      <c r="W52" s="3">
        <v>0.17899999999999999</v>
      </c>
      <c r="X52" s="3">
        <v>0.09</v>
      </c>
      <c r="Y52" s="3">
        <v>8.8999999999999996E-2</v>
      </c>
      <c r="Z52" s="3">
        <v>0.26700000000000002</v>
      </c>
      <c r="AA52" s="3">
        <v>1.49</v>
      </c>
      <c r="AB52" s="3">
        <v>1.1599999999999999</v>
      </c>
      <c r="AC52" s="3">
        <v>0.19400000000000001</v>
      </c>
      <c r="AD52" s="3">
        <v>0.373</v>
      </c>
      <c r="AE52" s="3">
        <v>0.184</v>
      </c>
      <c r="AF52" s="3">
        <v>0.39400000000000002</v>
      </c>
      <c r="AG52" s="3">
        <v>0.26700000000000002</v>
      </c>
      <c r="AH52" s="3">
        <v>0.33900000000000002</v>
      </c>
      <c r="AI52" s="5">
        <v>3.73</v>
      </c>
      <c r="AJ52" s="5">
        <v>1</v>
      </c>
    </row>
    <row r="53" spans="1:36">
      <c r="A53" t="s">
        <v>97</v>
      </c>
      <c r="B53">
        <v>2014</v>
      </c>
      <c r="C53" t="s">
        <v>39</v>
      </c>
      <c r="D53" t="s">
        <v>23</v>
      </c>
      <c r="E53">
        <v>31</v>
      </c>
      <c r="F53">
        <v>6</v>
      </c>
      <c r="G53">
        <v>4</v>
      </c>
      <c r="H53">
        <v>1</v>
      </c>
      <c r="I53">
        <v>44</v>
      </c>
      <c r="J53">
        <v>3</v>
      </c>
      <c r="K53">
        <v>69</v>
      </c>
      <c r="L53">
        <v>8.8699999999999992</v>
      </c>
      <c r="M53">
        <v>3.39</v>
      </c>
      <c r="N53">
        <v>1.04</v>
      </c>
      <c r="O53">
        <v>0.30099999999999999</v>
      </c>
      <c r="P53">
        <v>0.74299999999999999</v>
      </c>
      <c r="Q53">
        <v>0.35</v>
      </c>
      <c r="R53">
        <v>8.7999999999999995E-2</v>
      </c>
      <c r="S53">
        <v>3.65</v>
      </c>
      <c r="T53">
        <v>4.5</v>
      </c>
      <c r="U53">
        <v>4.72</v>
      </c>
      <c r="V53" s="3">
        <v>2.62</v>
      </c>
      <c r="W53" s="3">
        <v>0.22600000000000001</v>
      </c>
      <c r="X53" s="3">
        <v>8.5999999999999993E-2</v>
      </c>
      <c r="Y53" s="3">
        <v>0.13900000000000001</v>
      </c>
      <c r="Z53" s="3">
        <v>0.246</v>
      </c>
      <c r="AA53" s="3">
        <v>1.35</v>
      </c>
      <c r="AB53" s="3">
        <v>0.76</v>
      </c>
      <c r="AC53" s="3">
        <v>0.188</v>
      </c>
      <c r="AD53" s="3">
        <v>0.46200000000000002</v>
      </c>
      <c r="AE53" s="3">
        <v>0.24199999999999999</v>
      </c>
      <c r="AF53" s="3">
        <v>0.44600000000000001</v>
      </c>
      <c r="AG53" s="3">
        <v>0.309</v>
      </c>
      <c r="AH53" s="3">
        <v>0.245</v>
      </c>
      <c r="AI53" s="5">
        <v>7.25</v>
      </c>
      <c r="AJ53" s="5">
        <v>0</v>
      </c>
    </row>
    <row r="54" spans="1:36">
      <c r="A54" t="s">
        <v>98</v>
      </c>
      <c r="B54">
        <v>2014</v>
      </c>
      <c r="C54" t="s">
        <v>43</v>
      </c>
      <c r="D54" t="s">
        <v>23</v>
      </c>
      <c r="E54">
        <v>26</v>
      </c>
      <c r="F54">
        <v>5</v>
      </c>
      <c r="G54">
        <v>5</v>
      </c>
      <c r="H54">
        <v>1</v>
      </c>
      <c r="I54">
        <v>22</v>
      </c>
      <c r="J54">
        <v>13</v>
      </c>
      <c r="K54">
        <v>85.1</v>
      </c>
      <c r="L54">
        <v>8.44</v>
      </c>
      <c r="M54">
        <v>4.01</v>
      </c>
      <c r="N54">
        <v>1.48</v>
      </c>
      <c r="O54">
        <v>0.27200000000000002</v>
      </c>
      <c r="P54">
        <v>0.66400000000000003</v>
      </c>
      <c r="Q54">
        <v>0.41099999999999998</v>
      </c>
      <c r="R54">
        <v>0.151</v>
      </c>
      <c r="S54">
        <v>5.48</v>
      </c>
      <c r="T54">
        <v>5.16</v>
      </c>
      <c r="U54">
        <v>4.13</v>
      </c>
      <c r="V54" s="3">
        <v>2.11</v>
      </c>
      <c r="W54" s="3">
        <v>0.215</v>
      </c>
      <c r="X54" s="3">
        <v>0.10199999999999999</v>
      </c>
      <c r="Y54" s="3">
        <v>0.113</v>
      </c>
      <c r="Z54" s="3">
        <v>0.23699999999999999</v>
      </c>
      <c r="AA54" s="3">
        <v>1.36</v>
      </c>
      <c r="AB54" s="3">
        <v>1.06</v>
      </c>
      <c r="AC54" s="3">
        <v>0.20300000000000001</v>
      </c>
      <c r="AD54" s="3">
        <v>0.38600000000000001</v>
      </c>
      <c r="AE54" s="3">
        <v>0.129</v>
      </c>
      <c r="AF54" s="3">
        <v>0.41499999999999998</v>
      </c>
      <c r="AG54" s="3">
        <v>0.27800000000000002</v>
      </c>
      <c r="AH54" s="3">
        <v>0.307</v>
      </c>
      <c r="AI54" s="5">
        <v>5.07</v>
      </c>
      <c r="AJ54" s="5">
        <v>0</v>
      </c>
    </row>
    <row r="55" spans="1:36">
      <c r="A55" t="s">
        <v>99</v>
      </c>
      <c r="B55">
        <v>2015</v>
      </c>
      <c r="C55" t="s">
        <v>100</v>
      </c>
      <c r="D55" t="s">
        <v>23</v>
      </c>
      <c r="E55">
        <v>28</v>
      </c>
      <c r="F55">
        <v>4</v>
      </c>
      <c r="G55">
        <v>4</v>
      </c>
      <c r="H55">
        <v>0</v>
      </c>
      <c r="I55">
        <v>11</v>
      </c>
      <c r="J55">
        <v>10</v>
      </c>
      <c r="K55">
        <v>65</v>
      </c>
      <c r="L55">
        <v>7.75</v>
      </c>
      <c r="M55">
        <v>2.2200000000000002</v>
      </c>
      <c r="N55">
        <v>0.97</v>
      </c>
      <c r="O55">
        <v>0.22800000000000001</v>
      </c>
      <c r="P55">
        <v>0.70899999999999996</v>
      </c>
      <c r="Q55">
        <v>0.40500000000000003</v>
      </c>
      <c r="R55">
        <v>9.7000000000000003E-2</v>
      </c>
      <c r="S55">
        <v>3.32</v>
      </c>
      <c r="T55">
        <v>3.57</v>
      </c>
      <c r="U55">
        <v>3.15</v>
      </c>
      <c r="V55" s="3">
        <v>3.5</v>
      </c>
      <c r="W55" s="3">
        <v>0.224</v>
      </c>
      <c r="X55" s="3">
        <v>6.4000000000000001E-2</v>
      </c>
      <c r="Y55" s="3">
        <v>0.16</v>
      </c>
      <c r="Z55" s="3">
        <v>0.19700000000000001</v>
      </c>
      <c r="AA55" s="3">
        <v>0.95</v>
      </c>
      <c r="AB55" s="3">
        <v>0.97</v>
      </c>
      <c r="AC55" s="3">
        <v>0.17899999999999999</v>
      </c>
      <c r="AD55" s="3">
        <v>0.41599999999999998</v>
      </c>
      <c r="AE55" s="3">
        <v>0.20799999999999999</v>
      </c>
      <c r="AF55" s="3">
        <v>0.39300000000000002</v>
      </c>
      <c r="AG55" s="3">
        <v>0.33700000000000002</v>
      </c>
      <c r="AH55" s="3">
        <v>0.27</v>
      </c>
      <c r="AI55" s="5">
        <v>3.72</v>
      </c>
      <c r="AJ55" s="5">
        <v>1</v>
      </c>
    </row>
    <row r="56" spans="1:36">
      <c r="A56" t="s">
        <v>101</v>
      </c>
      <c r="B56">
        <v>2015</v>
      </c>
      <c r="C56" t="s">
        <v>73</v>
      </c>
      <c r="D56" t="s">
        <v>23</v>
      </c>
      <c r="E56">
        <v>25</v>
      </c>
      <c r="F56">
        <v>5</v>
      </c>
      <c r="G56">
        <v>10</v>
      </c>
      <c r="H56">
        <v>2</v>
      </c>
      <c r="I56">
        <v>35</v>
      </c>
      <c r="J56">
        <v>14</v>
      </c>
      <c r="K56">
        <v>114.1</v>
      </c>
      <c r="L56">
        <v>5.27</v>
      </c>
      <c r="M56">
        <v>2.68</v>
      </c>
      <c r="N56">
        <v>0.63</v>
      </c>
      <c r="O56">
        <v>0.32300000000000001</v>
      </c>
      <c r="P56">
        <v>0.70899999999999996</v>
      </c>
      <c r="Q56">
        <v>0.496</v>
      </c>
      <c r="R56">
        <v>7.8E-2</v>
      </c>
      <c r="S56">
        <v>3.94</v>
      </c>
      <c r="T56">
        <v>3.94</v>
      </c>
      <c r="U56">
        <v>3.83</v>
      </c>
      <c r="V56" s="3">
        <v>1.97</v>
      </c>
      <c r="W56" s="3">
        <v>0.13400000000000001</v>
      </c>
      <c r="X56" s="3">
        <v>6.8000000000000005E-2</v>
      </c>
      <c r="Y56" s="3">
        <v>6.6000000000000003E-2</v>
      </c>
      <c r="Z56" s="3">
        <v>0.28799999999999998</v>
      </c>
      <c r="AA56" s="3">
        <v>1.45</v>
      </c>
      <c r="AB56" s="3">
        <v>1.83</v>
      </c>
      <c r="AC56" s="3">
        <v>0.23200000000000001</v>
      </c>
      <c r="AD56" s="3">
        <v>0.27200000000000002</v>
      </c>
      <c r="AE56" s="3">
        <v>0.214</v>
      </c>
      <c r="AF56" s="3">
        <v>0.44700000000000001</v>
      </c>
      <c r="AG56" s="3">
        <v>0.22600000000000001</v>
      </c>
      <c r="AH56" s="3">
        <v>0.32700000000000001</v>
      </c>
      <c r="AI56" s="5">
        <v>4.96</v>
      </c>
      <c r="AJ56" s="5">
        <v>0</v>
      </c>
    </row>
    <row r="57" spans="1:36">
      <c r="A57" t="s">
        <v>102</v>
      </c>
      <c r="B57">
        <v>2016</v>
      </c>
      <c r="C57" t="s">
        <v>77</v>
      </c>
      <c r="D57" t="s">
        <v>23</v>
      </c>
      <c r="E57">
        <v>27</v>
      </c>
      <c r="F57">
        <v>5</v>
      </c>
      <c r="G57">
        <v>7</v>
      </c>
      <c r="H57">
        <v>0</v>
      </c>
      <c r="I57">
        <v>16</v>
      </c>
      <c r="J57">
        <v>16</v>
      </c>
      <c r="K57">
        <v>87.1</v>
      </c>
      <c r="L57">
        <v>5.05</v>
      </c>
      <c r="M57">
        <v>1.96</v>
      </c>
      <c r="N57">
        <v>1.03</v>
      </c>
      <c r="O57">
        <v>0.33200000000000002</v>
      </c>
      <c r="P57">
        <v>0.63300000000000001</v>
      </c>
      <c r="Q57">
        <v>0.44700000000000001</v>
      </c>
      <c r="R57">
        <v>8.2000000000000003E-2</v>
      </c>
      <c r="S57">
        <v>5.56</v>
      </c>
      <c r="T57">
        <v>4.26</v>
      </c>
      <c r="U57">
        <v>4.25</v>
      </c>
      <c r="V57" s="3">
        <v>2.58</v>
      </c>
      <c r="W57" s="3">
        <v>0.126</v>
      </c>
      <c r="X57" s="3">
        <v>4.9000000000000002E-2</v>
      </c>
      <c r="Y57" s="3">
        <v>7.6999999999999999E-2</v>
      </c>
      <c r="Z57" s="3">
        <v>0.30599999999999999</v>
      </c>
      <c r="AA57" s="3">
        <v>1.51</v>
      </c>
      <c r="AB57" s="3">
        <v>1.1499999999999999</v>
      </c>
      <c r="AC57" s="3">
        <v>0.16300000000000001</v>
      </c>
      <c r="AD57" s="3">
        <v>0.39</v>
      </c>
      <c r="AE57" s="3">
        <v>0.23799999999999999</v>
      </c>
      <c r="AF57" s="3">
        <v>0.50900000000000001</v>
      </c>
      <c r="AG57" s="3">
        <v>0.21299999999999999</v>
      </c>
      <c r="AH57" s="3">
        <v>0.27800000000000002</v>
      </c>
      <c r="AI57" s="5">
        <v>4.66</v>
      </c>
      <c r="AJ57" s="5">
        <v>1</v>
      </c>
    </row>
    <row r="58" spans="1:36">
      <c r="A58" t="s">
        <v>103</v>
      </c>
      <c r="B58">
        <v>2016</v>
      </c>
      <c r="C58" t="s">
        <v>33</v>
      </c>
      <c r="D58" t="s">
        <v>23</v>
      </c>
      <c r="E58">
        <v>26</v>
      </c>
      <c r="F58">
        <v>14</v>
      </c>
      <c r="G58">
        <v>6</v>
      </c>
      <c r="H58">
        <v>0</v>
      </c>
      <c r="I58">
        <v>26</v>
      </c>
      <c r="J58">
        <v>24</v>
      </c>
      <c r="K58">
        <v>124.1</v>
      </c>
      <c r="L58">
        <v>8.5399999999999991</v>
      </c>
      <c r="M58">
        <v>2.82</v>
      </c>
      <c r="N58">
        <v>1.0900000000000001</v>
      </c>
      <c r="O58">
        <v>0.36399999999999999</v>
      </c>
      <c r="P58">
        <v>0.65500000000000003</v>
      </c>
      <c r="Q58">
        <v>0.43</v>
      </c>
      <c r="R58">
        <v>0.106</v>
      </c>
      <c r="S58">
        <v>5.43</v>
      </c>
      <c r="T58">
        <v>4.45</v>
      </c>
      <c r="U58">
        <v>4.25</v>
      </c>
      <c r="V58" s="3">
        <v>3.03</v>
      </c>
      <c r="W58" s="3">
        <v>0.21099999999999999</v>
      </c>
      <c r="X58" s="3">
        <v>7.0000000000000007E-2</v>
      </c>
      <c r="Y58" s="3">
        <v>0.14099999999999999</v>
      </c>
      <c r="Z58" s="3">
        <v>0.29899999999999999</v>
      </c>
      <c r="AA58" s="3">
        <v>1.55</v>
      </c>
      <c r="AB58" s="3">
        <v>1.18</v>
      </c>
      <c r="AC58" s="3">
        <v>0.20599999999999999</v>
      </c>
      <c r="AD58" s="3">
        <v>0.36299999999999999</v>
      </c>
      <c r="AE58" s="3">
        <v>0.14899999999999999</v>
      </c>
      <c r="AF58" s="3">
        <v>0.441</v>
      </c>
      <c r="AG58" s="3">
        <v>0.26200000000000001</v>
      </c>
      <c r="AH58" s="3">
        <v>0.29699999999999999</v>
      </c>
      <c r="AI58" s="5">
        <v>4.2300000000000004</v>
      </c>
      <c r="AJ58" s="5">
        <v>0</v>
      </c>
    </row>
    <row r="59" spans="1:36">
      <c r="A59" t="s">
        <v>104</v>
      </c>
      <c r="B59">
        <v>2018</v>
      </c>
      <c r="C59" t="s">
        <v>41</v>
      </c>
      <c r="D59" t="s">
        <v>23</v>
      </c>
      <c r="E59">
        <v>27</v>
      </c>
      <c r="F59">
        <v>4</v>
      </c>
      <c r="G59">
        <v>4</v>
      </c>
      <c r="H59">
        <v>1</v>
      </c>
      <c r="I59">
        <v>26</v>
      </c>
      <c r="J59">
        <v>15</v>
      </c>
      <c r="K59">
        <v>103.3</v>
      </c>
      <c r="L59">
        <v>6.6999999999999993</v>
      </c>
      <c r="M59">
        <v>3.2450000000000001</v>
      </c>
      <c r="N59">
        <v>1.1599999999999999</v>
      </c>
      <c r="O59">
        <v>0.32650000000000001</v>
      </c>
      <c r="P59">
        <v>0.73249999999999993</v>
      </c>
      <c r="Q59">
        <v>0.50550000000000006</v>
      </c>
      <c r="R59">
        <v>0.123</v>
      </c>
      <c r="S59">
        <v>4.66</v>
      </c>
      <c r="T59">
        <v>5.085</v>
      </c>
      <c r="U59">
        <v>4.6549999999999994</v>
      </c>
      <c r="V59" s="3">
        <v>2.0649999999999999</v>
      </c>
      <c r="W59" s="3">
        <v>0.16700000000000001</v>
      </c>
      <c r="X59" s="3">
        <v>8.1000000000000003E-2</v>
      </c>
      <c r="Y59" s="3">
        <v>8.5999999999999993E-2</v>
      </c>
      <c r="Z59" s="3">
        <f>(0.243+0.33)/2</f>
        <v>0.28649999999999998</v>
      </c>
      <c r="AA59" s="3">
        <v>1.5249999999999999</v>
      </c>
      <c r="AB59" s="3">
        <f>(1.97+1.38)/2</f>
        <v>1.6749999999999998</v>
      </c>
      <c r="AC59" s="3">
        <f>(0.199+0.173)/2</f>
        <v>0.186</v>
      </c>
      <c r="AD59" s="3">
        <f>(0.27+0.347)/2</f>
        <v>0.3085</v>
      </c>
      <c r="AE59" s="3">
        <f>(0.092+0.154)/2</f>
        <v>0.123</v>
      </c>
      <c r="AF59" s="3">
        <f>(0.504+0.481)/2</f>
        <v>0.49249999999999999</v>
      </c>
      <c r="AG59" s="3">
        <v>0.27300000000000002</v>
      </c>
      <c r="AH59" s="3">
        <v>0.23499999999999999</v>
      </c>
      <c r="AI59" s="5">
        <v>4.3099999999999996</v>
      </c>
      <c r="AJ59" s="5">
        <v>0</v>
      </c>
    </row>
    <row r="60" spans="1:36">
      <c r="A60" t="s">
        <v>105</v>
      </c>
      <c r="B60">
        <v>2018</v>
      </c>
      <c r="C60" t="s">
        <v>62</v>
      </c>
      <c r="D60" t="s">
        <v>23</v>
      </c>
      <c r="E60">
        <v>28</v>
      </c>
      <c r="F60">
        <v>9</v>
      </c>
      <c r="G60">
        <v>4</v>
      </c>
      <c r="H60">
        <v>0</v>
      </c>
      <c r="I60">
        <v>26</v>
      </c>
      <c r="J60">
        <v>15</v>
      </c>
      <c r="K60">
        <v>99.1</v>
      </c>
      <c r="L60">
        <v>6.7</v>
      </c>
      <c r="M60">
        <v>2.54</v>
      </c>
      <c r="N60">
        <v>0.72</v>
      </c>
      <c r="O60">
        <v>0.307</v>
      </c>
      <c r="P60">
        <v>0.753</v>
      </c>
      <c r="Q60">
        <v>0.55100000000000005</v>
      </c>
      <c r="R60">
        <v>8.4000000000000005E-2</v>
      </c>
      <c r="S60">
        <v>3.35</v>
      </c>
      <c r="T60">
        <v>4.1500000000000004</v>
      </c>
      <c r="U60">
        <v>4.3499999999999996</v>
      </c>
      <c r="V60" s="3">
        <v>2.64</v>
      </c>
      <c r="W60" s="3">
        <v>0.18099999999999999</v>
      </c>
      <c r="X60" s="3">
        <v>6.8000000000000005E-2</v>
      </c>
      <c r="Y60" s="3">
        <v>0.112</v>
      </c>
      <c r="Z60" s="3">
        <v>0.26200000000000001</v>
      </c>
      <c r="AA60" s="3">
        <v>1.29</v>
      </c>
      <c r="AB60" s="3">
        <v>1.75</v>
      </c>
      <c r="AC60" s="3">
        <v>0.13300000000000001</v>
      </c>
      <c r="AD60" s="3">
        <v>0.316</v>
      </c>
      <c r="AE60" s="3">
        <v>7.3999999999999996E-2</v>
      </c>
      <c r="AF60" s="3">
        <v>0.36699999999999999</v>
      </c>
      <c r="AG60" s="3">
        <v>0.247</v>
      </c>
      <c r="AH60" s="3">
        <v>0.38600000000000001</v>
      </c>
      <c r="AI60" s="5">
        <v>2.72</v>
      </c>
      <c r="AJ60" s="5">
        <v>1</v>
      </c>
    </row>
    <row r="61" spans="1:36">
      <c r="A61" t="s">
        <v>106</v>
      </c>
      <c r="B61">
        <v>2019</v>
      </c>
      <c r="C61" t="s">
        <v>22</v>
      </c>
      <c r="D61" t="s">
        <v>23</v>
      </c>
      <c r="E61">
        <v>29</v>
      </c>
      <c r="F61">
        <v>6</v>
      </c>
      <c r="G61">
        <v>5</v>
      </c>
      <c r="H61">
        <v>0</v>
      </c>
      <c r="I61">
        <v>15</v>
      </c>
      <c r="J61">
        <v>15</v>
      </c>
      <c r="K61">
        <v>88.2</v>
      </c>
      <c r="L61">
        <v>7.31</v>
      </c>
      <c r="M61">
        <v>1.73</v>
      </c>
      <c r="N61">
        <v>1.22</v>
      </c>
      <c r="O61">
        <v>0.25800000000000001</v>
      </c>
      <c r="P61">
        <v>0.85299999999999998</v>
      </c>
      <c r="Q61">
        <v>0.42599999999999999</v>
      </c>
      <c r="R61">
        <v>0.13300000000000001</v>
      </c>
      <c r="S61">
        <v>2.33</v>
      </c>
      <c r="T61">
        <v>4.5</v>
      </c>
      <c r="U61">
        <v>4.59</v>
      </c>
      <c r="V61" s="3">
        <v>4.24</v>
      </c>
      <c r="W61" s="3">
        <v>0.19900000000000001</v>
      </c>
      <c r="X61" s="3">
        <v>4.7E-2</v>
      </c>
      <c r="Y61" s="3">
        <v>0.152</v>
      </c>
      <c r="Z61" s="3">
        <v>0.22900000000000001</v>
      </c>
      <c r="AA61" s="3">
        <v>1.07</v>
      </c>
      <c r="AB61" s="3">
        <v>1.22</v>
      </c>
      <c r="AC61" s="3">
        <v>0.22500000000000001</v>
      </c>
      <c r="AD61" s="3">
        <v>0.34899999999999998</v>
      </c>
      <c r="AE61" s="3">
        <v>0.2</v>
      </c>
      <c r="AF61" s="3">
        <v>0.45500000000000002</v>
      </c>
      <c r="AG61" s="3">
        <v>0.25</v>
      </c>
      <c r="AH61" s="3">
        <v>0.29499999999999998</v>
      </c>
      <c r="AI61" s="5">
        <v>3.73</v>
      </c>
      <c r="AJ61" s="5">
        <v>0</v>
      </c>
    </row>
    <row r="62" spans="1:36">
      <c r="A62" t="s">
        <v>107</v>
      </c>
      <c r="B62">
        <v>2020</v>
      </c>
      <c r="C62" t="s">
        <v>39</v>
      </c>
      <c r="D62" t="s">
        <v>23</v>
      </c>
      <c r="E62">
        <v>26</v>
      </c>
      <c r="F62">
        <v>4</v>
      </c>
      <c r="G62">
        <v>3</v>
      </c>
      <c r="H62">
        <v>0</v>
      </c>
      <c r="I62">
        <v>13</v>
      </c>
      <c r="J62">
        <v>10</v>
      </c>
      <c r="K62">
        <v>64</v>
      </c>
      <c r="L62">
        <v>8.58</v>
      </c>
      <c r="M62">
        <v>2.81</v>
      </c>
      <c r="N62">
        <v>1.1299999999999999</v>
      </c>
      <c r="O62">
        <v>0.26800000000000002</v>
      </c>
      <c r="P62">
        <v>0.61399999999999999</v>
      </c>
      <c r="Q62">
        <v>0.51400000000000001</v>
      </c>
      <c r="R62">
        <v>0.13300000000000001</v>
      </c>
      <c r="S62">
        <v>4.22</v>
      </c>
      <c r="T62">
        <v>4.55</v>
      </c>
      <c r="U62">
        <v>4.87</v>
      </c>
      <c r="V62" s="3">
        <v>3.05</v>
      </c>
      <c r="W62" s="3">
        <v>0.22600000000000001</v>
      </c>
      <c r="X62" s="3">
        <v>7.3999999999999996E-2</v>
      </c>
      <c r="Y62" s="3">
        <v>0.152</v>
      </c>
      <c r="Z62" s="3">
        <v>0.22600000000000001</v>
      </c>
      <c r="AA62" s="3">
        <v>1.19</v>
      </c>
      <c r="AB62" s="3">
        <v>1.55</v>
      </c>
      <c r="AC62" s="3">
        <v>0.155</v>
      </c>
      <c r="AD62" s="3">
        <v>0.33100000000000002</v>
      </c>
      <c r="AE62" s="3">
        <v>0.23300000000000001</v>
      </c>
      <c r="AF62" s="3">
        <v>0.48099999999999998</v>
      </c>
      <c r="AG62" s="3">
        <v>0.25700000000000001</v>
      </c>
      <c r="AH62" s="3">
        <v>0.26200000000000001</v>
      </c>
      <c r="AI62" s="5">
        <v>3.97</v>
      </c>
      <c r="AJ62" s="5">
        <v>0</v>
      </c>
    </row>
    <row r="63" spans="1:36">
      <c r="A63" t="s">
        <v>108</v>
      </c>
      <c r="B63">
        <v>2010</v>
      </c>
      <c r="C63" t="s">
        <v>70</v>
      </c>
      <c r="D63" t="s">
        <v>23</v>
      </c>
      <c r="E63">
        <v>27</v>
      </c>
      <c r="F63">
        <v>7</v>
      </c>
      <c r="G63">
        <v>4</v>
      </c>
      <c r="H63">
        <v>1</v>
      </c>
      <c r="I63">
        <v>29</v>
      </c>
      <c r="J63">
        <v>18</v>
      </c>
      <c r="K63">
        <v>115.1</v>
      </c>
      <c r="L63">
        <v>8.0399999999999991</v>
      </c>
      <c r="M63">
        <v>3.59</v>
      </c>
      <c r="N63">
        <v>0.62</v>
      </c>
      <c r="O63">
        <v>0.30299999999999999</v>
      </c>
      <c r="P63">
        <v>0.71399999999999997</v>
      </c>
      <c r="Q63">
        <v>0.48799999999999999</v>
      </c>
      <c r="R63">
        <v>8.3000000000000004E-2</v>
      </c>
      <c r="S63">
        <v>3.9</v>
      </c>
      <c r="T63">
        <v>3.57</v>
      </c>
      <c r="U63">
        <v>3.66</v>
      </c>
      <c r="V63" s="3">
        <v>2.2400000000000002</v>
      </c>
      <c r="W63" s="3">
        <v>0.21199999999999999</v>
      </c>
      <c r="X63" s="3">
        <v>9.5000000000000001E-2</v>
      </c>
      <c r="Y63" s="3">
        <v>0.11700000000000001</v>
      </c>
      <c r="Z63" s="3">
        <v>0.245</v>
      </c>
      <c r="AA63" s="3">
        <v>1.34</v>
      </c>
      <c r="AB63" s="3">
        <v>1.65</v>
      </c>
      <c r="AC63" s="3">
        <v>0.216</v>
      </c>
      <c r="AD63" s="3">
        <v>0.29599999999999999</v>
      </c>
      <c r="AE63" s="3">
        <v>0.29199999999999998</v>
      </c>
      <c r="AF63" s="3">
        <v>0.47899999999999998</v>
      </c>
      <c r="AG63" s="3">
        <v>0.26700000000000002</v>
      </c>
      <c r="AH63" s="3">
        <v>0.255</v>
      </c>
      <c r="AI63" s="5">
        <v>3.05</v>
      </c>
      <c r="AJ63" s="5">
        <v>1</v>
      </c>
    </row>
    <row r="64" spans="1:36">
      <c r="A64" t="s">
        <v>109</v>
      </c>
      <c r="B64">
        <v>2010</v>
      </c>
      <c r="C64" t="s">
        <v>110</v>
      </c>
      <c r="D64" t="s">
        <v>23</v>
      </c>
      <c r="E64">
        <v>26</v>
      </c>
      <c r="F64">
        <v>8</v>
      </c>
      <c r="G64">
        <v>8</v>
      </c>
      <c r="H64">
        <v>0</v>
      </c>
      <c r="I64">
        <v>25</v>
      </c>
      <c r="J64">
        <v>22</v>
      </c>
      <c r="K64">
        <v>123</v>
      </c>
      <c r="L64">
        <v>7.98</v>
      </c>
      <c r="M64">
        <v>2.78</v>
      </c>
      <c r="N64">
        <v>1.46</v>
      </c>
      <c r="O64">
        <v>0.307</v>
      </c>
      <c r="P64">
        <v>0.72799999999999998</v>
      </c>
      <c r="Q64">
        <v>0.38800000000000001</v>
      </c>
      <c r="R64">
        <v>0.127</v>
      </c>
      <c r="S64">
        <v>4.83</v>
      </c>
      <c r="T64">
        <v>5.07</v>
      </c>
      <c r="U64">
        <v>4.5999999999999996</v>
      </c>
      <c r="V64" s="3">
        <v>2.87</v>
      </c>
      <c r="W64" s="3">
        <v>0.20599999999999999</v>
      </c>
      <c r="X64" s="3">
        <v>7.1999999999999995E-2</v>
      </c>
      <c r="Y64" s="3">
        <v>0.13400000000000001</v>
      </c>
      <c r="Z64" s="3">
        <v>0.26600000000000001</v>
      </c>
      <c r="AA64" s="3">
        <v>1.35</v>
      </c>
      <c r="AB64" s="3">
        <v>0.91</v>
      </c>
      <c r="AC64" s="3">
        <v>0.184</v>
      </c>
      <c r="AD64" s="3">
        <v>0.42799999999999999</v>
      </c>
      <c r="AE64" s="3">
        <v>0.20300000000000001</v>
      </c>
      <c r="AF64" s="3">
        <v>0.45200000000000001</v>
      </c>
      <c r="AG64" s="3">
        <v>0.27200000000000002</v>
      </c>
      <c r="AH64" s="3">
        <v>0.27700000000000002</v>
      </c>
      <c r="AI64" s="5">
        <v>4.38</v>
      </c>
      <c r="AJ64" s="5">
        <v>1</v>
      </c>
    </row>
    <row r="65" spans="1:36">
      <c r="A65" t="s">
        <v>111</v>
      </c>
      <c r="B65">
        <v>2013</v>
      </c>
      <c r="C65" t="s">
        <v>94</v>
      </c>
      <c r="D65" t="s">
        <v>23</v>
      </c>
      <c r="E65">
        <v>29</v>
      </c>
      <c r="F65">
        <v>4</v>
      </c>
      <c r="G65">
        <v>6</v>
      </c>
      <c r="H65">
        <v>0</v>
      </c>
      <c r="I65">
        <v>31</v>
      </c>
      <c r="J65">
        <v>14</v>
      </c>
      <c r="K65">
        <v>95.1</v>
      </c>
      <c r="L65">
        <v>9.35</v>
      </c>
      <c r="M65">
        <v>3.68</v>
      </c>
      <c r="N65">
        <v>0.66</v>
      </c>
      <c r="O65">
        <v>0.32</v>
      </c>
      <c r="P65">
        <v>0.76900000000000002</v>
      </c>
      <c r="Q65">
        <v>0.38700000000000001</v>
      </c>
      <c r="R65">
        <v>5.6000000000000001E-2</v>
      </c>
      <c r="S65">
        <v>3.49</v>
      </c>
      <c r="T65">
        <v>3.83</v>
      </c>
      <c r="U65">
        <v>4.34</v>
      </c>
      <c r="V65" s="3">
        <v>2.54</v>
      </c>
      <c r="W65" s="3">
        <v>0.23799999999999999</v>
      </c>
      <c r="X65" s="3">
        <v>9.4E-2</v>
      </c>
      <c r="Y65" s="3">
        <v>0.14399999999999999</v>
      </c>
      <c r="Z65" s="3">
        <v>0.247</v>
      </c>
      <c r="AA65" s="3">
        <v>1.37</v>
      </c>
      <c r="AB65" s="3">
        <v>0.82</v>
      </c>
      <c r="AC65" s="3">
        <v>0.14299999999999999</v>
      </c>
      <c r="AD65" s="3">
        <v>0.47</v>
      </c>
      <c r="AE65" s="3">
        <v>0.23200000000000001</v>
      </c>
      <c r="AF65" s="3">
        <v>0.42099999999999999</v>
      </c>
      <c r="AG65" s="3">
        <v>0.20499999999999999</v>
      </c>
      <c r="AH65" s="3">
        <v>0.374</v>
      </c>
      <c r="AI65" s="5">
        <v>4.9800000000000004</v>
      </c>
      <c r="AJ65" s="5">
        <v>0</v>
      </c>
    </row>
    <row r="66" spans="1:36">
      <c r="A66" t="s">
        <v>112</v>
      </c>
      <c r="B66">
        <v>2013</v>
      </c>
      <c r="C66" t="s">
        <v>26</v>
      </c>
      <c r="D66" t="s">
        <v>23</v>
      </c>
      <c r="E66">
        <v>27</v>
      </c>
      <c r="F66">
        <v>4</v>
      </c>
      <c r="G66">
        <v>6</v>
      </c>
      <c r="H66">
        <v>0</v>
      </c>
      <c r="I66">
        <v>25</v>
      </c>
      <c r="J66">
        <v>13</v>
      </c>
      <c r="K66">
        <v>74.2</v>
      </c>
      <c r="L66">
        <v>6.75</v>
      </c>
      <c r="M66">
        <v>3.01</v>
      </c>
      <c r="N66">
        <v>1.45</v>
      </c>
      <c r="O66">
        <v>0.38900000000000001</v>
      </c>
      <c r="P66">
        <v>0.65500000000000003</v>
      </c>
      <c r="Q66">
        <v>0.39600000000000002</v>
      </c>
      <c r="R66">
        <v>0.1</v>
      </c>
      <c r="S66">
        <v>6.75</v>
      </c>
      <c r="T66">
        <v>5.28</v>
      </c>
      <c r="U66">
        <v>4.9800000000000004</v>
      </c>
      <c r="V66" s="3">
        <v>2.2400000000000002</v>
      </c>
      <c r="W66" s="3">
        <v>0.156</v>
      </c>
      <c r="X66" s="3">
        <v>7.0000000000000007E-2</v>
      </c>
      <c r="Y66" s="3">
        <v>8.6999999999999994E-2</v>
      </c>
      <c r="Z66" s="3">
        <v>0.34599999999999997</v>
      </c>
      <c r="AA66" s="3">
        <v>1.86</v>
      </c>
      <c r="AB66" s="3">
        <v>0.88</v>
      </c>
      <c r="AC66" s="3">
        <v>0.151</v>
      </c>
      <c r="AD66" s="3">
        <v>0.45300000000000001</v>
      </c>
      <c r="AE66" s="3">
        <v>0.15</v>
      </c>
      <c r="AF66" s="3">
        <v>0.39200000000000002</v>
      </c>
      <c r="AG66" s="3">
        <v>0.28199999999999997</v>
      </c>
      <c r="AH66" s="3">
        <v>0.32600000000000001</v>
      </c>
      <c r="AI66" s="5">
        <v>4.7699999999999996</v>
      </c>
      <c r="AJ66" s="5">
        <v>0</v>
      </c>
    </row>
    <row r="67" spans="1:36">
      <c r="A67" t="s">
        <v>113</v>
      </c>
      <c r="B67">
        <v>2014</v>
      </c>
      <c r="C67" t="s">
        <v>65</v>
      </c>
      <c r="D67" t="s">
        <v>23</v>
      </c>
      <c r="E67">
        <v>29</v>
      </c>
      <c r="F67">
        <v>6</v>
      </c>
      <c r="G67">
        <v>4</v>
      </c>
      <c r="H67">
        <v>0</v>
      </c>
      <c r="I67">
        <v>22</v>
      </c>
      <c r="J67">
        <v>20</v>
      </c>
      <c r="K67">
        <v>106.2</v>
      </c>
      <c r="L67">
        <v>5.65</v>
      </c>
      <c r="M67">
        <v>6.5</v>
      </c>
      <c r="N67">
        <v>1.01</v>
      </c>
      <c r="O67">
        <v>0.311</v>
      </c>
      <c r="P67">
        <v>0.73799999999999999</v>
      </c>
      <c r="Q67">
        <v>0.624</v>
      </c>
      <c r="R67">
        <v>0.19700000000000001</v>
      </c>
      <c r="S67">
        <v>5.15</v>
      </c>
      <c r="T67">
        <v>6.21</v>
      </c>
      <c r="U67">
        <v>5.5</v>
      </c>
      <c r="V67" s="3">
        <v>0.87</v>
      </c>
      <c r="W67" s="3">
        <v>0.13600000000000001</v>
      </c>
      <c r="X67" s="3">
        <v>0.157</v>
      </c>
      <c r="Y67" s="3">
        <v>0</v>
      </c>
      <c r="Z67" s="3">
        <v>0.28100000000000003</v>
      </c>
      <c r="AA67" s="3">
        <v>1.8</v>
      </c>
      <c r="AB67" s="3">
        <v>3.43</v>
      </c>
      <c r="AC67" s="3">
        <v>0.19400000000000001</v>
      </c>
      <c r="AD67" s="3">
        <v>0.182</v>
      </c>
      <c r="AE67" s="3">
        <v>0.18</v>
      </c>
      <c r="AF67" s="3">
        <v>0.436</v>
      </c>
      <c r="AG67" s="3">
        <v>0.21099999999999999</v>
      </c>
      <c r="AH67" s="3">
        <v>0.35399999999999998</v>
      </c>
      <c r="AI67" s="5">
        <v>4.75</v>
      </c>
      <c r="AJ67" s="5">
        <v>0</v>
      </c>
    </row>
    <row r="68" spans="1:36">
      <c r="A68" t="s">
        <v>114</v>
      </c>
      <c r="B68">
        <v>2015</v>
      </c>
      <c r="C68" t="s">
        <v>85</v>
      </c>
      <c r="D68" t="s">
        <v>23</v>
      </c>
      <c r="E68">
        <v>30</v>
      </c>
      <c r="F68">
        <v>5</v>
      </c>
      <c r="G68">
        <v>2</v>
      </c>
      <c r="H68">
        <v>0</v>
      </c>
      <c r="I68">
        <v>23</v>
      </c>
      <c r="J68">
        <v>4</v>
      </c>
      <c r="K68">
        <v>57.1</v>
      </c>
      <c r="L68">
        <v>6.75</v>
      </c>
      <c r="M68">
        <v>1.26</v>
      </c>
      <c r="N68">
        <v>0.63</v>
      </c>
      <c r="O68">
        <v>0.27100000000000002</v>
      </c>
      <c r="P68">
        <v>0.75900000000000001</v>
      </c>
      <c r="Q68">
        <v>0.497</v>
      </c>
      <c r="R68">
        <v>6.9000000000000006E-2</v>
      </c>
      <c r="S68">
        <v>2.2000000000000002</v>
      </c>
      <c r="T68">
        <v>3.42</v>
      </c>
      <c r="U68">
        <v>3.65</v>
      </c>
      <c r="V68" s="3">
        <v>5.38</v>
      </c>
      <c r="W68" s="3">
        <v>0.19500000000000001</v>
      </c>
      <c r="X68" s="3">
        <v>3.5999999999999997E-2</v>
      </c>
      <c r="Y68" s="3">
        <v>0.158</v>
      </c>
      <c r="Z68" s="3">
        <v>0.23</v>
      </c>
      <c r="AA68" s="3">
        <v>0.99</v>
      </c>
      <c r="AB68" s="3">
        <v>1.41</v>
      </c>
      <c r="AC68" s="3">
        <v>0.152</v>
      </c>
      <c r="AD68" s="3">
        <v>0.35199999999999998</v>
      </c>
      <c r="AE68" s="3">
        <v>0.32800000000000001</v>
      </c>
      <c r="AF68" s="3">
        <v>0.45300000000000001</v>
      </c>
      <c r="AG68" s="3">
        <v>0.19400000000000001</v>
      </c>
      <c r="AH68" s="3">
        <v>0.35299999999999998</v>
      </c>
      <c r="AI68" s="5">
        <v>3.31</v>
      </c>
      <c r="AJ68" s="5">
        <v>1</v>
      </c>
    </row>
    <row r="69" spans="1:36">
      <c r="A69" t="s">
        <v>115</v>
      </c>
      <c r="B69">
        <v>2015</v>
      </c>
      <c r="C69" t="s">
        <v>81</v>
      </c>
      <c r="D69" t="s">
        <v>23</v>
      </c>
      <c r="E69">
        <v>27</v>
      </c>
      <c r="F69">
        <v>11</v>
      </c>
      <c r="G69">
        <v>6</v>
      </c>
      <c r="H69">
        <v>0</v>
      </c>
      <c r="I69">
        <v>21</v>
      </c>
      <c r="J69">
        <v>20</v>
      </c>
      <c r="K69">
        <v>125</v>
      </c>
      <c r="L69">
        <v>4.75</v>
      </c>
      <c r="M69">
        <v>2.66</v>
      </c>
      <c r="N69">
        <v>0.57999999999999996</v>
      </c>
      <c r="O69">
        <v>0.27500000000000002</v>
      </c>
      <c r="P69">
        <v>0.78</v>
      </c>
      <c r="Q69">
        <v>0.626</v>
      </c>
      <c r="R69">
        <v>9.2999999999999999E-2</v>
      </c>
      <c r="S69">
        <v>2.95</v>
      </c>
      <c r="T69">
        <v>3.92</v>
      </c>
      <c r="U69">
        <v>3.69</v>
      </c>
      <c r="V69" s="3">
        <v>1.78</v>
      </c>
      <c r="W69" s="3">
        <v>0.127</v>
      </c>
      <c r="X69" s="3">
        <v>7.0999999999999994E-2</v>
      </c>
      <c r="Y69" s="3">
        <v>5.6000000000000001E-2</v>
      </c>
      <c r="Z69" s="3">
        <v>0.25</v>
      </c>
      <c r="AA69" s="3">
        <v>1.25</v>
      </c>
      <c r="AB69" s="3">
        <v>2.94</v>
      </c>
      <c r="AC69" s="3">
        <v>0.161</v>
      </c>
      <c r="AD69" s="3">
        <v>0.21299999999999999</v>
      </c>
      <c r="AE69" s="3">
        <v>0.25600000000000001</v>
      </c>
      <c r="AF69" s="3">
        <v>0.50800000000000001</v>
      </c>
      <c r="AG69" s="3">
        <v>0.187</v>
      </c>
      <c r="AH69" s="3">
        <v>0.30399999999999999</v>
      </c>
      <c r="AI69" s="5">
        <v>6.68</v>
      </c>
      <c r="AJ69" s="5">
        <v>0</v>
      </c>
    </row>
    <row r="70" spans="1:36">
      <c r="A70" t="s">
        <v>116</v>
      </c>
      <c r="B70">
        <v>2017</v>
      </c>
      <c r="C70" t="s">
        <v>43</v>
      </c>
      <c r="D70" t="s">
        <v>23</v>
      </c>
      <c r="E70">
        <v>27</v>
      </c>
      <c r="F70">
        <v>7</v>
      </c>
      <c r="G70">
        <v>8</v>
      </c>
      <c r="H70">
        <v>0</v>
      </c>
      <c r="I70">
        <v>20</v>
      </c>
      <c r="J70">
        <v>20</v>
      </c>
      <c r="K70">
        <v>114</v>
      </c>
      <c r="L70">
        <v>5.37</v>
      </c>
      <c r="M70">
        <v>2.76</v>
      </c>
      <c r="N70">
        <v>0.79</v>
      </c>
      <c r="O70">
        <v>0.312</v>
      </c>
      <c r="P70">
        <v>0.68</v>
      </c>
      <c r="Q70">
        <v>0.44900000000000001</v>
      </c>
      <c r="R70">
        <v>8.3000000000000004E-2</v>
      </c>
      <c r="S70">
        <v>4.74</v>
      </c>
      <c r="T70">
        <v>4.3899999999999997</v>
      </c>
      <c r="U70">
        <v>4.55</v>
      </c>
      <c r="V70" s="3">
        <v>1.94</v>
      </c>
      <c r="W70" s="3">
        <v>0.13700000000000001</v>
      </c>
      <c r="X70" s="3">
        <v>7.0000000000000007E-2</v>
      </c>
      <c r="Y70" s="3">
        <v>0.06</v>
      </c>
      <c r="Z70" s="3">
        <v>0.28100000000000003</v>
      </c>
      <c r="AA70" s="3">
        <v>1.43</v>
      </c>
      <c r="AB70" s="3">
        <v>1.41</v>
      </c>
      <c r="AC70" s="3">
        <v>0.23400000000000001</v>
      </c>
      <c r="AD70" s="3">
        <v>0.318</v>
      </c>
      <c r="AE70" s="3">
        <v>0.23100000000000001</v>
      </c>
      <c r="AF70" s="3">
        <v>0.42499999999999999</v>
      </c>
      <c r="AG70" s="3">
        <v>0.25800000000000001</v>
      </c>
      <c r="AH70" s="3">
        <v>0.317</v>
      </c>
      <c r="AI70" s="5">
        <v>3.63</v>
      </c>
      <c r="AJ70" s="5">
        <v>1</v>
      </c>
    </row>
    <row r="71" spans="1:36">
      <c r="A71" t="s">
        <v>117</v>
      </c>
      <c r="B71">
        <v>2018</v>
      </c>
      <c r="C71" t="s">
        <v>52</v>
      </c>
      <c r="D71" t="s">
        <v>23</v>
      </c>
      <c r="E71">
        <v>28</v>
      </c>
      <c r="F71">
        <v>10</v>
      </c>
      <c r="G71">
        <v>9</v>
      </c>
      <c r="H71">
        <v>0</v>
      </c>
      <c r="I71">
        <v>24</v>
      </c>
      <c r="J71">
        <v>24</v>
      </c>
      <c r="K71">
        <v>136</v>
      </c>
      <c r="L71">
        <v>7.35</v>
      </c>
      <c r="M71">
        <v>2.5099999999999998</v>
      </c>
      <c r="N71">
        <v>1.26</v>
      </c>
      <c r="O71">
        <v>0.32500000000000001</v>
      </c>
      <c r="P71">
        <v>0.68700000000000006</v>
      </c>
      <c r="Q71">
        <v>0.41599999999999998</v>
      </c>
      <c r="R71">
        <v>0.113</v>
      </c>
      <c r="S71">
        <v>4.76</v>
      </c>
      <c r="T71">
        <v>4.8600000000000003</v>
      </c>
      <c r="U71">
        <v>4.6500000000000004</v>
      </c>
      <c r="V71" s="3">
        <v>2.92</v>
      </c>
      <c r="W71" s="3">
        <v>0.188</v>
      </c>
      <c r="X71" s="3">
        <v>6.4000000000000001E-2</v>
      </c>
      <c r="Y71" s="3">
        <v>0.124</v>
      </c>
      <c r="Z71" s="3">
        <v>0.28299999999999997</v>
      </c>
      <c r="AA71" s="3">
        <v>1.42</v>
      </c>
      <c r="AB71" s="3">
        <v>1.07</v>
      </c>
      <c r="AC71" s="3">
        <v>0.193</v>
      </c>
      <c r="AD71" s="3">
        <v>0.39100000000000001</v>
      </c>
      <c r="AE71" s="3">
        <v>0.20799999999999999</v>
      </c>
      <c r="AF71" s="3">
        <v>0.44</v>
      </c>
      <c r="AG71" s="3">
        <v>0.25700000000000001</v>
      </c>
      <c r="AH71" s="3">
        <v>0.30299999999999999</v>
      </c>
      <c r="AI71" s="5">
        <v>3.46</v>
      </c>
      <c r="AJ71" s="5">
        <v>1</v>
      </c>
    </row>
    <row r="72" spans="1:36">
      <c r="A72" t="s">
        <v>118</v>
      </c>
      <c r="B72">
        <v>2020</v>
      </c>
      <c r="C72" t="s">
        <v>52</v>
      </c>
      <c r="D72" t="s">
        <v>23</v>
      </c>
      <c r="E72">
        <v>26</v>
      </c>
      <c r="F72">
        <v>7</v>
      </c>
      <c r="G72">
        <v>6</v>
      </c>
      <c r="H72">
        <v>0</v>
      </c>
      <c r="I72">
        <v>18</v>
      </c>
      <c r="J72">
        <v>15</v>
      </c>
      <c r="K72">
        <v>88</v>
      </c>
      <c r="L72">
        <v>5.83</v>
      </c>
      <c r="M72">
        <v>3.27</v>
      </c>
      <c r="N72">
        <v>1.1299999999999999</v>
      </c>
      <c r="O72">
        <v>0.34599999999999997</v>
      </c>
      <c r="P72">
        <v>0.68400000000000005</v>
      </c>
      <c r="Q72">
        <v>0.43099999999999999</v>
      </c>
      <c r="R72">
        <v>0.11</v>
      </c>
      <c r="S72">
        <v>5.73</v>
      </c>
      <c r="T72">
        <v>5.32</v>
      </c>
      <c r="U72">
        <v>6.06</v>
      </c>
      <c r="V72" s="3">
        <v>1.78</v>
      </c>
      <c r="W72" s="3">
        <v>0.14399999999999999</v>
      </c>
      <c r="X72" s="3">
        <v>8.1000000000000003E-2</v>
      </c>
      <c r="Y72" s="3">
        <v>6.3E-2</v>
      </c>
      <c r="Z72" s="3">
        <v>0.311</v>
      </c>
      <c r="AA72" s="3">
        <v>1.64</v>
      </c>
      <c r="AB72" s="3">
        <v>1.27</v>
      </c>
      <c r="AC72" s="3">
        <v>0.23100000000000001</v>
      </c>
      <c r="AD72" s="3">
        <v>0.33900000000000002</v>
      </c>
      <c r="AE72" s="3">
        <v>0.19</v>
      </c>
      <c r="AF72" s="3">
        <v>0.40699999999999997</v>
      </c>
      <c r="AG72" s="3">
        <v>0.21199999999999999</v>
      </c>
      <c r="AH72" s="3">
        <v>0.38100000000000001</v>
      </c>
      <c r="AI72" s="5">
        <v>2.77</v>
      </c>
      <c r="AJ72" s="5">
        <v>0</v>
      </c>
    </row>
    <row r="73" spans="1:36">
      <c r="A73" t="s">
        <v>119</v>
      </c>
      <c r="B73">
        <v>2011</v>
      </c>
      <c r="C73" t="s">
        <v>48</v>
      </c>
      <c r="D73" t="s">
        <v>23</v>
      </c>
      <c r="E73">
        <v>31</v>
      </c>
      <c r="F73">
        <v>9</v>
      </c>
      <c r="G73">
        <v>6</v>
      </c>
      <c r="H73">
        <v>1</v>
      </c>
      <c r="I73">
        <v>35</v>
      </c>
      <c r="J73">
        <v>19</v>
      </c>
      <c r="K73">
        <v>129.19999999999999</v>
      </c>
      <c r="L73">
        <v>7.7</v>
      </c>
      <c r="M73">
        <v>3.26</v>
      </c>
      <c r="N73">
        <v>0.49</v>
      </c>
      <c r="O73">
        <v>0.35699999999999998</v>
      </c>
      <c r="P73">
        <v>0.75700000000000001</v>
      </c>
      <c r="Q73">
        <v>0.48</v>
      </c>
      <c r="R73">
        <v>5.8000000000000003E-2</v>
      </c>
      <c r="S73">
        <v>3.4</v>
      </c>
      <c r="T73">
        <v>3.88</v>
      </c>
      <c r="U73">
        <v>4.3899999999999997</v>
      </c>
      <c r="V73" s="3">
        <v>2.36</v>
      </c>
      <c r="W73" s="3">
        <v>0.19400000000000001</v>
      </c>
      <c r="X73" s="3">
        <v>8.2000000000000003E-2</v>
      </c>
      <c r="Y73" s="3">
        <v>0.112</v>
      </c>
      <c r="Z73" s="3">
        <v>0.28999999999999998</v>
      </c>
      <c r="AA73" s="3">
        <v>1.53</v>
      </c>
      <c r="AB73" s="3">
        <v>1.57</v>
      </c>
      <c r="AC73" s="3">
        <v>0.214</v>
      </c>
      <c r="AD73" s="3">
        <v>0.30599999999999999</v>
      </c>
      <c r="AE73" s="3">
        <v>0.16700000000000001</v>
      </c>
      <c r="AF73" s="3">
        <v>0.41799999999999998</v>
      </c>
      <c r="AG73" s="3">
        <v>0.23699999999999999</v>
      </c>
      <c r="AH73" s="3">
        <v>0.34499999999999997</v>
      </c>
      <c r="AI73" s="5">
        <v>3.87</v>
      </c>
      <c r="AJ73" s="5">
        <v>1</v>
      </c>
    </row>
    <row r="74" spans="1:36">
      <c r="A74" t="s">
        <v>120</v>
      </c>
      <c r="B74">
        <v>2014</v>
      </c>
      <c r="C74" t="s">
        <v>24</v>
      </c>
      <c r="D74" t="s">
        <v>23</v>
      </c>
      <c r="E74">
        <v>28</v>
      </c>
      <c r="F74">
        <v>8</v>
      </c>
      <c r="G74">
        <v>6</v>
      </c>
      <c r="H74">
        <v>0</v>
      </c>
      <c r="I74">
        <v>25</v>
      </c>
      <c r="J74">
        <v>20</v>
      </c>
      <c r="K74">
        <v>125</v>
      </c>
      <c r="L74">
        <v>5.83</v>
      </c>
      <c r="M74">
        <v>2.09</v>
      </c>
      <c r="N74">
        <v>1.3</v>
      </c>
      <c r="O74">
        <v>0.316</v>
      </c>
      <c r="P74">
        <v>0.64200000000000002</v>
      </c>
      <c r="Q74">
        <v>0.42099999999999999</v>
      </c>
      <c r="R74">
        <v>0.114</v>
      </c>
      <c r="S74">
        <v>5.1100000000000003</v>
      </c>
      <c r="T74">
        <v>5.14</v>
      </c>
      <c r="U74">
        <v>4.93</v>
      </c>
      <c r="V74" s="3">
        <v>2.79</v>
      </c>
      <c r="W74" s="3">
        <v>0.14799999999999999</v>
      </c>
      <c r="X74" s="3">
        <v>5.2999999999999999E-2</v>
      </c>
      <c r="Y74" s="3">
        <v>9.5000000000000001E-2</v>
      </c>
      <c r="Z74" s="3">
        <v>0.28999999999999998</v>
      </c>
      <c r="AA74" s="3">
        <v>1.42</v>
      </c>
      <c r="AB74" s="3">
        <v>1.1100000000000001</v>
      </c>
      <c r="AC74" s="3">
        <v>0.2</v>
      </c>
      <c r="AD74" s="3">
        <v>0.38</v>
      </c>
      <c r="AE74" s="3">
        <v>0.22800000000000001</v>
      </c>
      <c r="AF74" s="3">
        <v>0.45</v>
      </c>
      <c r="AG74" s="3">
        <v>0.59</v>
      </c>
      <c r="AH74" s="3">
        <v>0.29099999999999998</v>
      </c>
      <c r="AI74" s="5">
        <v>4.97</v>
      </c>
      <c r="AJ74" s="5">
        <v>1</v>
      </c>
    </row>
    <row r="75" spans="1:36">
      <c r="A75" t="s">
        <v>121</v>
      </c>
      <c r="B75">
        <v>2015</v>
      </c>
      <c r="C75" t="s">
        <v>28</v>
      </c>
      <c r="D75" t="s">
        <v>23</v>
      </c>
      <c r="E75">
        <v>28</v>
      </c>
      <c r="F75">
        <v>6</v>
      </c>
      <c r="G75">
        <v>6</v>
      </c>
      <c r="H75">
        <v>1</v>
      </c>
      <c r="I75">
        <v>27</v>
      </c>
      <c r="J75">
        <v>15</v>
      </c>
      <c r="K75">
        <v>107</v>
      </c>
      <c r="L75">
        <v>5.3</v>
      </c>
      <c r="M75">
        <v>2.94</v>
      </c>
      <c r="N75">
        <v>1.01</v>
      </c>
      <c r="O75">
        <v>0.30099999999999999</v>
      </c>
      <c r="P75">
        <v>0.76400000000000001</v>
      </c>
      <c r="Q75">
        <v>0.39</v>
      </c>
      <c r="R75">
        <v>8.7999999999999995E-2</v>
      </c>
      <c r="S75">
        <v>4.04</v>
      </c>
      <c r="T75">
        <v>4.67</v>
      </c>
      <c r="U75">
        <v>4.34</v>
      </c>
      <c r="V75" s="3">
        <v>1.8</v>
      </c>
      <c r="W75" s="3">
        <v>0.13400000000000001</v>
      </c>
      <c r="X75" s="3">
        <v>7.3999999999999996E-2</v>
      </c>
      <c r="Y75" s="3">
        <v>0.06</v>
      </c>
      <c r="Z75" s="3">
        <v>0.27600000000000002</v>
      </c>
      <c r="AA75" s="3">
        <v>1.43</v>
      </c>
      <c r="AB75" s="3">
        <v>1.01</v>
      </c>
      <c r="AC75" s="3">
        <v>0.22500000000000001</v>
      </c>
      <c r="AD75" s="3">
        <v>0.38500000000000001</v>
      </c>
      <c r="AE75" s="3">
        <v>0.22600000000000001</v>
      </c>
      <c r="AF75" s="3">
        <v>0.377</v>
      </c>
      <c r="AG75" s="3">
        <v>0.252</v>
      </c>
      <c r="AH75" s="3">
        <v>0.371</v>
      </c>
      <c r="AI75" s="5">
        <v>5.05</v>
      </c>
      <c r="AJ75" s="5">
        <v>1</v>
      </c>
    </row>
    <row r="76" spans="1:36">
      <c r="A76" t="s">
        <v>122</v>
      </c>
      <c r="B76">
        <v>2018</v>
      </c>
      <c r="C76" t="s">
        <v>39</v>
      </c>
      <c r="D76" t="s">
        <v>23</v>
      </c>
      <c r="E76">
        <v>28</v>
      </c>
      <c r="F76">
        <v>5</v>
      </c>
      <c r="G76">
        <v>11</v>
      </c>
      <c r="H76">
        <v>1</v>
      </c>
      <c r="I76">
        <v>26</v>
      </c>
      <c r="J76">
        <v>23</v>
      </c>
      <c r="K76">
        <v>148.19999999999999</v>
      </c>
      <c r="L76">
        <v>7.33</v>
      </c>
      <c r="M76">
        <v>2.78</v>
      </c>
      <c r="N76">
        <v>0.73</v>
      </c>
      <c r="O76">
        <v>0.32600000000000001</v>
      </c>
      <c r="P76">
        <v>0.65900000000000003</v>
      </c>
      <c r="Q76">
        <v>0.51800000000000002</v>
      </c>
      <c r="R76">
        <v>0.10100000000000001</v>
      </c>
      <c r="S76">
        <v>4.0599999999999996</v>
      </c>
      <c r="T76">
        <v>4.16</v>
      </c>
      <c r="U76">
        <v>4.1500000000000004</v>
      </c>
      <c r="V76" s="3">
        <v>2.63</v>
      </c>
      <c r="W76" s="3">
        <v>0.186</v>
      </c>
      <c r="X76" s="3">
        <v>7.0999999999999994E-2</v>
      </c>
      <c r="Y76" s="3">
        <v>0.115</v>
      </c>
      <c r="Z76" s="3">
        <v>0.27400000000000002</v>
      </c>
      <c r="AA76" s="3">
        <v>1.42</v>
      </c>
      <c r="AB76" s="3">
        <v>2.0299999999999998</v>
      </c>
      <c r="AC76" s="3">
        <v>0.22600000000000001</v>
      </c>
      <c r="AD76" s="3">
        <v>0.25600000000000001</v>
      </c>
      <c r="AE76" s="3">
        <v>0.14299999999999999</v>
      </c>
      <c r="AF76" s="3">
        <v>0.45200000000000001</v>
      </c>
      <c r="AG76" s="3">
        <v>0.29299999999999998</v>
      </c>
      <c r="AH76" s="3">
        <v>0.255</v>
      </c>
      <c r="AI76" s="5">
        <v>3.32</v>
      </c>
      <c r="AJ76" s="5">
        <v>1</v>
      </c>
    </row>
    <row r="77" spans="1:36">
      <c r="A77" t="s">
        <v>123</v>
      </c>
      <c r="B77">
        <v>2010</v>
      </c>
      <c r="C77" t="s">
        <v>46</v>
      </c>
      <c r="D77" t="s">
        <v>23</v>
      </c>
      <c r="E77">
        <v>31</v>
      </c>
      <c r="F77">
        <v>1</v>
      </c>
      <c r="G77">
        <v>3</v>
      </c>
      <c r="H77">
        <v>0</v>
      </c>
      <c r="I77">
        <v>40</v>
      </c>
      <c r="J77">
        <v>0</v>
      </c>
      <c r="K77">
        <v>78</v>
      </c>
      <c r="L77">
        <v>9.92</v>
      </c>
      <c r="M77">
        <v>2.19</v>
      </c>
      <c r="N77">
        <v>0.23</v>
      </c>
      <c r="O77">
        <v>0.33500000000000002</v>
      </c>
      <c r="P77">
        <v>0.66500000000000004</v>
      </c>
      <c r="Q77">
        <v>0.316</v>
      </c>
      <c r="R77">
        <v>2.3E-2</v>
      </c>
      <c r="S77">
        <v>3.46</v>
      </c>
      <c r="T77">
        <v>2.15</v>
      </c>
      <c r="U77">
        <v>3.16</v>
      </c>
      <c r="V77" s="3">
        <v>4.53</v>
      </c>
      <c r="W77" s="3">
        <v>0.26900000000000002</v>
      </c>
      <c r="X77" s="3">
        <v>5.8999999999999997E-2</v>
      </c>
      <c r="Y77" s="3">
        <v>0.20899999999999999</v>
      </c>
      <c r="Z77" s="3">
        <v>0.24299999999999999</v>
      </c>
      <c r="AA77" s="3">
        <v>1.18</v>
      </c>
      <c r="AB77" s="3">
        <v>0.76</v>
      </c>
      <c r="AC77" s="3">
        <v>0.26800000000000002</v>
      </c>
      <c r="AD77" s="3">
        <v>0.41599999999999998</v>
      </c>
      <c r="AE77" s="3">
        <v>0.27600000000000002</v>
      </c>
      <c r="AF77" s="3">
        <v>0.44600000000000001</v>
      </c>
      <c r="AG77" s="3">
        <v>0.315</v>
      </c>
      <c r="AH77" s="3">
        <v>0.23899999999999999</v>
      </c>
      <c r="AI77" s="5">
        <v>2.81</v>
      </c>
      <c r="AJ77" s="5">
        <v>1</v>
      </c>
    </row>
    <row r="78" spans="1:36">
      <c r="A78" t="s">
        <v>124</v>
      </c>
      <c r="B78">
        <v>2011</v>
      </c>
      <c r="C78" t="s">
        <v>94</v>
      </c>
      <c r="D78" t="s">
        <v>23</v>
      </c>
      <c r="E78">
        <v>26</v>
      </c>
      <c r="F78">
        <v>3</v>
      </c>
      <c r="G78">
        <v>3</v>
      </c>
      <c r="H78">
        <v>2</v>
      </c>
      <c r="I78">
        <v>19</v>
      </c>
      <c r="J78">
        <v>4</v>
      </c>
      <c r="K78">
        <v>47.1</v>
      </c>
      <c r="L78">
        <v>6.27</v>
      </c>
      <c r="M78">
        <v>5.32</v>
      </c>
      <c r="N78">
        <v>1.52</v>
      </c>
      <c r="O78">
        <v>0.27900000000000003</v>
      </c>
      <c r="P78">
        <v>0.69299999999999995</v>
      </c>
      <c r="Q78">
        <v>0.55400000000000005</v>
      </c>
      <c r="R78">
        <v>0.182</v>
      </c>
      <c r="S78">
        <v>5.7</v>
      </c>
      <c r="T78">
        <v>6.49</v>
      </c>
      <c r="U78">
        <v>5.5</v>
      </c>
      <c r="V78" s="3">
        <v>1.18</v>
      </c>
      <c r="W78" s="3">
        <v>0.151</v>
      </c>
      <c r="X78" s="3">
        <v>0.128</v>
      </c>
      <c r="Y78" s="3">
        <v>2.3E-2</v>
      </c>
      <c r="Z78" s="3">
        <v>0.26100000000000001</v>
      </c>
      <c r="AA78" s="3">
        <v>1.63</v>
      </c>
      <c r="AB78" s="3">
        <v>1.86</v>
      </c>
      <c r="AC78" s="3">
        <v>0.14899999999999999</v>
      </c>
      <c r="AD78" s="3">
        <v>0.29699999999999999</v>
      </c>
      <c r="AE78" s="3">
        <v>0.27300000000000002</v>
      </c>
      <c r="AF78" s="3">
        <v>0.48099999999999998</v>
      </c>
      <c r="AG78" s="3">
        <v>0.214</v>
      </c>
      <c r="AH78" s="3">
        <v>0.30499999999999999</v>
      </c>
      <c r="AI78" s="5">
        <v>4.22</v>
      </c>
      <c r="AJ78" s="5">
        <v>0</v>
      </c>
    </row>
    <row r="79" spans="1:36">
      <c r="A79" t="s">
        <v>125</v>
      </c>
      <c r="B79">
        <v>2011</v>
      </c>
      <c r="C79" t="s">
        <v>41</v>
      </c>
      <c r="D79" t="s">
        <v>23</v>
      </c>
      <c r="E79">
        <v>31</v>
      </c>
      <c r="F79">
        <v>2</v>
      </c>
      <c r="G79">
        <v>4</v>
      </c>
      <c r="H79">
        <v>0</v>
      </c>
      <c r="I79">
        <v>9</v>
      </c>
      <c r="J79">
        <v>9</v>
      </c>
      <c r="K79">
        <v>45</v>
      </c>
      <c r="L79">
        <v>5.585</v>
      </c>
      <c r="M79">
        <v>3.0150000000000001</v>
      </c>
      <c r="N79">
        <v>1.2</v>
      </c>
      <c r="O79">
        <v>0.29049999999999998</v>
      </c>
      <c r="P79">
        <v>0.73150000000000004</v>
      </c>
      <c r="Q79">
        <v>0.45550000000000002</v>
      </c>
      <c r="R79">
        <v>0.1</v>
      </c>
      <c r="S79">
        <v>5.0250000000000004</v>
      </c>
      <c r="T79">
        <v>5.41</v>
      </c>
      <c r="U79">
        <v>5.32</v>
      </c>
      <c r="V79" s="3">
        <f>(1.33+2.67)/2</f>
        <v>2</v>
      </c>
      <c r="W79" s="3">
        <f>(0.118+0.165)/2</f>
        <v>0.14150000000000001</v>
      </c>
      <c r="X79" s="3">
        <f>0.075</f>
        <v>7.4999999999999997E-2</v>
      </c>
      <c r="Y79" s="3">
        <v>6.2E-2</v>
      </c>
      <c r="Z79" s="3">
        <f>(0.315+0.225)/2</f>
        <v>0.27</v>
      </c>
      <c r="AA79" s="3">
        <v>1.405</v>
      </c>
      <c r="AB79" s="3">
        <v>1.1399999999999999</v>
      </c>
      <c r="AC79" s="3">
        <v>0.14199999999999999</v>
      </c>
      <c r="AD79" s="3">
        <v>0.40400000000000003</v>
      </c>
      <c r="AE79" s="3">
        <v>0.151</v>
      </c>
      <c r="AF79" s="3">
        <f>(0.468+0.397)/2</f>
        <v>0.4325</v>
      </c>
      <c r="AG79" s="3">
        <f>0.32</f>
        <v>0.32</v>
      </c>
      <c r="AH79" s="3">
        <v>0.24399999999999999</v>
      </c>
      <c r="AI79" s="5">
        <v>4.68</v>
      </c>
      <c r="AJ79" s="5">
        <v>0</v>
      </c>
    </row>
    <row r="80" spans="1:36">
      <c r="A80" t="s">
        <v>126</v>
      </c>
      <c r="B80">
        <v>2012</v>
      </c>
      <c r="C80" t="s">
        <v>55</v>
      </c>
      <c r="D80" t="s">
        <v>23</v>
      </c>
      <c r="E80">
        <v>28</v>
      </c>
      <c r="F80">
        <v>11</v>
      </c>
      <c r="G80">
        <v>5</v>
      </c>
      <c r="H80">
        <v>0</v>
      </c>
      <c r="I80">
        <v>20</v>
      </c>
      <c r="J80">
        <v>20</v>
      </c>
      <c r="K80">
        <v>123</v>
      </c>
      <c r="L80">
        <v>7.9</v>
      </c>
      <c r="M80">
        <v>1.98</v>
      </c>
      <c r="N80">
        <v>1.17</v>
      </c>
      <c r="O80">
        <v>0.28199999999999997</v>
      </c>
      <c r="P80">
        <v>0.72499999999999998</v>
      </c>
      <c r="Q80">
        <v>0.33400000000000002</v>
      </c>
      <c r="R80">
        <v>0.1</v>
      </c>
      <c r="S80">
        <v>3.44</v>
      </c>
      <c r="T80">
        <v>3.8</v>
      </c>
      <c r="U80">
        <v>3.51</v>
      </c>
      <c r="V80" s="3">
        <v>4</v>
      </c>
      <c r="W80" s="3">
        <v>0.219</v>
      </c>
      <c r="X80" s="3">
        <v>5.5E-2</v>
      </c>
      <c r="Y80" s="3">
        <v>0.16400000000000001</v>
      </c>
      <c r="Z80" s="3">
        <v>0.24099999999999999</v>
      </c>
      <c r="AA80" s="3">
        <v>1.1299999999999999</v>
      </c>
      <c r="AB80" s="3">
        <v>0.73</v>
      </c>
      <c r="AC80" s="3">
        <v>0.20899999999999999</v>
      </c>
      <c r="AD80" s="3">
        <v>0.45700000000000002</v>
      </c>
      <c r="AE80" s="3">
        <v>0.23799999999999999</v>
      </c>
      <c r="AF80" s="3">
        <v>0.45400000000000001</v>
      </c>
      <c r="AG80" s="3">
        <v>0.247</v>
      </c>
      <c r="AH80" s="3">
        <v>0.3</v>
      </c>
      <c r="AI80" s="5">
        <v>2.98</v>
      </c>
      <c r="AJ80" s="5">
        <v>0</v>
      </c>
    </row>
    <row r="81" spans="1:36">
      <c r="A81" t="s">
        <v>127</v>
      </c>
      <c r="B81">
        <v>2012</v>
      </c>
      <c r="C81" t="s">
        <v>36</v>
      </c>
      <c r="D81" t="s">
        <v>23</v>
      </c>
      <c r="E81">
        <v>27</v>
      </c>
      <c r="F81">
        <v>6</v>
      </c>
      <c r="G81">
        <v>2</v>
      </c>
      <c r="H81">
        <v>0</v>
      </c>
      <c r="I81">
        <v>17</v>
      </c>
      <c r="J81">
        <v>9</v>
      </c>
      <c r="K81">
        <v>54</v>
      </c>
      <c r="L81">
        <v>7.17</v>
      </c>
      <c r="M81">
        <v>2.17</v>
      </c>
      <c r="N81">
        <v>0.83</v>
      </c>
      <c r="O81">
        <v>0.28199999999999997</v>
      </c>
      <c r="P81">
        <v>0.84499999999999997</v>
      </c>
      <c r="Q81">
        <v>0.41399999999999998</v>
      </c>
      <c r="R81">
        <v>8.2000000000000003E-2</v>
      </c>
      <c r="S81">
        <v>2.67</v>
      </c>
      <c r="T81">
        <v>3.55</v>
      </c>
      <c r="U81">
        <v>3.56</v>
      </c>
      <c r="V81" s="3">
        <v>3.31</v>
      </c>
      <c r="W81" s="3">
        <v>0.191</v>
      </c>
      <c r="X81" s="3">
        <v>5.8000000000000003E-2</v>
      </c>
      <c r="Y81" s="3">
        <v>0.13300000000000001</v>
      </c>
      <c r="Z81" s="3">
        <v>0.24199999999999999</v>
      </c>
      <c r="AA81" s="3">
        <v>1.19</v>
      </c>
      <c r="AB81" s="3">
        <v>1.1000000000000001</v>
      </c>
      <c r="AC81" s="3">
        <v>0.21</v>
      </c>
      <c r="AD81" s="3">
        <v>0.377</v>
      </c>
      <c r="AE81" s="3">
        <v>0.23</v>
      </c>
      <c r="AF81" s="3">
        <v>0.45800000000000002</v>
      </c>
      <c r="AG81" s="3">
        <v>0.25600000000000001</v>
      </c>
      <c r="AH81" s="3">
        <v>0.28599999999999998</v>
      </c>
      <c r="AI81" s="5">
        <v>4.62</v>
      </c>
      <c r="AJ81" s="5">
        <v>1</v>
      </c>
    </row>
    <row r="82" spans="1:36">
      <c r="A82" t="s">
        <v>128</v>
      </c>
      <c r="B82">
        <v>2013</v>
      </c>
      <c r="C82" t="s">
        <v>39</v>
      </c>
      <c r="D82" t="s">
        <v>23</v>
      </c>
      <c r="E82">
        <v>27</v>
      </c>
      <c r="F82">
        <v>10</v>
      </c>
      <c r="G82">
        <v>5</v>
      </c>
      <c r="H82">
        <v>0</v>
      </c>
      <c r="I82">
        <v>29</v>
      </c>
      <c r="J82">
        <v>23</v>
      </c>
      <c r="K82">
        <v>131</v>
      </c>
      <c r="L82">
        <v>8.59</v>
      </c>
      <c r="M82">
        <v>3.71</v>
      </c>
      <c r="N82">
        <v>1.37</v>
      </c>
      <c r="O82">
        <v>0.32700000000000001</v>
      </c>
      <c r="P82">
        <v>0.73699999999999999</v>
      </c>
      <c r="Q82">
        <v>0.32700000000000001</v>
      </c>
      <c r="R82">
        <v>0.104</v>
      </c>
      <c r="S82">
        <v>4.5999999999999996</v>
      </c>
      <c r="T82">
        <v>4.97</v>
      </c>
      <c r="U82">
        <v>4.63</v>
      </c>
      <c r="V82" s="3">
        <v>2.31</v>
      </c>
      <c r="W82" s="3">
        <v>0.214</v>
      </c>
      <c r="X82" s="3">
        <v>9.1999999999999998E-2</v>
      </c>
      <c r="Y82" s="3">
        <v>0.121</v>
      </c>
      <c r="Z82" s="3">
        <v>0.27500000000000002</v>
      </c>
      <c r="AA82" s="3">
        <v>1.52</v>
      </c>
      <c r="AB82" s="3">
        <v>0.67</v>
      </c>
      <c r="AC82" s="3">
        <v>0.185</v>
      </c>
      <c r="AD82" s="3">
        <v>0.48899999999999999</v>
      </c>
      <c r="AE82" s="3">
        <v>0.249</v>
      </c>
      <c r="AF82" s="3">
        <v>0.40500000000000003</v>
      </c>
      <c r="AG82" s="3">
        <v>0.29499999999999998</v>
      </c>
      <c r="AH82" s="3">
        <v>0.3</v>
      </c>
      <c r="AI82" s="5">
        <v>4.7</v>
      </c>
      <c r="AJ82" s="5">
        <v>1</v>
      </c>
    </row>
    <row r="83" spans="1:36">
      <c r="A83" t="s">
        <v>129</v>
      </c>
      <c r="B83">
        <v>2013</v>
      </c>
      <c r="C83" t="s">
        <v>24</v>
      </c>
      <c r="D83" t="s">
        <v>23</v>
      </c>
      <c r="E83">
        <v>30</v>
      </c>
      <c r="F83">
        <v>1</v>
      </c>
      <c r="G83">
        <v>1</v>
      </c>
      <c r="H83">
        <v>0</v>
      </c>
      <c r="I83">
        <v>7</v>
      </c>
      <c r="J83">
        <v>6</v>
      </c>
      <c r="K83">
        <v>35.200000000000003</v>
      </c>
      <c r="L83">
        <v>6.56</v>
      </c>
      <c r="M83">
        <v>2.52</v>
      </c>
      <c r="N83">
        <v>0.25</v>
      </c>
      <c r="O83">
        <v>0.255</v>
      </c>
      <c r="P83">
        <v>0.82</v>
      </c>
      <c r="Q83">
        <v>0.51500000000000001</v>
      </c>
      <c r="R83">
        <v>2.9000000000000001E-2</v>
      </c>
      <c r="S83">
        <v>1.77</v>
      </c>
      <c r="T83">
        <v>3.4</v>
      </c>
      <c r="U83">
        <v>4.13</v>
      </c>
      <c r="V83" s="3">
        <v>2.6</v>
      </c>
      <c r="W83" s="3">
        <v>0.186</v>
      </c>
      <c r="X83" s="3">
        <v>7.0999999999999994E-2</v>
      </c>
      <c r="Y83" s="3">
        <v>0.114</v>
      </c>
      <c r="Z83" s="3">
        <v>0.20899999999999999</v>
      </c>
      <c r="AA83" s="3">
        <v>1.04</v>
      </c>
      <c r="AB83" s="3">
        <v>1.49</v>
      </c>
      <c r="AC83" s="3">
        <v>0.13900000000000001</v>
      </c>
      <c r="AD83" s="3">
        <v>0.34699999999999998</v>
      </c>
      <c r="AE83" s="3">
        <v>0.17100000000000001</v>
      </c>
      <c r="AF83" s="3">
        <v>0.40799999999999997</v>
      </c>
      <c r="AG83" s="3">
        <v>0.23300000000000001</v>
      </c>
      <c r="AH83" s="3">
        <v>0.35899999999999999</v>
      </c>
      <c r="AI83" s="5">
        <v>5.58</v>
      </c>
      <c r="AJ83" s="5">
        <v>0</v>
      </c>
    </row>
    <row r="84" spans="1:36">
      <c r="A84" t="s">
        <v>130</v>
      </c>
      <c r="B84">
        <v>2014</v>
      </c>
      <c r="C84" t="s">
        <v>60</v>
      </c>
      <c r="D84" t="s">
        <v>23</v>
      </c>
      <c r="E84">
        <v>25</v>
      </c>
      <c r="F84">
        <v>9</v>
      </c>
      <c r="G84">
        <v>4</v>
      </c>
      <c r="H84">
        <v>0</v>
      </c>
      <c r="I84">
        <v>28</v>
      </c>
      <c r="J84">
        <v>15</v>
      </c>
      <c r="K84">
        <v>114</v>
      </c>
      <c r="L84">
        <v>8.5299999999999994</v>
      </c>
      <c r="M84">
        <v>2.92</v>
      </c>
      <c r="N84">
        <v>0.79</v>
      </c>
      <c r="O84">
        <v>0.29799999999999999</v>
      </c>
      <c r="P84">
        <v>0.81599999999999995</v>
      </c>
      <c r="Q84">
        <v>0.47899999999999998</v>
      </c>
      <c r="R84">
        <v>9.0999999999999998E-2</v>
      </c>
      <c r="S84">
        <v>2.76</v>
      </c>
      <c r="T84">
        <v>3.74</v>
      </c>
      <c r="U84">
        <v>3.57</v>
      </c>
      <c r="V84" s="3">
        <v>2.92</v>
      </c>
      <c r="W84" s="3">
        <v>0.222</v>
      </c>
      <c r="X84" s="3">
        <v>7.5999999999999998E-2</v>
      </c>
      <c r="Y84" s="3">
        <v>0.14599999999999999</v>
      </c>
      <c r="Z84" s="3">
        <v>0.24099999999999999</v>
      </c>
      <c r="AA84" s="3">
        <v>1.26</v>
      </c>
      <c r="AB84" s="3">
        <v>1.42</v>
      </c>
      <c r="AC84" s="3">
        <v>0.184</v>
      </c>
      <c r="AD84" s="3">
        <v>0.33700000000000002</v>
      </c>
      <c r="AE84" s="3">
        <v>0.14499999999999999</v>
      </c>
      <c r="AF84" s="3">
        <v>0.44500000000000001</v>
      </c>
      <c r="AG84" s="3">
        <v>0.248</v>
      </c>
      <c r="AH84" s="3">
        <v>0.308</v>
      </c>
      <c r="AI84" s="5">
        <v>4.1900000000000004</v>
      </c>
      <c r="AJ84" s="5">
        <v>1</v>
      </c>
    </row>
    <row r="85" spans="1:36">
      <c r="A85" t="s">
        <v>131</v>
      </c>
      <c r="B85">
        <v>2016</v>
      </c>
      <c r="C85" t="s">
        <v>81</v>
      </c>
      <c r="D85" t="s">
        <v>23</v>
      </c>
      <c r="E85">
        <v>29</v>
      </c>
      <c r="F85">
        <v>9</v>
      </c>
      <c r="G85">
        <v>15</v>
      </c>
      <c r="H85">
        <v>0</v>
      </c>
      <c r="I85">
        <v>28</v>
      </c>
      <c r="J85">
        <v>28</v>
      </c>
      <c r="K85">
        <v>166</v>
      </c>
      <c r="L85">
        <v>5.42</v>
      </c>
      <c r="M85">
        <v>1.73</v>
      </c>
      <c r="N85">
        <v>0.6</v>
      </c>
      <c r="O85">
        <v>0.32900000000000001</v>
      </c>
      <c r="P85">
        <v>0.64</v>
      </c>
      <c r="Q85">
        <v>0.497</v>
      </c>
      <c r="R85">
        <v>7.4999999999999997E-2</v>
      </c>
      <c r="S85">
        <v>4.5</v>
      </c>
      <c r="T85">
        <v>3.49</v>
      </c>
      <c r="U85">
        <v>3.57</v>
      </c>
      <c r="V85" s="3">
        <v>3.13</v>
      </c>
      <c r="W85" s="3">
        <v>0.14399999999999999</v>
      </c>
      <c r="X85" s="3">
        <v>4.5999999999999999E-2</v>
      </c>
      <c r="Y85" s="3">
        <v>9.8000000000000004E-2</v>
      </c>
      <c r="Z85" s="3">
        <v>0.28999999999999998</v>
      </c>
      <c r="AA85" s="3">
        <v>1.34</v>
      </c>
      <c r="AB85" s="3">
        <v>1.86</v>
      </c>
      <c r="AC85" s="3">
        <v>0.23499999999999999</v>
      </c>
      <c r="AD85" s="3">
        <v>0.26800000000000002</v>
      </c>
      <c r="AE85" s="3">
        <v>0.19700000000000001</v>
      </c>
      <c r="AF85" s="3">
        <v>0.48299999999999998</v>
      </c>
      <c r="AG85" s="3">
        <v>0.20499999999999999</v>
      </c>
      <c r="AH85" s="3">
        <v>0.312</v>
      </c>
      <c r="AI85" s="5">
        <v>4.88</v>
      </c>
      <c r="AJ85" s="5">
        <v>0</v>
      </c>
    </row>
    <row r="86" spans="1:36">
      <c r="A86" t="s">
        <v>132</v>
      </c>
      <c r="B86">
        <v>2017</v>
      </c>
      <c r="C86" t="s">
        <v>36</v>
      </c>
      <c r="D86" t="s">
        <v>23</v>
      </c>
      <c r="E86">
        <v>27</v>
      </c>
      <c r="F86">
        <v>3</v>
      </c>
      <c r="G86">
        <v>5</v>
      </c>
      <c r="H86">
        <v>1</v>
      </c>
      <c r="I86">
        <v>39</v>
      </c>
      <c r="J86">
        <v>0</v>
      </c>
      <c r="K86">
        <v>55.1</v>
      </c>
      <c r="L86">
        <v>10.57</v>
      </c>
      <c r="M86">
        <v>2.44</v>
      </c>
      <c r="N86">
        <v>0.65</v>
      </c>
      <c r="O86">
        <v>0.32600000000000001</v>
      </c>
      <c r="P86">
        <v>0.71699999999999997</v>
      </c>
      <c r="Q86">
        <v>0.54100000000000004</v>
      </c>
      <c r="R86">
        <v>8.6999999999999994E-2</v>
      </c>
      <c r="S86">
        <v>3.74</v>
      </c>
      <c r="T86">
        <v>2.8</v>
      </c>
      <c r="U86">
        <v>2.88</v>
      </c>
      <c r="V86" s="3">
        <v>4.33</v>
      </c>
      <c r="W86" s="3">
        <v>0.28399999999999997</v>
      </c>
      <c r="X86" s="3">
        <v>6.6000000000000003E-2</v>
      </c>
      <c r="Y86" s="3">
        <v>0.218</v>
      </c>
      <c r="Z86" s="3">
        <v>0.23899999999999999</v>
      </c>
      <c r="AA86" s="3">
        <v>1.19</v>
      </c>
      <c r="AB86" s="3">
        <v>1.72</v>
      </c>
      <c r="AC86" s="3">
        <v>0.14399999999999999</v>
      </c>
      <c r="AD86" s="3">
        <v>0.315</v>
      </c>
      <c r="AE86" s="3">
        <v>0.13</v>
      </c>
      <c r="AF86" s="3">
        <v>0.46</v>
      </c>
      <c r="AG86" s="3">
        <v>0.24299999999999999</v>
      </c>
      <c r="AH86" s="3">
        <v>0.29699999999999999</v>
      </c>
      <c r="AI86" s="5">
        <v>5.38</v>
      </c>
      <c r="AJ86" s="5">
        <v>1</v>
      </c>
    </row>
    <row r="87" spans="1:36">
      <c r="A87" t="s">
        <v>133</v>
      </c>
      <c r="B87">
        <v>2019</v>
      </c>
      <c r="C87" t="s">
        <v>60</v>
      </c>
      <c r="D87" t="s">
        <v>23</v>
      </c>
      <c r="E87">
        <v>25</v>
      </c>
      <c r="F87">
        <v>10</v>
      </c>
      <c r="G87">
        <v>5</v>
      </c>
      <c r="H87">
        <v>0</v>
      </c>
      <c r="I87">
        <v>24</v>
      </c>
      <c r="J87">
        <v>4</v>
      </c>
      <c r="K87">
        <v>104.2</v>
      </c>
      <c r="L87">
        <v>8.25</v>
      </c>
      <c r="M87">
        <v>3.96</v>
      </c>
      <c r="N87">
        <v>1.55</v>
      </c>
      <c r="O87">
        <v>0.28100000000000003</v>
      </c>
      <c r="P87">
        <v>0.81100000000000005</v>
      </c>
      <c r="Q87">
        <v>0.48799999999999999</v>
      </c>
      <c r="R87">
        <v>0.188</v>
      </c>
      <c r="S87">
        <v>4.13</v>
      </c>
      <c r="T87">
        <v>5.6</v>
      </c>
      <c r="U87">
        <v>5.04</v>
      </c>
      <c r="V87" s="3">
        <v>2.09</v>
      </c>
      <c r="W87" s="3">
        <v>0.215</v>
      </c>
      <c r="X87" s="3">
        <v>0.10299999999999999</v>
      </c>
      <c r="Y87" s="3">
        <v>0.112</v>
      </c>
      <c r="Z87" s="3">
        <v>0.245</v>
      </c>
      <c r="AA87" s="3">
        <v>1.36</v>
      </c>
      <c r="AB87" s="3">
        <v>1.48</v>
      </c>
      <c r="AC87" s="3">
        <v>0.182</v>
      </c>
      <c r="AD87" s="3">
        <v>0.33</v>
      </c>
      <c r="AE87" s="3">
        <v>0.13500000000000001</v>
      </c>
      <c r="AF87" s="3">
        <v>0.48</v>
      </c>
      <c r="AG87" s="3">
        <v>0.23200000000000001</v>
      </c>
      <c r="AH87" s="3">
        <v>0.28899999999999998</v>
      </c>
      <c r="AI87" s="5">
        <v>5.51</v>
      </c>
      <c r="AJ87" s="5">
        <v>0</v>
      </c>
    </row>
    <row r="88" spans="1:36">
      <c r="A88" t="s">
        <v>134</v>
      </c>
      <c r="B88">
        <v>2020</v>
      </c>
      <c r="C88" t="s">
        <v>85</v>
      </c>
      <c r="D88" t="s">
        <v>23</v>
      </c>
      <c r="E88">
        <v>27</v>
      </c>
      <c r="F88">
        <v>10</v>
      </c>
      <c r="G88">
        <v>8</v>
      </c>
      <c r="H88">
        <v>0</v>
      </c>
      <c r="I88">
        <v>25</v>
      </c>
      <c r="J88">
        <v>25</v>
      </c>
      <c r="K88">
        <v>134.1</v>
      </c>
      <c r="L88">
        <v>11.93</v>
      </c>
      <c r="M88">
        <v>2.34</v>
      </c>
      <c r="N88">
        <v>0.74</v>
      </c>
      <c r="O88">
        <v>0.315</v>
      </c>
      <c r="P88">
        <v>0.73199999999999998</v>
      </c>
      <c r="Q88">
        <v>0.38300000000000001</v>
      </c>
      <c r="R88">
        <v>0.08</v>
      </c>
      <c r="S88">
        <v>3.42</v>
      </c>
      <c r="T88">
        <v>2.98</v>
      </c>
      <c r="U88">
        <v>3.32</v>
      </c>
      <c r="V88" s="3">
        <v>5.09</v>
      </c>
      <c r="W88" s="3">
        <v>0.32100000000000001</v>
      </c>
      <c r="X88" s="3">
        <v>6.3E-2</v>
      </c>
      <c r="Y88" s="3">
        <v>0.25800000000000001</v>
      </c>
      <c r="Z88" s="3">
        <v>0.221</v>
      </c>
      <c r="AA88" s="3">
        <v>1.1100000000000001</v>
      </c>
      <c r="AB88" s="3">
        <v>0.91</v>
      </c>
      <c r="AC88" s="3">
        <v>0.19800000000000001</v>
      </c>
      <c r="AD88" s="3">
        <v>0.41899999999999998</v>
      </c>
      <c r="AE88" s="3">
        <v>0.20300000000000001</v>
      </c>
      <c r="AF88" s="3">
        <v>0.36799999999999999</v>
      </c>
      <c r="AG88" s="3">
        <v>0.27900000000000003</v>
      </c>
      <c r="AH88" s="3">
        <v>0.35299999999999998</v>
      </c>
      <c r="AI88" s="5">
        <v>3.28</v>
      </c>
      <c r="AJ88" s="5">
        <v>1</v>
      </c>
    </row>
    <row r="89" spans="1:36">
      <c r="A89" t="s">
        <v>135</v>
      </c>
      <c r="B89">
        <v>2012</v>
      </c>
      <c r="C89" t="s">
        <v>100</v>
      </c>
      <c r="D89" t="s">
        <v>23</v>
      </c>
      <c r="E89">
        <v>26</v>
      </c>
      <c r="F89">
        <v>11</v>
      </c>
      <c r="G89">
        <v>5</v>
      </c>
      <c r="H89">
        <v>0</v>
      </c>
      <c r="I89">
        <v>28</v>
      </c>
      <c r="J89">
        <v>26</v>
      </c>
      <c r="K89">
        <v>170.1</v>
      </c>
      <c r="L89">
        <v>6.18</v>
      </c>
      <c r="M89">
        <v>1.53</v>
      </c>
      <c r="N89">
        <v>0.95</v>
      </c>
      <c r="O89">
        <v>0.28999999999999998</v>
      </c>
      <c r="P89">
        <v>0.70399999999999996</v>
      </c>
      <c r="Q89">
        <v>0.52700000000000002</v>
      </c>
      <c r="R89">
        <v>0.112</v>
      </c>
      <c r="S89">
        <v>3.65</v>
      </c>
      <c r="T89">
        <v>3.78</v>
      </c>
      <c r="U89">
        <v>3.42</v>
      </c>
      <c r="V89" s="3">
        <v>4.03</v>
      </c>
      <c r="W89" s="3">
        <v>0.16700000000000001</v>
      </c>
      <c r="X89" s="3">
        <v>4.1000000000000002E-2</v>
      </c>
      <c r="Y89" s="3">
        <v>0.125</v>
      </c>
      <c r="Z89" s="3">
        <v>0.25800000000000001</v>
      </c>
      <c r="AA89" s="3">
        <v>1.18</v>
      </c>
      <c r="AB89" s="3">
        <v>1.77</v>
      </c>
      <c r="AC89" s="3">
        <v>0.17599999999999999</v>
      </c>
      <c r="AD89" s="3">
        <v>0.29799999999999999</v>
      </c>
      <c r="AE89" s="3">
        <v>0.18</v>
      </c>
      <c r="AF89" s="3">
        <v>0.438</v>
      </c>
      <c r="AG89" s="3">
        <v>0.223</v>
      </c>
      <c r="AH89" s="3">
        <v>0.33900000000000002</v>
      </c>
      <c r="AI89" s="5">
        <v>3.71</v>
      </c>
      <c r="AJ89" s="5">
        <v>1</v>
      </c>
    </row>
    <row r="90" spans="1:36">
      <c r="A90" t="s">
        <v>136</v>
      </c>
      <c r="B90">
        <v>2012</v>
      </c>
      <c r="C90" t="s">
        <v>52</v>
      </c>
      <c r="D90" t="s">
        <v>23</v>
      </c>
      <c r="E90">
        <v>29</v>
      </c>
      <c r="F90">
        <v>12</v>
      </c>
      <c r="G90">
        <v>6</v>
      </c>
      <c r="H90">
        <v>0</v>
      </c>
      <c r="I90">
        <v>26</v>
      </c>
      <c r="J90">
        <v>25</v>
      </c>
      <c r="K90">
        <v>150.1</v>
      </c>
      <c r="L90">
        <v>6.17</v>
      </c>
      <c r="M90">
        <v>2.57</v>
      </c>
      <c r="N90">
        <v>0.72</v>
      </c>
      <c r="O90">
        <v>0.29899999999999999</v>
      </c>
      <c r="P90">
        <v>0.70799999999999996</v>
      </c>
      <c r="Q90">
        <v>0.41799999999999998</v>
      </c>
      <c r="R90">
        <v>7.6999999999999999E-2</v>
      </c>
      <c r="S90">
        <v>4.01</v>
      </c>
      <c r="T90">
        <v>4.33</v>
      </c>
      <c r="U90">
        <v>4.5199999999999996</v>
      </c>
      <c r="V90" s="3">
        <v>2.4</v>
      </c>
      <c r="W90" s="3">
        <v>0.16500000000000001</v>
      </c>
      <c r="X90" s="3">
        <v>6.9000000000000006E-2</v>
      </c>
      <c r="Y90" s="3">
        <v>9.6000000000000002E-2</v>
      </c>
      <c r="Z90" s="3">
        <v>0.26</v>
      </c>
      <c r="AA90" s="3">
        <v>1.28</v>
      </c>
      <c r="AB90" s="3">
        <v>1.24</v>
      </c>
      <c r="AC90" s="3">
        <v>0.24399999999999999</v>
      </c>
      <c r="AD90" s="3">
        <v>0.33800000000000002</v>
      </c>
      <c r="AE90" s="3">
        <v>0.25800000000000001</v>
      </c>
      <c r="AF90" s="3">
        <v>0.46600000000000003</v>
      </c>
      <c r="AG90" s="3">
        <v>0.22800000000000001</v>
      </c>
      <c r="AH90" s="3">
        <v>0.30599999999999999</v>
      </c>
      <c r="AI90" s="5">
        <v>3.93</v>
      </c>
      <c r="AJ90" s="5">
        <v>1</v>
      </c>
    </row>
    <row r="91" spans="1:36">
      <c r="A91" t="s">
        <v>137</v>
      </c>
      <c r="B91">
        <v>2012</v>
      </c>
      <c r="C91" t="s">
        <v>89</v>
      </c>
      <c r="D91" t="s">
        <v>23</v>
      </c>
      <c r="E91">
        <v>24</v>
      </c>
      <c r="F91">
        <v>7</v>
      </c>
      <c r="G91">
        <v>11</v>
      </c>
      <c r="H91">
        <v>0</v>
      </c>
      <c r="I91">
        <v>24</v>
      </c>
      <c r="J91">
        <v>24</v>
      </c>
      <c r="K91">
        <v>149.19999999999999</v>
      </c>
      <c r="L91">
        <v>7.7</v>
      </c>
      <c r="M91">
        <v>1.68</v>
      </c>
      <c r="N91">
        <v>0.78</v>
      </c>
      <c r="O91">
        <v>0.25800000000000001</v>
      </c>
      <c r="P91">
        <v>0.67800000000000005</v>
      </c>
      <c r="Q91">
        <v>0.38500000000000001</v>
      </c>
      <c r="R91">
        <v>7.5999999999999998E-2</v>
      </c>
      <c r="S91">
        <v>2.77</v>
      </c>
      <c r="T91">
        <v>3.14</v>
      </c>
      <c r="U91">
        <v>3.24</v>
      </c>
      <c r="V91" s="3">
        <v>4.57</v>
      </c>
      <c r="W91" s="3">
        <v>0.215</v>
      </c>
      <c r="X91" s="3">
        <v>4.7E-2</v>
      </c>
      <c r="Y91" s="3">
        <v>0.16800000000000001</v>
      </c>
      <c r="Z91" s="3">
        <v>0.217</v>
      </c>
      <c r="AA91" s="3">
        <v>1.01</v>
      </c>
      <c r="AB91" s="3">
        <v>0.95</v>
      </c>
      <c r="AC91" s="3">
        <v>0.21</v>
      </c>
      <c r="AD91" s="3">
        <v>0.40400000000000003</v>
      </c>
      <c r="AE91" s="3">
        <v>0.20499999999999999</v>
      </c>
      <c r="AF91" s="3">
        <v>0.44800000000000001</v>
      </c>
      <c r="AG91" s="3">
        <v>0.27500000000000002</v>
      </c>
      <c r="AH91" s="3">
        <v>0.27700000000000002</v>
      </c>
      <c r="AI91" s="5">
        <v>4.4400000000000004</v>
      </c>
      <c r="AJ91" s="5">
        <v>0</v>
      </c>
    </row>
    <row r="92" spans="1:36">
      <c r="A92" t="s">
        <v>138</v>
      </c>
      <c r="B92">
        <v>2013</v>
      </c>
      <c r="C92" t="s">
        <v>166</v>
      </c>
      <c r="D92" t="s">
        <v>23</v>
      </c>
      <c r="E92">
        <v>28</v>
      </c>
      <c r="F92">
        <v>12</v>
      </c>
      <c r="G92">
        <v>6</v>
      </c>
      <c r="H92">
        <v>0</v>
      </c>
      <c r="I92">
        <v>24</v>
      </c>
      <c r="J92">
        <v>21</v>
      </c>
      <c r="K92">
        <v>134.1</v>
      </c>
      <c r="L92">
        <v>7.37</v>
      </c>
      <c r="M92">
        <v>1.47</v>
      </c>
      <c r="N92">
        <v>0.22500000000000001</v>
      </c>
      <c r="O92">
        <v>0.32</v>
      </c>
      <c r="P92">
        <v>0.68049999999999999</v>
      </c>
      <c r="Q92">
        <v>0.48499999999999999</v>
      </c>
      <c r="R92">
        <v>2.8000000000000001E-2</v>
      </c>
      <c r="S92">
        <v>3.27</v>
      </c>
      <c r="T92">
        <v>2.605</v>
      </c>
      <c r="U92">
        <v>3.3050000000000002</v>
      </c>
      <c r="V92" s="3">
        <v>5.3849999999999998</v>
      </c>
      <c r="W92" s="3">
        <v>0.20100000000000001</v>
      </c>
      <c r="X92" s="3">
        <v>0.40500000000000003</v>
      </c>
      <c r="Y92" s="3">
        <v>0.161</v>
      </c>
      <c r="Z92" s="3">
        <v>0.25700000000000001</v>
      </c>
      <c r="AA92" s="3">
        <v>1.17</v>
      </c>
      <c r="AB92" s="3">
        <v>1.55</v>
      </c>
      <c r="AC92" s="3">
        <f>(0.164+0.239)/2</f>
        <v>0.20150000000000001</v>
      </c>
      <c r="AD92" s="3">
        <v>0.314</v>
      </c>
      <c r="AE92" s="3">
        <v>0.158</v>
      </c>
      <c r="AF92" s="3">
        <v>0.45600000000000002</v>
      </c>
      <c r="AG92" s="3">
        <v>0.26600000000000001</v>
      </c>
      <c r="AH92" s="3">
        <v>0.27800000000000002</v>
      </c>
      <c r="AI92" s="5">
        <v>4.99</v>
      </c>
      <c r="AJ92" s="5">
        <v>0</v>
      </c>
    </row>
    <row r="93" spans="1:36">
      <c r="A93" t="s">
        <v>139</v>
      </c>
      <c r="B93">
        <v>2014</v>
      </c>
      <c r="C93" t="s">
        <v>140</v>
      </c>
      <c r="D93" t="s">
        <v>23</v>
      </c>
      <c r="E93">
        <v>27</v>
      </c>
      <c r="F93">
        <v>7</v>
      </c>
      <c r="G93">
        <v>4</v>
      </c>
      <c r="H93">
        <v>0</v>
      </c>
      <c r="I93">
        <v>20</v>
      </c>
      <c r="J93">
        <v>14</v>
      </c>
      <c r="K93">
        <v>106</v>
      </c>
      <c r="L93">
        <v>5.01</v>
      </c>
      <c r="M93">
        <v>2.89</v>
      </c>
      <c r="N93">
        <v>0.51</v>
      </c>
      <c r="O93">
        <v>0.34300000000000003</v>
      </c>
      <c r="P93">
        <v>0.68</v>
      </c>
      <c r="Q93">
        <v>0.54900000000000004</v>
      </c>
      <c r="R93">
        <v>6.3E-2</v>
      </c>
      <c r="S93">
        <v>4.58</v>
      </c>
      <c r="T93">
        <v>4.08</v>
      </c>
      <c r="U93">
        <v>4.25</v>
      </c>
      <c r="V93" s="3">
        <v>1.74</v>
      </c>
      <c r="W93" s="3">
        <v>0.124</v>
      </c>
      <c r="X93" s="3">
        <v>7.0999999999999994E-2</v>
      </c>
      <c r="Y93" s="3">
        <v>5.1999999999999998E-2</v>
      </c>
      <c r="Z93" s="3">
        <v>0.30599999999999999</v>
      </c>
      <c r="AA93" s="3">
        <v>1.58</v>
      </c>
      <c r="AB93" s="3">
        <v>2.14</v>
      </c>
      <c r="AC93" s="3">
        <v>0.19500000000000001</v>
      </c>
      <c r="AD93" s="3">
        <v>0.25700000000000001</v>
      </c>
      <c r="AE93" s="3">
        <v>0.221</v>
      </c>
      <c r="AF93" s="3">
        <v>0.46</v>
      </c>
      <c r="AG93" s="3">
        <v>0.25700000000000001</v>
      </c>
      <c r="AH93" s="3">
        <v>0.28299999999999997</v>
      </c>
      <c r="AI93" s="5">
        <v>3.35</v>
      </c>
      <c r="AJ93" s="5">
        <v>1</v>
      </c>
    </row>
    <row r="94" spans="1:36">
      <c r="A94" t="s">
        <v>141</v>
      </c>
      <c r="B94">
        <v>2016</v>
      </c>
      <c r="C94" t="s">
        <v>55</v>
      </c>
      <c r="D94" t="s">
        <v>23</v>
      </c>
      <c r="E94">
        <v>30</v>
      </c>
      <c r="F94">
        <v>0</v>
      </c>
      <c r="G94">
        <v>2</v>
      </c>
      <c r="H94">
        <v>2</v>
      </c>
      <c r="I94">
        <v>23</v>
      </c>
      <c r="J94">
        <v>0</v>
      </c>
      <c r="K94">
        <v>31.2</v>
      </c>
      <c r="L94">
        <v>8.81</v>
      </c>
      <c r="M94">
        <v>2.56</v>
      </c>
      <c r="N94">
        <v>0.85</v>
      </c>
      <c r="O94">
        <v>0.26200000000000001</v>
      </c>
      <c r="P94">
        <v>0.90600000000000003</v>
      </c>
      <c r="Q94">
        <v>0.53800000000000003</v>
      </c>
      <c r="R94">
        <v>0.111</v>
      </c>
      <c r="S94">
        <v>1.99</v>
      </c>
      <c r="T94">
        <v>3.28</v>
      </c>
      <c r="U94">
        <v>2.8</v>
      </c>
      <c r="V94" s="3">
        <v>3.44</v>
      </c>
      <c r="W94" s="3">
        <v>0.24399999999999999</v>
      </c>
      <c r="X94" s="3">
        <v>7.0999999999999994E-2</v>
      </c>
      <c r="Y94" s="3">
        <v>0.17299999999999999</v>
      </c>
      <c r="Z94" s="3">
        <v>0.21199999999999999</v>
      </c>
      <c r="AA94" s="3">
        <v>1.07</v>
      </c>
      <c r="AB94" s="3">
        <v>1.59</v>
      </c>
      <c r="AC94" s="3">
        <v>0.125</v>
      </c>
      <c r="AD94" s="3">
        <v>0.33800000000000002</v>
      </c>
      <c r="AE94" s="3">
        <v>0.185</v>
      </c>
      <c r="AF94" s="3">
        <v>0.437</v>
      </c>
      <c r="AG94" s="3">
        <v>0.27600000000000002</v>
      </c>
      <c r="AH94" s="3">
        <v>0.28699999999999998</v>
      </c>
      <c r="AI94" s="5">
        <v>4.08</v>
      </c>
      <c r="AJ94" s="5">
        <v>0</v>
      </c>
    </row>
    <row r="95" spans="1:36">
      <c r="A95" t="s">
        <v>142</v>
      </c>
      <c r="B95">
        <v>2017</v>
      </c>
      <c r="C95" t="s">
        <v>62</v>
      </c>
      <c r="D95" t="s">
        <v>23</v>
      </c>
      <c r="E95">
        <v>25</v>
      </c>
      <c r="F95">
        <v>6</v>
      </c>
      <c r="G95">
        <v>2</v>
      </c>
      <c r="H95">
        <v>1</v>
      </c>
      <c r="I95">
        <v>47</v>
      </c>
      <c r="J95">
        <v>0</v>
      </c>
      <c r="K95">
        <v>57</v>
      </c>
      <c r="L95">
        <v>7.58</v>
      </c>
      <c r="M95">
        <v>1.89</v>
      </c>
      <c r="N95">
        <v>0.95</v>
      </c>
      <c r="O95">
        <v>0.3</v>
      </c>
      <c r="P95">
        <v>0.85799999999999998</v>
      </c>
      <c r="Q95">
        <v>0.47299999999999998</v>
      </c>
      <c r="R95">
        <v>0.10199999999999999</v>
      </c>
      <c r="S95">
        <v>2.0499999999999998</v>
      </c>
      <c r="T95">
        <v>4.04</v>
      </c>
      <c r="U95">
        <v>4.08</v>
      </c>
      <c r="V95" s="3">
        <v>4</v>
      </c>
      <c r="W95" s="3">
        <v>0.20300000000000001</v>
      </c>
      <c r="X95" s="3">
        <v>5.0999999999999997E-2</v>
      </c>
      <c r="Y95" s="3">
        <v>0.153</v>
      </c>
      <c r="Z95" s="3">
        <v>0.255</v>
      </c>
      <c r="AA95" s="3">
        <v>1.21</v>
      </c>
      <c r="AB95" s="3">
        <v>1.36</v>
      </c>
      <c r="AC95" s="3">
        <v>0.17799999999999999</v>
      </c>
      <c r="AD95" s="3">
        <v>0.34899999999999998</v>
      </c>
      <c r="AE95" s="3">
        <v>0.153</v>
      </c>
      <c r="AF95" s="3">
        <v>0.443</v>
      </c>
      <c r="AG95" s="3">
        <v>0.23300000000000001</v>
      </c>
      <c r="AH95" s="3">
        <v>0.32400000000000001</v>
      </c>
      <c r="AI95" s="5">
        <v>4.62</v>
      </c>
      <c r="AJ95" s="5">
        <v>0</v>
      </c>
    </row>
    <row r="96" spans="1:36">
      <c r="A96" t="s">
        <v>143</v>
      </c>
      <c r="B96">
        <v>2017</v>
      </c>
      <c r="C96" t="s">
        <v>43</v>
      </c>
      <c r="D96" t="s">
        <v>23</v>
      </c>
      <c r="E96">
        <v>27</v>
      </c>
      <c r="F96">
        <v>2</v>
      </c>
      <c r="G96">
        <v>6</v>
      </c>
      <c r="H96">
        <v>5</v>
      </c>
      <c r="I96">
        <v>40</v>
      </c>
      <c r="J96">
        <v>2</v>
      </c>
      <c r="K96">
        <v>60</v>
      </c>
      <c r="L96">
        <v>7.35</v>
      </c>
      <c r="M96">
        <v>3.3</v>
      </c>
      <c r="N96">
        <v>1.35</v>
      </c>
      <c r="O96">
        <v>0.26600000000000001</v>
      </c>
      <c r="P96">
        <v>0.60499999999999998</v>
      </c>
      <c r="Q96">
        <v>0.35199999999999998</v>
      </c>
      <c r="R96">
        <v>0.13200000000000001</v>
      </c>
      <c r="S96">
        <v>5.0999999999999996</v>
      </c>
      <c r="T96">
        <v>4.95</v>
      </c>
      <c r="U96">
        <v>4.3899999999999997</v>
      </c>
      <c r="V96" s="3">
        <v>2.23</v>
      </c>
      <c r="W96" s="3">
        <v>0.188</v>
      </c>
      <c r="X96" s="3">
        <v>8.4000000000000005E-2</v>
      </c>
      <c r="Y96" s="3">
        <v>0.10299999999999999</v>
      </c>
      <c r="Z96" s="3">
        <v>0.23799999999999999</v>
      </c>
      <c r="AA96" s="3">
        <v>1.3</v>
      </c>
      <c r="AB96" s="3">
        <v>0.91</v>
      </c>
      <c r="AC96" s="3">
        <v>0.26100000000000001</v>
      </c>
      <c r="AD96" s="3">
        <v>0.38600000000000001</v>
      </c>
      <c r="AE96" s="3">
        <v>0.23499999999999999</v>
      </c>
      <c r="AF96" s="3">
        <v>0.45400000000000001</v>
      </c>
      <c r="AG96" s="3">
        <v>0.26500000000000001</v>
      </c>
      <c r="AH96" s="3">
        <v>0.28100000000000003</v>
      </c>
      <c r="AI96" s="5">
        <v>5.3</v>
      </c>
      <c r="AJ96" s="5">
        <v>0</v>
      </c>
    </row>
    <row r="97" spans="1:36">
      <c r="A97" t="s">
        <v>144</v>
      </c>
      <c r="B97">
        <v>2019</v>
      </c>
      <c r="C97" t="s">
        <v>33</v>
      </c>
      <c r="D97" t="s">
        <v>23</v>
      </c>
      <c r="E97">
        <v>29</v>
      </c>
      <c r="F97">
        <v>2</v>
      </c>
      <c r="G97">
        <v>5</v>
      </c>
      <c r="H97">
        <v>0</v>
      </c>
      <c r="I97">
        <v>15</v>
      </c>
      <c r="J97">
        <v>12</v>
      </c>
      <c r="K97">
        <v>58</v>
      </c>
      <c r="L97">
        <v>8.69</v>
      </c>
      <c r="M97">
        <v>2.64</v>
      </c>
      <c r="N97">
        <v>0.62</v>
      </c>
      <c r="O97">
        <v>0.33100000000000002</v>
      </c>
      <c r="P97">
        <v>0.60499999999999998</v>
      </c>
      <c r="Q97">
        <v>0.32400000000000001</v>
      </c>
      <c r="R97">
        <v>0.06</v>
      </c>
      <c r="S97">
        <v>5.28</v>
      </c>
      <c r="T97">
        <v>3.74</v>
      </c>
      <c r="U97">
        <v>5.25</v>
      </c>
      <c r="V97" s="3">
        <v>3.29</v>
      </c>
      <c r="W97" s="3">
        <v>0.223</v>
      </c>
      <c r="X97" s="3">
        <v>6.8000000000000005E-2</v>
      </c>
      <c r="Y97" s="3">
        <v>0.155</v>
      </c>
      <c r="Z97" s="3">
        <v>0.26300000000000001</v>
      </c>
      <c r="AA97" s="3">
        <v>1.34</v>
      </c>
      <c r="AB97" s="3">
        <v>0.84</v>
      </c>
      <c r="AC97" s="3">
        <v>0.28899999999999998</v>
      </c>
      <c r="AD97" s="3">
        <v>0.38700000000000001</v>
      </c>
      <c r="AE97" s="3">
        <v>0.16400000000000001</v>
      </c>
      <c r="AF97" s="3">
        <v>0.36899999999999999</v>
      </c>
      <c r="AG97" s="3">
        <v>0.25600000000000001</v>
      </c>
      <c r="AH97" s="3">
        <v>0.375</v>
      </c>
      <c r="AI97" s="5">
        <v>4.3499999999999996</v>
      </c>
      <c r="AJ97" s="5">
        <v>0</v>
      </c>
    </row>
    <row r="98" spans="1:36">
      <c r="A98" t="s">
        <v>145</v>
      </c>
      <c r="B98">
        <v>2019</v>
      </c>
      <c r="C98" t="s">
        <v>140</v>
      </c>
      <c r="D98" t="s">
        <v>23</v>
      </c>
      <c r="E98">
        <v>26</v>
      </c>
      <c r="F98">
        <v>2</v>
      </c>
      <c r="G98">
        <v>3</v>
      </c>
      <c r="H98">
        <v>4</v>
      </c>
      <c r="I98">
        <v>27</v>
      </c>
      <c r="J98">
        <v>0</v>
      </c>
      <c r="K98">
        <v>56.2</v>
      </c>
      <c r="L98">
        <v>8.58</v>
      </c>
      <c r="M98">
        <v>3.34</v>
      </c>
      <c r="N98">
        <v>0.16</v>
      </c>
      <c r="O98">
        <v>0.35599999999999998</v>
      </c>
      <c r="P98">
        <v>0.72299999999999998</v>
      </c>
      <c r="Q98">
        <v>0.56799999999999995</v>
      </c>
      <c r="R98">
        <v>0.03</v>
      </c>
      <c r="S98">
        <v>2.86</v>
      </c>
      <c r="T98">
        <v>3.27</v>
      </c>
      <c r="U98">
        <v>4.0999999999999996</v>
      </c>
      <c r="V98" s="3">
        <v>2.57</v>
      </c>
      <c r="W98" s="3">
        <v>0.22500000000000001</v>
      </c>
      <c r="X98" s="3">
        <v>8.7999999999999995E-2</v>
      </c>
      <c r="Y98" s="3">
        <v>0.13700000000000001</v>
      </c>
      <c r="Z98" s="3">
        <v>0.27</v>
      </c>
      <c r="AA98" s="3">
        <v>1.39</v>
      </c>
      <c r="AB98" s="3">
        <v>2.67</v>
      </c>
      <c r="AC98" s="3">
        <v>0.219</v>
      </c>
      <c r="AD98" s="3">
        <v>0.21299999999999999</v>
      </c>
      <c r="AE98" s="3">
        <v>0.182</v>
      </c>
      <c r="AF98" s="3">
        <v>0.45</v>
      </c>
      <c r="AG98" s="3">
        <v>0.22500000000000001</v>
      </c>
      <c r="AH98" s="3">
        <v>0.32500000000000001</v>
      </c>
      <c r="AI98" s="5">
        <v>3.66</v>
      </c>
      <c r="AJ98" s="5">
        <v>1</v>
      </c>
    </row>
    <row r="99" spans="1:36">
      <c r="A99" t="s">
        <v>146</v>
      </c>
      <c r="B99">
        <v>2015</v>
      </c>
      <c r="C99" t="s">
        <v>140</v>
      </c>
      <c r="D99" t="s">
        <v>23</v>
      </c>
      <c r="E99">
        <v>26</v>
      </c>
      <c r="F99">
        <v>5</v>
      </c>
      <c r="G99">
        <v>4</v>
      </c>
      <c r="H99">
        <v>0</v>
      </c>
      <c r="I99">
        <v>17</v>
      </c>
      <c r="J99">
        <v>14</v>
      </c>
      <c r="K99">
        <v>81.2</v>
      </c>
      <c r="L99">
        <v>5.29</v>
      </c>
      <c r="M99">
        <v>2.87</v>
      </c>
      <c r="N99">
        <v>0.44</v>
      </c>
      <c r="O99">
        <v>0.27600000000000002</v>
      </c>
      <c r="P99">
        <v>0.71099999999999997</v>
      </c>
      <c r="Q99">
        <v>0.41299999999999998</v>
      </c>
      <c r="R99">
        <v>4.2999999999999997E-2</v>
      </c>
      <c r="S99">
        <v>3.31</v>
      </c>
      <c r="T99">
        <v>3.68</v>
      </c>
      <c r="U99">
        <v>4.05</v>
      </c>
      <c r="V99" s="3">
        <v>1.85</v>
      </c>
      <c r="W99" s="3">
        <v>0.14199999999999999</v>
      </c>
      <c r="X99" s="3">
        <v>7.6999999999999999E-2</v>
      </c>
      <c r="Y99" s="3">
        <v>6.5000000000000002E-2</v>
      </c>
      <c r="Z99" s="3">
        <v>0.24299999999999999</v>
      </c>
      <c r="AA99" s="3">
        <v>1.24</v>
      </c>
      <c r="AB99" s="3">
        <v>1.1499999999999999</v>
      </c>
      <c r="AC99" s="3">
        <v>0.22800000000000001</v>
      </c>
      <c r="AD99" s="3">
        <v>0.35899999999999999</v>
      </c>
      <c r="AE99" s="3">
        <v>0.151</v>
      </c>
      <c r="AF99" s="3">
        <v>0.45800000000000002</v>
      </c>
      <c r="AG99" s="3">
        <v>0.27900000000000003</v>
      </c>
      <c r="AH99" s="3">
        <v>0.26300000000000001</v>
      </c>
      <c r="AI99" s="5">
        <v>4.66</v>
      </c>
      <c r="AJ99" s="5">
        <v>0</v>
      </c>
    </row>
    <row r="100" spans="1:36">
      <c r="A100" t="s">
        <v>147</v>
      </c>
      <c r="B100">
        <v>2015</v>
      </c>
      <c r="C100" t="s">
        <v>83</v>
      </c>
      <c r="D100" t="s">
        <v>23</v>
      </c>
      <c r="E100">
        <v>30</v>
      </c>
      <c r="F100">
        <v>13</v>
      </c>
      <c r="G100">
        <v>6</v>
      </c>
      <c r="H100">
        <v>0</v>
      </c>
      <c r="I100">
        <v>23</v>
      </c>
      <c r="J100">
        <v>23</v>
      </c>
      <c r="K100">
        <v>142.19999999999999</v>
      </c>
      <c r="L100">
        <v>9.15</v>
      </c>
      <c r="M100">
        <v>2.9</v>
      </c>
      <c r="N100">
        <v>0.69</v>
      </c>
      <c r="O100">
        <v>0.317</v>
      </c>
      <c r="P100">
        <v>0.77800000000000002</v>
      </c>
      <c r="Q100">
        <v>0.50800000000000001</v>
      </c>
      <c r="R100">
        <v>0.107</v>
      </c>
      <c r="S100">
        <v>3.03</v>
      </c>
      <c r="T100">
        <v>3.58</v>
      </c>
      <c r="U100">
        <v>3.4</v>
      </c>
      <c r="V100" s="3">
        <v>3.15</v>
      </c>
      <c r="W100" s="3">
        <v>0.23899999999999999</v>
      </c>
      <c r="X100" s="3">
        <v>7.5999999999999998E-2</v>
      </c>
      <c r="Y100" s="3">
        <v>0.16300000000000001</v>
      </c>
      <c r="Z100" s="3">
        <v>0.247</v>
      </c>
      <c r="AA100" s="3">
        <v>1.28</v>
      </c>
      <c r="AB100" s="3">
        <v>1.94</v>
      </c>
      <c r="AC100" s="3">
        <v>0.23100000000000001</v>
      </c>
      <c r="AD100" s="3">
        <v>0.26100000000000001</v>
      </c>
      <c r="AE100" s="3">
        <v>0.35</v>
      </c>
      <c r="AF100" s="3">
        <v>0.46</v>
      </c>
      <c r="AG100" s="3">
        <v>0.23499999999999999</v>
      </c>
      <c r="AH100" s="3">
        <v>0.30599999999999999</v>
      </c>
      <c r="AI100" s="5">
        <v>5.03</v>
      </c>
      <c r="AJ100" s="5">
        <v>0</v>
      </c>
    </row>
    <row r="101" spans="1:36">
      <c r="A101" t="s">
        <v>148</v>
      </c>
      <c r="B101">
        <v>2015</v>
      </c>
      <c r="C101" t="s">
        <v>94</v>
      </c>
      <c r="D101" t="s">
        <v>23</v>
      </c>
      <c r="E101">
        <v>31</v>
      </c>
      <c r="F101">
        <v>6</v>
      </c>
      <c r="G101">
        <v>3</v>
      </c>
      <c r="H101">
        <v>0</v>
      </c>
      <c r="I101">
        <v>16</v>
      </c>
      <c r="J101">
        <v>14</v>
      </c>
      <c r="K101">
        <v>78.2</v>
      </c>
      <c r="L101">
        <v>7.89</v>
      </c>
      <c r="M101">
        <v>2.29</v>
      </c>
      <c r="N101">
        <v>1.37</v>
      </c>
      <c r="O101">
        <v>0.309</v>
      </c>
      <c r="P101">
        <v>0.72299999999999998</v>
      </c>
      <c r="Q101">
        <v>0.30199999999999999</v>
      </c>
      <c r="R101">
        <v>9.8000000000000004E-2</v>
      </c>
      <c r="S101">
        <v>4.6900000000000004</v>
      </c>
      <c r="T101">
        <v>4.63</v>
      </c>
      <c r="U101">
        <v>4.37</v>
      </c>
      <c r="V101" s="3">
        <v>3.45</v>
      </c>
      <c r="W101" s="3">
        <v>0.20799999999999999</v>
      </c>
      <c r="X101" s="3">
        <v>0.06</v>
      </c>
      <c r="Y101" s="3">
        <v>0.14799999999999999</v>
      </c>
      <c r="Z101" s="3">
        <v>0.26700000000000002</v>
      </c>
      <c r="AA101" s="3">
        <v>1.31</v>
      </c>
      <c r="AB101" s="3">
        <v>0.6</v>
      </c>
      <c r="AC101" s="3">
        <v>0.19400000000000001</v>
      </c>
      <c r="AD101" s="3">
        <v>0.504</v>
      </c>
      <c r="AE101" s="3">
        <v>0.26200000000000001</v>
      </c>
      <c r="AF101" s="3">
        <v>0.436</v>
      </c>
      <c r="AG101" s="3">
        <v>0.29599999999999999</v>
      </c>
      <c r="AH101" s="3">
        <v>0.26800000000000002</v>
      </c>
      <c r="AI101" s="5">
        <v>5.41</v>
      </c>
      <c r="AJ101" s="5">
        <v>0</v>
      </c>
    </row>
    <row r="102" spans="1:36">
      <c r="A102" t="s">
        <v>149</v>
      </c>
      <c r="B102">
        <v>2018</v>
      </c>
      <c r="C102" t="s">
        <v>73</v>
      </c>
      <c r="D102" t="s">
        <v>23</v>
      </c>
      <c r="E102">
        <v>27</v>
      </c>
      <c r="F102">
        <v>10</v>
      </c>
      <c r="G102">
        <v>7</v>
      </c>
      <c r="H102">
        <v>0</v>
      </c>
      <c r="I102">
        <v>23</v>
      </c>
      <c r="J102">
        <v>23</v>
      </c>
      <c r="K102">
        <v>135.1</v>
      </c>
      <c r="L102">
        <v>8.0500000000000007</v>
      </c>
      <c r="M102">
        <v>2.5299999999999998</v>
      </c>
      <c r="N102">
        <v>1.1299999999999999</v>
      </c>
      <c r="O102">
        <v>0.27100000000000002</v>
      </c>
      <c r="P102">
        <v>0.747</v>
      </c>
      <c r="Q102">
        <v>0.309</v>
      </c>
      <c r="R102">
        <v>9.4E-2</v>
      </c>
      <c r="S102">
        <v>3.39</v>
      </c>
      <c r="T102">
        <v>4.13</v>
      </c>
      <c r="U102">
        <v>4.04</v>
      </c>
      <c r="V102" s="3">
        <v>3.18</v>
      </c>
      <c r="W102" s="3">
        <v>0.216</v>
      </c>
      <c r="X102" s="3">
        <v>6.8000000000000005E-2</v>
      </c>
      <c r="Y102" s="3">
        <v>0.14799999999999999</v>
      </c>
      <c r="Z102" s="3">
        <v>0.23200000000000001</v>
      </c>
      <c r="AA102" s="3">
        <v>1.17</v>
      </c>
      <c r="AB102" s="3">
        <v>0.67</v>
      </c>
      <c r="AC102" s="3">
        <v>0.23</v>
      </c>
      <c r="AD102" s="3">
        <v>0.46200000000000002</v>
      </c>
      <c r="AE102" s="3">
        <v>0.34799999999999998</v>
      </c>
      <c r="AF102" s="3">
        <v>0.47499999999999998</v>
      </c>
      <c r="AG102" s="3">
        <v>0.192</v>
      </c>
      <c r="AH102" s="3">
        <v>0.33300000000000002</v>
      </c>
      <c r="AI102" s="5">
        <v>4.43</v>
      </c>
      <c r="AJ102" s="5">
        <v>1</v>
      </c>
    </row>
    <row r="103" spans="1:36">
      <c r="A103" t="s">
        <v>150</v>
      </c>
      <c r="B103">
        <v>2018</v>
      </c>
      <c r="C103" t="s">
        <v>39</v>
      </c>
      <c r="D103" t="s">
        <v>23</v>
      </c>
      <c r="E103">
        <v>25</v>
      </c>
      <c r="F103">
        <v>5</v>
      </c>
      <c r="G103">
        <v>7</v>
      </c>
      <c r="H103">
        <v>5</v>
      </c>
      <c r="I103">
        <v>32</v>
      </c>
      <c r="J103">
        <v>10</v>
      </c>
      <c r="K103">
        <v>83.1</v>
      </c>
      <c r="L103">
        <v>5.72</v>
      </c>
      <c r="M103">
        <v>1.51</v>
      </c>
      <c r="N103">
        <v>1.08</v>
      </c>
      <c r="O103">
        <v>0.31900000000000001</v>
      </c>
      <c r="P103">
        <v>0.623</v>
      </c>
      <c r="Q103">
        <v>0.38100000000000001</v>
      </c>
      <c r="R103">
        <v>0.106</v>
      </c>
      <c r="S103">
        <v>5.29</v>
      </c>
      <c r="T103">
        <v>4.75</v>
      </c>
      <c r="U103">
        <v>4.67</v>
      </c>
      <c r="V103" s="3">
        <v>3.79</v>
      </c>
      <c r="W103" s="3">
        <v>0.14499999999999999</v>
      </c>
      <c r="X103" s="3">
        <v>3.7999999999999999E-2</v>
      </c>
      <c r="Y103" s="3">
        <v>0.107</v>
      </c>
      <c r="Z103" s="3">
        <v>0.28999999999999998</v>
      </c>
      <c r="AA103" s="3">
        <v>1.37</v>
      </c>
      <c r="AB103" s="3">
        <v>1.17</v>
      </c>
      <c r="AC103" s="3">
        <v>0.29399999999999998</v>
      </c>
      <c r="AD103" s="3">
        <v>0.32500000000000001</v>
      </c>
      <c r="AE103" s="3">
        <v>0.191</v>
      </c>
      <c r="AF103" s="3">
        <v>0.42699999999999999</v>
      </c>
      <c r="AG103" s="3">
        <v>0.27700000000000002</v>
      </c>
      <c r="AH103" s="3">
        <v>0.29699999999999999</v>
      </c>
      <c r="AI103" s="5">
        <v>3.1</v>
      </c>
      <c r="AJ103" s="5">
        <v>1</v>
      </c>
    </row>
    <row r="104" spans="1:36">
      <c r="A104" t="s">
        <v>151</v>
      </c>
      <c r="B104">
        <v>2019</v>
      </c>
      <c r="C104" t="s">
        <v>166</v>
      </c>
      <c r="D104" t="s">
        <v>23</v>
      </c>
      <c r="E104">
        <v>32</v>
      </c>
      <c r="F104">
        <v>8</v>
      </c>
      <c r="G104">
        <v>6</v>
      </c>
      <c r="H104">
        <v>0</v>
      </c>
      <c r="I104">
        <v>24</v>
      </c>
      <c r="J104">
        <v>22</v>
      </c>
      <c r="K104">
        <v>124.1</v>
      </c>
      <c r="L104">
        <v>8.91</v>
      </c>
      <c r="M104">
        <v>3.26</v>
      </c>
      <c r="N104">
        <v>0.87000000000000011</v>
      </c>
      <c r="O104">
        <v>0.32150000000000001</v>
      </c>
      <c r="P104">
        <v>0.75849999999999995</v>
      </c>
      <c r="Q104">
        <v>0.51500000000000001</v>
      </c>
      <c r="R104">
        <v>0.126</v>
      </c>
      <c r="S104">
        <v>3.585</v>
      </c>
      <c r="T104">
        <v>4.17</v>
      </c>
      <c r="U104">
        <v>4.3</v>
      </c>
      <c r="V104" s="3">
        <v>2.75</v>
      </c>
      <c r="W104" s="3">
        <v>0.23200000000000001</v>
      </c>
      <c r="X104" s="3">
        <v>8.5000000000000006E-2</v>
      </c>
      <c r="Y104" s="3">
        <v>0.14699999999999999</v>
      </c>
      <c r="Z104" s="3">
        <v>0.25600000000000001</v>
      </c>
      <c r="AA104" s="3">
        <v>1.345</v>
      </c>
      <c r="AB104" s="3">
        <v>1.915</v>
      </c>
      <c r="AC104" s="3">
        <v>0.215</v>
      </c>
      <c r="AD104" s="3">
        <v>0.26900000000000002</v>
      </c>
      <c r="AE104" s="3">
        <v>0.191</v>
      </c>
      <c r="AF104" s="3">
        <v>0.40500000000000003</v>
      </c>
      <c r="AG104" s="3">
        <v>0.23200000000000001</v>
      </c>
      <c r="AH104" s="3">
        <v>0.36199999999999999</v>
      </c>
      <c r="AI104" s="5">
        <v>4.3</v>
      </c>
      <c r="AJ104" s="5">
        <v>1</v>
      </c>
    </row>
    <row r="105" spans="1:36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qkfkd</cp:lastModifiedBy>
  <dcterms:created xsi:type="dcterms:W3CDTF">2022-04-14T07:35:07Z</dcterms:created>
  <dcterms:modified xsi:type="dcterms:W3CDTF">2022-05-02T00:47:19Z</dcterms:modified>
</cp:coreProperties>
</file>