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29B693DB-6B33-43EB-8381-A1C26BADA316}" xr6:coauthVersionLast="47" xr6:coauthVersionMax="47" xr10:uidLastSave="{00000000-0000-0000-0000-000000000000}"/>
  <bookViews>
    <workbookView xWindow="28800" yWindow="30" windowWidth="14370" windowHeight="15555"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Supp_Heat_Type" sheetId="30" r:id="rId24"/>
    <sheet name="Water_Heater_Type" sheetId="18" r:id="rId25"/>
    <sheet name="WeatherFiles" sheetId="19" r:id="rId26"/>
  </sheets>
  <functionGroups builtInGroupCount="19"/>
  <externalReferences>
    <externalReference r:id="rId27"/>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6" i="2" l="1"/>
  <c r="F7" i="2"/>
  <c r="F8" i="2"/>
  <c r="F9" i="2"/>
  <c r="F10" i="2"/>
  <c r="F11" i="2"/>
  <c r="F12" i="2"/>
  <c r="F13" i="2"/>
  <c r="F14" i="2"/>
  <c r="F15" i="2"/>
  <c r="F16" i="2"/>
  <c r="F17" i="2"/>
  <c r="A11" i="2"/>
  <c r="A12" i="2"/>
  <c r="A13" i="2"/>
  <c r="A14" i="2"/>
  <c r="A15" i="2"/>
  <c r="A16" i="2"/>
  <c r="A17" i="2"/>
  <c r="A10" i="2"/>
  <c r="A3" i="2"/>
  <c r="A4" i="2"/>
  <c r="A5" i="2"/>
  <c r="A6" i="2"/>
  <c r="A7" i="2"/>
  <c r="A8" i="2"/>
  <c r="A9" i="2"/>
  <c r="A2" i="2"/>
  <c r="F5" i="2"/>
  <c r="F3" i="2"/>
  <c r="F4"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H1" authorId="0" shapeId="0" xr:uid="{37AC4868-D228-4E24-885A-AE0955879D0D}">
      <text>
        <r>
          <rPr>
            <sz val="9"/>
            <color indexed="81"/>
            <rFont val="Tahoma"/>
            <family val="2"/>
          </rPr>
          <t>Interior lighting power density.</t>
        </r>
      </text>
    </comment>
    <comment ref="AI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<sst xmlns="http://schemas.openxmlformats.org/spreadsheetml/2006/main" count="10254" uniqueCount="2361">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</sst>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xf numFmtId="2" fontId="6" fillId="4" borderId="2" xfId="0" applyNumberFormat="1" applyFont="1" applyFill="1" applyBorder="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P228"/>
  <sheetViews>
    <sheetView tabSelected="1" workbookViewId="0">
      <pane xSplit="1" ySplit="1" topLeftCell="W2" activePane="bottomRight" state="frozen"/>
      <selection pane="topRight" activeCell="B1" sqref="B1"/>
      <selection pane="bottomLeft" activeCell="A2" sqref="A2"/>
      <selection pane="bottomRight" activeCell="Y19" sqref="Y19"/>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42578125" style="12" customWidth="1"/>
    <col min="24" max="24" width="21" style="12" customWidth="1"/>
    <col min="25" max="25" width="21.5703125" style="12" customWidth="1"/>
    <col min="26" max="26" width="14.140625" style="12" customWidth="1"/>
    <col min="27" max="27" width="21.28515625" style="12" customWidth="1"/>
    <col min="28" max="28" width="20.7109375" style="12" customWidth="1"/>
    <col min="29" max="29" width="15.5703125" style="12" customWidth="1"/>
    <col min="30" max="30" width="15.140625" style="12" customWidth="1"/>
    <col min="31" max="31" width="27.42578125" style="12" customWidth="1"/>
    <col min="32" max="32" width="17.140625" style="12" customWidth="1"/>
    <col min="33" max="33" width="19" style="12" bestFit="1" customWidth="1"/>
    <col min="34" max="34" width="16.42578125" style="12" customWidth="1"/>
    <col min="35" max="35" width="12.140625" style="12" customWidth="1"/>
    <col min="36" max="36" width="8.7109375" style="12" customWidth="1"/>
    <col min="37" max="37" width="7.85546875" style="12" customWidth="1"/>
    <col min="38" max="38" width="13.7109375" style="12" customWidth="1"/>
    <col min="39" max="39" width="15.7109375" style="12" bestFit="1" customWidth="1"/>
    <col min="40" max="40" width="11.7109375" style="12" bestFit="1" customWidth="1"/>
    <col min="41" max="41" width="15.7109375" style="12" bestFit="1" customWidth="1"/>
    <col min="42" max="42" width="15" style="12" customWidth="1"/>
    <col min="43" max="43" width="16" style="12" bestFit="1" customWidth="1"/>
    <col min="44" max="44" width="9.140625" style="12" customWidth="1"/>
    <col min="45" max="16384" width="9.140625" style="12"/>
  </cols>
  <sheetData>
    <row r="1" spans="1:42"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2344</v>
      </c>
      <c r="AA1" s="131" t="s">
        <v>2321</v>
      </c>
      <c r="AB1" s="131" t="s">
        <v>2322</v>
      </c>
      <c r="AC1" s="131" t="s">
        <v>2306</v>
      </c>
      <c r="AD1" s="131" t="s">
        <v>2307</v>
      </c>
      <c r="AE1" s="131" t="s">
        <v>2308</v>
      </c>
      <c r="AF1" s="131" t="s">
        <v>2309</v>
      </c>
      <c r="AG1" s="133" t="s">
        <v>2310</v>
      </c>
      <c r="AH1" s="131" t="s">
        <v>2325</v>
      </c>
      <c r="AI1" s="131" t="s">
        <v>2326</v>
      </c>
      <c r="AJ1" s="131" t="s">
        <v>415</v>
      </c>
      <c r="AK1" s="131" t="s">
        <v>416</v>
      </c>
      <c r="AL1" s="131" t="s">
        <v>414</v>
      </c>
      <c r="AM1" s="131" t="s">
        <v>417</v>
      </c>
      <c r="AN1" s="131" t="s">
        <v>418</v>
      </c>
      <c r="AO1" s="131" t="s">
        <v>2327</v>
      </c>
      <c r="AP1" s="131" t="s">
        <v>2328</v>
      </c>
    </row>
    <row r="2" spans="1:42" x14ac:dyDescent="0.25">
      <c r="A2" s="12" t="str">
        <f>V2&amp;" w "&amp;W2&amp;" Backup"</f>
        <v>Single Speed ASHP (8.2 HSPF 14 SEER) w Electric Backup</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2346</v>
      </c>
      <c r="W2" s="18" t="s">
        <v>2335</v>
      </c>
      <c r="X2" s="18">
        <v>40</v>
      </c>
      <c r="Y2" s="18">
        <v>-10</v>
      </c>
      <c r="Z2" s="167"/>
      <c r="AA2" s="136">
        <v>0.13</v>
      </c>
      <c r="AB2" s="136">
        <v>0.09</v>
      </c>
      <c r="AC2" s="18" t="s">
        <v>33</v>
      </c>
      <c r="AD2" s="18" t="s">
        <v>34</v>
      </c>
      <c r="AE2" s="18" t="s">
        <v>68</v>
      </c>
      <c r="AF2" s="18" t="s">
        <v>36</v>
      </c>
      <c r="AG2" s="18">
        <v>0</v>
      </c>
      <c r="AH2" s="49">
        <v>0</v>
      </c>
      <c r="AI2" s="18">
        <v>0</v>
      </c>
      <c r="AJ2" s="18" t="s">
        <v>68</v>
      </c>
      <c r="AK2" s="18" t="s">
        <v>68</v>
      </c>
      <c r="AL2" s="18" t="s">
        <v>68</v>
      </c>
      <c r="AM2" s="18" t="s">
        <v>68</v>
      </c>
      <c r="AN2" s="18" t="s">
        <v>68</v>
      </c>
      <c r="AO2" s="18">
        <v>0</v>
      </c>
      <c r="AP2" s="18">
        <v>0</v>
      </c>
    </row>
    <row r="3" spans="1:42" x14ac:dyDescent="0.25">
      <c r="A3" s="12" t="str">
        <f t="shared" ref="A3:A9" si="0">V3&amp;" w "&amp;W3&amp;" Backup"</f>
        <v>Single Speed ASHP (8.5 HSPF 15 SEER) w Electric Backup</v>
      </c>
      <c r="B3" s="18">
        <v>4</v>
      </c>
      <c r="C3" s="18" t="s">
        <v>29</v>
      </c>
      <c r="D3" s="18">
        <v>0</v>
      </c>
      <c r="E3" s="132">
        <v>2000</v>
      </c>
      <c r="F3" s="132">
        <f t="shared" ref="F3:F4" si="1">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2347</v>
      </c>
      <c r="W3" s="18" t="s">
        <v>2335</v>
      </c>
      <c r="X3" s="18">
        <v>40</v>
      </c>
      <c r="Y3" s="18">
        <v>-10</v>
      </c>
      <c r="Z3" s="167"/>
      <c r="AA3" s="136">
        <v>0.13</v>
      </c>
      <c r="AB3" s="136">
        <v>0.09</v>
      </c>
      <c r="AC3" s="18" t="s">
        <v>33</v>
      </c>
      <c r="AD3" s="18" t="s">
        <v>34</v>
      </c>
      <c r="AE3" s="18" t="s">
        <v>68</v>
      </c>
      <c r="AF3" s="18" t="s">
        <v>36</v>
      </c>
      <c r="AG3" s="18">
        <v>0</v>
      </c>
      <c r="AH3" s="49">
        <v>0</v>
      </c>
      <c r="AI3" s="18">
        <v>0</v>
      </c>
      <c r="AJ3" s="18" t="s">
        <v>68</v>
      </c>
      <c r="AK3" s="18" t="s">
        <v>68</v>
      </c>
      <c r="AL3" s="18" t="s">
        <v>68</v>
      </c>
      <c r="AM3" s="18" t="s">
        <v>68</v>
      </c>
      <c r="AN3" s="18" t="s">
        <v>68</v>
      </c>
      <c r="AO3" s="18">
        <v>0</v>
      </c>
      <c r="AP3" s="18">
        <v>0</v>
      </c>
    </row>
    <row r="4" spans="1:42" x14ac:dyDescent="0.25">
      <c r="A4" s="12" t="str">
        <f t="shared" si="0"/>
        <v>Dual Speed ASHP (9.5 HSPF 19 SEER) w Electric Backup</v>
      </c>
      <c r="B4" s="18">
        <v>4</v>
      </c>
      <c r="C4" s="18" t="s">
        <v>29</v>
      </c>
      <c r="D4" s="18">
        <v>0</v>
      </c>
      <c r="E4" s="132">
        <v>2000</v>
      </c>
      <c r="F4" s="132">
        <f t="shared" si="1"/>
        <v>18000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2360</v>
      </c>
      <c r="W4" s="18" t="s">
        <v>2335</v>
      </c>
      <c r="X4" s="18">
        <v>40</v>
      </c>
      <c r="Y4" s="18">
        <v>-10</v>
      </c>
      <c r="Z4" s="167"/>
      <c r="AA4" s="136">
        <v>0.13</v>
      </c>
      <c r="AB4" s="136">
        <v>0.09</v>
      </c>
      <c r="AC4" s="18" t="s">
        <v>33</v>
      </c>
      <c r="AD4" s="18" t="s">
        <v>34</v>
      </c>
      <c r="AE4" s="18" t="s">
        <v>68</v>
      </c>
      <c r="AF4" s="18" t="s">
        <v>36</v>
      </c>
      <c r="AG4" s="18">
        <v>0</v>
      </c>
      <c r="AH4" s="49">
        <v>0</v>
      </c>
      <c r="AI4" s="18">
        <v>0</v>
      </c>
      <c r="AJ4" s="18" t="s">
        <v>68</v>
      </c>
      <c r="AK4" s="18" t="s">
        <v>68</v>
      </c>
      <c r="AL4" s="18" t="s">
        <v>68</v>
      </c>
      <c r="AM4" s="18" t="s">
        <v>68</v>
      </c>
      <c r="AN4" s="18" t="s">
        <v>68</v>
      </c>
      <c r="AO4" s="18">
        <v>0</v>
      </c>
      <c r="AP4" s="18">
        <v>0</v>
      </c>
    </row>
    <row r="5" spans="1:42" x14ac:dyDescent="0.25">
      <c r="A5" s="12" t="str">
        <f t="shared" si="0"/>
        <v>Variable Speed ASHP (10 HSPF 22 SEER) w Electric Backup</v>
      </c>
      <c r="B5" s="18">
        <v>4</v>
      </c>
      <c r="C5" s="18" t="s">
        <v>29</v>
      </c>
      <c r="D5" s="18">
        <v>0</v>
      </c>
      <c r="E5" s="132">
        <v>2000</v>
      </c>
      <c r="F5" s="132">
        <f t="shared" ref="F5" si="2">E5*9</f>
        <v>18000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2359</v>
      </c>
      <c r="W5" s="18" t="s">
        <v>2335</v>
      </c>
      <c r="X5" s="18">
        <v>40</v>
      </c>
      <c r="Y5" s="18">
        <v>-10</v>
      </c>
      <c r="Z5" s="167"/>
      <c r="AA5" s="136">
        <v>0.13</v>
      </c>
      <c r="AB5" s="136">
        <v>0.09</v>
      </c>
      <c r="AC5" s="18" t="s">
        <v>33</v>
      </c>
      <c r="AD5" s="18" t="s">
        <v>34</v>
      </c>
      <c r="AE5" s="18" t="s">
        <v>68</v>
      </c>
      <c r="AF5" s="18" t="s">
        <v>36</v>
      </c>
      <c r="AG5" s="18">
        <v>0</v>
      </c>
      <c r="AH5" s="49">
        <v>0</v>
      </c>
      <c r="AI5" s="18">
        <v>0</v>
      </c>
      <c r="AJ5" s="18" t="s">
        <v>68</v>
      </c>
      <c r="AK5" s="18" t="s">
        <v>68</v>
      </c>
      <c r="AL5" s="18" t="s">
        <v>68</v>
      </c>
      <c r="AM5" s="18" t="s">
        <v>68</v>
      </c>
      <c r="AN5" s="18" t="s">
        <v>68</v>
      </c>
      <c r="AO5" s="18">
        <v>0</v>
      </c>
      <c r="AP5" s="18">
        <v>0</v>
      </c>
    </row>
    <row r="6" spans="1:42" x14ac:dyDescent="0.25">
      <c r="A6" s="12" t="str">
        <f t="shared" si="0"/>
        <v>Single Speed ASHP (8.2 HSPF 14 SEER) w Gas Backup</v>
      </c>
      <c r="B6" s="18">
        <v>4</v>
      </c>
      <c r="C6" s="18" t="s">
        <v>29</v>
      </c>
      <c r="D6" s="18">
        <v>0</v>
      </c>
      <c r="E6" s="132">
        <v>2000</v>
      </c>
      <c r="F6" s="132">
        <f t="shared" ref="F6:F17" si="3">E6*9</f>
        <v>18000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2346</v>
      </c>
      <c r="W6" s="18" t="s">
        <v>2336</v>
      </c>
      <c r="X6" s="18">
        <v>40</v>
      </c>
      <c r="Y6" s="18">
        <v>-10</v>
      </c>
      <c r="Z6" s="167">
        <v>0.8</v>
      </c>
      <c r="AA6" s="136">
        <v>0.13</v>
      </c>
      <c r="AB6" s="136">
        <v>0.09</v>
      </c>
      <c r="AC6" s="18" t="s">
        <v>33</v>
      </c>
      <c r="AD6" s="18" t="s">
        <v>34</v>
      </c>
      <c r="AE6" s="18" t="s">
        <v>68</v>
      </c>
      <c r="AF6" s="18" t="s">
        <v>36</v>
      </c>
      <c r="AG6" s="18">
        <v>0</v>
      </c>
      <c r="AH6" s="49">
        <v>0</v>
      </c>
      <c r="AI6" s="18">
        <v>0</v>
      </c>
      <c r="AJ6" s="18" t="s">
        <v>68</v>
      </c>
      <c r="AK6" s="18" t="s">
        <v>68</v>
      </c>
      <c r="AL6" s="18" t="s">
        <v>68</v>
      </c>
      <c r="AM6" s="18" t="s">
        <v>68</v>
      </c>
      <c r="AN6" s="18" t="s">
        <v>68</v>
      </c>
      <c r="AO6" s="18">
        <v>0</v>
      </c>
      <c r="AP6" s="18">
        <v>0</v>
      </c>
    </row>
    <row r="7" spans="1:42" x14ac:dyDescent="0.25">
      <c r="A7" s="12" t="str">
        <f t="shared" si="0"/>
        <v>Single Speed ASHP (8.5 HSPF 15 SEER) w Gas Backup</v>
      </c>
      <c r="B7" s="18">
        <v>4</v>
      </c>
      <c r="C7" s="18" t="s">
        <v>29</v>
      </c>
      <c r="D7" s="18">
        <v>0</v>
      </c>
      <c r="E7" s="132">
        <v>2000</v>
      </c>
      <c r="F7" s="132">
        <f t="shared" si="3"/>
        <v>18000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2347</v>
      </c>
      <c r="W7" s="18" t="s">
        <v>2336</v>
      </c>
      <c r="X7" s="18">
        <v>40</v>
      </c>
      <c r="Y7" s="18">
        <v>-10</v>
      </c>
      <c r="Z7" s="167">
        <v>0.8</v>
      </c>
      <c r="AA7" s="136">
        <v>0.13</v>
      </c>
      <c r="AB7" s="136">
        <v>0.09</v>
      </c>
      <c r="AC7" s="18" t="s">
        <v>33</v>
      </c>
      <c r="AD7" s="18" t="s">
        <v>34</v>
      </c>
      <c r="AE7" s="18" t="s">
        <v>68</v>
      </c>
      <c r="AF7" s="18" t="s">
        <v>36</v>
      </c>
      <c r="AG7" s="18">
        <v>0</v>
      </c>
      <c r="AH7" s="49">
        <v>0</v>
      </c>
      <c r="AI7" s="18">
        <v>0</v>
      </c>
      <c r="AJ7" s="18" t="s">
        <v>68</v>
      </c>
      <c r="AK7" s="18" t="s">
        <v>68</v>
      </c>
      <c r="AL7" s="18" t="s">
        <v>68</v>
      </c>
      <c r="AM7" s="18" t="s">
        <v>68</v>
      </c>
      <c r="AN7" s="18" t="s">
        <v>68</v>
      </c>
      <c r="AO7" s="18">
        <v>0</v>
      </c>
      <c r="AP7" s="18">
        <v>0</v>
      </c>
    </row>
    <row r="8" spans="1:42" x14ac:dyDescent="0.25">
      <c r="A8" s="12" t="str">
        <f t="shared" si="0"/>
        <v>Dual Speed ASHP (9.5 HSPF 19 SEER) w Gas Backup</v>
      </c>
      <c r="B8" s="18">
        <v>4</v>
      </c>
      <c r="C8" s="18" t="s">
        <v>29</v>
      </c>
      <c r="D8" s="18">
        <v>0</v>
      </c>
      <c r="E8" s="132">
        <v>2000</v>
      </c>
      <c r="F8" s="132">
        <f t="shared" si="3"/>
        <v>18000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2360</v>
      </c>
      <c r="W8" s="18" t="s">
        <v>2336</v>
      </c>
      <c r="X8" s="18">
        <v>40</v>
      </c>
      <c r="Y8" s="18">
        <v>-10</v>
      </c>
      <c r="Z8" s="167">
        <v>0.8</v>
      </c>
      <c r="AA8" s="136">
        <v>0.13</v>
      </c>
      <c r="AB8" s="136">
        <v>0.09</v>
      </c>
      <c r="AC8" s="18" t="s">
        <v>33</v>
      </c>
      <c r="AD8" s="18" t="s">
        <v>34</v>
      </c>
      <c r="AE8" s="18" t="s">
        <v>68</v>
      </c>
      <c r="AF8" s="18" t="s">
        <v>36</v>
      </c>
      <c r="AG8" s="18">
        <v>0</v>
      </c>
      <c r="AH8" s="49">
        <v>0</v>
      </c>
      <c r="AI8" s="18">
        <v>0</v>
      </c>
      <c r="AJ8" s="18" t="s">
        <v>68</v>
      </c>
      <c r="AK8" s="18" t="s">
        <v>68</v>
      </c>
      <c r="AL8" s="18" t="s">
        <v>68</v>
      </c>
      <c r="AM8" s="18" t="s">
        <v>68</v>
      </c>
      <c r="AN8" s="18" t="s">
        <v>68</v>
      </c>
      <c r="AO8" s="18">
        <v>0</v>
      </c>
      <c r="AP8" s="18">
        <v>0</v>
      </c>
    </row>
    <row r="9" spans="1:42" x14ac:dyDescent="0.25">
      <c r="A9" s="12" t="str">
        <f t="shared" si="0"/>
        <v>Variable Speed ASHP (10 HSPF 22 SEER) w Gas Backup</v>
      </c>
      <c r="B9" s="18">
        <v>4</v>
      </c>
      <c r="C9" s="18" t="s">
        <v>29</v>
      </c>
      <c r="D9" s="18">
        <v>0</v>
      </c>
      <c r="E9" s="132">
        <v>2000</v>
      </c>
      <c r="F9" s="132">
        <f t="shared" si="3"/>
        <v>18000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2359</v>
      </c>
      <c r="W9" s="18" t="s">
        <v>2336</v>
      </c>
      <c r="X9" s="18">
        <v>40</v>
      </c>
      <c r="Y9" s="18">
        <v>-10</v>
      </c>
      <c r="Z9" s="167">
        <v>0.8</v>
      </c>
      <c r="AA9" s="136">
        <v>0.13</v>
      </c>
      <c r="AB9" s="136">
        <v>0.09</v>
      </c>
      <c r="AC9" s="18" t="s">
        <v>33</v>
      </c>
      <c r="AD9" s="18" t="s">
        <v>34</v>
      </c>
      <c r="AE9" s="18" t="s">
        <v>68</v>
      </c>
      <c r="AF9" s="18" t="s">
        <v>36</v>
      </c>
      <c r="AG9" s="18">
        <v>0</v>
      </c>
      <c r="AH9" s="49">
        <v>0</v>
      </c>
      <c r="AI9" s="18">
        <v>0</v>
      </c>
      <c r="AJ9" s="18" t="s">
        <v>68</v>
      </c>
      <c r="AK9" s="18" t="s">
        <v>68</v>
      </c>
      <c r="AL9" s="18" t="s">
        <v>68</v>
      </c>
      <c r="AM9" s="18" t="s">
        <v>68</v>
      </c>
      <c r="AN9" s="18" t="s">
        <v>68</v>
      </c>
      <c r="AO9" s="18">
        <v>0</v>
      </c>
      <c r="AP9" s="18">
        <v>0</v>
      </c>
    </row>
    <row r="10" spans="1:42" x14ac:dyDescent="0.25">
      <c r="A10" s="12" t="str">
        <f>V10</f>
        <v>Electric Furnace with No CAC</v>
      </c>
      <c r="B10" s="18">
        <v>4</v>
      </c>
      <c r="C10" s="18" t="s">
        <v>29</v>
      </c>
      <c r="D10" s="18">
        <v>0</v>
      </c>
      <c r="E10" s="132">
        <v>2000</v>
      </c>
      <c r="F10" s="132">
        <f t="shared" si="3"/>
        <v>18000</v>
      </c>
      <c r="G10" s="18">
        <v>1.1499999999999999</v>
      </c>
      <c r="H10" s="18" t="s">
        <v>365</v>
      </c>
      <c r="I10" s="18" t="s">
        <v>31</v>
      </c>
      <c r="J10" s="18" t="s">
        <v>391</v>
      </c>
      <c r="K10" s="18">
        <v>0.6</v>
      </c>
      <c r="L10" s="18">
        <v>1.6</v>
      </c>
      <c r="M10" s="18" t="s">
        <v>778</v>
      </c>
      <c r="N10" s="18">
        <v>0.52</v>
      </c>
      <c r="O10" s="18">
        <v>0.47</v>
      </c>
      <c r="P10" s="18" t="s">
        <v>278</v>
      </c>
      <c r="Q10" s="18" t="s">
        <v>278</v>
      </c>
      <c r="R10" s="130">
        <v>0.2</v>
      </c>
      <c r="S10" s="130">
        <v>0.2</v>
      </c>
      <c r="T10" s="130">
        <v>0.2</v>
      </c>
      <c r="U10" s="130">
        <v>0.2</v>
      </c>
      <c r="V10" s="18" t="s">
        <v>347</v>
      </c>
      <c r="W10" s="18"/>
      <c r="X10" s="18"/>
      <c r="Y10" s="18"/>
      <c r="Z10" s="167"/>
      <c r="AA10" s="136">
        <v>0.13</v>
      </c>
      <c r="AB10" s="136">
        <v>0.09</v>
      </c>
      <c r="AC10" s="18" t="s">
        <v>33</v>
      </c>
      <c r="AD10" s="18" t="s">
        <v>34</v>
      </c>
      <c r="AE10" s="18" t="s">
        <v>68</v>
      </c>
      <c r="AF10" s="18" t="s">
        <v>36</v>
      </c>
      <c r="AG10" s="18">
        <v>0</v>
      </c>
      <c r="AH10" s="49">
        <v>0</v>
      </c>
      <c r="AI10" s="18">
        <v>0</v>
      </c>
      <c r="AJ10" s="18" t="s">
        <v>68</v>
      </c>
      <c r="AK10" s="18" t="s">
        <v>68</v>
      </c>
      <c r="AL10" s="18" t="s">
        <v>68</v>
      </c>
      <c r="AM10" s="18" t="s">
        <v>68</v>
      </c>
      <c r="AN10" s="18" t="s">
        <v>68</v>
      </c>
      <c r="AO10" s="18">
        <v>0</v>
      </c>
      <c r="AP10" s="18">
        <v>0</v>
      </c>
    </row>
    <row r="11" spans="1:42" x14ac:dyDescent="0.25">
      <c r="A11" s="12" t="str">
        <f t="shared" ref="A11:A17" si="4">V11</f>
        <v>Electric Furnace with CAC (15 SEER)</v>
      </c>
      <c r="B11" s="18">
        <v>4</v>
      </c>
      <c r="C11" s="18" t="s">
        <v>29</v>
      </c>
      <c r="D11" s="18">
        <v>0</v>
      </c>
      <c r="E11" s="132">
        <v>2000</v>
      </c>
      <c r="F11" s="132">
        <f t="shared" si="3"/>
        <v>18000</v>
      </c>
      <c r="G11" s="18">
        <v>1.1499999999999999</v>
      </c>
      <c r="H11" s="18" t="s">
        <v>365</v>
      </c>
      <c r="I11" s="18" t="s">
        <v>31</v>
      </c>
      <c r="J11" s="18" t="s">
        <v>391</v>
      </c>
      <c r="K11" s="18">
        <v>0.6</v>
      </c>
      <c r="L11" s="18">
        <v>1.6</v>
      </c>
      <c r="M11" s="18" t="s">
        <v>778</v>
      </c>
      <c r="N11" s="18">
        <v>0.52</v>
      </c>
      <c r="O11" s="18">
        <v>0.47</v>
      </c>
      <c r="P11" s="18" t="s">
        <v>278</v>
      </c>
      <c r="Q11" s="18" t="s">
        <v>278</v>
      </c>
      <c r="R11" s="130">
        <v>0.2</v>
      </c>
      <c r="S11" s="130">
        <v>0.2</v>
      </c>
      <c r="T11" s="130">
        <v>0.2</v>
      </c>
      <c r="U11" s="130">
        <v>0.2</v>
      </c>
      <c r="V11" s="18" t="s">
        <v>2350</v>
      </c>
      <c r="W11" s="18"/>
      <c r="X11" s="18"/>
      <c r="Y11" s="18"/>
      <c r="Z11" s="167"/>
      <c r="AA11" s="136">
        <v>0.13</v>
      </c>
      <c r="AB11" s="136">
        <v>0.09</v>
      </c>
      <c r="AC11" s="18" t="s">
        <v>33</v>
      </c>
      <c r="AD11" s="18" t="s">
        <v>34</v>
      </c>
      <c r="AE11" s="18" t="s">
        <v>68</v>
      </c>
      <c r="AF11" s="18" t="s">
        <v>36</v>
      </c>
      <c r="AG11" s="18">
        <v>0</v>
      </c>
      <c r="AH11" s="49">
        <v>0</v>
      </c>
      <c r="AI11" s="18">
        <v>0</v>
      </c>
      <c r="AJ11" s="18" t="s">
        <v>68</v>
      </c>
      <c r="AK11" s="18" t="s">
        <v>68</v>
      </c>
      <c r="AL11" s="18" t="s">
        <v>68</v>
      </c>
      <c r="AM11" s="18" t="s">
        <v>68</v>
      </c>
      <c r="AN11" s="18" t="s">
        <v>68</v>
      </c>
      <c r="AO11" s="18">
        <v>0</v>
      </c>
      <c r="AP11" s="18">
        <v>0</v>
      </c>
    </row>
    <row r="12" spans="1:42" x14ac:dyDescent="0.25">
      <c r="A12" s="12" t="str">
        <f t="shared" si="4"/>
        <v>Gas Furnace with No CAC</v>
      </c>
      <c r="B12" s="18">
        <v>4</v>
      </c>
      <c r="C12" s="18" t="s">
        <v>29</v>
      </c>
      <c r="D12" s="18">
        <v>0</v>
      </c>
      <c r="E12" s="132">
        <v>2000</v>
      </c>
      <c r="F12" s="132">
        <f t="shared" si="3"/>
        <v>18000</v>
      </c>
      <c r="G12" s="18">
        <v>1.1499999999999999</v>
      </c>
      <c r="H12" s="18" t="s">
        <v>365</v>
      </c>
      <c r="I12" s="18" t="s">
        <v>31</v>
      </c>
      <c r="J12" s="18" t="s">
        <v>391</v>
      </c>
      <c r="K12" s="18">
        <v>0.6</v>
      </c>
      <c r="L12" s="18">
        <v>1.6</v>
      </c>
      <c r="M12" s="18" t="s">
        <v>778</v>
      </c>
      <c r="N12" s="18">
        <v>0.52</v>
      </c>
      <c r="O12" s="18">
        <v>0.47</v>
      </c>
      <c r="P12" s="18" t="s">
        <v>278</v>
      </c>
      <c r="Q12" s="18" t="s">
        <v>278</v>
      </c>
      <c r="R12" s="130">
        <v>0.2</v>
      </c>
      <c r="S12" s="130">
        <v>0.2</v>
      </c>
      <c r="T12" s="130">
        <v>0.2</v>
      </c>
      <c r="U12" s="130">
        <v>0.2</v>
      </c>
      <c r="V12" s="18" t="s">
        <v>349</v>
      </c>
      <c r="W12" s="18"/>
      <c r="X12" s="18"/>
      <c r="Y12" s="18"/>
      <c r="Z12" s="167">
        <v>0.8</v>
      </c>
      <c r="AA12" s="136">
        <v>0.13</v>
      </c>
      <c r="AB12" s="136">
        <v>0.09</v>
      </c>
      <c r="AC12" s="18" t="s">
        <v>33</v>
      </c>
      <c r="AD12" s="18" t="s">
        <v>34</v>
      </c>
      <c r="AE12" s="18" t="s">
        <v>68</v>
      </c>
      <c r="AF12" s="18" t="s">
        <v>36</v>
      </c>
      <c r="AG12" s="18">
        <v>0</v>
      </c>
      <c r="AH12" s="49">
        <v>0</v>
      </c>
      <c r="AI12" s="18">
        <v>0</v>
      </c>
      <c r="AJ12" s="18" t="s">
        <v>68</v>
      </c>
      <c r="AK12" s="18" t="s">
        <v>68</v>
      </c>
      <c r="AL12" s="18" t="s">
        <v>68</v>
      </c>
      <c r="AM12" s="18" t="s">
        <v>68</v>
      </c>
      <c r="AN12" s="18" t="s">
        <v>68</v>
      </c>
      <c r="AO12" s="18">
        <v>0</v>
      </c>
      <c r="AP12" s="18">
        <v>0</v>
      </c>
    </row>
    <row r="13" spans="1:42" x14ac:dyDescent="0.25">
      <c r="A13" s="12" t="str">
        <f t="shared" si="4"/>
        <v>Gas Furnace with CAC (15 SEER)</v>
      </c>
      <c r="B13" s="18">
        <v>4</v>
      </c>
      <c r="C13" s="18" t="s">
        <v>29</v>
      </c>
      <c r="D13" s="18">
        <v>0</v>
      </c>
      <c r="E13" s="132">
        <v>2000</v>
      </c>
      <c r="F13" s="132">
        <f t="shared" si="3"/>
        <v>18000</v>
      </c>
      <c r="G13" s="18">
        <v>1.1499999999999999</v>
      </c>
      <c r="H13" s="18" t="s">
        <v>365</v>
      </c>
      <c r="I13" s="18" t="s">
        <v>31</v>
      </c>
      <c r="J13" s="18" t="s">
        <v>391</v>
      </c>
      <c r="K13" s="18">
        <v>0.6</v>
      </c>
      <c r="L13" s="18">
        <v>1.6</v>
      </c>
      <c r="M13" s="18" t="s">
        <v>778</v>
      </c>
      <c r="N13" s="18">
        <v>0.52</v>
      </c>
      <c r="O13" s="18">
        <v>0.47</v>
      </c>
      <c r="P13" s="18" t="s">
        <v>278</v>
      </c>
      <c r="Q13" s="18" t="s">
        <v>278</v>
      </c>
      <c r="R13" s="130">
        <v>0.2</v>
      </c>
      <c r="S13" s="130">
        <v>0.2</v>
      </c>
      <c r="T13" s="130">
        <v>0.2</v>
      </c>
      <c r="U13" s="130">
        <v>0.2</v>
      </c>
      <c r="V13" s="18" t="s">
        <v>2349</v>
      </c>
      <c r="W13" s="18"/>
      <c r="X13" s="18"/>
      <c r="Y13" s="18"/>
      <c r="Z13" s="167">
        <v>0.8</v>
      </c>
      <c r="AA13" s="136">
        <v>0.13</v>
      </c>
      <c r="AB13" s="136">
        <v>0.09</v>
      </c>
      <c r="AC13" s="18" t="s">
        <v>33</v>
      </c>
      <c r="AD13" s="18" t="s">
        <v>34</v>
      </c>
      <c r="AE13" s="18" t="s">
        <v>68</v>
      </c>
      <c r="AF13" s="18" t="s">
        <v>36</v>
      </c>
      <c r="AG13" s="18">
        <v>0</v>
      </c>
      <c r="AH13" s="49">
        <v>0</v>
      </c>
      <c r="AI13" s="18">
        <v>0</v>
      </c>
      <c r="AJ13" s="18" t="s">
        <v>68</v>
      </c>
      <c r="AK13" s="18" t="s">
        <v>68</v>
      </c>
      <c r="AL13" s="18" t="s">
        <v>68</v>
      </c>
      <c r="AM13" s="18" t="s">
        <v>68</v>
      </c>
      <c r="AN13" s="18" t="s">
        <v>68</v>
      </c>
      <c r="AO13" s="18">
        <v>0</v>
      </c>
      <c r="AP13" s="18">
        <v>0</v>
      </c>
    </row>
    <row r="14" spans="1:42" x14ac:dyDescent="0.25">
      <c r="A14" s="12" t="str">
        <f t="shared" si="4"/>
        <v>Resistance Heat with No AC</v>
      </c>
      <c r="B14" s="18">
        <v>4</v>
      </c>
      <c r="C14" s="18" t="s">
        <v>29</v>
      </c>
      <c r="D14" s="18">
        <v>0</v>
      </c>
      <c r="E14" s="132">
        <v>2000</v>
      </c>
      <c r="F14" s="132">
        <f t="shared" si="3"/>
        <v>18000</v>
      </c>
      <c r="G14" s="18">
        <v>1.1499999999999999</v>
      </c>
      <c r="H14" s="18" t="s">
        <v>365</v>
      </c>
      <c r="I14" s="18" t="s">
        <v>31</v>
      </c>
      <c r="J14" s="18" t="s">
        <v>391</v>
      </c>
      <c r="K14" s="18">
        <v>0.6</v>
      </c>
      <c r="L14" s="18">
        <v>1.6</v>
      </c>
      <c r="M14" s="18" t="s">
        <v>778</v>
      </c>
      <c r="N14" s="18">
        <v>0.52</v>
      </c>
      <c r="O14" s="18">
        <v>0.47</v>
      </c>
      <c r="P14" s="18" t="s">
        <v>278</v>
      </c>
      <c r="Q14" s="18" t="s">
        <v>278</v>
      </c>
      <c r="R14" s="130">
        <v>0.2</v>
      </c>
      <c r="S14" s="130">
        <v>0.2</v>
      </c>
      <c r="T14" s="130">
        <v>0.2</v>
      </c>
      <c r="U14" s="130">
        <v>0.2</v>
      </c>
      <c r="V14" s="18" t="s">
        <v>2353</v>
      </c>
      <c r="W14" s="18"/>
      <c r="X14" s="18"/>
      <c r="Y14" s="18"/>
      <c r="Z14" s="167"/>
      <c r="AA14" s="18"/>
      <c r="AB14" s="18"/>
      <c r="AC14" s="18" t="s">
        <v>33</v>
      </c>
      <c r="AD14" s="18" t="s">
        <v>34</v>
      </c>
      <c r="AE14" s="18" t="s">
        <v>68</v>
      </c>
      <c r="AF14" s="18" t="s">
        <v>36</v>
      </c>
      <c r="AG14" s="18">
        <v>0</v>
      </c>
      <c r="AH14" s="49">
        <v>0</v>
      </c>
      <c r="AI14" s="18">
        <v>0</v>
      </c>
      <c r="AJ14" s="18" t="s">
        <v>68</v>
      </c>
      <c r="AK14" s="18" t="s">
        <v>68</v>
      </c>
      <c r="AL14" s="18" t="s">
        <v>68</v>
      </c>
      <c r="AM14" s="18" t="s">
        <v>68</v>
      </c>
      <c r="AN14" s="18" t="s">
        <v>68</v>
      </c>
      <c r="AO14" s="18">
        <v>0</v>
      </c>
      <c r="AP14" s="18">
        <v>0</v>
      </c>
    </row>
    <row r="15" spans="1:42" x14ac:dyDescent="0.25">
      <c r="A15" s="12" t="str">
        <f t="shared" si="4"/>
        <v>Resistance Heat with Room AC (8.5 EER)</v>
      </c>
      <c r="B15" s="18">
        <v>4</v>
      </c>
      <c r="C15" s="18" t="s">
        <v>29</v>
      </c>
      <c r="D15" s="18">
        <v>0</v>
      </c>
      <c r="E15" s="132">
        <v>2000</v>
      </c>
      <c r="F15" s="132">
        <f t="shared" si="3"/>
        <v>18000</v>
      </c>
      <c r="G15" s="18">
        <v>1.1499999999999999</v>
      </c>
      <c r="H15" s="18" t="s">
        <v>365</v>
      </c>
      <c r="I15" s="18" t="s">
        <v>31</v>
      </c>
      <c r="J15" s="18" t="s">
        <v>391</v>
      </c>
      <c r="K15" s="18">
        <v>0.6</v>
      </c>
      <c r="L15" s="18">
        <v>1.6</v>
      </c>
      <c r="M15" s="18" t="s">
        <v>778</v>
      </c>
      <c r="N15" s="18">
        <v>0.52</v>
      </c>
      <c r="O15" s="18">
        <v>0.47</v>
      </c>
      <c r="P15" s="18" t="s">
        <v>278</v>
      </c>
      <c r="Q15" s="18" t="s">
        <v>278</v>
      </c>
      <c r="R15" s="130">
        <v>0.2</v>
      </c>
      <c r="S15" s="130">
        <v>0.2</v>
      </c>
      <c r="T15" s="130">
        <v>0.2</v>
      </c>
      <c r="U15" s="130">
        <v>0.2</v>
      </c>
      <c r="V15" s="18" t="s">
        <v>2354</v>
      </c>
      <c r="W15" s="18"/>
      <c r="X15" s="18"/>
      <c r="Y15" s="18"/>
      <c r="Z15" s="167"/>
      <c r="AA15" s="18"/>
      <c r="AB15" s="18"/>
      <c r="AC15" s="18" t="s">
        <v>33</v>
      </c>
      <c r="AD15" s="18" t="s">
        <v>34</v>
      </c>
      <c r="AE15" s="18" t="s">
        <v>68</v>
      </c>
      <c r="AF15" s="18" t="s">
        <v>36</v>
      </c>
      <c r="AG15" s="18">
        <v>0</v>
      </c>
      <c r="AH15" s="49">
        <v>0</v>
      </c>
      <c r="AI15" s="18">
        <v>0</v>
      </c>
      <c r="AJ15" s="18" t="s">
        <v>68</v>
      </c>
      <c r="AK15" s="18" t="s">
        <v>68</v>
      </c>
      <c r="AL15" s="18" t="s">
        <v>68</v>
      </c>
      <c r="AM15" s="18" t="s">
        <v>68</v>
      </c>
      <c r="AN15" s="18" t="s">
        <v>68</v>
      </c>
      <c r="AO15" s="18">
        <v>0</v>
      </c>
      <c r="AP15" s="18">
        <v>0</v>
      </c>
    </row>
    <row r="16" spans="1:42" x14ac:dyDescent="0.25">
      <c r="A16" s="12" t="str">
        <f t="shared" si="4"/>
        <v>Resistance Heat with Room AC (9.8 EER)</v>
      </c>
      <c r="B16" s="18">
        <v>4</v>
      </c>
      <c r="C16" s="18" t="s">
        <v>29</v>
      </c>
      <c r="D16" s="18">
        <v>0</v>
      </c>
      <c r="E16" s="132">
        <v>2000</v>
      </c>
      <c r="F16" s="132">
        <f t="shared" si="3"/>
        <v>18000</v>
      </c>
      <c r="G16" s="18">
        <v>1.1499999999999999</v>
      </c>
      <c r="H16" s="18" t="s">
        <v>365</v>
      </c>
      <c r="I16" s="18" t="s">
        <v>31</v>
      </c>
      <c r="J16" s="18" t="s">
        <v>391</v>
      </c>
      <c r="K16" s="18">
        <v>0.6</v>
      </c>
      <c r="L16" s="18">
        <v>1.6</v>
      </c>
      <c r="M16" s="18" t="s">
        <v>778</v>
      </c>
      <c r="N16" s="18">
        <v>0.52</v>
      </c>
      <c r="O16" s="18">
        <v>0.47</v>
      </c>
      <c r="P16" s="18" t="s">
        <v>278</v>
      </c>
      <c r="Q16" s="18" t="s">
        <v>278</v>
      </c>
      <c r="R16" s="130">
        <v>0.2</v>
      </c>
      <c r="S16" s="130">
        <v>0.2</v>
      </c>
      <c r="T16" s="130">
        <v>0.2</v>
      </c>
      <c r="U16" s="130">
        <v>0.2</v>
      </c>
      <c r="V16" s="18" t="s">
        <v>2355</v>
      </c>
      <c r="W16" s="18"/>
      <c r="X16" s="18"/>
      <c r="Y16" s="18"/>
      <c r="Z16" s="167"/>
      <c r="AA16" s="18"/>
      <c r="AB16" s="18"/>
      <c r="AC16" s="18" t="s">
        <v>33</v>
      </c>
      <c r="AD16" s="18" t="s">
        <v>34</v>
      </c>
      <c r="AE16" s="18" t="s">
        <v>68</v>
      </c>
      <c r="AF16" s="18" t="s">
        <v>36</v>
      </c>
      <c r="AG16" s="18">
        <v>0</v>
      </c>
      <c r="AH16" s="49">
        <v>0</v>
      </c>
      <c r="AI16" s="18">
        <v>0</v>
      </c>
      <c r="AJ16" s="18" t="s">
        <v>68</v>
      </c>
      <c r="AK16" s="18" t="s">
        <v>68</v>
      </c>
      <c r="AL16" s="18" t="s">
        <v>68</v>
      </c>
      <c r="AM16" s="18" t="s">
        <v>68</v>
      </c>
      <c r="AN16" s="18" t="s">
        <v>68</v>
      </c>
      <c r="AO16" s="18">
        <v>0</v>
      </c>
      <c r="AP16" s="18">
        <v>0</v>
      </c>
    </row>
    <row r="17" spans="1:42" x14ac:dyDescent="0.25">
      <c r="A17" s="12" t="str">
        <f t="shared" si="4"/>
        <v>Resistance Heat with Room AC (10.7 EER)</v>
      </c>
      <c r="B17" s="18">
        <v>4</v>
      </c>
      <c r="C17" s="18" t="s">
        <v>29</v>
      </c>
      <c r="D17" s="18">
        <v>0</v>
      </c>
      <c r="E17" s="132">
        <v>2000</v>
      </c>
      <c r="F17" s="132">
        <f t="shared" si="3"/>
        <v>18000</v>
      </c>
      <c r="G17" s="18">
        <v>1.1499999999999999</v>
      </c>
      <c r="H17" s="18" t="s">
        <v>365</v>
      </c>
      <c r="I17" s="18" t="s">
        <v>31</v>
      </c>
      <c r="J17" s="18" t="s">
        <v>391</v>
      </c>
      <c r="K17" s="18">
        <v>0.6</v>
      </c>
      <c r="L17" s="18">
        <v>1.6</v>
      </c>
      <c r="M17" s="18" t="s">
        <v>778</v>
      </c>
      <c r="N17" s="18">
        <v>0.52</v>
      </c>
      <c r="O17" s="18">
        <v>0.47</v>
      </c>
      <c r="P17" s="18" t="s">
        <v>278</v>
      </c>
      <c r="Q17" s="18" t="s">
        <v>278</v>
      </c>
      <c r="R17" s="130">
        <v>0.2</v>
      </c>
      <c r="S17" s="130">
        <v>0.2</v>
      </c>
      <c r="T17" s="130">
        <v>0.2</v>
      </c>
      <c r="U17" s="130">
        <v>0.2</v>
      </c>
      <c r="V17" s="18" t="s">
        <v>2356</v>
      </c>
      <c r="W17" s="18"/>
      <c r="X17" s="18"/>
      <c r="Y17" s="18"/>
      <c r="Z17" s="167"/>
      <c r="AA17" s="18"/>
      <c r="AB17" s="18"/>
      <c r="AC17" s="18" t="s">
        <v>33</v>
      </c>
      <c r="AD17" s="18" t="s">
        <v>34</v>
      </c>
      <c r="AE17" s="18" t="s">
        <v>68</v>
      </c>
      <c r="AF17" s="18" t="s">
        <v>36</v>
      </c>
      <c r="AG17" s="18">
        <v>0</v>
      </c>
      <c r="AH17" s="49">
        <v>0</v>
      </c>
      <c r="AI17" s="18">
        <v>0</v>
      </c>
      <c r="AJ17" s="18" t="s">
        <v>68</v>
      </c>
      <c r="AK17" s="18" t="s">
        <v>68</v>
      </c>
      <c r="AL17" s="18" t="s">
        <v>68</v>
      </c>
      <c r="AM17" s="18" t="s">
        <v>68</v>
      </c>
      <c r="AN17" s="18" t="s">
        <v>68</v>
      </c>
      <c r="AO17" s="18">
        <v>0</v>
      </c>
      <c r="AP17" s="18">
        <v>0</v>
      </c>
    </row>
    <row r="18" spans="1:42"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49"/>
      <c r="AI18" s="18"/>
      <c r="AJ18" s="18"/>
      <c r="AK18" s="18"/>
      <c r="AL18" s="18"/>
      <c r="AM18" s="18"/>
      <c r="AN18" s="18"/>
      <c r="AO18" s="18"/>
      <c r="AP18" s="18"/>
    </row>
    <row r="19" spans="1:42"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49"/>
      <c r="AI19" s="18"/>
      <c r="AJ19" s="18"/>
      <c r="AK19" s="18"/>
      <c r="AL19" s="18"/>
      <c r="AM19" s="18"/>
      <c r="AN19" s="18"/>
      <c r="AO19" s="18"/>
      <c r="AP19" s="18"/>
    </row>
    <row r="20" spans="1:42"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49"/>
      <c r="AI20" s="18"/>
      <c r="AJ20" s="18"/>
      <c r="AK20" s="18"/>
      <c r="AL20" s="18"/>
      <c r="AM20" s="18"/>
      <c r="AN20" s="18"/>
      <c r="AO20" s="18"/>
      <c r="AP20" s="18"/>
    </row>
    <row r="21" spans="1:42"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49"/>
      <c r="AI21" s="18"/>
      <c r="AJ21" s="18"/>
      <c r="AK21" s="18"/>
      <c r="AL21" s="18"/>
      <c r="AM21" s="18"/>
      <c r="AN21" s="18"/>
      <c r="AO21" s="18"/>
      <c r="AP21" s="18"/>
    </row>
    <row r="22" spans="1:42"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49"/>
      <c r="AI22" s="18"/>
      <c r="AJ22" s="18"/>
      <c r="AK22" s="18"/>
      <c r="AL22" s="18"/>
      <c r="AM22" s="18"/>
      <c r="AN22" s="18"/>
      <c r="AO22" s="18"/>
      <c r="AP22" s="18"/>
    </row>
    <row r="23" spans="1:42"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49"/>
      <c r="AI23" s="18"/>
      <c r="AJ23" s="18"/>
      <c r="AK23" s="18"/>
      <c r="AL23" s="18"/>
      <c r="AM23" s="18"/>
      <c r="AN23" s="18"/>
      <c r="AO23" s="18"/>
      <c r="AP23" s="18"/>
    </row>
    <row r="24" spans="1:42"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49"/>
      <c r="AI24" s="18"/>
      <c r="AJ24" s="18"/>
      <c r="AK24" s="18"/>
      <c r="AL24" s="18"/>
      <c r="AM24" s="18"/>
      <c r="AN24" s="18"/>
      <c r="AO24" s="18"/>
      <c r="AP24" s="18"/>
    </row>
    <row r="25" spans="1:42"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49"/>
      <c r="AI25" s="18"/>
      <c r="AJ25" s="18"/>
      <c r="AK25" s="18"/>
      <c r="AL25" s="18"/>
      <c r="AM25" s="18"/>
      <c r="AN25" s="18"/>
      <c r="AO25" s="18"/>
      <c r="AP25" s="18"/>
    </row>
    <row r="26" spans="1:42"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49"/>
      <c r="AI26" s="18"/>
      <c r="AJ26" s="18"/>
      <c r="AK26" s="18"/>
      <c r="AL26" s="18"/>
      <c r="AM26" s="18"/>
      <c r="AN26" s="18"/>
      <c r="AO26" s="18"/>
      <c r="AP26" s="18"/>
    </row>
    <row r="27" spans="1:42"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49"/>
      <c r="AI27" s="18"/>
      <c r="AJ27" s="18"/>
      <c r="AK27" s="18"/>
      <c r="AL27" s="18"/>
      <c r="AM27" s="18"/>
      <c r="AN27" s="18"/>
      <c r="AO27" s="18"/>
      <c r="AP27" s="18"/>
    </row>
    <row r="28" spans="1:42"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49"/>
      <c r="AI28" s="18"/>
      <c r="AJ28" s="18"/>
      <c r="AK28" s="18"/>
      <c r="AL28" s="18"/>
      <c r="AM28" s="18"/>
      <c r="AN28" s="18"/>
      <c r="AO28" s="18"/>
      <c r="AP28" s="18"/>
    </row>
    <row r="29" spans="1:42"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49"/>
      <c r="AI29" s="18"/>
      <c r="AJ29" s="18"/>
      <c r="AK29" s="18"/>
      <c r="AL29" s="18"/>
      <c r="AM29" s="18"/>
      <c r="AN29" s="18"/>
      <c r="AO29" s="18"/>
      <c r="AP29" s="18"/>
    </row>
    <row r="30" spans="1:42"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49"/>
      <c r="AI30" s="18"/>
      <c r="AJ30" s="18"/>
      <c r="AK30" s="18"/>
      <c r="AL30" s="18"/>
      <c r="AM30" s="18"/>
      <c r="AN30" s="18"/>
      <c r="AO30" s="18"/>
      <c r="AP30" s="18"/>
    </row>
    <row r="31" spans="1:42"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49"/>
      <c r="AI31" s="18"/>
      <c r="AJ31" s="18"/>
      <c r="AK31" s="18"/>
      <c r="AL31" s="18"/>
      <c r="AM31" s="18"/>
      <c r="AN31" s="18"/>
      <c r="AO31" s="18"/>
      <c r="AP31" s="18"/>
    </row>
    <row r="32" spans="1:42"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49"/>
      <c r="AI32" s="18"/>
      <c r="AJ32" s="18"/>
      <c r="AK32" s="18"/>
      <c r="AL32" s="18"/>
      <c r="AM32" s="18"/>
      <c r="AN32" s="18"/>
      <c r="AO32" s="18"/>
      <c r="AP32" s="18"/>
    </row>
    <row r="33" spans="2:42"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49"/>
      <c r="AI33" s="18"/>
      <c r="AJ33" s="18"/>
      <c r="AK33" s="18"/>
      <c r="AL33" s="18"/>
      <c r="AM33" s="18"/>
      <c r="AN33" s="18"/>
      <c r="AO33" s="18"/>
      <c r="AP33" s="18"/>
    </row>
    <row r="34" spans="2:42"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49"/>
      <c r="AI34" s="18"/>
      <c r="AJ34" s="18"/>
      <c r="AK34" s="18"/>
      <c r="AL34" s="18"/>
      <c r="AM34" s="18"/>
      <c r="AN34" s="18"/>
      <c r="AO34" s="18"/>
      <c r="AP34" s="18"/>
    </row>
    <row r="35" spans="2:42"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49"/>
      <c r="AI35" s="18"/>
      <c r="AJ35" s="18"/>
      <c r="AK35" s="18"/>
      <c r="AL35" s="18"/>
      <c r="AM35" s="18"/>
      <c r="AN35" s="18"/>
      <c r="AO35" s="18"/>
      <c r="AP35" s="18"/>
    </row>
    <row r="36" spans="2:42"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49"/>
      <c r="AI36" s="18"/>
      <c r="AJ36" s="18"/>
      <c r="AK36" s="18"/>
      <c r="AL36" s="18"/>
      <c r="AM36" s="18"/>
      <c r="AN36" s="18"/>
      <c r="AO36" s="18"/>
      <c r="AP36" s="18"/>
    </row>
    <row r="37" spans="2:42"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49"/>
      <c r="AI37" s="18"/>
      <c r="AJ37" s="18"/>
      <c r="AK37" s="18"/>
      <c r="AL37" s="18"/>
      <c r="AM37" s="18"/>
      <c r="AN37" s="18"/>
      <c r="AO37" s="18"/>
      <c r="AP37" s="18"/>
    </row>
    <row r="38" spans="2:42"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49"/>
      <c r="AI38" s="18"/>
      <c r="AJ38" s="18"/>
      <c r="AK38" s="18"/>
      <c r="AL38" s="18"/>
      <c r="AM38" s="18"/>
      <c r="AN38" s="18"/>
      <c r="AO38" s="18"/>
      <c r="AP38" s="18"/>
    </row>
    <row r="39" spans="2:42"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49"/>
      <c r="AI39" s="18"/>
      <c r="AJ39" s="18"/>
      <c r="AK39" s="18"/>
      <c r="AL39" s="18"/>
      <c r="AM39" s="18"/>
      <c r="AN39" s="18"/>
      <c r="AO39" s="18"/>
      <c r="AP39" s="18"/>
    </row>
    <row r="40" spans="2:42"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49"/>
      <c r="AI40" s="18"/>
      <c r="AJ40" s="18"/>
      <c r="AK40" s="18"/>
      <c r="AL40" s="18"/>
      <c r="AM40" s="18"/>
      <c r="AN40" s="18"/>
      <c r="AO40" s="18"/>
      <c r="AP40" s="18"/>
    </row>
    <row r="41" spans="2:42"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49"/>
      <c r="AI41" s="18"/>
      <c r="AJ41" s="18"/>
      <c r="AK41" s="18"/>
      <c r="AL41" s="18"/>
      <c r="AM41" s="18"/>
      <c r="AN41" s="18"/>
      <c r="AO41" s="18"/>
      <c r="AP41" s="18"/>
    </row>
    <row r="42" spans="2:42"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49"/>
      <c r="AI42" s="18"/>
      <c r="AJ42" s="18"/>
      <c r="AK42" s="18"/>
      <c r="AL42" s="18"/>
      <c r="AM42" s="18"/>
      <c r="AN42" s="18"/>
      <c r="AO42" s="18"/>
      <c r="AP42" s="18"/>
    </row>
    <row r="43" spans="2:42"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49"/>
      <c r="AI43" s="18"/>
      <c r="AJ43" s="18"/>
      <c r="AK43" s="18"/>
      <c r="AL43" s="18"/>
      <c r="AM43" s="18"/>
      <c r="AN43" s="18"/>
      <c r="AO43" s="18"/>
      <c r="AP43" s="18"/>
    </row>
    <row r="44" spans="2:42"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49"/>
      <c r="AI44" s="18"/>
      <c r="AJ44" s="18"/>
      <c r="AK44" s="18"/>
      <c r="AL44" s="18"/>
      <c r="AM44" s="18"/>
      <c r="AN44" s="18"/>
      <c r="AO44" s="18"/>
      <c r="AP44" s="18"/>
    </row>
    <row r="45" spans="2:42"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49"/>
      <c r="AI45" s="18"/>
      <c r="AJ45" s="18"/>
      <c r="AK45" s="18"/>
      <c r="AL45" s="18"/>
      <c r="AM45" s="18"/>
      <c r="AN45" s="18"/>
      <c r="AO45" s="18"/>
      <c r="AP45" s="18"/>
    </row>
    <row r="46" spans="2:42"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49"/>
      <c r="AI46" s="18"/>
      <c r="AJ46" s="18"/>
      <c r="AK46" s="18"/>
      <c r="AL46" s="18"/>
      <c r="AM46" s="18"/>
      <c r="AN46" s="18"/>
      <c r="AO46" s="18"/>
      <c r="AP46" s="18"/>
    </row>
    <row r="47" spans="2:42"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49"/>
      <c r="AI47" s="18"/>
      <c r="AJ47" s="18"/>
      <c r="AK47" s="18"/>
      <c r="AL47" s="18"/>
      <c r="AM47" s="18"/>
      <c r="AN47" s="18"/>
      <c r="AO47" s="18"/>
      <c r="AP47" s="18"/>
    </row>
    <row r="48" spans="2:42"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49"/>
      <c r="AI48" s="18"/>
      <c r="AJ48" s="18"/>
      <c r="AK48" s="18"/>
      <c r="AL48" s="18"/>
      <c r="AM48" s="18"/>
      <c r="AN48" s="18"/>
      <c r="AO48" s="18"/>
      <c r="AP48" s="18"/>
    </row>
    <row r="49" spans="2:42"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49"/>
      <c r="AI49" s="18"/>
      <c r="AJ49" s="18"/>
      <c r="AK49" s="18"/>
      <c r="AL49" s="18"/>
      <c r="AM49" s="18"/>
      <c r="AN49" s="18"/>
      <c r="AO49" s="18"/>
      <c r="AP49" s="18"/>
    </row>
    <row r="50" spans="2:42"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49"/>
      <c r="AI50" s="18"/>
      <c r="AJ50" s="18"/>
      <c r="AK50" s="18"/>
      <c r="AL50" s="18"/>
      <c r="AM50" s="18"/>
      <c r="AN50" s="18"/>
      <c r="AO50" s="18"/>
      <c r="AP50" s="18"/>
    </row>
    <row r="51" spans="2:42"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49"/>
      <c r="AI51" s="18"/>
      <c r="AJ51" s="18"/>
      <c r="AK51" s="18"/>
      <c r="AL51" s="18"/>
      <c r="AM51" s="18"/>
      <c r="AN51" s="18"/>
      <c r="AO51" s="18"/>
      <c r="AP51" s="18"/>
    </row>
    <row r="52" spans="2:42"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49"/>
      <c r="AI52" s="18"/>
      <c r="AJ52" s="18"/>
      <c r="AK52" s="18"/>
      <c r="AL52" s="18"/>
      <c r="AM52" s="18"/>
      <c r="AN52" s="18"/>
      <c r="AO52" s="18"/>
      <c r="AP52" s="18"/>
    </row>
    <row r="53" spans="2:42"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49"/>
      <c r="AI53" s="18"/>
      <c r="AJ53" s="18"/>
      <c r="AK53" s="18"/>
      <c r="AL53" s="18"/>
      <c r="AM53" s="18"/>
      <c r="AN53" s="18"/>
      <c r="AO53" s="18"/>
      <c r="AP53" s="18"/>
    </row>
    <row r="54" spans="2:42"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49"/>
      <c r="AI54" s="18"/>
      <c r="AJ54" s="18"/>
      <c r="AK54" s="18"/>
      <c r="AL54" s="18"/>
      <c r="AM54" s="18"/>
      <c r="AN54" s="18"/>
      <c r="AO54" s="18"/>
      <c r="AP54" s="18"/>
    </row>
    <row r="55" spans="2:42"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49"/>
      <c r="AI55" s="18"/>
      <c r="AJ55" s="18"/>
      <c r="AK55" s="18"/>
      <c r="AL55" s="18"/>
      <c r="AM55" s="18"/>
      <c r="AN55" s="18"/>
      <c r="AO55" s="18"/>
      <c r="AP55" s="18"/>
    </row>
    <row r="56" spans="2:42"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49"/>
      <c r="AI56" s="18"/>
      <c r="AJ56" s="18"/>
      <c r="AK56" s="18"/>
      <c r="AL56" s="18"/>
      <c r="AM56" s="18"/>
      <c r="AN56" s="18"/>
      <c r="AO56" s="18"/>
      <c r="AP56" s="18"/>
    </row>
    <row r="57" spans="2:42"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49"/>
      <c r="AI57" s="18"/>
      <c r="AJ57" s="18"/>
      <c r="AK57" s="18"/>
      <c r="AL57" s="18"/>
      <c r="AM57" s="18"/>
      <c r="AN57" s="18"/>
      <c r="AO57" s="18"/>
      <c r="AP57" s="18"/>
    </row>
    <row r="58" spans="2:42"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49"/>
      <c r="AI58" s="18"/>
      <c r="AJ58" s="18"/>
      <c r="AK58" s="18"/>
      <c r="AL58" s="18"/>
      <c r="AM58" s="18"/>
      <c r="AN58" s="18"/>
      <c r="AO58" s="18"/>
      <c r="AP58" s="18"/>
    </row>
    <row r="59" spans="2:42"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49"/>
      <c r="AI59" s="18"/>
      <c r="AJ59" s="18"/>
      <c r="AK59" s="18"/>
      <c r="AL59" s="18"/>
      <c r="AM59" s="18"/>
      <c r="AN59" s="18"/>
      <c r="AO59" s="18"/>
      <c r="AP59" s="18"/>
    </row>
    <row r="60" spans="2:42"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49"/>
      <c r="AI60" s="18"/>
      <c r="AJ60" s="18"/>
      <c r="AK60" s="18"/>
      <c r="AL60" s="18"/>
      <c r="AM60" s="18"/>
      <c r="AN60" s="18"/>
      <c r="AO60" s="18"/>
      <c r="AP60" s="18"/>
    </row>
    <row r="61" spans="2:42"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49"/>
      <c r="AI61" s="18"/>
      <c r="AJ61" s="18"/>
      <c r="AK61" s="18"/>
      <c r="AL61" s="18"/>
      <c r="AM61" s="18"/>
      <c r="AN61" s="18"/>
      <c r="AO61" s="18"/>
      <c r="AP61" s="18"/>
    </row>
    <row r="62" spans="2:42"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49"/>
      <c r="AI62" s="18"/>
      <c r="AJ62" s="18"/>
      <c r="AK62" s="18"/>
      <c r="AL62" s="18"/>
      <c r="AM62" s="18"/>
      <c r="AN62" s="18"/>
      <c r="AO62" s="18"/>
      <c r="AP62" s="18"/>
    </row>
    <row r="63" spans="2:42"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49"/>
      <c r="AI63" s="18"/>
      <c r="AJ63" s="18"/>
      <c r="AK63" s="18"/>
      <c r="AL63" s="18"/>
      <c r="AM63" s="18"/>
      <c r="AN63" s="18"/>
      <c r="AO63" s="18"/>
      <c r="AP63" s="18"/>
    </row>
    <row r="64" spans="2:42"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49"/>
      <c r="AI64" s="18"/>
      <c r="AJ64" s="18"/>
      <c r="AK64" s="18"/>
      <c r="AL64" s="18"/>
      <c r="AM64" s="18"/>
      <c r="AN64" s="18"/>
      <c r="AO64" s="18"/>
      <c r="AP64" s="18"/>
    </row>
    <row r="65" spans="2:42"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49"/>
      <c r="AI65" s="18"/>
      <c r="AJ65" s="18"/>
      <c r="AK65" s="18"/>
      <c r="AL65" s="18"/>
      <c r="AM65" s="18"/>
      <c r="AN65" s="18"/>
      <c r="AO65" s="18"/>
      <c r="AP65" s="18"/>
    </row>
    <row r="66" spans="2:42"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49"/>
      <c r="AI66" s="18"/>
      <c r="AJ66" s="18"/>
      <c r="AK66" s="18"/>
      <c r="AL66" s="18"/>
      <c r="AM66" s="18"/>
      <c r="AN66" s="18"/>
      <c r="AO66" s="18"/>
      <c r="AP66" s="18"/>
    </row>
    <row r="67" spans="2:42"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49"/>
      <c r="AI67" s="18"/>
      <c r="AJ67" s="18"/>
      <c r="AK67" s="18"/>
      <c r="AL67" s="18"/>
      <c r="AM67" s="18"/>
      <c r="AN67" s="18"/>
      <c r="AO67" s="18"/>
      <c r="AP67" s="18"/>
    </row>
    <row r="68" spans="2:42"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49"/>
      <c r="AI68" s="18"/>
      <c r="AJ68" s="18"/>
      <c r="AK68" s="18"/>
      <c r="AL68" s="18"/>
      <c r="AM68" s="18"/>
      <c r="AN68" s="18"/>
      <c r="AO68" s="18"/>
      <c r="AP68" s="18"/>
    </row>
    <row r="69" spans="2:42"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49"/>
      <c r="AI69" s="18"/>
      <c r="AJ69" s="18"/>
      <c r="AK69" s="18"/>
      <c r="AL69" s="18"/>
      <c r="AM69" s="18"/>
      <c r="AN69" s="18"/>
      <c r="AO69" s="18"/>
      <c r="AP69" s="18"/>
    </row>
    <row r="70" spans="2:42"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49"/>
      <c r="AI70" s="18"/>
      <c r="AJ70" s="18"/>
      <c r="AK70" s="18"/>
      <c r="AL70" s="18"/>
      <c r="AM70" s="18"/>
      <c r="AN70" s="18"/>
      <c r="AO70" s="18"/>
      <c r="AP70" s="18"/>
    </row>
    <row r="71" spans="2:42"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49"/>
      <c r="AI71" s="18"/>
      <c r="AJ71" s="18"/>
      <c r="AK71" s="18"/>
      <c r="AL71" s="18"/>
      <c r="AM71" s="18"/>
      <c r="AN71" s="18"/>
      <c r="AO71" s="18"/>
      <c r="AP71" s="18"/>
    </row>
    <row r="72" spans="2:42"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49"/>
      <c r="AI72" s="18"/>
      <c r="AJ72" s="18"/>
      <c r="AK72" s="18"/>
      <c r="AL72" s="18"/>
      <c r="AM72" s="18"/>
      <c r="AN72" s="18"/>
      <c r="AO72" s="18"/>
      <c r="AP72" s="18"/>
    </row>
    <row r="73" spans="2:42"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49"/>
      <c r="AI73" s="18"/>
      <c r="AJ73" s="18"/>
      <c r="AK73" s="18"/>
      <c r="AL73" s="18"/>
      <c r="AM73" s="18"/>
      <c r="AN73" s="18"/>
      <c r="AO73" s="18"/>
      <c r="AP73" s="18"/>
    </row>
    <row r="74" spans="2:42"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49"/>
      <c r="AI74" s="18"/>
      <c r="AJ74" s="18"/>
      <c r="AK74" s="18"/>
      <c r="AL74" s="18"/>
      <c r="AM74" s="18"/>
      <c r="AN74" s="18"/>
      <c r="AO74" s="18"/>
      <c r="AP74" s="18"/>
    </row>
    <row r="75" spans="2:42"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49"/>
      <c r="AI75" s="18"/>
      <c r="AJ75" s="18"/>
      <c r="AK75" s="18"/>
      <c r="AL75" s="18"/>
      <c r="AM75" s="18"/>
      <c r="AN75" s="18"/>
      <c r="AO75" s="18"/>
      <c r="AP75" s="18"/>
    </row>
    <row r="76" spans="2:42"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49"/>
      <c r="AI76" s="18"/>
      <c r="AJ76" s="18"/>
      <c r="AK76" s="18"/>
      <c r="AL76" s="18"/>
      <c r="AM76" s="18"/>
      <c r="AN76" s="18"/>
      <c r="AO76" s="18"/>
      <c r="AP76" s="18"/>
    </row>
    <row r="77" spans="2:42"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49"/>
      <c r="AI77" s="18"/>
      <c r="AJ77" s="18"/>
      <c r="AK77" s="18"/>
      <c r="AL77" s="18"/>
      <c r="AM77" s="18"/>
      <c r="AN77" s="18"/>
      <c r="AO77" s="18"/>
      <c r="AP77" s="18"/>
    </row>
    <row r="78" spans="2:42"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49"/>
      <c r="AI78" s="18"/>
      <c r="AJ78" s="18"/>
      <c r="AK78" s="18"/>
      <c r="AL78" s="18"/>
      <c r="AM78" s="18"/>
      <c r="AN78" s="18"/>
      <c r="AO78" s="18"/>
      <c r="AP78" s="18"/>
    </row>
    <row r="79" spans="2:42"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49"/>
      <c r="AI79" s="18"/>
      <c r="AJ79" s="18"/>
      <c r="AK79" s="18"/>
      <c r="AL79" s="18"/>
      <c r="AM79" s="18"/>
      <c r="AN79" s="18"/>
      <c r="AO79" s="18"/>
      <c r="AP79" s="18"/>
    </row>
    <row r="80" spans="2:42"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49"/>
      <c r="AI80" s="18"/>
      <c r="AJ80" s="18"/>
      <c r="AK80" s="18"/>
      <c r="AL80" s="18"/>
      <c r="AM80" s="18"/>
      <c r="AN80" s="18"/>
      <c r="AO80" s="18"/>
      <c r="AP80" s="18"/>
    </row>
    <row r="81" spans="2:42"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49"/>
      <c r="AI81" s="18"/>
      <c r="AJ81" s="18"/>
      <c r="AK81" s="18"/>
      <c r="AL81" s="18"/>
      <c r="AM81" s="18"/>
      <c r="AN81" s="18"/>
      <c r="AO81" s="18"/>
      <c r="AP81" s="18"/>
    </row>
    <row r="82" spans="2:42"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49"/>
      <c r="AI82" s="18"/>
      <c r="AJ82" s="18"/>
      <c r="AK82" s="18"/>
      <c r="AL82" s="18"/>
      <c r="AM82" s="18"/>
      <c r="AN82" s="18"/>
      <c r="AO82" s="18"/>
      <c r="AP82" s="18"/>
    </row>
    <row r="83" spans="2:42"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49"/>
      <c r="AI83" s="18"/>
      <c r="AJ83" s="18"/>
      <c r="AK83" s="18"/>
      <c r="AL83" s="18"/>
      <c r="AM83" s="18"/>
      <c r="AN83" s="18"/>
      <c r="AO83" s="18"/>
      <c r="AP83" s="18"/>
    </row>
    <row r="84" spans="2:42"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49"/>
      <c r="AI84" s="18"/>
      <c r="AJ84" s="18"/>
      <c r="AK84" s="18"/>
      <c r="AL84" s="18"/>
      <c r="AM84" s="18"/>
      <c r="AN84" s="18"/>
      <c r="AO84" s="18"/>
      <c r="AP84" s="18"/>
    </row>
    <row r="85" spans="2:42"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49"/>
      <c r="AI85" s="18"/>
      <c r="AJ85" s="18"/>
      <c r="AK85" s="18"/>
      <c r="AL85" s="18"/>
      <c r="AM85" s="18"/>
      <c r="AN85" s="18"/>
      <c r="AO85" s="18"/>
      <c r="AP85" s="18"/>
    </row>
    <row r="86" spans="2:42"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49"/>
      <c r="AI86" s="18"/>
      <c r="AJ86" s="18"/>
      <c r="AK86" s="18"/>
      <c r="AL86" s="18"/>
      <c r="AM86" s="18"/>
      <c r="AN86" s="18"/>
      <c r="AO86" s="18"/>
      <c r="AP86" s="18"/>
    </row>
    <row r="87" spans="2:42"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49"/>
      <c r="AI87" s="18"/>
      <c r="AJ87" s="18"/>
      <c r="AK87" s="18"/>
      <c r="AL87" s="18"/>
      <c r="AM87" s="18"/>
      <c r="AN87" s="18"/>
      <c r="AO87" s="18"/>
      <c r="AP87" s="18"/>
    </row>
    <row r="88" spans="2:42"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49"/>
      <c r="AI88" s="18"/>
      <c r="AJ88" s="18"/>
      <c r="AK88" s="18"/>
      <c r="AL88" s="18"/>
      <c r="AM88" s="18"/>
      <c r="AN88" s="18"/>
      <c r="AO88" s="18"/>
      <c r="AP88" s="18"/>
    </row>
    <row r="89" spans="2:42"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49"/>
      <c r="AI89" s="18"/>
      <c r="AJ89" s="18"/>
      <c r="AK89" s="18"/>
      <c r="AL89" s="18"/>
      <c r="AM89" s="18"/>
      <c r="AN89" s="18"/>
      <c r="AO89" s="18"/>
      <c r="AP89" s="18"/>
    </row>
    <row r="90" spans="2:42"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49"/>
      <c r="AI90" s="18"/>
      <c r="AJ90" s="18"/>
      <c r="AK90" s="18"/>
      <c r="AL90" s="18"/>
      <c r="AM90" s="18"/>
      <c r="AN90" s="18"/>
      <c r="AO90" s="18"/>
      <c r="AP90" s="18"/>
    </row>
    <row r="91" spans="2:42"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49"/>
      <c r="AI91" s="18"/>
      <c r="AJ91" s="18"/>
      <c r="AK91" s="18"/>
      <c r="AL91" s="18"/>
      <c r="AM91" s="18"/>
      <c r="AN91" s="18"/>
      <c r="AO91" s="18"/>
      <c r="AP91" s="18"/>
    </row>
    <row r="92" spans="2:42"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49"/>
      <c r="AI92" s="18"/>
      <c r="AJ92" s="18"/>
      <c r="AK92" s="18"/>
      <c r="AL92" s="18"/>
      <c r="AM92" s="18"/>
      <c r="AN92" s="18"/>
      <c r="AO92" s="18"/>
      <c r="AP92" s="18"/>
    </row>
    <row r="93" spans="2:42"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49"/>
      <c r="AI93" s="18"/>
      <c r="AJ93" s="18"/>
      <c r="AK93" s="18"/>
      <c r="AL93" s="18"/>
      <c r="AM93" s="18"/>
      <c r="AN93" s="18"/>
      <c r="AO93" s="18"/>
      <c r="AP93" s="18"/>
    </row>
    <row r="94" spans="2:42"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49"/>
      <c r="AI94" s="18"/>
      <c r="AJ94" s="18"/>
      <c r="AK94" s="18"/>
      <c r="AL94" s="18"/>
      <c r="AM94" s="18"/>
      <c r="AN94" s="18"/>
      <c r="AO94" s="18"/>
      <c r="AP94" s="18"/>
    </row>
    <row r="95" spans="2:42"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49"/>
      <c r="AI95" s="18"/>
      <c r="AJ95" s="18"/>
      <c r="AK95" s="18"/>
      <c r="AL95" s="18"/>
      <c r="AM95" s="18"/>
      <c r="AN95" s="18"/>
      <c r="AO95" s="18"/>
      <c r="AP95" s="18"/>
    </row>
    <row r="96" spans="2:42"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49"/>
      <c r="AI96" s="18"/>
      <c r="AJ96" s="18"/>
      <c r="AK96" s="18"/>
      <c r="AL96" s="18"/>
      <c r="AM96" s="18"/>
      <c r="AN96" s="18"/>
      <c r="AO96" s="18"/>
      <c r="AP96" s="18"/>
    </row>
    <row r="97" spans="2:42"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49"/>
      <c r="AI97" s="18"/>
      <c r="AJ97" s="18"/>
      <c r="AK97" s="18"/>
      <c r="AL97" s="18"/>
      <c r="AM97" s="18"/>
      <c r="AN97" s="18"/>
      <c r="AO97" s="18"/>
      <c r="AP97" s="18"/>
    </row>
    <row r="98" spans="2:42"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49"/>
      <c r="AI98" s="18"/>
      <c r="AJ98" s="18"/>
      <c r="AK98" s="18"/>
      <c r="AL98" s="18"/>
      <c r="AM98" s="18"/>
      <c r="AN98" s="18"/>
      <c r="AO98" s="18"/>
      <c r="AP98" s="18"/>
    </row>
    <row r="99" spans="2:42"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49"/>
      <c r="AI99" s="18"/>
      <c r="AJ99" s="18"/>
      <c r="AK99" s="18"/>
      <c r="AL99" s="18"/>
      <c r="AM99" s="18"/>
      <c r="AN99" s="18"/>
      <c r="AO99" s="18"/>
      <c r="AP99" s="18"/>
    </row>
    <row r="100" spans="2:42"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49"/>
      <c r="AI100" s="18"/>
      <c r="AJ100" s="18"/>
      <c r="AK100" s="18"/>
      <c r="AL100" s="18"/>
      <c r="AM100" s="18"/>
      <c r="AN100" s="18"/>
      <c r="AO100" s="18"/>
      <c r="AP100" s="18"/>
    </row>
    <row r="101" spans="2:42"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49"/>
      <c r="AI101" s="18"/>
      <c r="AJ101" s="18"/>
      <c r="AK101" s="18"/>
      <c r="AL101" s="18"/>
      <c r="AM101" s="18"/>
      <c r="AN101" s="18"/>
      <c r="AO101" s="18"/>
      <c r="AP101" s="18"/>
    </row>
    <row r="102" spans="2:42"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49"/>
      <c r="AI102" s="18"/>
      <c r="AJ102" s="18"/>
      <c r="AK102" s="18"/>
      <c r="AL102" s="18"/>
      <c r="AM102" s="18"/>
      <c r="AN102" s="18"/>
      <c r="AO102" s="18"/>
      <c r="AP102" s="18"/>
    </row>
    <row r="103" spans="2:42"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49"/>
      <c r="AI103" s="18"/>
      <c r="AJ103" s="18"/>
      <c r="AK103" s="18"/>
      <c r="AL103" s="18"/>
      <c r="AM103" s="18"/>
      <c r="AN103" s="18"/>
      <c r="AO103" s="18"/>
      <c r="AP103" s="18"/>
    </row>
    <row r="104" spans="2:42"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49"/>
      <c r="AI104" s="18"/>
      <c r="AJ104" s="18"/>
      <c r="AK104" s="18"/>
      <c r="AL104" s="18"/>
      <c r="AM104" s="18"/>
      <c r="AN104" s="18"/>
      <c r="AO104" s="18"/>
      <c r="AP104" s="18"/>
    </row>
    <row r="105" spans="2:42"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49"/>
      <c r="AI105" s="18"/>
      <c r="AJ105" s="18"/>
      <c r="AK105" s="18"/>
      <c r="AL105" s="18"/>
      <c r="AM105" s="18"/>
      <c r="AN105" s="18"/>
      <c r="AO105" s="18"/>
      <c r="AP105" s="18"/>
    </row>
    <row r="106" spans="2:42"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49"/>
      <c r="AI106" s="18"/>
      <c r="AJ106" s="18"/>
      <c r="AK106" s="18"/>
      <c r="AL106" s="18"/>
      <c r="AM106" s="18"/>
      <c r="AN106" s="18"/>
      <c r="AO106" s="18"/>
      <c r="AP106" s="18"/>
    </row>
    <row r="107" spans="2:42"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49"/>
      <c r="AI107" s="18"/>
      <c r="AJ107" s="18"/>
      <c r="AK107" s="18"/>
      <c r="AL107" s="18"/>
      <c r="AM107" s="18"/>
      <c r="AN107" s="18"/>
      <c r="AO107" s="18"/>
      <c r="AP107" s="18"/>
    </row>
    <row r="108" spans="2:42"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49"/>
      <c r="AI108" s="18"/>
      <c r="AJ108" s="18"/>
      <c r="AK108" s="18"/>
      <c r="AL108" s="18"/>
      <c r="AM108" s="18"/>
      <c r="AN108" s="18"/>
      <c r="AO108" s="18"/>
      <c r="AP108" s="18"/>
    </row>
    <row r="109" spans="2:42"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49"/>
      <c r="AI109" s="18"/>
      <c r="AJ109" s="18"/>
      <c r="AK109" s="18"/>
      <c r="AL109" s="18"/>
      <c r="AM109" s="18"/>
      <c r="AN109" s="18"/>
      <c r="AO109" s="18"/>
      <c r="AP109" s="18"/>
    </row>
    <row r="110" spans="2:42"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49"/>
      <c r="AI110" s="18"/>
      <c r="AJ110" s="18"/>
      <c r="AK110" s="18"/>
      <c r="AL110" s="18"/>
      <c r="AM110" s="18"/>
      <c r="AN110" s="18"/>
      <c r="AO110" s="18"/>
      <c r="AP110" s="18"/>
    </row>
    <row r="111" spans="2:42"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49"/>
      <c r="AI111" s="18"/>
      <c r="AJ111" s="18"/>
      <c r="AK111" s="18"/>
      <c r="AL111" s="18"/>
      <c r="AM111" s="18"/>
      <c r="AN111" s="18"/>
      <c r="AO111" s="18"/>
      <c r="AP111" s="18"/>
    </row>
    <row r="112" spans="2:42"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49"/>
      <c r="AI112" s="18"/>
      <c r="AJ112" s="18"/>
      <c r="AK112" s="18"/>
      <c r="AL112" s="18"/>
      <c r="AM112" s="18"/>
      <c r="AN112" s="18"/>
      <c r="AO112" s="18"/>
      <c r="AP112" s="18"/>
    </row>
    <row r="113" spans="2:42"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49"/>
      <c r="AI113" s="18"/>
      <c r="AJ113" s="18"/>
      <c r="AK113" s="18"/>
      <c r="AL113" s="18"/>
      <c r="AM113" s="18"/>
      <c r="AN113" s="18"/>
      <c r="AO113" s="18"/>
      <c r="AP113" s="18"/>
    </row>
    <row r="114" spans="2:42"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49"/>
      <c r="AI114" s="18"/>
      <c r="AJ114" s="18"/>
      <c r="AK114" s="18"/>
      <c r="AL114" s="18"/>
      <c r="AM114" s="18"/>
      <c r="AN114" s="18"/>
      <c r="AO114" s="18"/>
      <c r="AP114" s="18"/>
    </row>
    <row r="115" spans="2:42"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49"/>
      <c r="AI115" s="18"/>
      <c r="AJ115" s="18"/>
      <c r="AK115" s="18"/>
      <c r="AL115" s="18"/>
      <c r="AM115" s="18"/>
      <c r="AN115" s="18"/>
      <c r="AO115" s="18"/>
      <c r="AP115" s="18"/>
    </row>
    <row r="116" spans="2:42"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49"/>
      <c r="AI116" s="18"/>
      <c r="AJ116" s="18"/>
      <c r="AK116" s="18"/>
      <c r="AL116" s="18"/>
      <c r="AM116" s="18"/>
      <c r="AN116" s="18"/>
      <c r="AO116" s="18"/>
      <c r="AP116" s="18"/>
    </row>
    <row r="117" spans="2:42"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49"/>
      <c r="AI117" s="18"/>
      <c r="AJ117" s="18"/>
      <c r="AK117" s="18"/>
      <c r="AL117" s="18"/>
      <c r="AM117" s="18"/>
      <c r="AN117" s="18"/>
      <c r="AO117" s="18"/>
      <c r="AP117" s="18"/>
    </row>
    <row r="118" spans="2:42"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49"/>
      <c r="AI118" s="18"/>
      <c r="AJ118" s="18"/>
      <c r="AK118" s="18"/>
      <c r="AL118" s="18"/>
      <c r="AM118" s="18"/>
      <c r="AN118" s="18"/>
      <c r="AO118" s="18"/>
      <c r="AP118" s="18"/>
    </row>
    <row r="119" spans="2:42"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49"/>
      <c r="AI119" s="18"/>
      <c r="AJ119" s="18"/>
      <c r="AK119" s="18"/>
      <c r="AL119" s="18"/>
      <c r="AM119" s="18"/>
      <c r="AN119" s="18"/>
      <c r="AO119" s="18"/>
      <c r="AP119" s="18"/>
    </row>
    <row r="120" spans="2:42"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49"/>
      <c r="AI120" s="18"/>
      <c r="AJ120" s="18"/>
      <c r="AK120" s="18"/>
      <c r="AL120" s="18"/>
      <c r="AM120" s="18"/>
      <c r="AN120" s="18"/>
      <c r="AO120" s="18"/>
      <c r="AP120" s="18"/>
    </row>
    <row r="121" spans="2:42"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49"/>
      <c r="AI121" s="18"/>
      <c r="AJ121" s="18"/>
      <c r="AK121" s="18"/>
      <c r="AL121" s="18"/>
      <c r="AM121" s="18"/>
      <c r="AN121" s="18"/>
      <c r="AO121" s="18"/>
      <c r="AP121" s="18"/>
    </row>
    <row r="122" spans="2:42"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49"/>
      <c r="AI122" s="18"/>
      <c r="AJ122" s="18"/>
      <c r="AK122" s="18"/>
      <c r="AL122" s="18"/>
      <c r="AM122" s="18"/>
      <c r="AN122" s="18"/>
      <c r="AO122" s="18"/>
      <c r="AP122" s="18"/>
    </row>
    <row r="123" spans="2:42"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49"/>
      <c r="AI123" s="18"/>
      <c r="AJ123" s="18"/>
      <c r="AK123" s="18"/>
      <c r="AL123" s="18"/>
      <c r="AM123" s="18"/>
      <c r="AN123" s="18"/>
      <c r="AO123" s="18"/>
      <c r="AP123" s="18"/>
    </row>
    <row r="124" spans="2:42"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49"/>
      <c r="AI124" s="18"/>
      <c r="AJ124" s="18"/>
      <c r="AK124" s="18"/>
      <c r="AL124" s="18"/>
      <c r="AM124" s="18"/>
      <c r="AN124" s="18"/>
      <c r="AO124" s="18"/>
      <c r="AP124" s="18"/>
    </row>
    <row r="125" spans="2:42"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49"/>
      <c r="AI125" s="18"/>
      <c r="AJ125" s="18"/>
      <c r="AK125" s="18"/>
      <c r="AL125" s="18"/>
      <c r="AM125" s="18"/>
      <c r="AN125" s="18"/>
      <c r="AO125" s="18"/>
      <c r="AP125" s="18"/>
    </row>
    <row r="126" spans="2:42"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49"/>
      <c r="AI126" s="18"/>
      <c r="AJ126" s="18"/>
      <c r="AK126" s="18"/>
      <c r="AL126" s="18"/>
      <c r="AM126" s="18"/>
      <c r="AN126" s="18"/>
      <c r="AO126" s="18"/>
      <c r="AP126" s="18"/>
    </row>
    <row r="127" spans="2:42"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49"/>
      <c r="AI127" s="18"/>
      <c r="AJ127" s="18"/>
      <c r="AK127" s="18"/>
      <c r="AL127" s="18"/>
      <c r="AM127" s="18"/>
      <c r="AN127" s="18"/>
      <c r="AO127" s="18"/>
      <c r="AP127" s="18"/>
    </row>
    <row r="128" spans="2:42"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49"/>
      <c r="AI128" s="18"/>
      <c r="AJ128" s="18"/>
      <c r="AK128" s="18"/>
      <c r="AL128" s="18"/>
      <c r="AM128" s="18"/>
      <c r="AN128" s="18"/>
      <c r="AO128" s="18"/>
      <c r="AP128" s="18"/>
    </row>
    <row r="129" spans="2:42"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49"/>
      <c r="AI129" s="18"/>
      <c r="AJ129" s="18"/>
      <c r="AK129" s="18"/>
      <c r="AL129" s="18"/>
      <c r="AM129" s="18"/>
      <c r="AN129" s="18"/>
      <c r="AO129" s="18"/>
      <c r="AP129" s="18"/>
    </row>
    <row r="130" spans="2:42"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49"/>
      <c r="AI130" s="18"/>
      <c r="AJ130" s="18"/>
      <c r="AK130" s="18"/>
      <c r="AL130" s="18"/>
      <c r="AM130" s="18"/>
      <c r="AN130" s="18"/>
      <c r="AO130" s="18"/>
      <c r="AP130" s="18"/>
    </row>
    <row r="131" spans="2:42"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49"/>
      <c r="AI131" s="18"/>
      <c r="AJ131" s="18"/>
      <c r="AK131" s="18"/>
      <c r="AL131" s="18"/>
      <c r="AM131" s="18"/>
      <c r="AN131" s="18"/>
      <c r="AO131" s="18"/>
      <c r="AP131" s="18"/>
    </row>
    <row r="132" spans="2:42"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49"/>
      <c r="AI132" s="18"/>
      <c r="AJ132" s="18"/>
      <c r="AK132" s="18"/>
      <c r="AL132" s="18"/>
      <c r="AM132" s="18"/>
      <c r="AN132" s="18"/>
      <c r="AO132" s="18"/>
      <c r="AP132" s="18"/>
    </row>
    <row r="133" spans="2:42"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49"/>
      <c r="AI133" s="18"/>
      <c r="AJ133" s="18"/>
      <c r="AK133" s="18"/>
      <c r="AL133" s="18"/>
      <c r="AM133" s="18"/>
      <c r="AN133" s="18"/>
      <c r="AO133" s="18"/>
      <c r="AP133" s="18"/>
    </row>
    <row r="134" spans="2:42"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49"/>
      <c r="AI134" s="18"/>
      <c r="AJ134" s="18"/>
      <c r="AK134" s="18"/>
      <c r="AL134" s="18"/>
      <c r="AM134" s="18"/>
      <c r="AN134" s="18"/>
      <c r="AO134" s="18"/>
      <c r="AP134" s="18"/>
    </row>
    <row r="135" spans="2:42"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49"/>
      <c r="AI135" s="18"/>
      <c r="AJ135" s="18"/>
      <c r="AK135" s="18"/>
      <c r="AL135" s="18"/>
      <c r="AM135" s="18"/>
      <c r="AN135" s="18"/>
      <c r="AO135" s="18"/>
      <c r="AP135" s="18"/>
    </row>
    <row r="136" spans="2:42"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49"/>
      <c r="AI136" s="18"/>
      <c r="AJ136" s="18"/>
      <c r="AK136" s="18"/>
      <c r="AL136" s="18"/>
      <c r="AM136" s="18"/>
      <c r="AN136" s="18"/>
      <c r="AO136" s="18"/>
      <c r="AP136" s="18"/>
    </row>
    <row r="137" spans="2:42"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49"/>
      <c r="AI137" s="18"/>
      <c r="AJ137" s="18"/>
      <c r="AK137" s="18"/>
      <c r="AL137" s="18"/>
      <c r="AM137" s="18"/>
      <c r="AN137" s="18"/>
      <c r="AO137" s="18"/>
      <c r="AP137" s="18"/>
    </row>
    <row r="138" spans="2:42"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49"/>
      <c r="AI138" s="18"/>
      <c r="AJ138" s="18"/>
      <c r="AK138" s="18"/>
      <c r="AL138" s="18"/>
      <c r="AM138" s="18"/>
      <c r="AN138" s="18"/>
      <c r="AO138" s="18"/>
      <c r="AP138" s="18"/>
    </row>
    <row r="139" spans="2:42"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49"/>
      <c r="AI139" s="18"/>
      <c r="AJ139" s="18"/>
      <c r="AK139" s="18"/>
      <c r="AL139" s="18"/>
      <c r="AM139" s="18"/>
      <c r="AN139" s="18"/>
      <c r="AO139" s="18"/>
      <c r="AP139" s="18"/>
    </row>
    <row r="140" spans="2:42"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49"/>
      <c r="AI140" s="18"/>
      <c r="AJ140" s="18"/>
      <c r="AK140" s="18"/>
      <c r="AL140" s="18"/>
      <c r="AM140" s="18"/>
      <c r="AN140" s="18"/>
      <c r="AO140" s="18"/>
      <c r="AP140" s="18"/>
    </row>
    <row r="141" spans="2:42"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49"/>
      <c r="AI141" s="18"/>
      <c r="AJ141" s="18"/>
      <c r="AK141" s="18"/>
      <c r="AL141" s="18"/>
      <c r="AM141" s="18"/>
      <c r="AN141" s="18"/>
      <c r="AO141" s="18"/>
      <c r="AP141" s="18"/>
    </row>
    <row r="142" spans="2:42"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49"/>
      <c r="AI142" s="18"/>
      <c r="AJ142" s="18"/>
      <c r="AK142" s="18"/>
      <c r="AL142" s="18"/>
      <c r="AM142" s="18"/>
      <c r="AN142" s="18"/>
      <c r="AO142" s="18"/>
      <c r="AP142" s="18"/>
    </row>
    <row r="143" spans="2:42"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49"/>
      <c r="AI143" s="18"/>
      <c r="AJ143" s="18"/>
      <c r="AK143" s="18"/>
      <c r="AL143" s="18"/>
      <c r="AM143" s="18"/>
      <c r="AN143" s="18"/>
      <c r="AO143" s="18"/>
      <c r="AP143" s="18"/>
    </row>
    <row r="144" spans="2:42"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49"/>
      <c r="AI144" s="18"/>
      <c r="AJ144" s="18"/>
      <c r="AK144" s="18"/>
      <c r="AL144" s="18"/>
      <c r="AM144" s="18"/>
      <c r="AN144" s="18"/>
      <c r="AO144" s="18"/>
      <c r="AP144" s="18"/>
    </row>
    <row r="145" spans="2:42"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49"/>
      <c r="AI145" s="18"/>
      <c r="AJ145" s="18"/>
      <c r="AK145" s="18"/>
      <c r="AL145" s="18"/>
      <c r="AM145" s="18"/>
      <c r="AN145" s="18"/>
      <c r="AO145" s="18"/>
      <c r="AP145" s="18"/>
    </row>
    <row r="146" spans="2:42"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49"/>
      <c r="AI146" s="18"/>
      <c r="AJ146" s="18"/>
      <c r="AK146" s="18"/>
      <c r="AL146" s="18"/>
      <c r="AM146" s="18"/>
      <c r="AN146" s="18"/>
      <c r="AO146" s="18"/>
      <c r="AP146" s="18"/>
    </row>
    <row r="147" spans="2:42"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49"/>
      <c r="AI147" s="18"/>
      <c r="AJ147" s="18"/>
      <c r="AK147" s="18"/>
      <c r="AL147" s="18"/>
      <c r="AM147" s="18"/>
      <c r="AN147" s="18"/>
      <c r="AO147" s="18"/>
      <c r="AP147" s="18"/>
    </row>
    <row r="148" spans="2:42"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49"/>
      <c r="AI148" s="18"/>
      <c r="AJ148" s="18"/>
      <c r="AK148" s="18"/>
      <c r="AL148" s="18"/>
      <c r="AM148" s="18"/>
      <c r="AN148" s="18"/>
      <c r="AO148" s="18"/>
      <c r="AP148" s="18"/>
    </row>
    <row r="149" spans="2:42"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49"/>
      <c r="AI149" s="18"/>
      <c r="AJ149" s="18"/>
      <c r="AK149" s="18"/>
      <c r="AL149" s="18"/>
      <c r="AM149" s="18"/>
      <c r="AN149" s="18"/>
      <c r="AO149" s="18"/>
      <c r="AP149" s="18"/>
    </row>
    <row r="150" spans="2:42"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49"/>
      <c r="AI150" s="18"/>
      <c r="AJ150" s="18"/>
      <c r="AK150" s="18"/>
      <c r="AL150" s="18"/>
      <c r="AM150" s="18"/>
      <c r="AN150" s="18"/>
      <c r="AO150" s="18"/>
      <c r="AP150" s="18"/>
    </row>
    <row r="151" spans="2:42"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49"/>
      <c r="AI151" s="18"/>
      <c r="AJ151" s="18"/>
      <c r="AK151" s="18"/>
      <c r="AL151" s="18"/>
      <c r="AM151" s="18"/>
      <c r="AN151" s="18"/>
      <c r="AO151" s="18"/>
      <c r="AP151" s="18"/>
    </row>
    <row r="152" spans="2:42"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49"/>
      <c r="AI152" s="18"/>
      <c r="AJ152" s="18"/>
      <c r="AK152" s="18"/>
      <c r="AL152" s="18"/>
      <c r="AM152" s="18"/>
      <c r="AN152" s="18"/>
      <c r="AO152" s="18"/>
      <c r="AP152" s="18"/>
    </row>
    <row r="153" spans="2:42"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49"/>
      <c r="AI153" s="18"/>
      <c r="AJ153" s="18"/>
      <c r="AK153" s="18"/>
      <c r="AL153" s="18"/>
      <c r="AM153" s="18"/>
      <c r="AN153" s="18"/>
      <c r="AO153" s="18"/>
      <c r="AP153" s="18"/>
    </row>
    <row r="154" spans="2:42"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49"/>
      <c r="AI154" s="18"/>
      <c r="AJ154" s="18"/>
      <c r="AK154" s="18"/>
      <c r="AL154" s="18"/>
      <c r="AM154" s="18"/>
      <c r="AN154" s="18"/>
      <c r="AO154" s="18"/>
      <c r="AP154" s="18"/>
    </row>
    <row r="155" spans="2:42"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49"/>
      <c r="AI155" s="18"/>
      <c r="AJ155" s="18"/>
      <c r="AK155" s="18"/>
      <c r="AL155" s="18"/>
      <c r="AM155" s="18"/>
      <c r="AN155" s="18"/>
      <c r="AO155" s="18"/>
      <c r="AP155" s="18"/>
    </row>
    <row r="156" spans="2:42"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49"/>
      <c r="AI156" s="18"/>
      <c r="AJ156" s="18"/>
      <c r="AK156" s="18"/>
      <c r="AL156" s="18"/>
      <c r="AM156" s="18"/>
      <c r="AN156" s="18"/>
      <c r="AO156" s="18"/>
      <c r="AP156" s="18"/>
    </row>
    <row r="157" spans="2:42"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49"/>
      <c r="AI157" s="18"/>
      <c r="AJ157" s="18"/>
      <c r="AK157" s="18"/>
      <c r="AL157" s="18"/>
      <c r="AM157" s="18"/>
      <c r="AN157" s="18"/>
      <c r="AO157" s="18"/>
      <c r="AP157" s="18"/>
    </row>
    <row r="158" spans="2:42"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49"/>
      <c r="AI158" s="18"/>
      <c r="AJ158" s="18"/>
      <c r="AK158" s="18"/>
      <c r="AL158" s="18"/>
      <c r="AM158" s="18"/>
      <c r="AN158" s="18"/>
      <c r="AO158" s="18"/>
      <c r="AP158" s="18"/>
    </row>
    <row r="159" spans="2:42"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49"/>
      <c r="AI159" s="18"/>
      <c r="AJ159" s="18"/>
      <c r="AK159" s="18"/>
      <c r="AL159" s="18"/>
      <c r="AM159" s="18"/>
      <c r="AN159" s="18"/>
      <c r="AO159" s="18"/>
      <c r="AP159" s="18"/>
    </row>
    <row r="160" spans="2:42"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49"/>
      <c r="AI160" s="18"/>
      <c r="AJ160" s="18"/>
      <c r="AK160" s="18"/>
      <c r="AL160" s="18"/>
      <c r="AM160" s="18"/>
      <c r="AN160" s="18"/>
      <c r="AO160" s="18"/>
      <c r="AP160" s="18"/>
    </row>
    <row r="161" spans="2:42"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49"/>
      <c r="AI161" s="18"/>
      <c r="AJ161" s="18"/>
      <c r="AK161" s="18"/>
      <c r="AL161" s="18"/>
      <c r="AM161" s="18"/>
      <c r="AN161" s="18"/>
      <c r="AO161" s="18"/>
      <c r="AP161" s="18"/>
    </row>
    <row r="162" spans="2:42"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49"/>
      <c r="AI162" s="18"/>
      <c r="AJ162" s="18"/>
      <c r="AK162" s="18"/>
      <c r="AL162" s="18"/>
      <c r="AM162" s="18"/>
      <c r="AN162" s="18"/>
      <c r="AO162" s="18"/>
      <c r="AP162" s="18"/>
    </row>
    <row r="163" spans="2:42"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49"/>
      <c r="AI163" s="18"/>
      <c r="AJ163" s="18"/>
      <c r="AK163" s="18"/>
      <c r="AL163" s="18"/>
      <c r="AM163" s="18"/>
      <c r="AN163" s="18"/>
      <c r="AO163" s="18"/>
      <c r="AP163" s="18"/>
    </row>
    <row r="164" spans="2:42"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49"/>
      <c r="AI164" s="18"/>
      <c r="AJ164" s="18"/>
      <c r="AK164" s="18"/>
      <c r="AL164" s="18"/>
      <c r="AM164" s="18"/>
      <c r="AN164" s="18"/>
      <c r="AO164" s="18"/>
      <c r="AP164" s="18"/>
    </row>
    <row r="165" spans="2:42"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49"/>
      <c r="AI165" s="18"/>
      <c r="AJ165" s="18"/>
      <c r="AK165" s="18"/>
      <c r="AL165" s="18"/>
      <c r="AM165" s="18"/>
      <c r="AN165" s="18"/>
      <c r="AO165" s="18"/>
      <c r="AP165" s="18"/>
    </row>
    <row r="166" spans="2:42"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49"/>
      <c r="AI166" s="18"/>
      <c r="AJ166" s="18"/>
      <c r="AK166" s="18"/>
      <c r="AL166" s="18"/>
      <c r="AM166" s="18"/>
      <c r="AN166" s="18"/>
      <c r="AO166" s="18"/>
      <c r="AP166" s="18"/>
    </row>
    <row r="167" spans="2:42"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49"/>
      <c r="AI167" s="18"/>
      <c r="AJ167" s="18"/>
      <c r="AK167" s="18"/>
      <c r="AL167" s="18"/>
      <c r="AM167" s="18"/>
      <c r="AN167" s="18"/>
      <c r="AO167" s="18"/>
      <c r="AP167" s="18"/>
    </row>
    <row r="168" spans="2:42"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49"/>
      <c r="AI168" s="18"/>
      <c r="AJ168" s="18"/>
      <c r="AK168" s="18"/>
      <c r="AL168" s="18"/>
      <c r="AM168" s="18"/>
      <c r="AN168" s="18"/>
      <c r="AO168" s="18"/>
      <c r="AP168" s="18"/>
    </row>
    <row r="169" spans="2:42"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49"/>
      <c r="AI169" s="18"/>
      <c r="AJ169" s="18"/>
      <c r="AK169" s="18"/>
      <c r="AL169" s="18"/>
      <c r="AM169" s="18"/>
      <c r="AN169" s="18"/>
      <c r="AO169" s="18"/>
      <c r="AP169" s="18"/>
    </row>
    <row r="170" spans="2:42"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49"/>
      <c r="AI170" s="18"/>
      <c r="AJ170" s="18"/>
      <c r="AK170" s="18"/>
      <c r="AL170" s="18"/>
      <c r="AM170" s="18"/>
      <c r="AN170" s="18"/>
      <c r="AO170" s="18"/>
      <c r="AP170" s="18"/>
    </row>
    <row r="171" spans="2:42"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49"/>
      <c r="AI171" s="18"/>
      <c r="AJ171" s="18"/>
      <c r="AK171" s="18"/>
      <c r="AL171" s="18"/>
      <c r="AM171" s="18"/>
      <c r="AN171" s="18"/>
      <c r="AO171" s="18"/>
      <c r="AP171" s="18"/>
    </row>
    <row r="172" spans="2:42"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49"/>
      <c r="AI172" s="18"/>
      <c r="AJ172" s="18"/>
      <c r="AK172" s="18"/>
      <c r="AL172" s="18"/>
      <c r="AM172" s="18"/>
      <c r="AN172" s="18"/>
      <c r="AO172" s="18"/>
      <c r="AP172" s="18"/>
    </row>
    <row r="173" spans="2:42"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49"/>
      <c r="AI173" s="18"/>
      <c r="AJ173" s="18"/>
      <c r="AK173" s="18"/>
      <c r="AL173" s="18"/>
      <c r="AM173" s="18"/>
      <c r="AN173" s="18"/>
      <c r="AO173" s="18"/>
      <c r="AP173" s="18"/>
    </row>
    <row r="174" spans="2:42"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49"/>
      <c r="AI174" s="18"/>
      <c r="AJ174" s="18"/>
      <c r="AK174" s="18"/>
      <c r="AL174" s="18"/>
      <c r="AM174" s="18"/>
      <c r="AN174" s="18"/>
      <c r="AO174" s="18"/>
      <c r="AP174" s="18"/>
    </row>
    <row r="175" spans="2:42"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49"/>
      <c r="AI175" s="18"/>
      <c r="AJ175" s="18"/>
      <c r="AK175" s="18"/>
      <c r="AL175" s="18"/>
      <c r="AM175" s="18"/>
      <c r="AN175" s="18"/>
      <c r="AO175" s="18"/>
      <c r="AP175" s="18"/>
    </row>
    <row r="176" spans="2:42"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49"/>
      <c r="AI176" s="18"/>
      <c r="AJ176" s="18"/>
      <c r="AK176" s="18"/>
      <c r="AL176" s="18"/>
      <c r="AM176" s="18"/>
      <c r="AN176" s="18"/>
      <c r="AO176" s="18"/>
      <c r="AP176" s="18"/>
    </row>
    <row r="177" spans="2:42"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49"/>
      <c r="AI177" s="18"/>
      <c r="AJ177" s="18"/>
      <c r="AK177" s="18"/>
      <c r="AL177" s="18"/>
      <c r="AM177" s="18"/>
      <c r="AN177" s="18"/>
      <c r="AO177" s="18"/>
      <c r="AP177" s="18"/>
    </row>
    <row r="178" spans="2:42"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49"/>
      <c r="AI178" s="18"/>
      <c r="AJ178" s="18"/>
      <c r="AK178" s="18"/>
      <c r="AL178" s="18"/>
      <c r="AM178" s="18"/>
      <c r="AN178" s="18"/>
      <c r="AO178" s="18"/>
      <c r="AP178" s="18"/>
    </row>
    <row r="179" spans="2:42"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49"/>
      <c r="AI179" s="18"/>
      <c r="AJ179" s="18"/>
      <c r="AK179" s="18"/>
      <c r="AL179" s="18"/>
      <c r="AM179" s="18"/>
      <c r="AN179" s="18"/>
      <c r="AO179" s="18"/>
      <c r="AP179" s="18"/>
    </row>
    <row r="180" spans="2:42"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49"/>
      <c r="AI180" s="18"/>
      <c r="AJ180" s="18"/>
      <c r="AK180" s="18"/>
      <c r="AL180" s="18"/>
      <c r="AM180" s="18"/>
      <c r="AN180" s="18"/>
      <c r="AO180" s="18"/>
      <c r="AP180" s="18"/>
    </row>
    <row r="181" spans="2:42"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49"/>
      <c r="AI181" s="18"/>
      <c r="AJ181" s="18"/>
      <c r="AK181" s="18"/>
      <c r="AL181" s="18"/>
      <c r="AM181" s="18"/>
      <c r="AN181" s="18"/>
      <c r="AO181" s="18"/>
      <c r="AP181" s="18"/>
    </row>
    <row r="182" spans="2:42"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49"/>
      <c r="AI182" s="18"/>
      <c r="AJ182" s="18"/>
      <c r="AK182" s="18"/>
      <c r="AL182" s="18"/>
      <c r="AM182" s="18"/>
      <c r="AN182" s="18"/>
      <c r="AO182" s="18"/>
      <c r="AP182" s="18"/>
    </row>
    <row r="183" spans="2:42"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49"/>
      <c r="AI183" s="18"/>
      <c r="AJ183" s="18"/>
      <c r="AK183" s="18"/>
      <c r="AL183" s="18"/>
      <c r="AM183" s="18"/>
      <c r="AN183" s="18"/>
      <c r="AO183" s="18"/>
      <c r="AP183" s="18"/>
    </row>
    <row r="184" spans="2:42"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49"/>
      <c r="AI184" s="18"/>
      <c r="AJ184" s="18"/>
      <c r="AK184" s="18"/>
      <c r="AL184" s="18"/>
      <c r="AM184" s="18"/>
      <c r="AN184" s="18"/>
      <c r="AO184" s="18"/>
      <c r="AP184" s="18"/>
    </row>
    <row r="185" spans="2:42"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49"/>
      <c r="AI185" s="18"/>
      <c r="AJ185" s="18"/>
      <c r="AK185" s="18"/>
      <c r="AL185" s="18"/>
      <c r="AM185" s="18"/>
      <c r="AN185" s="18"/>
      <c r="AO185" s="18"/>
      <c r="AP185" s="18"/>
    </row>
    <row r="186" spans="2:42"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49"/>
      <c r="AI186" s="18"/>
      <c r="AJ186" s="18"/>
      <c r="AK186" s="18"/>
      <c r="AL186" s="18"/>
      <c r="AM186" s="18"/>
      <c r="AN186" s="18"/>
      <c r="AO186" s="18"/>
      <c r="AP186" s="18"/>
    </row>
    <row r="187" spans="2:42"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49"/>
      <c r="AI187" s="18"/>
      <c r="AJ187" s="18"/>
      <c r="AK187" s="18"/>
      <c r="AL187" s="18"/>
      <c r="AM187" s="18"/>
      <c r="AN187" s="18"/>
      <c r="AO187" s="18"/>
      <c r="AP187" s="18"/>
    </row>
    <row r="188" spans="2:42"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49"/>
      <c r="AI188" s="18"/>
      <c r="AJ188" s="18"/>
      <c r="AK188" s="18"/>
      <c r="AL188" s="18"/>
      <c r="AM188" s="18"/>
      <c r="AN188" s="18"/>
      <c r="AO188" s="18"/>
      <c r="AP188" s="18"/>
    </row>
    <row r="189" spans="2:42"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49"/>
      <c r="AI189" s="18"/>
      <c r="AJ189" s="18"/>
      <c r="AK189" s="18"/>
      <c r="AL189" s="18"/>
      <c r="AM189" s="18"/>
      <c r="AN189" s="18"/>
      <c r="AO189" s="18"/>
      <c r="AP189" s="18"/>
    </row>
    <row r="190" spans="2:42"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49"/>
      <c r="AI190" s="18"/>
      <c r="AJ190" s="18"/>
      <c r="AK190" s="18"/>
      <c r="AL190" s="18"/>
      <c r="AM190" s="18"/>
      <c r="AN190" s="18"/>
      <c r="AO190" s="18"/>
      <c r="AP190" s="18"/>
    </row>
    <row r="191" spans="2:42"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49"/>
      <c r="AI191" s="18"/>
      <c r="AJ191" s="18"/>
      <c r="AK191" s="18"/>
      <c r="AL191" s="18"/>
      <c r="AM191" s="18"/>
      <c r="AN191" s="18"/>
      <c r="AO191" s="18"/>
      <c r="AP191" s="18"/>
    </row>
    <row r="192" spans="2:42"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49"/>
      <c r="AI192" s="18"/>
      <c r="AJ192" s="18"/>
      <c r="AK192" s="18"/>
      <c r="AL192" s="18"/>
      <c r="AM192" s="18"/>
      <c r="AN192" s="18"/>
      <c r="AO192" s="18"/>
      <c r="AP192" s="18"/>
    </row>
    <row r="193" spans="2:42"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49"/>
      <c r="AI193" s="18"/>
      <c r="AJ193" s="18"/>
      <c r="AK193" s="18"/>
      <c r="AL193" s="18"/>
      <c r="AM193" s="18"/>
      <c r="AN193" s="18"/>
      <c r="AO193" s="18"/>
      <c r="AP193" s="18"/>
    </row>
    <row r="194" spans="2:42"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49"/>
      <c r="AI194" s="18"/>
      <c r="AJ194" s="18"/>
      <c r="AK194" s="18"/>
      <c r="AL194" s="18"/>
      <c r="AM194" s="18"/>
      <c r="AN194" s="18"/>
      <c r="AO194" s="18"/>
      <c r="AP194" s="18"/>
    </row>
    <row r="195" spans="2:42"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49"/>
      <c r="AI195" s="18"/>
      <c r="AJ195" s="18"/>
      <c r="AK195" s="18"/>
      <c r="AL195" s="18"/>
      <c r="AM195" s="18"/>
      <c r="AN195" s="18"/>
      <c r="AO195" s="18"/>
      <c r="AP195" s="18"/>
    </row>
    <row r="196" spans="2:42"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49"/>
      <c r="AI196" s="18"/>
      <c r="AJ196" s="18"/>
      <c r="AK196" s="18"/>
      <c r="AL196" s="18"/>
      <c r="AM196" s="18"/>
      <c r="AN196" s="18"/>
      <c r="AO196" s="18"/>
      <c r="AP196" s="18"/>
    </row>
    <row r="197" spans="2:42"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49"/>
      <c r="AI197" s="18"/>
      <c r="AJ197" s="18"/>
      <c r="AK197" s="18"/>
      <c r="AL197" s="18"/>
      <c r="AM197" s="18"/>
      <c r="AN197" s="18"/>
      <c r="AO197" s="18"/>
      <c r="AP197" s="18"/>
    </row>
    <row r="198" spans="2:42"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49"/>
      <c r="AI198" s="18"/>
      <c r="AJ198" s="18"/>
      <c r="AK198" s="18"/>
      <c r="AL198" s="18"/>
      <c r="AM198" s="18"/>
      <c r="AN198" s="18"/>
      <c r="AO198" s="18"/>
      <c r="AP198" s="18"/>
    </row>
    <row r="199" spans="2:42"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49"/>
      <c r="AI199" s="18"/>
      <c r="AJ199" s="18"/>
      <c r="AK199" s="18"/>
      <c r="AL199" s="18"/>
      <c r="AM199" s="18"/>
      <c r="AN199" s="18"/>
      <c r="AO199" s="18"/>
      <c r="AP199" s="18"/>
    </row>
    <row r="200" spans="2:42"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49"/>
      <c r="AI200" s="18"/>
      <c r="AJ200" s="18"/>
      <c r="AK200" s="18"/>
      <c r="AL200" s="18"/>
      <c r="AM200" s="18"/>
      <c r="AN200" s="18"/>
      <c r="AO200" s="18"/>
      <c r="AP200" s="18"/>
    </row>
    <row r="201" spans="2:42"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49"/>
      <c r="AI201" s="18"/>
      <c r="AJ201" s="18"/>
      <c r="AK201" s="18"/>
      <c r="AL201" s="18"/>
      <c r="AM201" s="18"/>
      <c r="AN201" s="18"/>
      <c r="AO201" s="18"/>
      <c r="AP201" s="18"/>
    </row>
    <row r="202" spans="2:42"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49"/>
      <c r="AI202" s="18"/>
      <c r="AJ202" s="18"/>
      <c r="AK202" s="18"/>
      <c r="AL202" s="18"/>
      <c r="AM202" s="18"/>
      <c r="AN202" s="18"/>
      <c r="AO202" s="18"/>
      <c r="AP202" s="18"/>
    </row>
    <row r="203" spans="2:42"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49"/>
      <c r="AI203" s="18"/>
      <c r="AJ203" s="18"/>
      <c r="AK203" s="18"/>
      <c r="AL203" s="18"/>
      <c r="AM203" s="18"/>
      <c r="AN203" s="18"/>
      <c r="AO203" s="18"/>
      <c r="AP203" s="18"/>
    </row>
    <row r="204" spans="2:42"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49"/>
      <c r="AI204" s="18"/>
      <c r="AJ204" s="18"/>
      <c r="AK204" s="18"/>
      <c r="AL204" s="18"/>
      <c r="AM204" s="18"/>
      <c r="AN204" s="18"/>
      <c r="AO204" s="18"/>
      <c r="AP204" s="18"/>
    </row>
    <row r="205" spans="2:42"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49"/>
      <c r="AI205" s="18"/>
      <c r="AJ205" s="18"/>
      <c r="AK205" s="18"/>
      <c r="AL205" s="18"/>
      <c r="AM205" s="18"/>
      <c r="AN205" s="18"/>
      <c r="AO205" s="18"/>
      <c r="AP205" s="18"/>
    </row>
    <row r="206" spans="2:42"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49"/>
      <c r="AI206" s="18"/>
      <c r="AJ206" s="18"/>
      <c r="AK206" s="18"/>
      <c r="AL206" s="18"/>
      <c r="AM206" s="18"/>
      <c r="AN206" s="18"/>
      <c r="AO206" s="18"/>
      <c r="AP206" s="18"/>
    </row>
    <row r="207" spans="2:42"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49"/>
      <c r="AI207" s="18"/>
      <c r="AJ207" s="18"/>
      <c r="AK207" s="18"/>
      <c r="AL207" s="18"/>
      <c r="AM207" s="18"/>
      <c r="AN207" s="18"/>
      <c r="AO207" s="18"/>
      <c r="AP207" s="18"/>
    </row>
    <row r="208" spans="2:42"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49"/>
      <c r="AI208" s="18"/>
      <c r="AJ208" s="18"/>
      <c r="AK208" s="18"/>
      <c r="AL208" s="18"/>
      <c r="AM208" s="18"/>
      <c r="AN208" s="18"/>
      <c r="AO208" s="18"/>
      <c r="AP208" s="18"/>
    </row>
    <row r="209" spans="2:42"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49"/>
      <c r="AI209" s="18"/>
      <c r="AJ209" s="18"/>
      <c r="AK209" s="18"/>
      <c r="AL209" s="18"/>
      <c r="AM209" s="18"/>
      <c r="AN209" s="18"/>
      <c r="AO209" s="18"/>
      <c r="AP209" s="18"/>
    </row>
    <row r="210" spans="2:42"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49"/>
      <c r="AI210" s="18"/>
      <c r="AJ210" s="18"/>
      <c r="AK210" s="18"/>
      <c r="AL210" s="18"/>
      <c r="AM210" s="18"/>
      <c r="AN210" s="18"/>
      <c r="AO210" s="18"/>
      <c r="AP210" s="18"/>
    </row>
    <row r="211" spans="2:42"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49"/>
      <c r="AI211" s="18"/>
      <c r="AJ211" s="18"/>
      <c r="AK211" s="18"/>
      <c r="AL211" s="18"/>
      <c r="AM211" s="18"/>
      <c r="AN211" s="18"/>
      <c r="AO211" s="18"/>
      <c r="AP211" s="18"/>
    </row>
    <row r="212" spans="2:42"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49"/>
      <c r="AI212" s="18"/>
      <c r="AJ212" s="18"/>
      <c r="AK212" s="18"/>
      <c r="AL212" s="18"/>
      <c r="AM212" s="18"/>
      <c r="AN212" s="18"/>
      <c r="AO212" s="18"/>
      <c r="AP212" s="18"/>
    </row>
    <row r="213" spans="2:42"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49"/>
      <c r="AI213" s="18"/>
      <c r="AJ213" s="18"/>
      <c r="AK213" s="18"/>
      <c r="AL213" s="18"/>
      <c r="AM213" s="18"/>
      <c r="AN213" s="18"/>
      <c r="AO213" s="18"/>
      <c r="AP213" s="18"/>
    </row>
    <row r="214" spans="2:42"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49"/>
      <c r="AI214" s="18"/>
      <c r="AJ214" s="18"/>
      <c r="AK214" s="18"/>
      <c r="AL214" s="18"/>
      <c r="AM214" s="18"/>
      <c r="AN214" s="18"/>
      <c r="AO214" s="18"/>
      <c r="AP214" s="18"/>
    </row>
    <row r="215" spans="2:42"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49"/>
      <c r="AI215" s="18"/>
      <c r="AJ215" s="18"/>
      <c r="AK215" s="18"/>
      <c r="AL215" s="18"/>
      <c r="AM215" s="18"/>
      <c r="AN215" s="18"/>
      <c r="AO215" s="18"/>
      <c r="AP215" s="18"/>
    </row>
    <row r="216" spans="2:42"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49"/>
      <c r="AI216" s="18"/>
      <c r="AJ216" s="18"/>
      <c r="AK216" s="18"/>
      <c r="AL216" s="18"/>
      <c r="AM216" s="18"/>
      <c r="AN216" s="18"/>
      <c r="AO216" s="18"/>
      <c r="AP216" s="18"/>
    </row>
    <row r="217" spans="2:42"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49"/>
      <c r="AI217" s="18"/>
      <c r="AJ217" s="18"/>
      <c r="AK217" s="18"/>
      <c r="AL217" s="18"/>
      <c r="AM217" s="18"/>
      <c r="AN217" s="18"/>
      <c r="AO217" s="18"/>
      <c r="AP217" s="18"/>
    </row>
    <row r="218" spans="2:42"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49"/>
      <c r="AI218" s="18"/>
      <c r="AJ218" s="18"/>
      <c r="AK218" s="18"/>
      <c r="AL218" s="18"/>
      <c r="AM218" s="18"/>
      <c r="AN218" s="18"/>
      <c r="AO218" s="18"/>
      <c r="AP218" s="18"/>
    </row>
    <row r="219" spans="2:42"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49"/>
      <c r="AI219" s="18"/>
      <c r="AJ219" s="18"/>
      <c r="AK219" s="18"/>
      <c r="AL219" s="18"/>
      <c r="AM219" s="18"/>
      <c r="AN219" s="18"/>
      <c r="AO219" s="18"/>
      <c r="AP219" s="18"/>
    </row>
    <row r="220" spans="2:42"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49"/>
      <c r="AI220" s="18"/>
      <c r="AJ220" s="18"/>
      <c r="AK220" s="18"/>
      <c r="AL220" s="18"/>
      <c r="AM220" s="18"/>
      <c r="AN220" s="18"/>
      <c r="AO220" s="18"/>
      <c r="AP220" s="18"/>
    </row>
    <row r="221" spans="2:42"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49"/>
      <c r="AI221" s="18"/>
      <c r="AJ221" s="18"/>
      <c r="AK221" s="18"/>
      <c r="AL221" s="18"/>
      <c r="AM221" s="18"/>
      <c r="AN221" s="18"/>
      <c r="AO221" s="18"/>
      <c r="AP221" s="18"/>
    </row>
    <row r="222" spans="2:42"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49"/>
      <c r="AI222" s="18"/>
      <c r="AJ222" s="18"/>
      <c r="AK222" s="18"/>
      <c r="AL222" s="18"/>
      <c r="AM222" s="18"/>
      <c r="AN222" s="18"/>
      <c r="AO222" s="18"/>
      <c r="AP222" s="18"/>
    </row>
    <row r="223" spans="2:42"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49"/>
      <c r="AI223" s="18"/>
      <c r="AJ223" s="18"/>
      <c r="AK223" s="18"/>
      <c r="AL223" s="18"/>
      <c r="AM223" s="18"/>
      <c r="AN223" s="18"/>
      <c r="AO223" s="18"/>
      <c r="AP223" s="18"/>
    </row>
    <row r="224" spans="2:42"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49"/>
      <c r="AI224" s="18"/>
      <c r="AJ224" s="18"/>
      <c r="AK224" s="18"/>
      <c r="AL224" s="18"/>
      <c r="AM224" s="18"/>
      <c r="AN224" s="18"/>
      <c r="AO224" s="18"/>
      <c r="AP224" s="18"/>
    </row>
    <row r="225" spans="2:42"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49"/>
      <c r="AI225" s="18"/>
      <c r="AJ225" s="18"/>
      <c r="AK225" s="18"/>
      <c r="AL225" s="18"/>
      <c r="AM225" s="18"/>
      <c r="AN225" s="18"/>
      <c r="AO225" s="18"/>
      <c r="AP225" s="18"/>
    </row>
    <row r="226" spans="2:42"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49"/>
      <c r="AI226" s="18"/>
      <c r="AJ226" s="18"/>
      <c r="AK226" s="18"/>
      <c r="AL226" s="18"/>
      <c r="AM226" s="18"/>
      <c r="AN226" s="18"/>
      <c r="AO226" s="18"/>
      <c r="AP226" s="18"/>
    </row>
    <row r="227" spans="2:42"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18"/>
      <c r="AH227" s="49"/>
      <c r="AI227" s="18"/>
      <c r="AJ227" s="18"/>
      <c r="AK227" s="18"/>
      <c r="AL227" s="18"/>
      <c r="AM227" s="18"/>
      <c r="AN227" s="18"/>
      <c r="AO227" s="18"/>
      <c r="AP227" s="18"/>
    </row>
    <row r="228" spans="2:42"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18"/>
      <c r="AH228" s="49"/>
      <c r="AI228" s="18"/>
      <c r="AJ228" s="18"/>
      <c r="AK228" s="18"/>
      <c r="AL228" s="18"/>
      <c r="AM228" s="18"/>
      <c r="AN228" s="18"/>
      <c r="AO228" s="18"/>
      <c r="AP228" s="18"/>
    </row>
  </sheetData>
  <phoneticPr fontId="24" type="noConversion"/>
  <dataValidations disablePrompts="1" count="4">
    <dataValidation type="list" allowBlank="1" showInputMessage="1" showErrorMessage="1" sqref="W2:W9" xr:uid="{0283BB36-B75B-4A98-A67B-7B142EB46F4D}">
      <formula1>"Electric,Gas"</formula1>
    </dataValidation>
    <dataValidation type="list" allowBlank="1" showInputMessage="1" showErrorMessage="1" sqref="AJ2:AK228" xr:uid="{6924AB11-4612-4CE3-B3D5-E9ED02EA769E}">
      <formula1>"Electric, Gas, None"</formula1>
    </dataValidation>
    <dataValidation type="list" allowBlank="1" showInputMessage="1" showErrorMessage="1" sqref="AL2:AN228" xr:uid="{38B4A3CB-FC65-4F13-B497-920263D9769B}">
      <formula1>"Yes, None"</formula1>
    </dataValidation>
    <dataValidation type="list" allowBlank="1" showInputMessage="1" showErrorMessage="1" sqref="P2:Q228"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30F9DCDC-E5DC-4BA5-B0D6-FD916D33C6A9}">
          <x14:formula1>
            <xm:f>Schedules_8760!$H$1:$P$1</xm:f>
          </x14:formula1>
          <xm:sqref>AF2:AF228 AC2:AD17</xm:sqref>
        </x14:dataValidation>
        <x14:dataValidation type="list" allowBlank="1" showInputMessage="1" showErrorMessage="1" xr:uid="{4A2F2D09-AF14-4AE9-BFD7-67E466800225}">
          <x14:formula1>
            <xm:f>Timesteps_Per_Hr!$A$1:$A$12</xm:f>
          </x14:formula1>
          <xm:sqref>B2:B228</xm:sqref>
        </x14:dataValidation>
        <x14:dataValidation type="list" allowBlank="1" showInputMessage="1" showErrorMessage="1" xr:uid="{589E65A2-A9E4-4D3B-A397-8D6C2207486B}">
          <x14:formula1>
            <xm:f>Ceiling_And_Roof_Con!$A$3:$A$7</xm:f>
          </x14:formula1>
          <xm:sqref>I2:I228</xm:sqref>
        </x14:dataValidation>
        <x14:dataValidation type="list" allowBlank="1" showInputMessage="1" showErrorMessage="1" xr:uid="{2F3CE4CF-DB61-42EF-AB1A-042E89E940F2}">
          <x14:formula1>
            <xm:f>Water_Heater_Type!$A$3:$A$5</xm:f>
          </x14:formula1>
          <xm:sqref>AE2:AE228</xm:sqref>
        </x14:dataValidation>
        <x14:dataValidation type="list" allowBlank="1" showInputMessage="1" showErrorMessage="1" xr:uid="{4AEC093B-4C2C-485A-9ECB-9714328B0EB0}">
          <x14:formula1>
            <xm:f>Above_Ground_Wall_Con!$A$3:$A$19</xm:f>
          </x14:formula1>
          <xm:sqref>H2:H228</xm:sqref>
        </x14:dataValidation>
        <x14:dataValidation type="list" allowBlank="1" showInputMessage="1" showErrorMessage="1" xr:uid="{03456BA9-DD40-4237-B165-15305215BE46}">
          <x14:formula1>
            <xm:f>Foundation_And_Floor_Con!$A$3:$A$27</xm:f>
          </x14:formula1>
          <xm:sqref>J2:J228</xm:sqref>
        </x14:dataValidation>
        <x14:dataValidation type="list" allowBlank="1" showInputMessage="1" showErrorMessage="1" xr:uid="{1F688F62-251F-4B88-AE53-1E7F3DE4DD69}">
          <x14:formula1>
            <xm:f>WeatherFiles!$A$3:$A$17</xm:f>
          </x14:formula1>
          <xm:sqref>C2:C228</xm:sqref>
        </x14:dataValidation>
        <x14:dataValidation type="list" allowBlank="1" showInputMessage="1" showErrorMessage="1" xr:uid="{4BF15728-9728-4627-8D09-F6B252DF6F35}">
          <x14:formula1>
            <xm:f>Windows!$A$3:$A$26</xm:f>
          </x14:formula1>
          <xm:sqref>M2:M228</xm:sqref>
        </x14:dataValidation>
        <x14:dataValidation type="list" allowBlank="1" showInputMessage="1" showErrorMessage="1" xr:uid="{9314ED6E-9DDE-44FB-A776-114A54731BF3}">
          <x14:formula1>
            <xm:f>HVAC_Type!$A$3:$A$20</xm:f>
          </x14:formula1>
          <xm:sqref>V2:V17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HVAC_Type!$A$3:$A$18</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USA_WA_Spokane.Intl.AP.727850_TMY3</v>
      </c>
      <c r="D2" s="18">
        <f ca="1">RANDBETWEEN(0,359)</f>
        <v>90</v>
      </c>
      <c r="E2" s="132">
        <f ca="1">RANDBETWEEN(400,3000)</f>
        <v>2835</v>
      </c>
      <c r="F2" s="132">
        <f ca="1">E2*RANDBETWEEN(8,12)</f>
        <v>25515</v>
      </c>
      <c r="G2" s="18">
        <f ca="1">RANDBETWEEN(50,200)/100</f>
        <v>0.86</v>
      </c>
      <c r="H2" s="18" t="str">
        <f ca="1">INDEX(Above_Ground_Wall_Con!$A$4:$A$19,MATCH(RANDBETWEEN(1,8),Above_Ground_Wall_Con!$D$4:$D$19,0),1)</f>
        <v>Wood-Framed - 2x4 - 16 in OC - R-13 Cavity</v>
      </c>
      <c r="I2" s="18" t="str">
        <f ca="1">INDEX(Ceiling_And_Roof_Con!$A$3:$A$7,MATCH(RANDBETWEEN(1,5),Ceiling_And_Roof_Con!$D$3:$D$7,0),1)</f>
        <v>Attic - R0 Cavity Insulation</v>
      </c>
      <c r="J2" s="18" t="str">
        <f ca="1">INDEX(Foundation_And_Floor_Con!$A$4:$A$27,MATCH(RANDBETWEEN(1,19),Foundation_And_Floor_Con!$AI$4:$AI$27,0),1)</f>
        <v>Vented Crawlspace - R19 Cavity Insulation</v>
      </c>
      <c r="K2" s="18">
        <f ca="1">RANDBETWEEN(5,15)/10*VLOOKUP(J2,Foundation_And_Floor_Con!$A$4:$AH$27,12,FALSE)</f>
        <v>1</v>
      </c>
      <c r="L2" s="18">
        <f ca="1">RANDBETWEEN(5,15)/10*VLOOKUP(J2,Foundation_And_Floor_Con!$A$4:$AH$27,14,FALSE)</f>
        <v>1.2</v>
      </c>
      <c r="M2" s="18" t="str">
        <f ca="1">INDEX(Windows!$A$4:$A$26,MATCH(RANDBETWEEN(1,20),Windows!$E$4:$E$26,0),1)</f>
        <v>Double, low-e, low SHGC, argon, metal</v>
      </c>
      <c r="N2" s="18">
        <f ca="1">INDEX(Windows!$C$4:$C$26,MATCH(Rand_Model_Inputs!$M2,Windows!$A$4:$A$26,0),1)</f>
        <v>0.63</v>
      </c>
      <c r="O2" s="18">
        <f ca="1">INDEX(Windows!$D$4:$D$26,MATCH(Rand_Model_Inputs!$M2,Windows!$A$4:$A$26,0),1)</f>
        <v>0.26</v>
      </c>
      <c r="P2" s="18" t="s">
        <v>278</v>
      </c>
      <c r="Q2" s="18" t="s">
        <v>278</v>
      </c>
      <c r="R2" s="130">
        <f ca="1">RANDBETWEEN(1,99)/100</f>
        <v>0.25</v>
      </c>
      <c r="S2" s="130">
        <f t="shared" ref="S2:U2" ca="1" si="0">RANDBETWEEN(1,99)/100</f>
        <v>0.08</v>
      </c>
      <c r="T2" s="130">
        <f t="shared" ca="1" si="0"/>
        <v>0.27</v>
      </c>
      <c r="U2" s="130">
        <f t="shared" ca="1" si="0"/>
        <v>0.28999999999999998</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Model_Inputs!AH1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4">
        <v>1</v>
      </c>
      <c r="C3" s="155" t="s">
        <v>89</v>
      </c>
      <c r="D3" s="25"/>
      <c r="E3" s="20"/>
      <c r="F3" s="144" t="s">
        <v>278</v>
      </c>
      <c r="G3" s="144" t="s">
        <v>279</v>
      </c>
      <c r="H3" s="149" t="s">
        <v>280</v>
      </c>
      <c r="I3" s="149"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54">
        <v>2</v>
      </c>
      <c r="C6" s="144" t="s">
        <v>286</v>
      </c>
      <c r="D6" s="19" t="s">
        <v>287</v>
      </c>
      <c r="E6" s="20"/>
      <c r="F6" s="144" t="s">
        <v>278</v>
      </c>
      <c r="G6" s="144" t="s">
        <v>279</v>
      </c>
      <c r="H6" s="149" t="s">
        <v>288</v>
      </c>
      <c r="I6" s="149" t="s">
        <v>289</v>
      </c>
      <c r="J6" s="158" t="str">
        <f>Model_Inputs!C1</f>
        <v>Weather File</v>
      </c>
      <c r="K6" s="149" t="s">
        <v>70</v>
      </c>
      <c r="L6" s="149" t="s">
        <v>67</v>
      </c>
      <c r="M6" s="149" t="s">
        <v>71</v>
      </c>
      <c r="N6" s="149"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54">
        <v>3</v>
      </c>
      <c r="C11" s="159" t="s">
        <v>108</v>
      </c>
      <c r="D11" s="155" t="s">
        <v>294</v>
      </c>
      <c r="E11" s="20"/>
      <c r="F11" s="144" t="s">
        <v>279</v>
      </c>
      <c r="G11" s="144" t="s">
        <v>278</v>
      </c>
      <c r="H11" s="151"/>
      <c r="I11" s="151"/>
      <c r="J11" s="151"/>
      <c r="K11" s="151"/>
      <c r="L11" s="151"/>
      <c r="M11" s="151"/>
      <c r="N11" s="151"/>
      <c r="O11" s="148"/>
      <c r="P11" s="148"/>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5" t="s">
        <v>110</v>
      </c>
      <c r="E14" s="20"/>
      <c r="F14" s="144" t="s">
        <v>278</v>
      </c>
      <c r="G14" s="144" t="s">
        <v>279</v>
      </c>
      <c r="H14" s="152" t="s">
        <v>280</v>
      </c>
      <c r="I14" s="152" t="s">
        <v>295</v>
      </c>
      <c r="J14" s="85" t="s">
        <v>24</v>
      </c>
      <c r="K14" s="84" t="s">
        <v>296</v>
      </c>
      <c r="L14" s="84" t="s">
        <v>67</v>
      </c>
      <c r="M14" s="84" t="s">
        <v>71</v>
      </c>
      <c r="N14" s="84" t="s">
        <v>283</v>
      </c>
      <c r="O14" s="82"/>
      <c r="P14" s="82"/>
    </row>
    <row r="15" spans="2:16" x14ac:dyDescent="0.25">
      <c r="B15" s="145"/>
      <c r="C15" s="145"/>
      <c r="D15" s="145"/>
      <c r="E15" s="20"/>
      <c r="F15" s="145"/>
      <c r="G15" s="145"/>
      <c r="H15" s="145"/>
      <c r="I15" s="145"/>
      <c r="J15" s="85" t="s">
        <v>25</v>
      </c>
      <c r="K15" s="84" t="s">
        <v>297</v>
      </c>
      <c r="L15" s="23" t="s">
        <v>67</v>
      </c>
      <c r="M15" s="84" t="s">
        <v>71</v>
      </c>
      <c r="N15" s="84" t="s">
        <v>283</v>
      </c>
      <c r="O15" s="82"/>
      <c r="P15" s="82"/>
    </row>
    <row r="16" spans="2:16" x14ac:dyDescent="0.25">
      <c r="B16" s="146"/>
      <c r="C16" s="146"/>
      <c r="D16" s="146"/>
      <c r="E16" s="20"/>
      <c r="F16" s="146"/>
      <c r="G16" s="146"/>
      <c r="H16" s="146"/>
      <c r="I16" s="146"/>
      <c r="J16" s="85" t="s">
        <v>27</v>
      </c>
      <c r="K16" s="84" t="s">
        <v>298</v>
      </c>
      <c r="L16" s="23" t="s">
        <v>67</v>
      </c>
      <c r="M16" s="84" t="s">
        <v>71</v>
      </c>
      <c r="N16" s="84" t="s">
        <v>283</v>
      </c>
      <c r="O16" s="25"/>
      <c r="P16" s="25"/>
    </row>
    <row r="17" spans="2:16" x14ac:dyDescent="0.25">
      <c r="B17" s="154">
        <v>4</v>
      </c>
      <c r="C17" s="144" t="s">
        <v>299</v>
      </c>
      <c r="D17" s="144" t="s">
        <v>300</v>
      </c>
      <c r="E17" s="33" t="s">
        <v>301</v>
      </c>
      <c r="F17" s="144" t="s">
        <v>278</v>
      </c>
      <c r="G17" s="144" t="s">
        <v>279</v>
      </c>
      <c r="H17" s="149" t="s">
        <v>288</v>
      </c>
      <c r="I17" s="149" t="s">
        <v>302</v>
      </c>
      <c r="J17" s="153" t="str">
        <f>Model_Inputs!H1</f>
        <v>Exterior Non-Foundation Wall Construction</v>
      </c>
      <c r="K17" s="149" t="s">
        <v>303</v>
      </c>
      <c r="L17" s="144" t="s">
        <v>67</v>
      </c>
      <c r="M17" s="149" t="s">
        <v>71</v>
      </c>
      <c r="N17" s="149" t="s">
        <v>283</v>
      </c>
      <c r="O17" s="150"/>
      <c r="P17" s="150"/>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49" t="s">
        <v>288</v>
      </c>
      <c r="I31" s="149" t="s">
        <v>302</v>
      </c>
      <c r="J31" s="153" t="str">
        <f>Model_Inputs!I1</f>
        <v>Ceiling And Roof Construction</v>
      </c>
      <c r="K31" s="149" t="s">
        <v>319</v>
      </c>
      <c r="L31" s="144" t="s">
        <v>67</v>
      </c>
      <c r="M31" s="149" t="s">
        <v>71</v>
      </c>
      <c r="N31" s="149" t="s">
        <v>283</v>
      </c>
      <c r="O31" s="83"/>
      <c r="P31" s="83"/>
    </row>
    <row r="32" spans="2:16" ht="15" customHeight="1" x14ac:dyDescent="0.25">
      <c r="B32" s="145"/>
      <c r="C32" s="145"/>
      <c r="D32" s="145"/>
      <c r="E32" s="33" t="s">
        <v>320</v>
      </c>
      <c r="F32" s="145"/>
      <c r="G32" s="145"/>
      <c r="H32" s="145"/>
      <c r="I32" s="145"/>
      <c r="J32" s="145"/>
      <c r="K32" s="145"/>
      <c r="L32" s="145"/>
      <c r="M32" s="145"/>
      <c r="N32" s="145"/>
      <c r="O32" s="83"/>
      <c r="P32" s="83"/>
    </row>
    <row r="33" spans="2:16" x14ac:dyDescent="0.25">
      <c r="B33" s="145"/>
      <c r="C33" s="145"/>
      <c r="D33" s="145"/>
      <c r="E33" s="33" t="s">
        <v>321</v>
      </c>
      <c r="F33" s="145"/>
      <c r="G33" s="145"/>
      <c r="H33" s="145"/>
      <c r="I33" s="145"/>
      <c r="J33" s="145"/>
      <c r="K33" s="145"/>
      <c r="L33" s="145"/>
      <c r="M33" s="145"/>
      <c r="N33" s="145"/>
      <c r="O33" s="83"/>
      <c r="P33" s="83"/>
    </row>
    <row r="34" spans="2:16" x14ac:dyDescent="0.25">
      <c r="B34" s="145"/>
      <c r="C34" s="145"/>
      <c r="D34" s="145"/>
      <c r="E34" s="33" t="s">
        <v>322</v>
      </c>
      <c r="F34" s="145"/>
      <c r="G34" s="145"/>
      <c r="H34" s="145"/>
      <c r="I34" s="145"/>
      <c r="J34" s="145"/>
      <c r="K34" s="145"/>
      <c r="L34" s="145"/>
      <c r="M34" s="145"/>
      <c r="N34" s="145"/>
      <c r="O34" s="83"/>
      <c r="P34" s="83"/>
    </row>
    <row r="35" spans="2:16" x14ac:dyDescent="0.25">
      <c r="B35" s="145"/>
      <c r="C35" s="145"/>
      <c r="D35" s="146"/>
      <c r="E35" s="33" t="s">
        <v>323</v>
      </c>
      <c r="F35" s="146"/>
      <c r="G35" s="146"/>
      <c r="H35" s="146"/>
      <c r="I35" s="146"/>
      <c r="J35" s="146"/>
      <c r="K35" s="146"/>
      <c r="L35" s="146"/>
      <c r="M35" s="146"/>
      <c r="N35" s="146"/>
      <c r="O35" s="83"/>
      <c r="P35" s="83"/>
    </row>
    <row r="36" spans="2:16" x14ac:dyDescent="0.25">
      <c r="B36" s="145"/>
      <c r="C36" s="145"/>
      <c r="D36" s="144" t="s">
        <v>324</v>
      </c>
      <c r="E36" s="33" t="s">
        <v>325</v>
      </c>
      <c r="F36" s="144" t="s">
        <v>278</v>
      </c>
      <c r="G36" s="144" t="s">
        <v>279</v>
      </c>
      <c r="H36" s="149" t="s">
        <v>288</v>
      </c>
      <c r="I36" s="149" t="s">
        <v>302</v>
      </c>
      <c r="J36" s="153" t="str">
        <f>Model_Inputs!J1</f>
        <v>Foundation And Floor Construction</v>
      </c>
      <c r="K36" s="149" t="s">
        <v>319</v>
      </c>
      <c r="L36" s="144" t="s">
        <v>67</v>
      </c>
      <c r="M36" s="149" t="s">
        <v>71</v>
      </c>
      <c r="N36" s="149" t="s">
        <v>283</v>
      </c>
      <c r="O36" s="83"/>
      <c r="P36" s="83"/>
    </row>
    <row r="37" spans="2:16" x14ac:dyDescent="0.25">
      <c r="B37" s="145"/>
      <c r="C37" s="145"/>
      <c r="D37" s="145"/>
      <c r="E37" s="33" t="s">
        <v>326</v>
      </c>
      <c r="F37" s="145"/>
      <c r="G37" s="145"/>
      <c r="H37" s="145"/>
      <c r="I37" s="145"/>
      <c r="J37" s="145"/>
      <c r="K37" s="145"/>
      <c r="L37" s="145"/>
      <c r="M37" s="145"/>
      <c r="N37" s="145"/>
      <c r="O37" s="83"/>
      <c r="P37" s="83"/>
    </row>
    <row r="38" spans="2:16" x14ac:dyDescent="0.25">
      <c r="B38" s="145"/>
      <c r="C38" s="145"/>
      <c r="D38" s="145"/>
      <c r="E38" s="33" t="s">
        <v>327</v>
      </c>
      <c r="F38" s="145"/>
      <c r="G38" s="145"/>
      <c r="H38" s="145"/>
      <c r="I38" s="145"/>
      <c r="J38" s="145"/>
      <c r="K38" s="145"/>
      <c r="L38" s="145"/>
      <c r="M38" s="145"/>
      <c r="N38" s="145"/>
      <c r="O38" s="83"/>
      <c r="P38" s="83"/>
    </row>
    <row r="39" spans="2:16" x14ac:dyDescent="0.25">
      <c r="B39" s="145"/>
      <c r="C39" s="145"/>
      <c r="D39" s="145"/>
      <c r="E39" s="33" t="s">
        <v>328</v>
      </c>
      <c r="F39" s="145"/>
      <c r="G39" s="145"/>
      <c r="H39" s="145"/>
      <c r="I39" s="145"/>
      <c r="J39" s="145"/>
      <c r="K39" s="145"/>
      <c r="L39" s="145"/>
      <c r="M39" s="145"/>
      <c r="N39" s="145"/>
      <c r="O39" s="83"/>
      <c r="P39" s="83"/>
    </row>
    <row r="40" spans="2:16" x14ac:dyDescent="0.25">
      <c r="B40" s="145"/>
      <c r="C40" s="145"/>
      <c r="D40" s="146"/>
      <c r="E40" s="33" t="s">
        <v>329</v>
      </c>
      <c r="F40" s="146"/>
      <c r="G40" s="146"/>
      <c r="H40" s="146"/>
      <c r="I40" s="146"/>
      <c r="J40" s="146"/>
      <c r="K40" s="146"/>
      <c r="L40" s="146"/>
      <c r="M40" s="146"/>
      <c r="N40" s="146"/>
      <c r="O40" s="83"/>
      <c r="P40" s="83"/>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54">
        <v>5</v>
      </c>
      <c r="C42" s="155" t="s">
        <v>124</v>
      </c>
      <c r="D42" s="25"/>
      <c r="E42" s="20"/>
      <c r="F42" s="144" t="s">
        <v>278</v>
      </c>
      <c r="G42" s="144" t="s">
        <v>279</v>
      </c>
      <c r="H42" s="149" t="s">
        <v>280</v>
      </c>
      <c r="I42" s="149"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Model_Inputs!AH1</f>
        <v>Interior LPD [W/ft^2]</v>
      </c>
      <c r="K47" s="30" t="s">
        <v>336</v>
      </c>
      <c r="L47" s="30" t="s">
        <v>73</v>
      </c>
      <c r="M47" s="30" t="s">
        <v>79</v>
      </c>
      <c r="N47" s="3" t="s">
        <v>337</v>
      </c>
      <c r="O47" s="3" t="s">
        <v>338</v>
      </c>
      <c r="P47" s="3">
        <v>10.76</v>
      </c>
    </row>
    <row r="48" spans="2:16" ht="24" customHeight="1" x14ac:dyDescent="0.25">
      <c r="B48" s="154">
        <v>10</v>
      </c>
      <c r="C48" s="144" t="s">
        <v>170</v>
      </c>
      <c r="D48" s="144" t="s">
        <v>77</v>
      </c>
      <c r="E48" s="156" t="s">
        <v>339</v>
      </c>
      <c r="F48" s="144" t="s">
        <v>278</v>
      </c>
      <c r="G48" s="144" t="s">
        <v>279</v>
      </c>
      <c r="H48" s="149" t="s">
        <v>280</v>
      </c>
      <c r="I48" s="149" t="s">
        <v>335</v>
      </c>
      <c r="J48" s="31" t="str">
        <f>Model_Inputs!X1</f>
        <v>ASHP Max Supp Heat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Model_Inputs!Y1</f>
        <v>ASHP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49" t="s">
        <v>288</v>
      </c>
      <c r="I50" s="149" t="s">
        <v>302</v>
      </c>
      <c r="J50" s="153" t="str">
        <f>Model_Inputs!V1</f>
        <v>HVAC Type</v>
      </c>
      <c r="K50" s="144" t="s">
        <v>345</v>
      </c>
      <c r="L50" s="144" t="s">
        <v>67</v>
      </c>
      <c r="M50" s="149" t="s">
        <v>71</v>
      </c>
      <c r="N50" s="144" t="s">
        <v>283</v>
      </c>
      <c r="O50" s="150"/>
      <c r="P50" s="150"/>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54">
        <v>11</v>
      </c>
      <c r="C56" s="159" t="s">
        <v>351</v>
      </c>
      <c r="D56" s="160" t="s">
        <v>78</v>
      </c>
      <c r="E56" s="21" t="s">
        <v>35</v>
      </c>
      <c r="F56" s="160" t="s">
        <v>278</v>
      </c>
      <c r="G56" s="160" t="s">
        <v>279</v>
      </c>
      <c r="H56" s="161" t="s">
        <v>288</v>
      </c>
      <c r="I56" s="161" t="s">
        <v>302</v>
      </c>
      <c r="J56" s="163" t="s">
        <v>26</v>
      </c>
      <c r="K56" s="161" t="s">
        <v>352</v>
      </c>
      <c r="L56" s="160" t="s">
        <v>67</v>
      </c>
      <c r="M56" s="161" t="s">
        <v>71</v>
      </c>
      <c r="N56" s="160" t="s">
        <v>283</v>
      </c>
      <c r="O56" s="162"/>
      <c r="P56" s="16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2" t="s">
        <v>525</v>
      </c>
      <c r="C2" s="92" t="s">
        <v>531</v>
      </c>
    </row>
    <row r="3" spans="1:3" s="16" customFormat="1" x14ac:dyDescent="0.25">
      <c r="A3" s="90" t="s">
        <v>2345</v>
      </c>
      <c r="B3" s="92"/>
      <c r="C3" s="92"/>
    </row>
    <row r="4" spans="1:3" x14ac:dyDescent="0.25">
      <c r="A4" s="16" t="s">
        <v>2346</v>
      </c>
      <c r="B4" t="s">
        <v>644</v>
      </c>
      <c r="C4">
        <v>0</v>
      </c>
    </row>
    <row r="5" spans="1:3" x14ac:dyDescent="0.25">
      <c r="A5" s="16" t="s">
        <v>2347</v>
      </c>
    </row>
    <row r="6" spans="1:3" s="16" customFormat="1" x14ac:dyDescent="0.25">
      <c r="A6" s="16" t="s">
        <v>2360</v>
      </c>
    </row>
    <row r="7" spans="1:3" s="16" customFormat="1" x14ac:dyDescent="0.25">
      <c r="A7" s="16" t="s">
        <v>2359</v>
      </c>
    </row>
    <row r="8" spans="1:3" x14ac:dyDescent="0.25">
      <c r="A8" s="90" t="s">
        <v>2348</v>
      </c>
      <c r="B8" t="s">
        <v>645</v>
      </c>
      <c r="C8" s="16">
        <v>0</v>
      </c>
    </row>
    <row r="9" spans="1:3" x14ac:dyDescent="0.25">
      <c r="A9" t="s">
        <v>347</v>
      </c>
      <c r="B9" t="s">
        <v>633</v>
      </c>
      <c r="C9" s="16">
        <v>0</v>
      </c>
    </row>
    <row r="10" spans="1:3" x14ac:dyDescent="0.25">
      <c r="A10" t="s">
        <v>2350</v>
      </c>
      <c r="B10" s="16" t="s">
        <v>646</v>
      </c>
      <c r="C10" s="16">
        <v>0</v>
      </c>
    </row>
    <row r="11" spans="1:3" x14ac:dyDescent="0.25">
      <c r="A11" s="90" t="s">
        <v>2351</v>
      </c>
      <c r="B11" s="16" t="s">
        <v>646</v>
      </c>
      <c r="C11" s="16">
        <v>0</v>
      </c>
    </row>
    <row r="12" spans="1:3" x14ac:dyDescent="0.25">
      <c r="A12" t="s">
        <v>349</v>
      </c>
    </row>
    <row r="13" spans="1:3" x14ac:dyDescent="0.25">
      <c r="A13" t="s">
        <v>2349</v>
      </c>
    </row>
    <row r="14" spans="1:3" x14ac:dyDescent="0.25">
      <c r="A14" s="90" t="s">
        <v>2357</v>
      </c>
    </row>
    <row r="15" spans="1:3" x14ac:dyDescent="0.25">
      <c r="A15" s="16" t="s">
        <v>2358</v>
      </c>
    </row>
    <row r="16" spans="1:3" x14ac:dyDescent="0.25">
      <c r="A16" s="90" t="s">
        <v>2352</v>
      </c>
    </row>
    <row r="17" spans="1:1" x14ac:dyDescent="0.25">
      <c r="A17" s="16" t="s">
        <v>2353</v>
      </c>
    </row>
    <row r="18" spans="1:1" x14ac:dyDescent="0.25">
      <c r="A18" s="16" t="s">
        <v>2354</v>
      </c>
    </row>
    <row r="19" spans="1:1" x14ac:dyDescent="0.25">
      <c r="A19" s="16" t="s">
        <v>2355</v>
      </c>
    </row>
    <row r="20" spans="1:1" x14ac:dyDescent="0.25">
      <c r="A20" s="16" t="s">
        <v>2356</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640</v>
      </c>
      <c r="B1" s="113"/>
      <c r="C1" s="113"/>
    </row>
    <row r="2" spans="1:3" x14ac:dyDescent="0.25">
      <c r="A2" s="164"/>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702</v>
      </c>
      <c r="B1" s="164"/>
      <c r="C1" s="164" t="s">
        <v>647</v>
      </c>
      <c r="D1" s="164"/>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2022-09-13T00:04:57Z</dcterms:modified>
</cp:coreProperties>
</file>