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REEDR\Toolkit\"/>
    </mc:Choice>
  </mc:AlternateContent>
  <xr:revisionPtr revIDLastSave="0" documentId="13_ncr:40009_{A11B6A59-89B9-4456-B5F5-0BA8C9D1D7D3}" xr6:coauthVersionLast="47" xr6:coauthVersionMax="47" xr10:uidLastSave="{00000000-0000-0000-0000-000000000000}"/>
  <bookViews>
    <workbookView xWindow="-120" yWindow="-120" windowWidth="29040" windowHeight="15840" firstSheet="2" activeTab="8"/>
  </bookViews>
  <sheets>
    <sheet name="Energy All End Use" sheetId="1" r:id="rId1"/>
    <sheet name="Demand All HVAC" sheetId="2" r:id="rId2"/>
    <sheet name="Demand Heating" sheetId="3" r:id="rId3"/>
    <sheet name="Demand Cooling" sheetId="4" r:id="rId4"/>
    <sheet name="Demand Fan" sheetId="5" r:id="rId5"/>
    <sheet name="Demand Lighting" sheetId="6" r:id="rId6"/>
    <sheet name="Demand Water Heating" sheetId="7" r:id="rId7"/>
    <sheet name="Demand Other Equip" sheetId="8" r:id="rId8"/>
    <sheet name="Demand All End Uses" sheetId="9" r:id="rId9"/>
  </sheets>
  <calcPr calcId="0"/>
</workbook>
</file>

<file path=xl/calcChain.xml><?xml version="1.0" encoding="utf-8"?>
<calcChain xmlns="http://schemas.openxmlformats.org/spreadsheetml/2006/main">
  <c r="I143" i="8" l="1"/>
  <c r="I142" i="8"/>
  <c r="J142" i="8" s="1"/>
  <c r="K142" i="8" s="1"/>
  <c r="B37" i="8" s="1"/>
  <c r="G141" i="8"/>
  <c r="F141" i="8"/>
  <c r="H141" i="8" s="1"/>
  <c r="A37" i="8" s="1"/>
  <c r="I139" i="8"/>
  <c r="I138" i="8"/>
  <c r="H137" i="8"/>
  <c r="A36" i="8" s="1"/>
  <c r="G137" i="8"/>
  <c r="F137" i="8"/>
  <c r="J135" i="8"/>
  <c r="K135" i="8" s="1"/>
  <c r="C35" i="8" s="1"/>
  <c r="I135" i="8"/>
  <c r="I134" i="8"/>
  <c r="G133" i="8"/>
  <c r="F133" i="8"/>
  <c r="H133" i="8" s="1"/>
  <c r="A35" i="8" s="1"/>
  <c r="I131" i="8"/>
  <c r="J131" i="8" s="1"/>
  <c r="K131" i="8" s="1"/>
  <c r="C34" i="8" s="1"/>
  <c r="J130" i="8"/>
  <c r="I130" i="8"/>
  <c r="K130" i="8" s="1"/>
  <c r="B34" i="8" s="1"/>
  <c r="G129" i="8"/>
  <c r="F129" i="8"/>
  <c r="H129" i="8" s="1"/>
  <c r="A34" i="8" s="1"/>
  <c r="I127" i="8"/>
  <c r="I126" i="8"/>
  <c r="J126" i="8" s="1"/>
  <c r="K126" i="8" s="1"/>
  <c r="B33" i="8" s="1"/>
  <c r="G125" i="8"/>
  <c r="F125" i="8"/>
  <c r="H125" i="8" s="1"/>
  <c r="A33" i="8" s="1"/>
  <c r="I123" i="8"/>
  <c r="I122" i="8"/>
  <c r="H121" i="8"/>
  <c r="A32" i="8" s="1"/>
  <c r="G121" i="8"/>
  <c r="F121" i="8"/>
  <c r="J119" i="8"/>
  <c r="I119" i="8"/>
  <c r="K119" i="8" s="1"/>
  <c r="C31" i="8" s="1"/>
  <c r="I118" i="8"/>
  <c r="G117" i="8"/>
  <c r="F117" i="8"/>
  <c r="H117" i="8" s="1"/>
  <c r="A31" i="8" s="1"/>
  <c r="I115" i="8"/>
  <c r="J115" i="8" s="1"/>
  <c r="K115" i="8" s="1"/>
  <c r="C30" i="8" s="1"/>
  <c r="J114" i="8"/>
  <c r="I114" i="8"/>
  <c r="K114" i="8" s="1"/>
  <c r="B30" i="8" s="1"/>
  <c r="G113" i="8"/>
  <c r="F113" i="8"/>
  <c r="H113" i="8" s="1"/>
  <c r="A30" i="8" s="1"/>
  <c r="I111" i="8"/>
  <c r="I110" i="8"/>
  <c r="J110" i="8" s="1"/>
  <c r="K110" i="8" s="1"/>
  <c r="B29" i="8" s="1"/>
  <c r="G109" i="8"/>
  <c r="F109" i="8"/>
  <c r="H109" i="8" s="1"/>
  <c r="A29" i="8" s="1"/>
  <c r="I107" i="8"/>
  <c r="I106" i="8"/>
  <c r="H105" i="8"/>
  <c r="A28" i="8" s="1"/>
  <c r="G105" i="8"/>
  <c r="F105" i="8"/>
  <c r="J103" i="8"/>
  <c r="I103" i="8"/>
  <c r="K103" i="8" s="1"/>
  <c r="C27" i="8" s="1"/>
  <c r="I102" i="8"/>
  <c r="G101" i="8"/>
  <c r="H101" i="8" s="1"/>
  <c r="A27" i="8" s="1"/>
  <c r="F101" i="8"/>
  <c r="I99" i="8"/>
  <c r="J99" i="8" s="1"/>
  <c r="K99" i="8" s="1"/>
  <c r="C26" i="8" s="1"/>
  <c r="J98" i="8"/>
  <c r="I98" i="8"/>
  <c r="K98" i="8" s="1"/>
  <c r="B26" i="8" s="1"/>
  <c r="G97" i="8"/>
  <c r="F97" i="8"/>
  <c r="H97" i="8" s="1"/>
  <c r="A26" i="8" s="1"/>
  <c r="J95" i="8"/>
  <c r="K95" i="8" s="1"/>
  <c r="C25" i="8" s="1"/>
  <c r="I95" i="8"/>
  <c r="I94" i="8"/>
  <c r="J94" i="8" s="1"/>
  <c r="K94" i="8" s="1"/>
  <c r="B25" i="8" s="1"/>
  <c r="G93" i="8"/>
  <c r="F93" i="8"/>
  <c r="H93" i="8" s="1"/>
  <c r="A25" i="8" s="1"/>
  <c r="I91" i="8"/>
  <c r="J90" i="8"/>
  <c r="K90" i="8" s="1"/>
  <c r="B24" i="8" s="1"/>
  <c r="I90" i="8"/>
  <c r="H89" i="8"/>
  <c r="G89" i="8"/>
  <c r="F89" i="8"/>
  <c r="J87" i="8"/>
  <c r="I87" i="8"/>
  <c r="K87" i="8" s="1"/>
  <c r="C23" i="8" s="1"/>
  <c r="I86" i="8"/>
  <c r="G85" i="8"/>
  <c r="H85" i="8" s="1"/>
  <c r="A23" i="8" s="1"/>
  <c r="F85" i="8"/>
  <c r="I83" i="8"/>
  <c r="J83" i="8" s="1"/>
  <c r="K83" i="8" s="1"/>
  <c r="C22" i="8" s="1"/>
  <c r="J82" i="8"/>
  <c r="I82" i="8"/>
  <c r="K82" i="8" s="1"/>
  <c r="B22" i="8" s="1"/>
  <c r="G81" i="8"/>
  <c r="F81" i="8"/>
  <c r="H81" i="8" s="1"/>
  <c r="A22" i="8" s="1"/>
  <c r="J79" i="8"/>
  <c r="K79" i="8" s="1"/>
  <c r="C21" i="8" s="1"/>
  <c r="I79" i="8"/>
  <c r="I78" i="8"/>
  <c r="J78" i="8" s="1"/>
  <c r="K78" i="8" s="1"/>
  <c r="B21" i="8" s="1"/>
  <c r="G77" i="8"/>
  <c r="F77" i="8"/>
  <c r="H77" i="8" s="1"/>
  <c r="A21" i="8" s="1"/>
  <c r="I75" i="8"/>
  <c r="J74" i="8"/>
  <c r="K74" i="8" s="1"/>
  <c r="B20" i="8" s="1"/>
  <c r="I74" i="8"/>
  <c r="H73" i="8"/>
  <c r="A20" i="8" s="1"/>
  <c r="G73" i="8"/>
  <c r="F73" i="8"/>
  <c r="J71" i="8"/>
  <c r="I71" i="8"/>
  <c r="K71" i="8" s="1"/>
  <c r="C19" i="8" s="1"/>
  <c r="I70" i="8"/>
  <c r="G69" i="8"/>
  <c r="H69" i="8" s="1"/>
  <c r="A19" i="8" s="1"/>
  <c r="F69" i="8"/>
  <c r="I67" i="8"/>
  <c r="J67" i="8" s="1"/>
  <c r="K67" i="8" s="1"/>
  <c r="C18" i="8" s="1"/>
  <c r="J66" i="8"/>
  <c r="I66" i="8"/>
  <c r="K66" i="8" s="1"/>
  <c r="B18" i="8" s="1"/>
  <c r="G65" i="8"/>
  <c r="F65" i="8"/>
  <c r="H65" i="8" s="1"/>
  <c r="A18" i="8" s="1"/>
  <c r="J63" i="8"/>
  <c r="K63" i="8" s="1"/>
  <c r="C17" i="8" s="1"/>
  <c r="I63" i="8"/>
  <c r="I62" i="8"/>
  <c r="J62" i="8" s="1"/>
  <c r="K62" i="8" s="1"/>
  <c r="B17" i="8" s="1"/>
  <c r="G61" i="8"/>
  <c r="F61" i="8"/>
  <c r="H61" i="8" s="1"/>
  <c r="A17" i="8" s="1"/>
  <c r="I59" i="8"/>
  <c r="J58" i="8"/>
  <c r="K58" i="8" s="1"/>
  <c r="B16" i="8" s="1"/>
  <c r="I58" i="8"/>
  <c r="H57" i="8"/>
  <c r="A16" i="8" s="1"/>
  <c r="G57" i="8"/>
  <c r="F57" i="8"/>
  <c r="J55" i="8"/>
  <c r="I55" i="8"/>
  <c r="K55" i="8" s="1"/>
  <c r="C15" i="8" s="1"/>
  <c r="I54" i="8"/>
  <c r="G53" i="8"/>
  <c r="H53" i="8" s="1"/>
  <c r="A15" i="8" s="1"/>
  <c r="F53" i="8"/>
  <c r="I51" i="8"/>
  <c r="J51" i="8" s="1"/>
  <c r="K51" i="8" s="1"/>
  <c r="C14" i="8" s="1"/>
  <c r="J50" i="8"/>
  <c r="I50" i="8"/>
  <c r="K50" i="8" s="1"/>
  <c r="B14" i="8" s="1"/>
  <c r="G49" i="8"/>
  <c r="F49" i="8"/>
  <c r="H49" i="8" s="1"/>
  <c r="A14" i="8" s="1"/>
  <c r="J47" i="8"/>
  <c r="K47" i="8" s="1"/>
  <c r="C13" i="8" s="1"/>
  <c r="I47" i="8"/>
  <c r="I46" i="8"/>
  <c r="J46" i="8" s="1"/>
  <c r="K46" i="8" s="1"/>
  <c r="B13" i="8" s="1"/>
  <c r="G45" i="8"/>
  <c r="F45" i="8"/>
  <c r="H45" i="8" s="1"/>
  <c r="I43" i="8"/>
  <c r="J42" i="8"/>
  <c r="K42" i="8" s="1"/>
  <c r="B12" i="8" s="1"/>
  <c r="I42" i="8"/>
  <c r="H41" i="8"/>
  <c r="A12" i="8" s="1"/>
  <c r="G41" i="8"/>
  <c r="F41" i="8"/>
  <c r="J39" i="8"/>
  <c r="I39" i="8"/>
  <c r="I38" i="8"/>
  <c r="G37" i="8"/>
  <c r="F37" i="8"/>
  <c r="I35" i="8"/>
  <c r="I34" i="8"/>
  <c r="J34" i="8" s="1"/>
  <c r="K34" i="8" s="1"/>
  <c r="B10" i="8" s="1"/>
  <c r="G33" i="8"/>
  <c r="F33" i="8"/>
  <c r="H33" i="8" s="1"/>
  <c r="A10" i="8" s="1"/>
  <c r="I31" i="8"/>
  <c r="I30" i="8"/>
  <c r="J30" i="8" s="1"/>
  <c r="K30" i="8" s="1"/>
  <c r="B9" i="8" s="1"/>
  <c r="G29" i="8"/>
  <c r="F29" i="8"/>
  <c r="H29" i="8" s="1"/>
  <c r="A9" i="8" s="1"/>
  <c r="I27" i="8"/>
  <c r="J27" i="8" s="1"/>
  <c r="K27" i="8" s="1"/>
  <c r="C8" i="8" s="1"/>
  <c r="I26" i="8"/>
  <c r="G25" i="8"/>
  <c r="F25" i="8"/>
  <c r="H25" i="8" s="1"/>
  <c r="A8" i="8" s="1"/>
  <c r="A24" i="8"/>
  <c r="I23" i="8"/>
  <c r="J23" i="8" s="1"/>
  <c r="K23" i="8" s="1"/>
  <c r="C7" i="8" s="1"/>
  <c r="I22" i="8"/>
  <c r="G21" i="8"/>
  <c r="F21" i="8"/>
  <c r="I19" i="8"/>
  <c r="I18" i="8"/>
  <c r="J18" i="8" s="1"/>
  <c r="K18" i="8" s="1"/>
  <c r="B6" i="8" s="1"/>
  <c r="G17" i="8"/>
  <c r="F17" i="8"/>
  <c r="H17" i="8" s="1"/>
  <c r="A6" i="8" s="1"/>
  <c r="I15" i="8"/>
  <c r="I14" i="8"/>
  <c r="J14" i="8" s="1"/>
  <c r="K14" i="8" s="1"/>
  <c r="B5" i="8" s="1"/>
  <c r="G13" i="8"/>
  <c r="F13" i="8"/>
  <c r="A13" i="8"/>
  <c r="I11" i="8"/>
  <c r="J11" i="8" s="1"/>
  <c r="K11" i="8" s="1"/>
  <c r="C4" i="8" s="1"/>
  <c r="I10" i="8"/>
  <c r="H9" i="8"/>
  <c r="A4" i="8" s="1"/>
  <c r="G9" i="8"/>
  <c r="F9" i="8"/>
  <c r="J7" i="8"/>
  <c r="K7" i="8" s="1"/>
  <c r="C3" i="8" s="1"/>
  <c r="I7" i="8"/>
  <c r="I6" i="8"/>
  <c r="G5" i="8"/>
  <c r="F5" i="8"/>
  <c r="I3" i="8"/>
  <c r="I2" i="8"/>
  <c r="J2" i="8" s="1"/>
  <c r="K2" i="8" s="1"/>
  <c r="B2" i="8" s="1"/>
  <c r="G1" i="8"/>
  <c r="F1" i="8"/>
  <c r="H1" i="8" s="1"/>
  <c r="A2" i="8" s="1"/>
  <c r="I143" i="7"/>
  <c r="I142" i="7"/>
  <c r="J142" i="7" s="1"/>
  <c r="K142" i="7" s="1"/>
  <c r="B37" i="7" s="1"/>
  <c r="G141" i="7"/>
  <c r="F141" i="7"/>
  <c r="H141" i="7" s="1"/>
  <c r="A37" i="7" s="1"/>
  <c r="I139" i="7"/>
  <c r="I138" i="7"/>
  <c r="H137" i="7"/>
  <c r="A36" i="7" s="1"/>
  <c r="G137" i="7"/>
  <c r="F137" i="7"/>
  <c r="J135" i="7"/>
  <c r="I135" i="7"/>
  <c r="K135" i="7" s="1"/>
  <c r="C35" i="7" s="1"/>
  <c r="I134" i="7"/>
  <c r="H133" i="7"/>
  <c r="G133" i="7"/>
  <c r="F133" i="7"/>
  <c r="K131" i="7"/>
  <c r="C34" i="7" s="1"/>
  <c r="J131" i="7"/>
  <c r="I131" i="7"/>
  <c r="J130" i="7"/>
  <c r="I130" i="7"/>
  <c r="K130" i="7" s="1"/>
  <c r="B34" i="7" s="1"/>
  <c r="G129" i="7"/>
  <c r="F129" i="7"/>
  <c r="H129" i="7" s="1"/>
  <c r="A34" i="7" s="1"/>
  <c r="I127" i="7"/>
  <c r="J127" i="7" s="1"/>
  <c r="K127" i="7" s="1"/>
  <c r="C33" i="7" s="1"/>
  <c r="K126" i="7"/>
  <c r="B33" i="7" s="1"/>
  <c r="J126" i="7"/>
  <c r="I126" i="7"/>
  <c r="G125" i="7"/>
  <c r="F125" i="7"/>
  <c r="H125" i="7" s="1"/>
  <c r="A33" i="7" s="1"/>
  <c r="I123" i="7"/>
  <c r="I122" i="7"/>
  <c r="J122" i="7" s="1"/>
  <c r="K122" i="7" s="1"/>
  <c r="B32" i="7" s="1"/>
  <c r="H121" i="7"/>
  <c r="A32" i="7" s="1"/>
  <c r="G121" i="7"/>
  <c r="F121" i="7"/>
  <c r="J119" i="7"/>
  <c r="I119" i="7"/>
  <c r="K119" i="7" s="1"/>
  <c r="C31" i="7" s="1"/>
  <c r="I118" i="7"/>
  <c r="H117" i="7"/>
  <c r="G117" i="7"/>
  <c r="F117" i="7"/>
  <c r="K115" i="7"/>
  <c r="J115" i="7"/>
  <c r="I115" i="7"/>
  <c r="J114" i="7"/>
  <c r="I114" i="7"/>
  <c r="K114" i="7" s="1"/>
  <c r="B30" i="7" s="1"/>
  <c r="G113" i="7"/>
  <c r="F113" i="7"/>
  <c r="H113" i="7" s="1"/>
  <c r="A30" i="7" s="1"/>
  <c r="I111" i="7"/>
  <c r="J111" i="7" s="1"/>
  <c r="K111" i="7" s="1"/>
  <c r="C29" i="7" s="1"/>
  <c r="K110" i="7"/>
  <c r="B29" i="7" s="1"/>
  <c r="J110" i="7"/>
  <c r="I110" i="7"/>
  <c r="G109" i="7"/>
  <c r="F109" i="7"/>
  <c r="H109" i="7" s="1"/>
  <c r="A29" i="7" s="1"/>
  <c r="I107" i="7"/>
  <c r="I106" i="7"/>
  <c r="J106" i="7" s="1"/>
  <c r="K106" i="7" s="1"/>
  <c r="B28" i="7" s="1"/>
  <c r="H105" i="7"/>
  <c r="A28" i="7" s="1"/>
  <c r="G105" i="7"/>
  <c r="F105" i="7"/>
  <c r="J103" i="7"/>
  <c r="I103" i="7"/>
  <c r="K103" i="7" s="1"/>
  <c r="C27" i="7" s="1"/>
  <c r="I102" i="7"/>
  <c r="H101" i="7"/>
  <c r="G101" i="7"/>
  <c r="F101" i="7"/>
  <c r="K99" i="7"/>
  <c r="C26" i="7" s="1"/>
  <c r="J99" i="7"/>
  <c r="I99" i="7"/>
  <c r="J98" i="7"/>
  <c r="I98" i="7"/>
  <c r="K98" i="7" s="1"/>
  <c r="B26" i="7" s="1"/>
  <c r="G97" i="7"/>
  <c r="F97" i="7"/>
  <c r="H97" i="7" s="1"/>
  <c r="A26" i="7" s="1"/>
  <c r="I95" i="7"/>
  <c r="J95" i="7" s="1"/>
  <c r="K95" i="7" s="1"/>
  <c r="C25" i="7" s="1"/>
  <c r="K94" i="7"/>
  <c r="J94" i="7"/>
  <c r="I94" i="7"/>
  <c r="G93" i="7"/>
  <c r="F93" i="7"/>
  <c r="H93" i="7" s="1"/>
  <c r="A25" i="7" s="1"/>
  <c r="I91" i="7"/>
  <c r="I90" i="7"/>
  <c r="J90" i="7" s="1"/>
  <c r="K90" i="7" s="1"/>
  <c r="B24" i="7" s="1"/>
  <c r="H89" i="7"/>
  <c r="G89" i="7"/>
  <c r="F89" i="7"/>
  <c r="J87" i="7"/>
  <c r="I87" i="7"/>
  <c r="K87" i="7" s="1"/>
  <c r="C23" i="7" s="1"/>
  <c r="I86" i="7"/>
  <c r="H85" i="7"/>
  <c r="G85" i="7"/>
  <c r="F85" i="7"/>
  <c r="K83" i="7"/>
  <c r="C22" i="7" s="1"/>
  <c r="J83" i="7"/>
  <c r="I83" i="7"/>
  <c r="J82" i="7"/>
  <c r="I82" i="7"/>
  <c r="K82" i="7" s="1"/>
  <c r="B22" i="7" s="1"/>
  <c r="G81" i="7"/>
  <c r="F81" i="7"/>
  <c r="H81" i="7" s="1"/>
  <c r="A22" i="7" s="1"/>
  <c r="I79" i="7"/>
  <c r="J79" i="7" s="1"/>
  <c r="K79" i="7" s="1"/>
  <c r="C21" i="7" s="1"/>
  <c r="K78" i="7"/>
  <c r="B21" i="7" s="1"/>
  <c r="J78" i="7"/>
  <c r="I78" i="7"/>
  <c r="G77" i="7"/>
  <c r="F77" i="7"/>
  <c r="H77" i="7" s="1"/>
  <c r="A21" i="7" s="1"/>
  <c r="I75" i="7"/>
  <c r="I74" i="7"/>
  <c r="J74" i="7" s="1"/>
  <c r="K74" i="7" s="1"/>
  <c r="B20" i="7" s="1"/>
  <c r="H73" i="7"/>
  <c r="A20" i="7" s="1"/>
  <c r="G73" i="7"/>
  <c r="F73" i="7"/>
  <c r="J71" i="7"/>
  <c r="I71" i="7"/>
  <c r="K71" i="7" s="1"/>
  <c r="C19" i="7" s="1"/>
  <c r="I70" i="7"/>
  <c r="H69" i="7"/>
  <c r="G69" i="7"/>
  <c r="F69" i="7"/>
  <c r="K67" i="7"/>
  <c r="C18" i="7" s="1"/>
  <c r="J67" i="7"/>
  <c r="I67" i="7"/>
  <c r="J66" i="7"/>
  <c r="I66" i="7"/>
  <c r="K66" i="7" s="1"/>
  <c r="B18" i="7" s="1"/>
  <c r="G65" i="7"/>
  <c r="F65" i="7"/>
  <c r="H65" i="7" s="1"/>
  <c r="A18" i="7" s="1"/>
  <c r="I63" i="7"/>
  <c r="J63" i="7" s="1"/>
  <c r="K63" i="7" s="1"/>
  <c r="C17" i="7" s="1"/>
  <c r="K62" i="7"/>
  <c r="B17" i="7" s="1"/>
  <c r="J62" i="7"/>
  <c r="I62" i="7"/>
  <c r="G61" i="7"/>
  <c r="F61" i="7"/>
  <c r="H61" i="7" s="1"/>
  <c r="A17" i="7" s="1"/>
  <c r="I59" i="7"/>
  <c r="I58" i="7"/>
  <c r="J58" i="7" s="1"/>
  <c r="K58" i="7" s="1"/>
  <c r="B16" i="7" s="1"/>
  <c r="H57" i="7"/>
  <c r="A16" i="7" s="1"/>
  <c r="G57" i="7"/>
  <c r="F57" i="7"/>
  <c r="J55" i="7"/>
  <c r="I55" i="7"/>
  <c r="K55" i="7" s="1"/>
  <c r="C15" i="7" s="1"/>
  <c r="I54" i="7"/>
  <c r="H53" i="7"/>
  <c r="G53" i="7"/>
  <c r="F53" i="7"/>
  <c r="K51" i="7"/>
  <c r="J51" i="7"/>
  <c r="I51" i="7"/>
  <c r="J50" i="7"/>
  <c r="I50" i="7"/>
  <c r="K50" i="7" s="1"/>
  <c r="B14" i="7" s="1"/>
  <c r="G49" i="7"/>
  <c r="F49" i="7"/>
  <c r="H49" i="7" s="1"/>
  <c r="A14" i="7" s="1"/>
  <c r="I47" i="7"/>
  <c r="J47" i="7" s="1"/>
  <c r="K47" i="7" s="1"/>
  <c r="C13" i="7" s="1"/>
  <c r="K46" i="7"/>
  <c r="B13" i="7" s="1"/>
  <c r="J46" i="7"/>
  <c r="I46" i="7"/>
  <c r="G45" i="7"/>
  <c r="F45" i="7"/>
  <c r="H45" i="7" s="1"/>
  <c r="A13" i="7" s="1"/>
  <c r="I43" i="7"/>
  <c r="I42" i="7"/>
  <c r="J42" i="7" s="1"/>
  <c r="K42" i="7" s="1"/>
  <c r="B12" i="7" s="1"/>
  <c r="H41" i="7"/>
  <c r="A12" i="7" s="1"/>
  <c r="G41" i="7"/>
  <c r="F41" i="7"/>
  <c r="J39" i="7"/>
  <c r="I39" i="7"/>
  <c r="K39" i="7" s="1"/>
  <c r="C11" i="7" s="1"/>
  <c r="I38" i="7"/>
  <c r="H37" i="7"/>
  <c r="G37" i="7"/>
  <c r="F37" i="7"/>
  <c r="I35" i="7"/>
  <c r="A35" i="7"/>
  <c r="K34" i="7"/>
  <c r="B10" i="7" s="1"/>
  <c r="J34" i="7"/>
  <c r="I34" i="7"/>
  <c r="G33" i="7"/>
  <c r="F33" i="7"/>
  <c r="H33" i="7" s="1"/>
  <c r="A10" i="7" s="1"/>
  <c r="J31" i="7"/>
  <c r="I31" i="7"/>
  <c r="K31" i="7" s="1"/>
  <c r="C9" i="7" s="1"/>
  <c r="A31" i="7"/>
  <c r="I30" i="7"/>
  <c r="J30" i="7" s="1"/>
  <c r="K30" i="7" s="1"/>
  <c r="B9" i="7" s="1"/>
  <c r="C30" i="7"/>
  <c r="G29" i="7"/>
  <c r="F29" i="7"/>
  <c r="H29" i="7" s="1"/>
  <c r="A9" i="7" s="1"/>
  <c r="K27" i="7"/>
  <c r="C8" i="7" s="1"/>
  <c r="J27" i="7"/>
  <c r="I27" i="7"/>
  <c r="A27" i="7"/>
  <c r="I26" i="7"/>
  <c r="H25" i="7"/>
  <c r="G25" i="7"/>
  <c r="F25" i="7"/>
  <c r="B25" i="7"/>
  <c r="A24" i="7"/>
  <c r="I23" i="7"/>
  <c r="J23" i="7" s="1"/>
  <c r="K23" i="7" s="1"/>
  <c r="C7" i="7" s="1"/>
  <c r="A23" i="7"/>
  <c r="J22" i="7"/>
  <c r="I22" i="7"/>
  <c r="K22" i="7" s="1"/>
  <c r="B7" i="7" s="1"/>
  <c r="H21" i="7"/>
  <c r="A7" i="7" s="1"/>
  <c r="G21" i="7"/>
  <c r="F21" i="7"/>
  <c r="I19" i="7"/>
  <c r="A19" i="7"/>
  <c r="K18" i="7"/>
  <c r="B6" i="7" s="1"/>
  <c r="J18" i="7"/>
  <c r="I18" i="7"/>
  <c r="G17" i="7"/>
  <c r="F17" i="7"/>
  <c r="H17" i="7" s="1"/>
  <c r="A6" i="7" s="1"/>
  <c r="J15" i="7"/>
  <c r="I15" i="7"/>
  <c r="K15" i="7" s="1"/>
  <c r="C5" i="7" s="1"/>
  <c r="A15" i="7"/>
  <c r="I14" i="7"/>
  <c r="J14" i="7" s="1"/>
  <c r="K14" i="7" s="1"/>
  <c r="B5" i="7" s="1"/>
  <c r="C14" i="7"/>
  <c r="G13" i="7"/>
  <c r="F13" i="7"/>
  <c r="H13" i="7" s="1"/>
  <c r="A5" i="7" s="1"/>
  <c r="I11" i="7"/>
  <c r="A11" i="7"/>
  <c r="I10" i="7"/>
  <c r="G9" i="7"/>
  <c r="F9" i="7"/>
  <c r="H9" i="7" s="1"/>
  <c r="A4" i="7" s="1"/>
  <c r="A8" i="7"/>
  <c r="I7" i="7"/>
  <c r="I6" i="7"/>
  <c r="G5" i="7"/>
  <c r="F5" i="7"/>
  <c r="H5" i="7" s="1"/>
  <c r="A3" i="7" s="1"/>
  <c r="I3" i="7"/>
  <c r="I2" i="7"/>
  <c r="J2" i="7" s="1"/>
  <c r="K2" i="7" s="1"/>
  <c r="B2" i="7" s="1"/>
  <c r="G1" i="7"/>
  <c r="F1" i="7"/>
  <c r="H1" i="7" s="1"/>
  <c r="A2" i="7" s="1"/>
  <c r="I143" i="6"/>
  <c r="I142" i="6"/>
  <c r="J142" i="6" s="1"/>
  <c r="K142" i="6" s="1"/>
  <c r="B37" i="6" s="1"/>
  <c r="G141" i="6"/>
  <c r="F141" i="6"/>
  <c r="H141" i="6" s="1"/>
  <c r="A37" i="6" s="1"/>
  <c r="I139" i="6"/>
  <c r="I138" i="6"/>
  <c r="H137" i="6"/>
  <c r="A36" i="6" s="1"/>
  <c r="G137" i="6"/>
  <c r="F137" i="6"/>
  <c r="J135" i="6"/>
  <c r="K135" i="6" s="1"/>
  <c r="C35" i="6" s="1"/>
  <c r="I135" i="6"/>
  <c r="I134" i="6"/>
  <c r="G133" i="6"/>
  <c r="F133" i="6"/>
  <c r="H133" i="6" s="1"/>
  <c r="A35" i="6" s="1"/>
  <c r="I131" i="6"/>
  <c r="J131" i="6" s="1"/>
  <c r="K131" i="6" s="1"/>
  <c r="C34" i="6" s="1"/>
  <c r="J130" i="6"/>
  <c r="K130" i="6" s="1"/>
  <c r="B34" i="6" s="1"/>
  <c r="I130" i="6"/>
  <c r="G129" i="6"/>
  <c r="F129" i="6"/>
  <c r="H129" i="6" s="1"/>
  <c r="A34" i="6" s="1"/>
  <c r="I127" i="6"/>
  <c r="I126" i="6"/>
  <c r="J126" i="6" s="1"/>
  <c r="K126" i="6" s="1"/>
  <c r="B33" i="6" s="1"/>
  <c r="G125" i="6"/>
  <c r="H125" i="6" s="1"/>
  <c r="A33" i="6" s="1"/>
  <c r="F125" i="6"/>
  <c r="I123" i="6"/>
  <c r="I122" i="6"/>
  <c r="H121" i="6"/>
  <c r="A32" i="6" s="1"/>
  <c r="G121" i="6"/>
  <c r="F121" i="6"/>
  <c r="J119" i="6"/>
  <c r="K119" i="6" s="1"/>
  <c r="C31" i="6" s="1"/>
  <c r="I119" i="6"/>
  <c r="I118" i="6"/>
  <c r="G117" i="6"/>
  <c r="F117" i="6"/>
  <c r="H117" i="6" s="1"/>
  <c r="A31" i="6" s="1"/>
  <c r="I115" i="6"/>
  <c r="J115" i="6" s="1"/>
  <c r="K115" i="6" s="1"/>
  <c r="C30" i="6" s="1"/>
  <c r="J114" i="6"/>
  <c r="K114" i="6" s="1"/>
  <c r="B30" i="6" s="1"/>
  <c r="I114" i="6"/>
  <c r="G113" i="6"/>
  <c r="F113" i="6"/>
  <c r="H113" i="6" s="1"/>
  <c r="A30" i="6" s="1"/>
  <c r="I111" i="6"/>
  <c r="I110" i="6"/>
  <c r="J110" i="6" s="1"/>
  <c r="K110" i="6" s="1"/>
  <c r="B29" i="6" s="1"/>
  <c r="G109" i="6"/>
  <c r="H109" i="6" s="1"/>
  <c r="A29" i="6" s="1"/>
  <c r="F109" i="6"/>
  <c r="I107" i="6"/>
  <c r="I106" i="6"/>
  <c r="H105" i="6"/>
  <c r="A28" i="6" s="1"/>
  <c r="G105" i="6"/>
  <c r="F105" i="6"/>
  <c r="J103" i="6"/>
  <c r="K103" i="6" s="1"/>
  <c r="C27" i="6" s="1"/>
  <c r="I103" i="6"/>
  <c r="I102" i="6"/>
  <c r="G101" i="6"/>
  <c r="F101" i="6"/>
  <c r="H101" i="6" s="1"/>
  <c r="A27" i="6" s="1"/>
  <c r="I99" i="6"/>
  <c r="J99" i="6" s="1"/>
  <c r="K99" i="6" s="1"/>
  <c r="C26" i="6" s="1"/>
  <c r="J98" i="6"/>
  <c r="K98" i="6" s="1"/>
  <c r="B26" i="6" s="1"/>
  <c r="I98" i="6"/>
  <c r="G97" i="6"/>
  <c r="F97" i="6"/>
  <c r="H97" i="6" s="1"/>
  <c r="A26" i="6" s="1"/>
  <c r="I95" i="6"/>
  <c r="I94" i="6"/>
  <c r="J94" i="6" s="1"/>
  <c r="K94" i="6" s="1"/>
  <c r="B25" i="6" s="1"/>
  <c r="G93" i="6"/>
  <c r="H93" i="6" s="1"/>
  <c r="A25" i="6" s="1"/>
  <c r="F93" i="6"/>
  <c r="I91" i="6"/>
  <c r="I90" i="6"/>
  <c r="H89" i="6"/>
  <c r="G89" i="6"/>
  <c r="F89" i="6"/>
  <c r="J87" i="6"/>
  <c r="K87" i="6" s="1"/>
  <c r="C23" i="6" s="1"/>
  <c r="I87" i="6"/>
  <c r="I86" i="6"/>
  <c r="G85" i="6"/>
  <c r="F85" i="6"/>
  <c r="H85" i="6" s="1"/>
  <c r="A23" i="6" s="1"/>
  <c r="I83" i="6"/>
  <c r="J83" i="6" s="1"/>
  <c r="K83" i="6" s="1"/>
  <c r="C22" i="6" s="1"/>
  <c r="J82" i="6"/>
  <c r="K82" i="6" s="1"/>
  <c r="B22" i="6" s="1"/>
  <c r="I82" i="6"/>
  <c r="G81" i="6"/>
  <c r="F81" i="6"/>
  <c r="H81" i="6" s="1"/>
  <c r="A22" i="6" s="1"/>
  <c r="I79" i="6"/>
  <c r="I78" i="6"/>
  <c r="J78" i="6" s="1"/>
  <c r="K78" i="6" s="1"/>
  <c r="B21" i="6" s="1"/>
  <c r="G77" i="6"/>
  <c r="H77" i="6" s="1"/>
  <c r="A21" i="6" s="1"/>
  <c r="F77" i="6"/>
  <c r="I75" i="6"/>
  <c r="I74" i="6"/>
  <c r="H73" i="6"/>
  <c r="A20" i="6" s="1"/>
  <c r="G73" i="6"/>
  <c r="F73" i="6"/>
  <c r="J71" i="6"/>
  <c r="K71" i="6" s="1"/>
  <c r="C19" i="6" s="1"/>
  <c r="I71" i="6"/>
  <c r="I70" i="6"/>
  <c r="G69" i="6"/>
  <c r="F69" i="6"/>
  <c r="H69" i="6" s="1"/>
  <c r="A19" i="6" s="1"/>
  <c r="I67" i="6"/>
  <c r="J67" i="6" s="1"/>
  <c r="K67" i="6" s="1"/>
  <c r="C18" i="6" s="1"/>
  <c r="J66" i="6"/>
  <c r="K66" i="6" s="1"/>
  <c r="B18" i="6" s="1"/>
  <c r="I66" i="6"/>
  <c r="G65" i="6"/>
  <c r="F65" i="6"/>
  <c r="H65" i="6" s="1"/>
  <c r="A18" i="6" s="1"/>
  <c r="I63" i="6"/>
  <c r="I62" i="6"/>
  <c r="J62" i="6" s="1"/>
  <c r="K62" i="6" s="1"/>
  <c r="B17" i="6" s="1"/>
  <c r="G61" i="6"/>
  <c r="H61" i="6" s="1"/>
  <c r="A17" i="6" s="1"/>
  <c r="F61" i="6"/>
  <c r="I59" i="6"/>
  <c r="I58" i="6"/>
  <c r="H57" i="6"/>
  <c r="A16" i="6" s="1"/>
  <c r="G57" i="6"/>
  <c r="F57" i="6"/>
  <c r="J55" i="6"/>
  <c r="K55" i="6" s="1"/>
  <c r="C15" i="6" s="1"/>
  <c r="I55" i="6"/>
  <c r="I54" i="6"/>
  <c r="G53" i="6"/>
  <c r="F53" i="6"/>
  <c r="H53" i="6" s="1"/>
  <c r="A15" i="6" s="1"/>
  <c r="I51" i="6"/>
  <c r="J51" i="6" s="1"/>
  <c r="K51" i="6" s="1"/>
  <c r="C14" i="6" s="1"/>
  <c r="J50" i="6"/>
  <c r="K50" i="6" s="1"/>
  <c r="B14" i="6" s="1"/>
  <c r="I50" i="6"/>
  <c r="G49" i="6"/>
  <c r="F49" i="6"/>
  <c r="H49" i="6" s="1"/>
  <c r="A14" i="6" s="1"/>
  <c r="I47" i="6"/>
  <c r="I46" i="6"/>
  <c r="J46" i="6" s="1"/>
  <c r="K46" i="6" s="1"/>
  <c r="B13" i="6" s="1"/>
  <c r="G45" i="6"/>
  <c r="H45" i="6" s="1"/>
  <c r="A13" i="6" s="1"/>
  <c r="F45" i="6"/>
  <c r="I43" i="6"/>
  <c r="I42" i="6"/>
  <c r="H41" i="6"/>
  <c r="A12" i="6" s="1"/>
  <c r="G41" i="6"/>
  <c r="F41" i="6"/>
  <c r="J39" i="6"/>
  <c r="K39" i="6" s="1"/>
  <c r="C11" i="6" s="1"/>
  <c r="I39" i="6"/>
  <c r="I38" i="6"/>
  <c r="G37" i="6"/>
  <c r="F37" i="6"/>
  <c r="H37" i="6" s="1"/>
  <c r="A11" i="6" s="1"/>
  <c r="I35" i="6"/>
  <c r="I34" i="6"/>
  <c r="J34" i="6" s="1"/>
  <c r="K34" i="6" s="1"/>
  <c r="B10" i="6" s="1"/>
  <c r="G33" i="6"/>
  <c r="F33" i="6"/>
  <c r="H33" i="6" s="1"/>
  <c r="A10" i="6" s="1"/>
  <c r="J31" i="6"/>
  <c r="K31" i="6" s="1"/>
  <c r="C9" i="6" s="1"/>
  <c r="I31" i="6"/>
  <c r="I30" i="6"/>
  <c r="G29" i="6"/>
  <c r="H29" i="6" s="1"/>
  <c r="A9" i="6" s="1"/>
  <c r="F29" i="6"/>
  <c r="K27" i="6"/>
  <c r="C8" i="6" s="1"/>
  <c r="J27" i="6"/>
  <c r="I27" i="6"/>
  <c r="I26" i="6"/>
  <c r="H25" i="6"/>
  <c r="G25" i="6"/>
  <c r="F25" i="6"/>
  <c r="A24" i="6"/>
  <c r="I23" i="6"/>
  <c r="J22" i="6"/>
  <c r="K22" i="6" s="1"/>
  <c r="B7" i="6" s="1"/>
  <c r="I22" i="6"/>
  <c r="G21" i="6"/>
  <c r="F21" i="6"/>
  <c r="H21" i="6" s="1"/>
  <c r="A7" i="6" s="1"/>
  <c r="I19" i="6"/>
  <c r="K18" i="6"/>
  <c r="B6" i="6" s="1"/>
  <c r="J18" i="6"/>
  <c r="I18" i="6"/>
  <c r="G17" i="6"/>
  <c r="F17" i="6"/>
  <c r="H17" i="6" s="1"/>
  <c r="A6" i="6" s="1"/>
  <c r="J15" i="6"/>
  <c r="K15" i="6" s="1"/>
  <c r="I15" i="6"/>
  <c r="I14" i="6"/>
  <c r="G13" i="6"/>
  <c r="H13" i="6" s="1"/>
  <c r="A5" i="6" s="1"/>
  <c r="F13" i="6"/>
  <c r="K11" i="6"/>
  <c r="C4" i="6" s="1"/>
  <c r="J11" i="6"/>
  <c r="I11" i="6"/>
  <c r="I10" i="6"/>
  <c r="H9" i="6"/>
  <c r="A4" i="6" s="1"/>
  <c r="G9" i="6"/>
  <c r="F9" i="6"/>
  <c r="A8" i="6"/>
  <c r="I7" i="6"/>
  <c r="I6" i="6"/>
  <c r="G5" i="6"/>
  <c r="F5" i="6"/>
  <c r="H5" i="6" s="1"/>
  <c r="A3" i="6" s="1"/>
  <c r="C5" i="6"/>
  <c r="I3" i="6"/>
  <c r="I2" i="6"/>
  <c r="G1" i="6"/>
  <c r="F1" i="6"/>
  <c r="H1" i="6" s="1"/>
  <c r="A2" i="6" s="1"/>
  <c r="I143" i="5"/>
  <c r="I142" i="5"/>
  <c r="J142" i="5" s="1"/>
  <c r="K142" i="5" s="1"/>
  <c r="B37" i="5" s="1"/>
  <c r="G141" i="5"/>
  <c r="H141" i="5" s="1"/>
  <c r="A37" i="5" s="1"/>
  <c r="F141" i="5"/>
  <c r="I139" i="5"/>
  <c r="I138" i="5"/>
  <c r="H137" i="5"/>
  <c r="A36" i="5" s="1"/>
  <c r="G137" i="5"/>
  <c r="F137" i="5"/>
  <c r="J135" i="5"/>
  <c r="K135" i="5" s="1"/>
  <c r="C35" i="5" s="1"/>
  <c r="I135" i="5"/>
  <c r="I134" i="5"/>
  <c r="G133" i="5"/>
  <c r="F133" i="5"/>
  <c r="H133" i="5" s="1"/>
  <c r="K131" i="5"/>
  <c r="J131" i="5"/>
  <c r="I131" i="5"/>
  <c r="J130" i="5"/>
  <c r="K130" i="5" s="1"/>
  <c r="I130" i="5"/>
  <c r="G129" i="5"/>
  <c r="F129" i="5"/>
  <c r="H129" i="5" s="1"/>
  <c r="A34" i="5" s="1"/>
  <c r="I127" i="5"/>
  <c r="K126" i="5"/>
  <c r="B33" i="5" s="1"/>
  <c r="J126" i="5"/>
  <c r="I126" i="5"/>
  <c r="G125" i="5"/>
  <c r="H125" i="5" s="1"/>
  <c r="F125" i="5"/>
  <c r="I123" i="5"/>
  <c r="I122" i="5"/>
  <c r="H121" i="5"/>
  <c r="A32" i="5" s="1"/>
  <c r="G121" i="5"/>
  <c r="F121" i="5"/>
  <c r="J119" i="5"/>
  <c r="K119" i="5" s="1"/>
  <c r="C31" i="5" s="1"/>
  <c r="I119" i="5"/>
  <c r="I118" i="5"/>
  <c r="G117" i="5"/>
  <c r="F117" i="5"/>
  <c r="H117" i="5" s="1"/>
  <c r="K115" i="5"/>
  <c r="J115" i="5"/>
  <c r="I115" i="5"/>
  <c r="J114" i="5"/>
  <c r="K114" i="5" s="1"/>
  <c r="B30" i="5" s="1"/>
  <c r="I114" i="5"/>
  <c r="G113" i="5"/>
  <c r="F113" i="5"/>
  <c r="H113" i="5" s="1"/>
  <c r="A30" i="5" s="1"/>
  <c r="I111" i="5"/>
  <c r="K110" i="5"/>
  <c r="J110" i="5"/>
  <c r="I110" i="5"/>
  <c r="G109" i="5"/>
  <c r="H109" i="5" s="1"/>
  <c r="F109" i="5"/>
  <c r="I107" i="5"/>
  <c r="I106" i="5"/>
  <c r="H105" i="5"/>
  <c r="G105" i="5"/>
  <c r="F105" i="5"/>
  <c r="J103" i="5"/>
  <c r="K103" i="5" s="1"/>
  <c r="I103" i="5"/>
  <c r="I102" i="5"/>
  <c r="J102" i="5" s="1"/>
  <c r="G101" i="5"/>
  <c r="F101" i="5"/>
  <c r="H101" i="5" s="1"/>
  <c r="A27" i="5" s="1"/>
  <c r="K99" i="5"/>
  <c r="C26" i="5" s="1"/>
  <c r="J99" i="5"/>
  <c r="I99" i="5"/>
  <c r="J98" i="5"/>
  <c r="K98" i="5" s="1"/>
  <c r="B26" i="5" s="1"/>
  <c r="I98" i="5"/>
  <c r="G97" i="5"/>
  <c r="F97" i="5"/>
  <c r="H97" i="5" s="1"/>
  <c r="I95" i="5"/>
  <c r="K94" i="5"/>
  <c r="B25" i="5" s="1"/>
  <c r="J94" i="5"/>
  <c r="I94" i="5"/>
  <c r="G93" i="5"/>
  <c r="H93" i="5" s="1"/>
  <c r="A25" i="5" s="1"/>
  <c r="F93" i="5"/>
  <c r="I91" i="5"/>
  <c r="I90" i="5"/>
  <c r="H89" i="5"/>
  <c r="G89" i="5"/>
  <c r="F89" i="5"/>
  <c r="K87" i="5"/>
  <c r="C23" i="5" s="1"/>
  <c r="J87" i="5"/>
  <c r="I87" i="5"/>
  <c r="I86" i="5"/>
  <c r="G85" i="5"/>
  <c r="F85" i="5"/>
  <c r="H85" i="5" s="1"/>
  <c r="A23" i="5" s="1"/>
  <c r="K83" i="5"/>
  <c r="C22" i="5" s="1"/>
  <c r="J83" i="5"/>
  <c r="I83" i="5"/>
  <c r="J82" i="5"/>
  <c r="K82" i="5" s="1"/>
  <c r="B22" i="5" s="1"/>
  <c r="I82" i="5"/>
  <c r="G81" i="5"/>
  <c r="F81" i="5"/>
  <c r="H81" i="5" s="1"/>
  <c r="I79" i="5"/>
  <c r="K78" i="5"/>
  <c r="B21" i="5" s="1"/>
  <c r="J78" i="5"/>
  <c r="I78" i="5"/>
  <c r="G77" i="5"/>
  <c r="H77" i="5" s="1"/>
  <c r="A21" i="5" s="1"/>
  <c r="F77" i="5"/>
  <c r="I75" i="5"/>
  <c r="I74" i="5"/>
  <c r="H73" i="5"/>
  <c r="A20" i="5" s="1"/>
  <c r="G73" i="5"/>
  <c r="F73" i="5"/>
  <c r="K71" i="5"/>
  <c r="C19" i="5" s="1"/>
  <c r="J71" i="5"/>
  <c r="I71" i="5"/>
  <c r="I70" i="5"/>
  <c r="J70" i="5" s="1"/>
  <c r="G69" i="5"/>
  <c r="F69" i="5"/>
  <c r="H69" i="5" s="1"/>
  <c r="K67" i="5"/>
  <c r="J67" i="5"/>
  <c r="I67" i="5"/>
  <c r="J66" i="5"/>
  <c r="K66" i="5" s="1"/>
  <c r="B18" i="5" s="1"/>
  <c r="I66" i="5"/>
  <c r="G65" i="5"/>
  <c r="F65" i="5"/>
  <c r="H65" i="5" s="1"/>
  <c r="A18" i="5" s="1"/>
  <c r="I63" i="5"/>
  <c r="K62" i="5"/>
  <c r="B17" i="5" s="1"/>
  <c r="J62" i="5"/>
  <c r="I62" i="5"/>
  <c r="G61" i="5"/>
  <c r="H61" i="5" s="1"/>
  <c r="A17" i="5" s="1"/>
  <c r="F61" i="5"/>
  <c r="I59" i="5"/>
  <c r="I58" i="5"/>
  <c r="H57" i="5"/>
  <c r="A16" i="5" s="1"/>
  <c r="G57" i="5"/>
  <c r="F57" i="5"/>
  <c r="K55" i="5"/>
  <c r="C15" i="5" s="1"/>
  <c r="J55" i="5"/>
  <c r="I55" i="5"/>
  <c r="I54" i="5"/>
  <c r="G53" i="5"/>
  <c r="F53" i="5"/>
  <c r="H53" i="5" s="1"/>
  <c r="K51" i="5"/>
  <c r="J51" i="5"/>
  <c r="I51" i="5"/>
  <c r="J50" i="5"/>
  <c r="K50" i="5" s="1"/>
  <c r="B14" i="5" s="1"/>
  <c r="I50" i="5"/>
  <c r="G49" i="5"/>
  <c r="F49" i="5"/>
  <c r="I47" i="5"/>
  <c r="K46" i="5"/>
  <c r="J46" i="5"/>
  <c r="I46" i="5"/>
  <c r="G45" i="5"/>
  <c r="H45" i="5" s="1"/>
  <c r="A13" i="5" s="1"/>
  <c r="F45" i="5"/>
  <c r="I43" i="5"/>
  <c r="I42" i="5"/>
  <c r="H41" i="5"/>
  <c r="A12" i="5" s="1"/>
  <c r="G41" i="5"/>
  <c r="F41" i="5"/>
  <c r="K39" i="5"/>
  <c r="C11" i="5" s="1"/>
  <c r="J39" i="5"/>
  <c r="I39" i="5"/>
  <c r="I38" i="5"/>
  <c r="J38" i="5" s="1"/>
  <c r="G37" i="5"/>
  <c r="F37" i="5"/>
  <c r="H37" i="5" s="1"/>
  <c r="A11" i="5" s="1"/>
  <c r="I35" i="5"/>
  <c r="A35" i="5"/>
  <c r="K34" i="5"/>
  <c r="B10" i="5" s="1"/>
  <c r="J34" i="5"/>
  <c r="I34" i="5"/>
  <c r="C34" i="5"/>
  <c r="B34" i="5"/>
  <c r="G33" i="5"/>
  <c r="F33" i="5"/>
  <c r="H33" i="5" s="1"/>
  <c r="A10" i="5" s="1"/>
  <c r="A33" i="5"/>
  <c r="J31" i="5"/>
  <c r="K31" i="5" s="1"/>
  <c r="C9" i="5" s="1"/>
  <c r="I31" i="5"/>
  <c r="A31" i="5"/>
  <c r="I30" i="5"/>
  <c r="C30" i="5"/>
  <c r="H29" i="5"/>
  <c r="A9" i="5" s="1"/>
  <c r="G29" i="5"/>
  <c r="F29" i="5"/>
  <c r="B29" i="5"/>
  <c r="A29" i="5"/>
  <c r="A28" i="5"/>
  <c r="K27" i="5"/>
  <c r="C8" i="5" s="1"/>
  <c r="J27" i="5"/>
  <c r="I27" i="5"/>
  <c r="C27" i="5"/>
  <c r="J26" i="5"/>
  <c r="I26" i="5"/>
  <c r="A26" i="5"/>
  <c r="H25" i="5"/>
  <c r="G25" i="5"/>
  <c r="F25" i="5"/>
  <c r="A24" i="5"/>
  <c r="I23" i="5"/>
  <c r="K22" i="5"/>
  <c r="B7" i="5" s="1"/>
  <c r="J22" i="5"/>
  <c r="I22" i="5"/>
  <c r="A22" i="5"/>
  <c r="G21" i="5"/>
  <c r="F21" i="5"/>
  <c r="H21" i="5" s="1"/>
  <c r="A7" i="5" s="1"/>
  <c r="I19" i="5"/>
  <c r="A19" i="5"/>
  <c r="I18" i="5"/>
  <c r="J18" i="5" s="1"/>
  <c r="C18" i="5"/>
  <c r="G17" i="5"/>
  <c r="F17" i="5"/>
  <c r="H17" i="5" s="1"/>
  <c r="A6" i="5" s="1"/>
  <c r="J15" i="5"/>
  <c r="K15" i="5" s="1"/>
  <c r="C5" i="5" s="1"/>
  <c r="I15" i="5"/>
  <c r="A15" i="5"/>
  <c r="I14" i="5"/>
  <c r="C14" i="5"/>
  <c r="G13" i="5"/>
  <c r="F13" i="5"/>
  <c r="H13" i="5" s="1"/>
  <c r="A5" i="5" s="1"/>
  <c r="B13" i="5"/>
  <c r="I11" i="5"/>
  <c r="J10" i="5"/>
  <c r="I10" i="5"/>
  <c r="G9" i="5"/>
  <c r="F9" i="5"/>
  <c r="H9" i="5" s="1"/>
  <c r="A4" i="5" s="1"/>
  <c r="A8" i="5"/>
  <c r="I7" i="5"/>
  <c r="I6" i="5"/>
  <c r="J6" i="5" s="1"/>
  <c r="K6" i="5" s="1"/>
  <c r="B3" i="5" s="1"/>
  <c r="G5" i="5"/>
  <c r="F5" i="5"/>
  <c r="H5" i="5" s="1"/>
  <c r="A3" i="5" s="1"/>
  <c r="I3" i="5"/>
  <c r="I2" i="5"/>
  <c r="J2" i="5" s="1"/>
  <c r="K2" i="5" s="1"/>
  <c r="B2" i="5" s="1"/>
  <c r="G1" i="5"/>
  <c r="F1" i="5"/>
  <c r="H1" i="5" s="1"/>
  <c r="A2" i="5" s="1"/>
  <c r="I143" i="4"/>
  <c r="I142" i="4"/>
  <c r="J142" i="4" s="1"/>
  <c r="K142" i="4" s="1"/>
  <c r="B37" i="4" s="1"/>
  <c r="G141" i="4"/>
  <c r="H141" i="4" s="1"/>
  <c r="A37" i="4" s="1"/>
  <c r="F141" i="4"/>
  <c r="I139" i="4"/>
  <c r="I138" i="4"/>
  <c r="H137" i="4"/>
  <c r="A36" i="4" s="1"/>
  <c r="G137" i="4"/>
  <c r="F137" i="4"/>
  <c r="J135" i="4"/>
  <c r="K135" i="4" s="1"/>
  <c r="C35" i="4" s="1"/>
  <c r="I135" i="4"/>
  <c r="I134" i="4"/>
  <c r="G133" i="4"/>
  <c r="F133" i="4"/>
  <c r="H133" i="4" s="1"/>
  <c r="A35" i="4" s="1"/>
  <c r="K131" i="4"/>
  <c r="C34" i="4" s="1"/>
  <c r="I131" i="4"/>
  <c r="J131" i="4" s="1"/>
  <c r="J130" i="4"/>
  <c r="K130" i="4" s="1"/>
  <c r="I130" i="4"/>
  <c r="G129" i="4"/>
  <c r="F129" i="4"/>
  <c r="H129" i="4" s="1"/>
  <c r="A34" i="4" s="1"/>
  <c r="I127" i="4"/>
  <c r="I126" i="4"/>
  <c r="J126" i="4" s="1"/>
  <c r="K126" i="4" s="1"/>
  <c r="B33" i="4" s="1"/>
  <c r="G125" i="4"/>
  <c r="H125" i="4" s="1"/>
  <c r="F125" i="4"/>
  <c r="I123" i="4"/>
  <c r="I122" i="4"/>
  <c r="H121" i="4"/>
  <c r="A32" i="4" s="1"/>
  <c r="G121" i="4"/>
  <c r="F121" i="4"/>
  <c r="J119" i="4"/>
  <c r="K119" i="4" s="1"/>
  <c r="C31" i="4" s="1"/>
  <c r="I119" i="4"/>
  <c r="I118" i="4"/>
  <c r="G117" i="4"/>
  <c r="F117" i="4"/>
  <c r="H117" i="4" s="1"/>
  <c r="A31" i="4" s="1"/>
  <c r="K115" i="4"/>
  <c r="I115" i="4"/>
  <c r="J115" i="4" s="1"/>
  <c r="J114" i="4"/>
  <c r="K114" i="4" s="1"/>
  <c r="B30" i="4" s="1"/>
  <c r="I114" i="4"/>
  <c r="G113" i="4"/>
  <c r="F113" i="4"/>
  <c r="H113" i="4" s="1"/>
  <c r="A30" i="4" s="1"/>
  <c r="I111" i="4"/>
  <c r="K110" i="4"/>
  <c r="B29" i="4" s="1"/>
  <c r="I110" i="4"/>
  <c r="J110" i="4" s="1"/>
  <c r="G109" i="4"/>
  <c r="H109" i="4" s="1"/>
  <c r="F109" i="4"/>
  <c r="I107" i="4"/>
  <c r="I106" i="4"/>
  <c r="H105" i="4"/>
  <c r="G105" i="4"/>
  <c r="F105" i="4"/>
  <c r="J103" i="4"/>
  <c r="K103" i="4" s="1"/>
  <c r="I103" i="4"/>
  <c r="I102" i="4"/>
  <c r="G101" i="4"/>
  <c r="F101" i="4"/>
  <c r="H101" i="4" s="1"/>
  <c r="A27" i="4" s="1"/>
  <c r="I99" i="4"/>
  <c r="J99" i="4" s="1"/>
  <c r="K99" i="4" s="1"/>
  <c r="C26" i="4" s="1"/>
  <c r="J98" i="4"/>
  <c r="K98" i="4" s="1"/>
  <c r="B26" i="4" s="1"/>
  <c r="I98" i="4"/>
  <c r="G97" i="4"/>
  <c r="F97" i="4"/>
  <c r="H97" i="4" s="1"/>
  <c r="I95" i="4"/>
  <c r="K94" i="4"/>
  <c r="I94" i="4"/>
  <c r="J94" i="4" s="1"/>
  <c r="G93" i="4"/>
  <c r="H93" i="4" s="1"/>
  <c r="A25" i="4" s="1"/>
  <c r="F93" i="4"/>
  <c r="I91" i="4"/>
  <c r="I90" i="4"/>
  <c r="H89" i="4"/>
  <c r="A24" i="4" s="1"/>
  <c r="G89" i="4"/>
  <c r="F89" i="4"/>
  <c r="J87" i="4"/>
  <c r="K87" i="4" s="1"/>
  <c r="I87" i="4"/>
  <c r="I86" i="4"/>
  <c r="G85" i="4"/>
  <c r="F85" i="4"/>
  <c r="H85" i="4" s="1"/>
  <c r="A23" i="4" s="1"/>
  <c r="I83" i="4"/>
  <c r="J83" i="4" s="1"/>
  <c r="K83" i="4" s="1"/>
  <c r="C22" i="4" s="1"/>
  <c r="J82" i="4"/>
  <c r="K82" i="4" s="1"/>
  <c r="I82" i="4"/>
  <c r="G81" i="4"/>
  <c r="F81" i="4"/>
  <c r="H81" i="4" s="1"/>
  <c r="A22" i="4" s="1"/>
  <c r="I79" i="4"/>
  <c r="K78" i="4"/>
  <c r="B21" i="4" s="1"/>
  <c r="J78" i="4"/>
  <c r="I78" i="4"/>
  <c r="G77" i="4"/>
  <c r="H77" i="4" s="1"/>
  <c r="A21" i="4" s="1"/>
  <c r="F77" i="4"/>
  <c r="I75" i="4"/>
  <c r="I74" i="4"/>
  <c r="H73" i="4"/>
  <c r="A20" i="4" s="1"/>
  <c r="G73" i="4"/>
  <c r="F73" i="4"/>
  <c r="J71" i="4"/>
  <c r="K71" i="4" s="1"/>
  <c r="C19" i="4" s="1"/>
  <c r="I71" i="4"/>
  <c r="I70" i="4"/>
  <c r="G69" i="4"/>
  <c r="F69" i="4"/>
  <c r="H69" i="4" s="1"/>
  <c r="A19" i="4" s="1"/>
  <c r="K67" i="4"/>
  <c r="J67" i="4"/>
  <c r="I67" i="4"/>
  <c r="J66" i="4"/>
  <c r="K66" i="4" s="1"/>
  <c r="B18" i="4" s="1"/>
  <c r="I66" i="4"/>
  <c r="G65" i="4"/>
  <c r="F65" i="4"/>
  <c r="H65" i="4" s="1"/>
  <c r="A18" i="4" s="1"/>
  <c r="I63" i="4"/>
  <c r="K62" i="4"/>
  <c r="B17" i="4" s="1"/>
  <c r="J62" i="4"/>
  <c r="I62" i="4"/>
  <c r="H61" i="4"/>
  <c r="A17" i="4" s="1"/>
  <c r="G61" i="4"/>
  <c r="F61" i="4"/>
  <c r="I59" i="4"/>
  <c r="I58" i="4"/>
  <c r="H57" i="4"/>
  <c r="A16" i="4" s="1"/>
  <c r="G57" i="4"/>
  <c r="F57" i="4"/>
  <c r="K55" i="4"/>
  <c r="C15" i="4" s="1"/>
  <c r="J55" i="4"/>
  <c r="I55" i="4"/>
  <c r="J54" i="4"/>
  <c r="I54" i="4"/>
  <c r="G53" i="4"/>
  <c r="F53" i="4"/>
  <c r="H53" i="4" s="1"/>
  <c r="K51" i="4"/>
  <c r="C14" i="4" s="1"/>
  <c r="J51" i="4"/>
  <c r="I51" i="4"/>
  <c r="J50" i="4"/>
  <c r="K50" i="4" s="1"/>
  <c r="B14" i="4" s="1"/>
  <c r="I50" i="4"/>
  <c r="G49" i="4"/>
  <c r="F49" i="4"/>
  <c r="H49" i="4" s="1"/>
  <c r="A14" i="4" s="1"/>
  <c r="I47" i="4"/>
  <c r="K46" i="4"/>
  <c r="J46" i="4"/>
  <c r="I46" i="4"/>
  <c r="H45" i="4"/>
  <c r="A13" i="4" s="1"/>
  <c r="G45" i="4"/>
  <c r="F45" i="4"/>
  <c r="I43" i="4"/>
  <c r="I42" i="4"/>
  <c r="H41" i="4"/>
  <c r="G41" i="4"/>
  <c r="F41" i="4"/>
  <c r="K39" i="4"/>
  <c r="J39" i="4"/>
  <c r="I39" i="4"/>
  <c r="J38" i="4"/>
  <c r="I38" i="4"/>
  <c r="G37" i="4"/>
  <c r="F37" i="4"/>
  <c r="H37" i="4" s="1"/>
  <c r="A11" i="4" s="1"/>
  <c r="I35" i="4"/>
  <c r="J35" i="4" s="1"/>
  <c r="K34" i="4"/>
  <c r="B10" i="4" s="1"/>
  <c r="J34" i="4"/>
  <c r="I34" i="4"/>
  <c r="B34" i="4"/>
  <c r="G33" i="4"/>
  <c r="F33" i="4"/>
  <c r="H33" i="4" s="1"/>
  <c r="A10" i="4" s="1"/>
  <c r="A33" i="4"/>
  <c r="J31" i="4"/>
  <c r="K31" i="4" s="1"/>
  <c r="C9" i="4" s="1"/>
  <c r="I31" i="4"/>
  <c r="I30" i="4"/>
  <c r="C30" i="4"/>
  <c r="G29" i="4"/>
  <c r="H29" i="4" s="1"/>
  <c r="A9" i="4" s="1"/>
  <c r="F29" i="4"/>
  <c r="A29" i="4"/>
  <c r="A28" i="4"/>
  <c r="K27" i="4"/>
  <c r="C8" i="4" s="1"/>
  <c r="J27" i="4"/>
  <c r="I27" i="4"/>
  <c r="C27" i="4"/>
  <c r="J26" i="4"/>
  <c r="I26" i="4"/>
  <c r="A26" i="4"/>
  <c r="H25" i="4"/>
  <c r="A8" i="4" s="1"/>
  <c r="G25" i="4"/>
  <c r="F25" i="4"/>
  <c r="B25" i="4"/>
  <c r="I23" i="4"/>
  <c r="C23" i="4"/>
  <c r="I22" i="4"/>
  <c r="J22" i="4" s="1"/>
  <c r="K22" i="4" s="1"/>
  <c r="B7" i="4" s="1"/>
  <c r="B22" i="4"/>
  <c r="G21" i="4"/>
  <c r="F21" i="4"/>
  <c r="I19" i="4"/>
  <c r="I18" i="4"/>
  <c r="J18" i="4" s="1"/>
  <c r="K18" i="4" s="1"/>
  <c r="B6" i="4" s="1"/>
  <c r="C18" i="4"/>
  <c r="G17" i="4"/>
  <c r="F17" i="4"/>
  <c r="I15" i="4"/>
  <c r="J15" i="4" s="1"/>
  <c r="K15" i="4" s="1"/>
  <c r="C5" i="4" s="1"/>
  <c r="A15" i="4"/>
  <c r="I14" i="4"/>
  <c r="G13" i="4"/>
  <c r="F13" i="4"/>
  <c r="B13" i="4"/>
  <c r="A12" i="4"/>
  <c r="I11" i="4"/>
  <c r="C11" i="4"/>
  <c r="I10" i="4"/>
  <c r="G9" i="4"/>
  <c r="F9" i="4"/>
  <c r="H9" i="4" s="1"/>
  <c r="A4" i="4" s="1"/>
  <c r="I7" i="4"/>
  <c r="I6" i="4"/>
  <c r="J6" i="4" s="1"/>
  <c r="K6" i="4" s="1"/>
  <c r="B3" i="4" s="1"/>
  <c r="G5" i="4"/>
  <c r="F5" i="4"/>
  <c r="I3" i="4"/>
  <c r="J2" i="4"/>
  <c r="I2" i="4"/>
  <c r="G1" i="4"/>
  <c r="F1" i="4"/>
  <c r="I143" i="3"/>
  <c r="I142" i="3"/>
  <c r="J142" i="3" s="1"/>
  <c r="K142" i="3" s="1"/>
  <c r="B37" i="3" s="1"/>
  <c r="G141" i="3"/>
  <c r="F141" i="3"/>
  <c r="H141" i="3" s="1"/>
  <c r="A37" i="3" s="1"/>
  <c r="I139" i="3"/>
  <c r="I138" i="3"/>
  <c r="H137" i="3"/>
  <c r="A36" i="3" s="1"/>
  <c r="G137" i="3"/>
  <c r="F137" i="3"/>
  <c r="J135" i="3"/>
  <c r="I135" i="3"/>
  <c r="K135" i="3" s="1"/>
  <c r="C35" i="3" s="1"/>
  <c r="I134" i="3"/>
  <c r="G133" i="3"/>
  <c r="F133" i="3"/>
  <c r="H133" i="3" s="1"/>
  <c r="A35" i="3" s="1"/>
  <c r="I131" i="3"/>
  <c r="J131" i="3" s="1"/>
  <c r="K131" i="3" s="1"/>
  <c r="C34" i="3" s="1"/>
  <c r="J130" i="3"/>
  <c r="I130" i="3"/>
  <c r="K130" i="3" s="1"/>
  <c r="B34" i="3" s="1"/>
  <c r="G129" i="3"/>
  <c r="F129" i="3"/>
  <c r="H129" i="3" s="1"/>
  <c r="A34" i="3" s="1"/>
  <c r="I127" i="3"/>
  <c r="I126" i="3"/>
  <c r="J126" i="3" s="1"/>
  <c r="K126" i="3" s="1"/>
  <c r="B33" i="3" s="1"/>
  <c r="G125" i="3"/>
  <c r="F125" i="3"/>
  <c r="H125" i="3" s="1"/>
  <c r="A33" i="3" s="1"/>
  <c r="I123" i="3"/>
  <c r="J122" i="3"/>
  <c r="I122" i="3"/>
  <c r="K122" i="3" s="1"/>
  <c r="B32" i="3" s="1"/>
  <c r="H121" i="3"/>
  <c r="A32" i="3" s="1"/>
  <c r="G121" i="3"/>
  <c r="F121" i="3"/>
  <c r="J119" i="3"/>
  <c r="I119" i="3"/>
  <c r="K119" i="3" s="1"/>
  <c r="C31" i="3" s="1"/>
  <c r="I118" i="3"/>
  <c r="G117" i="3"/>
  <c r="H117" i="3" s="1"/>
  <c r="A31" i="3" s="1"/>
  <c r="F117" i="3"/>
  <c r="I115" i="3"/>
  <c r="J115" i="3" s="1"/>
  <c r="K115" i="3" s="1"/>
  <c r="C30" i="3" s="1"/>
  <c r="J114" i="3"/>
  <c r="I114" i="3"/>
  <c r="K114" i="3" s="1"/>
  <c r="B30" i="3" s="1"/>
  <c r="G113" i="3"/>
  <c r="F113" i="3"/>
  <c r="H113" i="3" s="1"/>
  <c r="A30" i="3" s="1"/>
  <c r="J111" i="3"/>
  <c r="K111" i="3" s="1"/>
  <c r="C29" i="3" s="1"/>
  <c r="I111" i="3"/>
  <c r="I110" i="3"/>
  <c r="J110" i="3" s="1"/>
  <c r="K110" i="3" s="1"/>
  <c r="B29" i="3" s="1"/>
  <c r="G109" i="3"/>
  <c r="F109" i="3"/>
  <c r="H109" i="3" s="1"/>
  <c r="A29" i="3" s="1"/>
  <c r="I107" i="3"/>
  <c r="J106" i="3"/>
  <c r="K106" i="3" s="1"/>
  <c r="B28" i="3" s="1"/>
  <c r="I106" i="3"/>
  <c r="H105" i="3"/>
  <c r="A28" i="3" s="1"/>
  <c r="G105" i="3"/>
  <c r="F105" i="3"/>
  <c r="J103" i="3"/>
  <c r="I103" i="3"/>
  <c r="K103" i="3" s="1"/>
  <c r="C27" i="3" s="1"/>
  <c r="I102" i="3"/>
  <c r="G101" i="3"/>
  <c r="H101" i="3" s="1"/>
  <c r="A27" i="3" s="1"/>
  <c r="F101" i="3"/>
  <c r="I99" i="3"/>
  <c r="J99" i="3" s="1"/>
  <c r="K99" i="3" s="1"/>
  <c r="C26" i="3" s="1"/>
  <c r="J98" i="3"/>
  <c r="I98" i="3"/>
  <c r="K98" i="3" s="1"/>
  <c r="B26" i="3" s="1"/>
  <c r="G97" i="3"/>
  <c r="F97" i="3"/>
  <c r="H97" i="3" s="1"/>
  <c r="A26" i="3" s="1"/>
  <c r="J95" i="3"/>
  <c r="K95" i="3" s="1"/>
  <c r="C25" i="3" s="1"/>
  <c r="I95" i="3"/>
  <c r="I94" i="3"/>
  <c r="J94" i="3" s="1"/>
  <c r="K94" i="3" s="1"/>
  <c r="B25" i="3" s="1"/>
  <c r="G93" i="3"/>
  <c r="F93" i="3"/>
  <c r="H93" i="3" s="1"/>
  <c r="A25" i="3" s="1"/>
  <c r="I91" i="3"/>
  <c r="J90" i="3"/>
  <c r="K90" i="3" s="1"/>
  <c r="B24" i="3" s="1"/>
  <c r="I90" i="3"/>
  <c r="H89" i="3"/>
  <c r="G89" i="3"/>
  <c r="F89" i="3"/>
  <c r="J87" i="3"/>
  <c r="I87" i="3"/>
  <c r="K87" i="3" s="1"/>
  <c r="C23" i="3" s="1"/>
  <c r="I86" i="3"/>
  <c r="G85" i="3"/>
  <c r="H85" i="3" s="1"/>
  <c r="A23" i="3" s="1"/>
  <c r="F85" i="3"/>
  <c r="I83" i="3"/>
  <c r="J83" i="3" s="1"/>
  <c r="K83" i="3" s="1"/>
  <c r="C22" i="3" s="1"/>
  <c r="J82" i="3"/>
  <c r="I82" i="3"/>
  <c r="K82" i="3" s="1"/>
  <c r="B22" i="3" s="1"/>
  <c r="G81" i="3"/>
  <c r="F81" i="3"/>
  <c r="H81" i="3" s="1"/>
  <c r="A22" i="3" s="1"/>
  <c r="J79" i="3"/>
  <c r="K79" i="3" s="1"/>
  <c r="C21" i="3" s="1"/>
  <c r="I79" i="3"/>
  <c r="I78" i="3"/>
  <c r="J78" i="3" s="1"/>
  <c r="K78" i="3" s="1"/>
  <c r="B21" i="3" s="1"/>
  <c r="G77" i="3"/>
  <c r="F77" i="3"/>
  <c r="H77" i="3" s="1"/>
  <c r="A21" i="3" s="1"/>
  <c r="I75" i="3"/>
  <c r="J74" i="3"/>
  <c r="K74" i="3" s="1"/>
  <c r="B20" i="3" s="1"/>
  <c r="I74" i="3"/>
  <c r="H73" i="3"/>
  <c r="A20" i="3" s="1"/>
  <c r="G73" i="3"/>
  <c r="F73" i="3"/>
  <c r="J71" i="3"/>
  <c r="I71" i="3"/>
  <c r="K71" i="3" s="1"/>
  <c r="C19" i="3" s="1"/>
  <c r="I70" i="3"/>
  <c r="G69" i="3"/>
  <c r="H69" i="3" s="1"/>
  <c r="A19" i="3" s="1"/>
  <c r="F69" i="3"/>
  <c r="I67" i="3"/>
  <c r="J67" i="3" s="1"/>
  <c r="K67" i="3" s="1"/>
  <c r="C18" i="3" s="1"/>
  <c r="J66" i="3"/>
  <c r="I66" i="3"/>
  <c r="K66" i="3" s="1"/>
  <c r="B18" i="3" s="1"/>
  <c r="G65" i="3"/>
  <c r="F65" i="3"/>
  <c r="H65" i="3" s="1"/>
  <c r="A18" i="3" s="1"/>
  <c r="J63" i="3"/>
  <c r="K63" i="3" s="1"/>
  <c r="C17" i="3" s="1"/>
  <c r="I63" i="3"/>
  <c r="I62" i="3"/>
  <c r="J62" i="3" s="1"/>
  <c r="K62" i="3" s="1"/>
  <c r="B17" i="3" s="1"/>
  <c r="G61" i="3"/>
  <c r="F61" i="3"/>
  <c r="H61" i="3" s="1"/>
  <c r="A17" i="3" s="1"/>
  <c r="I59" i="3"/>
  <c r="J58" i="3"/>
  <c r="K58" i="3" s="1"/>
  <c r="B16" i="3" s="1"/>
  <c r="I58" i="3"/>
  <c r="H57" i="3"/>
  <c r="A16" i="3" s="1"/>
  <c r="G57" i="3"/>
  <c r="F57" i="3"/>
  <c r="J55" i="3"/>
  <c r="I55" i="3"/>
  <c r="K55" i="3" s="1"/>
  <c r="C15" i="3" s="1"/>
  <c r="I54" i="3"/>
  <c r="G53" i="3"/>
  <c r="H53" i="3" s="1"/>
  <c r="A15" i="3" s="1"/>
  <c r="F53" i="3"/>
  <c r="I51" i="3"/>
  <c r="J51" i="3" s="1"/>
  <c r="K51" i="3" s="1"/>
  <c r="C14" i="3" s="1"/>
  <c r="J50" i="3"/>
  <c r="I50" i="3"/>
  <c r="K50" i="3" s="1"/>
  <c r="B14" i="3" s="1"/>
  <c r="G49" i="3"/>
  <c r="F49" i="3"/>
  <c r="H49" i="3" s="1"/>
  <c r="A14" i="3" s="1"/>
  <c r="J47" i="3"/>
  <c r="K47" i="3" s="1"/>
  <c r="C13" i="3" s="1"/>
  <c r="I47" i="3"/>
  <c r="I46" i="3"/>
  <c r="J46" i="3" s="1"/>
  <c r="K46" i="3" s="1"/>
  <c r="B13" i="3" s="1"/>
  <c r="G45" i="3"/>
  <c r="F45" i="3"/>
  <c r="H45" i="3" s="1"/>
  <c r="A13" i="3" s="1"/>
  <c r="I43" i="3"/>
  <c r="I42" i="3"/>
  <c r="G41" i="3"/>
  <c r="F41" i="3"/>
  <c r="I39" i="3"/>
  <c r="I38" i="3"/>
  <c r="G37" i="3"/>
  <c r="F37" i="3"/>
  <c r="I35" i="3"/>
  <c r="I34" i="3"/>
  <c r="J34" i="3" s="1"/>
  <c r="K34" i="3" s="1"/>
  <c r="B10" i="3" s="1"/>
  <c r="G33" i="3"/>
  <c r="F33" i="3"/>
  <c r="I31" i="3"/>
  <c r="J31" i="3" s="1"/>
  <c r="I30" i="3"/>
  <c r="G29" i="3"/>
  <c r="F29" i="3"/>
  <c r="I27" i="3"/>
  <c r="J27" i="3" s="1"/>
  <c r="K27" i="3" s="1"/>
  <c r="C8" i="3" s="1"/>
  <c r="I26" i="3"/>
  <c r="G25" i="3"/>
  <c r="F25" i="3"/>
  <c r="H25" i="3" s="1"/>
  <c r="A8" i="3" s="1"/>
  <c r="A24" i="3"/>
  <c r="I23" i="3"/>
  <c r="J23" i="3" s="1"/>
  <c r="I22" i="3"/>
  <c r="G21" i="3"/>
  <c r="H21" i="3" s="1"/>
  <c r="A7" i="3" s="1"/>
  <c r="F21" i="3"/>
  <c r="I19" i="3"/>
  <c r="I18" i="3"/>
  <c r="J18" i="3" s="1"/>
  <c r="K18" i="3" s="1"/>
  <c r="B6" i="3" s="1"/>
  <c r="G17" i="3"/>
  <c r="F17" i="3"/>
  <c r="I15" i="3"/>
  <c r="J15" i="3" s="1"/>
  <c r="K15" i="3" s="1"/>
  <c r="C5" i="3" s="1"/>
  <c r="I14" i="3"/>
  <c r="J14" i="3" s="1"/>
  <c r="G13" i="3"/>
  <c r="F13" i="3"/>
  <c r="I11" i="3"/>
  <c r="J11" i="3" s="1"/>
  <c r="K11" i="3" s="1"/>
  <c r="C4" i="3" s="1"/>
  <c r="I10" i="3"/>
  <c r="G9" i="3"/>
  <c r="F9" i="3"/>
  <c r="I7" i="3"/>
  <c r="I6" i="3"/>
  <c r="J6" i="3" s="1"/>
  <c r="G5" i="3"/>
  <c r="F5" i="3"/>
  <c r="H5" i="3" s="1"/>
  <c r="A3" i="3" s="1"/>
  <c r="I3" i="3"/>
  <c r="I2" i="3"/>
  <c r="J2" i="3" s="1"/>
  <c r="K2" i="3" s="1"/>
  <c r="B2" i="3" s="1"/>
  <c r="G1" i="3"/>
  <c r="F1" i="3"/>
  <c r="H1" i="3" s="1"/>
  <c r="A2" i="3" s="1"/>
  <c r="I143" i="2"/>
  <c r="I142" i="2"/>
  <c r="J142" i="2" s="1"/>
  <c r="K142" i="2" s="1"/>
  <c r="B37" i="2" s="1"/>
  <c r="G141" i="2"/>
  <c r="H141" i="2" s="1"/>
  <c r="A37" i="2" s="1"/>
  <c r="F141" i="2"/>
  <c r="I139" i="2"/>
  <c r="I138" i="2"/>
  <c r="H137" i="2"/>
  <c r="A36" i="2" s="1"/>
  <c r="G137" i="2"/>
  <c r="F137" i="2"/>
  <c r="J135" i="2"/>
  <c r="K135" i="2" s="1"/>
  <c r="C35" i="2" s="1"/>
  <c r="I135" i="2"/>
  <c r="I134" i="2"/>
  <c r="G133" i="2"/>
  <c r="F133" i="2"/>
  <c r="H133" i="2" s="1"/>
  <c r="A35" i="2" s="1"/>
  <c r="K131" i="2"/>
  <c r="C34" i="2" s="1"/>
  <c r="I131" i="2"/>
  <c r="J131" i="2" s="1"/>
  <c r="J130" i="2"/>
  <c r="K130" i="2" s="1"/>
  <c r="I130" i="2"/>
  <c r="G129" i="2"/>
  <c r="F129" i="2"/>
  <c r="H129" i="2" s="1"/>
  <c r="A34" i="2" s="1"/>
  <c r="I127" i="2"/>
  <c r="I126" i="2"/>
  <c r="J126" i="2" s="1"/>
  <c r="K126" i="2" s="1"/>
  <c r="B33" i="2" s="1"/>
  <c r="G125" i="2"/>
  <c r="H125" i="2" s="1"/>
  <c r="A33" i="2" s="1"/>
  <c r="F125" i="2"/>
  <c r="I123" i="2"/>
  <c r="I122" i="2"/>
  <c r="H121" i="2"/>
  <c r="A32" i="2" s="1"/>
  <c r="G121" i="2"/>
  <c r="F121" i="2"/>
  <c r="J119" i="2"/>
  <c r="K119" i="2" s="1"/>
  <c r="C31" i="2" s="1"/>
  <c r="I119" i="2"/>
  <c r="I118" i="2"/>
  <c r="G117" i="2"/>
  <c r="F117" i="2"/>
  <c r="H117" i="2" s="1"/>
  <c r="A31" i="2" s="1"/>
  <c r="K115" i="2"/>
  <c r="I115" i="2"/>
  <c r="J115" i="2" s="1"/>
  <c r="J114" i="2"/>
  <c r="K114" i="2" s="1"/>
  <c r="B30" i="2" s="1"/>
  <c r="I114" i="2"/>
  <c r="G113" i="2"/>
  <c r="F113" i="2"/>
  <c r="H113" i="2" s="1"/>
  <c r="A30" i="2" s="1"/>
  <c r="I111" i="2"/>
  <c r="K110" i="2"/>
  <c r="B29" i="2" s="1"/>
  <c r="I110" i="2"/>
  <c r="J110" i="2" s="1"/>
  <c r="G109" i="2"/>
  <c r="H109" i="2" s="1"/>
  <c r="F109" i="2"/>
  <c r="I107" i="2"/>
  <c r="I106" i="2"/>
  <c r="H105" i="2"/>
  <c r="G105" i="2"/>
  <c r="F105" i="2"/>
  <c r="J103" i="2"/>
  <c r="K103" i="2" s="1"/>
  <c r="I103" i="2"/>
  <c r="I102" i="2"/>
  <c r="G101" i="2"/>
  <c r="F101" i="2"/>
  <c r="H101" i="2" s="1"/>
  <c r="A27" i="2" s="1"/>
  <c r="I99" i="2"/>
  <c r="J99" i="2" s="1"/>
  <c r="K99" i="2" s="1"/>
  <c r="C26" i="2" s="1"/>
  <c r="J98" i="2"/>
  <c r="K98" i="2" s="1"/>
  <c r="B26" i="2" s="1"/>
  <c r="I98" i="2"/>
  <c r="G97" i="2"/>
  <c r="F97" i="2"/>
  <c r="H97" i="2" s="1"/>
  <c r="I95" i="2"/>
  <c r="K94" i="2"/>
  <c r="I94" i="2"/>
  <c r="J94" i="2" s="1"/>
  <c r="G93" i="2"/>
  <c r="H93" i="2" s="1"/>
  <c r="A25" i="2" s="1"/>
  <c r="F93" i="2"/>
  <c r="I91" i="2"/>
  <c r="I90" i="2"/>
  <c r="H89" i="2"/>
  <c r="G89" i="2"/>
  <c r="F89" i="2"/>
  <c r="J87" i="2"/>
  <c r="K87" i="2" s="1"/>
  <c r="I87" i="2"/>
  <c r="I86" i="2"/>
  <c r="G85" i="2"/>
  <c r="F85" i="2"/>
  <c r="H85" i="2" s="1"/>
  <c r="A23" i="2" s="1"/>
  <c r="I83" i="2"/>
  <c r="J83" i="2" s="1"/>
  <c r="K83" i="2" s="1"/>
  <c r="C22" i="2" s="1"/>
  <c r="J82" i="2"/>
  <c r="K82" i="2" s="1"/>
  <c r="I82" i="2"/>
  <c r="G81" i="2"/>
  <c r="F81" i="2"/>
  <c r="H81" i="2" s="1"/>
  <c r="A22" i="2" s="1"/>
  <c r="I79" i="2"/>
  <c r="I78" i="2"/>
  <c r="J78" i="2" s="1"/>
  <c r="K78" i="2" s="1"/>
  <c r="B21" i="2" s="1"/>
  <c r="G77" i="2"/>
  <c r="H77" i="2" s="1"/>
  <c r="A21" i="2" s="1"/>
  <c r="F77" i="2"/>
  <c r="I75" i="2"/>
  <c r="I74" i="2"/>
  <c r="H73" i="2"/>
  <c r="A20" i="2" s="1"/>
  <c r="G73" i="2"/>
  <c r="F73" i="2"/>
  <c r="J71" i="2"/>
  <c r="K71" i="2" s="1"/>
  <c r="C19" i="2" s="1"/>
  <c r="I71" i="2"/>
  <c r="I70" i="2"/>
  <c r="G69" i="2"/>
  <c r="F69" i="2"/>
  <c r="H69" i="2" s="1"/>
  <c r="A19" i="2" s="1"/>
  <c r="K67" i="2"/>
  <c r="C18" i="2" s="1"/>
  <c r="I67" i="2"/>
  <c r="J67" i="2" s="1"/>
  <c r="J66" i="2"/>
  <c r="K66" i="2" s="1"/>
  <c r="I66" i="2"/>
  <c r="G65" i="2"/>
  <c r="F65" i="2"/>
  <c r="H65" i="2" s="1"/>
  <c r="A18" i="2" s="1"/>
  <c r="I63" i="2"/>
  <c r="I62" i="2"/>
  <c r="J62" i="2" s="1"/>
  <c r="K62" i="2" s="1"/>
  <c r="B17" i="2" s="1"/>
  <c r="G61" i="2"/>
  <c r="H61" i="2" s="1"/>
  <c r="F61" i="2"/>
  <c r="I59" i="2"/>
  <c r="I58" i="2"/>
  <c r="H57" i="2"/>
  <c r="A16" i="2" s="1"/>
  <c r="G57" i="2"/>
  <c r="F57" i="2"/>
  <c r="J55" i="2"/>
  <c r="K55" i="2" s="1"/>
  <c r="C15" i="2" s="1"/>
  <c r="I55" i="2"/>
  <c r="I54" i="2"/>
  <c r="G53" i="2"/>
  <c r="F53" i="2"/>
  <c r="H53" i="2" s="1"/>
  <c r="A15" i="2" s="1"/>
  <c r="I51" i="2"/>
  <c r="J51" i="2" s="1"/>
  <c r="I50" i="2"/>
  <c r="J50" i="2" s="1"/>
  <c r="K50" i="2" s="1"/>
  <c r="B14" i="2" s="1"/>
  <c r="G49" i="2"/>
  <c r="F49" i="2"/>
  <c r="H49" i="2" s="1"/>
  <c r="A14" i="2" s="1"/>
  <c r="I47" i="2"/>
  <c r="I46" i="2"/>
  <c r="J46" i="2" s="1"/>
  <c r="G45" i="2"/>
  <c r="F45" i="2"/>
  <c r="I43" i="2"/>
  <c r="I42" i="2"/>
  <c r="G41" i="2"/>
  <c r="F41" i="2"/>
  <c r="H41" i="2" s="1"/>
  <c r="A12" i="2" s="1"/>
  <c r="I39" i="2"/>
  <c r="J39" i="2" s="1"/>
  <c r="K39" i="2" s="1"/>
  <c r="C11" i="2" s="1"/>
  <c r="I38" i="2"/>
  <c r="G37" i="2"/>
  <c r="F37" i="2"/>
  <c r="H37" i="2" s="1"/>
  <c r="A11" i="2" s="1"/>
  <c r="I35" i="2"/>
  <c r="I34" i="2"/>
  <c r="J34" i="2" s="1"/>
  <c r="B34" i="2"/>
  <c r="G33" i="2"/>
  <c r="F33" i="2"/>
  <c r="I31" i="2"/>
  <c r="J31" i="2" s="1"/>
  <c r="K31" i="2" s="1"/>
  <c r="C9" i="2" s="1"/>
  <c r="I30" i="2"/>
  <c r="C30" i="2"/>
  <c r="G29" i="2"/>
  <c r="F29" i="2"/>
  <c r="A29" i="2"/>
  <c r="A28" i="2"/>
  <c r="I27" i="2"/>
  <c r="J27" i="2" s="1"/>
  <c r="K27" i="2" s="1"/>
  <c r="C8" i="2" s="1"/>
  <c r="C27" i="2"/>
  <c r="I26" i="2"/>
  <c r="J26" i="2" s="1"/>
  <c r="A26" i="2"/>
  <c r="G25" i="2"/>
  <c r="F25" i="2"/>
  <c r="B25" i="2"/>
  <c r="A24" i="2"/>
  <c r="I23" i="2"/>
  <c r="C23" i="2"/>
  <c r="I22" i="2"/>
  <c r="J22" i="2" s="1"/>
  <c r="K22" i="2" s="1"/>
  <c r="B7" i="2" s="1"/>
  <c r="B22" i="2"/>
  <c r="G21" i="2"/>
  <c r="F21" i="2"/>
  <c r="I19" i="2"/>
  <c r="J19" i="2" s="1"/>
  <c r="I18" i="2"/>
  <c r="J18" i="2" s="1"/>
  <c r="K18" i="2" s="1"/>
  <c r="B6" i="2" s="1"/>
  <c r="B18" i="2"/>
  <c r="G17" i="2"/>
  <c r="F17" i="2"/>
  <c r="A17" i="2"/>
  <c r="I15" i="2"/>
  <c r="J15" i="2" s="1"/>
  <c r="K15" i="2" s="1"/>
  <c r="C5" i="2" s="1"/>
  <c r="I14" i="2"/>
  <c r="G13" i="2"/>
  <c r="F13" i="2"/>
  <c r="I11" i="2"/>
  <c r="I10" i="2"/>
  <c r="J10" i="2" s="1"/>
  <c r="G9" i="2"/>
  <c r="F9" i="2"/>
  <c r="H9" i="2" s="1"/>
  <c r="A4" i="2" s="1"/>
  <c r="I7" i="2"/>
  <c r="I6" i="2"/>
  <c r="G5" i="2"/>
  <c r="F5" i="2"/>
  <c r="H5" i="2" s="1"/>
  <c r="A3" i="2" s="1"/>
  <c r="I3" i="2"/>
  <c r="J3" i="2" s="1"/>
  <c r="I2" i="2"/>
  <c r="J2" i="2" s="1"/>
  <c r="K2" i="2" s="1"/>
  <c r="B2" i="2" s="1"/>
  <c r="G1" i="2"/>
  <c r="F1" i="2"/>
  <c r="H1" i="2" s="1"/>
  <c r="A2" i="2" s="1"/>
  <c r="C24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2" i="1"/>
  <c r="B2" i="1"/>
  <c r="A36" i="1"/>
  <c r="A37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K143" i="1"/>
  <c r="K142" i="1"/>
  <c r="K139" i="1"/>
  <c r="K138" i="1"/>
  <c r="K135" i="1"/>
  <c r="K134" i="1"/>
  <c r="K131" i="1"/>
  <c r="K130" i="1"/>
  <c r="K127" i="1"/>
  <c r="K126" i="1"/>
  <c r="K123" i="1"/>
  <c r="K122" i="1"/>
  <c r="K119" i="1"/>
  <c r="K118" i="1"/>
  <c r="K115" i="1"/>
  <c r="K114" i="1"/>
  <c r="K111" i="1"/>
  <c r="K110" i="1"/>
  <c r="K107" i="1"/>
  <c r="K106" i="1"/>
  <c r="K103" i="1"/>
  <c r="K102" i="1"/>
  <c r="K99" i="1"/>
  <c r="K98" i="1"/>
  <c r="K95" i="1"/>
  <c r="K94" i="1"/>
  <c r="K91" i="1"/>
  <c r="K90" i="1"/>
  <c r="K87" i="1"/>
  <c r="K86" i="1"/>
  <c r="K83" i="1"/>
  <c r="K82" i="1"/>
  <c r="K79" i="1"/>
  <c r="K78" i="1"/>
  <c r="K75" i="1"/>
  <c r="K74" i="1"/>
  <c r="K71" i="1"/>
  <c r="K70" i="1"/>
  <c r="K67" i="1"/>
  <c r="K66" i="1"/>
  <c r="K63" i="1"/>
  <c r="K62" i="1"/>
  <c r="K59" i="1"/>
  <c r="K58" i="1"/>
  <c r="K55" i="1"/>
  <c r="K54" i="1"/>
  <c r="K51" i="1"/>
  <c r="K50" i="1"/>
  <c r="K47" i="1"/>
  <c r="K46" i="1"/>
  <c r="K43" i="1"/>
  <c r="K42" i="1"/>
  <c r="K39" i="1"/>
  <c r="K38" i="1"/>
  <c r="K35" i="1"/>
  <c r="K34" i="1"/>
  <c r="K31" i="1"/>
  <c r="K30" i="1"/>
  <c r="K27" i="1"/>
  <c r="K26" i="1"/>
  <c r="K23" i="1"/>
  <c r="K22" i="1"/>
  <c r="K19" i="1"/>
  <c r="K18" i="1"/>
  <c r="K15" i="1"/>
  <c r="K14" i="1"/>
  <c r="K11" i="1"/>
  <c r="K10" i="1"/>
  <c r="K7" i="1"/>
  <c r="K6" i="1"/>
  <c r="K3" i="1"/>
  <c r="K2" i="1"/>
  <c r="I143" i="1"/>
  <c r="J143" i="1" s="1"/>
  <c r="I139" i="1"/>
  <c r="J139" i="1" s="1"/>
  <c r="I135" i="1"/>
  <c r="J135" i="1" s="1"/>
  <c r="I131" i="1"/>
  <c r="J131" i="1" s="1"/>
  <c r="I127" i="1"/>
  <c r="J127" i="1" s="1"/>
  <c r="I123" i="1"/>
  <c r="J123" i="1" s="1"/>
  <c r="I119" i="1"/>
  <c r="J119" i="1" s="1"/>
  <c r="I115" i="1"/>
  <c r="J115" i="1" s="1"/>
  <c r="I111" i="1"/>
  <c r="J111" i="1" s="1"/>
  <c r="I107" i="1"/>
  <c r="J107" i="1" s="1"/>
  <c r="I103" i="1"/>
  <c r="J103" i="1" s="1"/>
  <c r="I99" i="1"/>
  <c r="J99" i="1" s="1"/>
  <c r="I95" i="1"/>
  <c r="J95" i="1" s="1"/>
  <c r="I91" i="1"/>
  <c r="J91" i="1" s="1"/>
  <c r="I87" i="1"/>
  <c r="J87" i="1" s="1"/>
  <c r="I83" i="1"/>
  <c r="J83" i="1" s="1"/>
  <c r="I79" i="1"/>
  <c r="J79" i="1" s="1"/>
  <c r="I75" i="1"/>
  <c r="J75" i="1" s="1"/>
  <c r="I71" i="1"/>
  <c r="J71" i="1" s="1"/>
  <c r="I67" i="1"/>
  <c r="J67" i="1" s="1"/>
  <c r="I63" i="1"/>
  <c r="J63" i="1" s="1"/>
  <c r="I59" i="1"/>
  <c r="J59" i="1" s="1"/>
  <c r="I55" i="1"/>
  <c r="J55" i="1" s="1"/>
  <c r="I51" i="1"/>
  <c r="J51" i="1" s="1"/>
  <c r="I47" i="1"/>
  <c r="J47" i="1" s="1"/>
  <c r="I43" i="1"/>
  <c r="J43" i="1" s="1"/>
  <c r="I39" i="1"/>
  <c r="J39" i="1" s="1"/>
  <c r="I35" i="1"/>
  <c r="J35" i="1" s="1"/>
  <c r="I31" i="1"/>
  <c r="J31" i="1" s="1"/>
  <c r="I27" i="1"/>
  <c r="J27" i="1" s="1"/>
  <c r="I23" i="1"/>
  <c r="J23" i="1" s="1"/>
  <c r="I19" i="1"/>
  <c r="J19" i="1" s="1"/>
  <c r="I15" i="1"/>
  <c r="J15" i="1" s="1"/>
  <c r="I11" i="1"/>
  <c r="J11" i="1" s="1"/>
  <c r="I7" i="1"/>
  <c r="J7" i="1" s="1"/>
  <c r="J3" i="1"/>
  <c r="I3" i="1"/>
  <c r="I142" i="1"/>
  <c r="J142" i="1" s="1"/>
  <c r="I138" i="1"/>
  <c r="J138" i="1" s="1"/>
  <c r="I134" i="1"/>
  <c r="J134" i="1" s="1"/>
  <c r="I130" i="1"/>
  <c r="J130" i="1" s="1"/>
  <c r="I126" i="1"/>
  <c r="J126" i="1" s="1"/>
  <c r="I122" i="1"/>
  <c r="J122" i="1" s="1"/>
  <c r="I118" i="1"/>
  <c r="J118" i="1" s="1"/>
  <c r="I114" i="1"/>
  <c r="J114" i="1" s="1"/>
  <c r="I110" i="1"/>
  <c r="J110" i="1" s="1"/>
  <c r="I106" i="1"/>
  <c r="J106" i="1" s="1"/>
  <c r="I102" i="1"/>
  <c r="J102" i="1" s="1"/>
  <c r="I98" i="1"/>
  <c r="J98" i="1" s="1"/>
  <c r="I94" i="1"/>
  <c r="J94" i="1" s="1"/>
  <c r="I90" i="1"/>
  <c r="J90" i="1" s="1"/>
  <c r="I86" i="1"/>
  <c r="J86" i="1" s="1"/>
  <c r="I82" i="1"/>
  <c r="J82" i="1" s="1"/>
  <c r="I78" i="1"/>
  <c r="J78" i="1" s="1"/>
  <c r="I74" i="1"/>
  <c r="J74" i="1" s="1"/>
  <c r="I70" i="1"/>
  <c r="J70" i="1" s="1"/>
  <c r="I66" i="1"/>
  <c r="J66" i="1" s="1"/>
  <c r="I62" i="1"/>
  <c r="J62" i="1" s="1"/>
  <c r="I58" i="1"/>
  <c r="J58" i="1" s="1"/>
  <c r="I54" i="1"/>
  <c r="J54" i="1" s="1"/>
  <c r="I50" i="1"/>
  <c r="J50" i="1" s="1"/>
  <c r="I46" i="1"/>
  <c r="J46" i="1" s="1"/>
  <c r="I42" i="1"/>
  <c r="J42" i="1" s="1"/>
  <c r="I38" i="1"/>
  <c r="J38" i="1" s="1"/>
  <c r="I34" i="1"/>
  <c r="J34" i="1" s="1"/>
  <c r="I30" i="1"/>
  <c r="J30" i="1" s="1"/>
  <c r="I26" i="1"/>
  <c r="J26" i="1" s="1"/>
  <c r="I22" i="1"/>
  <c r="J22" i="1" s="1"/>
  <c r="I18" i="1"/>
  <c r="J18" i="1" s="1"/>
  <c r="I14" i="1"/>
  <c r="J14" i="1" s="1"/>
  <c r="I10" i="1"/>
  <c r="J10" i="1" s="1"/>
  <c r="I6" i="1"/>
  <c r="J6" i="1" s="1"/>
  <c r="J2" i="1"/>
  <c r="I2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1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G1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1" i="1"/>
  <c r="J15" i="8" l="1"/>
  <c r="K15" i="8" s="1"/>
  <c r="C5" i="8" s="1"/>
  <c r="J6" i="8"/>
  <c r="K6" i="8" s="1"/>
  <c r="B3" i="8" s="1"/>
  <c r="J22" i="8"/>
  <c r="K22" i="8" s="1"/>
  <c r="B7" i="8" s="1"/>
  <c r="H37" i="8"/>
  <c r="A11" i="8" s="1"/>
  <c r="H5" i="8"/>
  <c r="A3" i="8" s="1"/>
  <c r="H21" i="8"/>
  <c r="A7" i="8" s="1"/>
  <c r="J31" i="8"/>
  <c r="K31" i="8" s="1"/>
  <c r="C9" i="8" s="1"/>
  <c r="K39" i="8"/>
  <c r="C11" i="8" s="1"/>
  <c r="K127" i="8"/>
  <c r="C33" i="8" s="1"/>
  <c r="J3" i="8"/>
  <c r="K3" i="8" s="1"/>
  <c r="C2" i="8" s="1"/>
  <c r="K10" i="8"/>
  <c r="B4" i="8" s="1"/>
  <c r="J10" i="8"/>
  <c r="K43" i="8"/>
  <c r="C12" i="8" s="1"/>
  <c r="K75" i="8"/>
  <c r="C20" i="8" s="1"/>
  <c r="K107" i="8"/>
  <c r="C28" i="8" s="1"/>
  <c r="K111" i="8"/>
  <c r="C29" i="8" s="1"/>
  <c r="H13" i="8"/>
  <c r="A5" i="8" s="1"/>
  <c r="K54" i="8"/>
  <c r="B15" i="8" s="1"/>
  <c r="K139" i="8"/>
  <c r="C36" i="8" s="1"/>
  <c r="K143" i="8"/>
  <c r="C37" i="8" s="1"/>
  <c r="J19" i="8"/>
  <c r="K19" i="8" s="1"/>
  <c r="C6" i="8" s="1"/>
  <c r="J26" i="8"/>
  <c r="K26" i="8" s="1"/>
  <c r="B8" i="8" s="1"/>
  <c r="J35" i="8"/>
  <c r="K35" i="8" s="1"/>
  <c r="C10" i="8" s="1"/>
  <c r="J38" i="8"/>
  <c r="K38" i="8" s="1"/>
  <c r="B11" i="8" s="1"/>
  <c r="J43" i="8"/>
  <c r="J54" i="8"/>
  <c r="J59" i="8"/>
  <c r="K59" i="8" s="1"/>
  <c r="C16" i="8" s="1"/>
  <c r="J70" i="8"/>
  <c r="K70" i="8" s="1"/>
  <c r="B19" i="8" s="1"/>
  <c r="J75" i="8"/>
  <c r="J86" i="8"/>
  <c r="K86" i="8" s="1"/>
  <c r="B23" i="8" s="1"/>
  <c r="J91" i="8"/>
  <c r="K91" i="8" s="1"/>
  <c r="C24" i="8" s="1"/>
  <c r="J102" i="8"/>
  <c r="K102" i="8" s="1"/>
  <c r="B27" i="8" s="1"/>
  <c r="J107" i="8"/>
  <c r="J118" i="8"/>
  <c r="K118" i="8" s="1"/>
  <c r="B31" i="8" s="1"/>
  <c r="J123" i="8"/>
  <c r="K123" i="8" s="1"/>
  <c r="C32" i="8" s="1"/>
  <c r="J134" i="8"/>
  <c r="K134" i="8" s="1"/>
  <c r="B35" i="8" s="1"/>
  <c r="J139" i="8"/>
  <c r="J106" i="8"/>
  <c r="K106" i="8" s="1"/>
  <c r="B28" i="8" s="1"/>
  <c r="J111" i="8"/>
  <c r="J122" i="8"/>
  <c r="K122" i="8" s="1"/>
  <c r="B32" i="8" s="1"/>
  <c r="J127" i="8"/>
  <c r="J138" i="8"/>
  <c r="K138" i="8" s="1"/>
  <c r="B36" i="8" s="1"/>
  <c r="J143" i="8"/>
  <c r="J7" i="7"/>
  <c r="K7" i="7" s="1"/>
  <c r="C3" i="7" s="1"/>
  <c r="K6" i="7"/>
  <c r="B3" i="7" s="1"/>
  <c r="J11" i="7"/>
  <c r="K11" i="7" s="1"/>
  <c r="C4" i="7" s="1"/>
  <c r="J6" i="7"/>
  <c r="K35" i="7"/>
  <c r="C10" i="7" s="1"/>
  <c r="K70" i="7"/>
  <c r="B19" i="7" s="1"/>
  <c r="K134" i="7"/>
  <c r="B35" i="7" s="1"/>
  <c r="K19" i="7"/>
  <c r="C6" i="7" s="1"/>
  <c r="K91" i="7"/>
  <c r="C24" i="7" s="1"/>
  <c r="K143" i="7"/>
  <c r="C37" i="7" s="1"/>
  <c r="J3" i="7"/>
  <c r="K3" i="7" s="1"/>
  <c r="C2" i="7" s="1"/>
  <c r="J10" i="7"/>
  <c r="K10" i="7" s="1"/>
  <c r="B4" i="7" s="1"/>
  <c r="J19" i="7"/>
  <c r="J26" i="7"/>
  <c r="K26" i="7" s="1"/>
  <c r="B8" i="7" s="1"/>
  <c r="J35" i="7"/>
  <c r="J38" i="7"/>
  <c r="K38" i="7" s="1"/>
  <c r="B11" i="7" s="1"/>
  <c r="J43" i="7"/>
  <c r="K43" i="7" s="1"/>
  <c r="C12" i="7" s="1"/>
  <c r="J54" i="7"/>
  <c r="K54" i="7" s="1"/>
  <c r="B15" i="7" s="1"/>
  <c r="J59" i="7"/>
  <c r="K59" i="7" s="1"/>
  <c r="C16" i="7" s="1"/>
  <c r="J70" i="7"/>
  <c r="J75" i="7"/>
  <c r="K75" i="7" s="1"/>
  <c r="C20" i="7" s="1"/>
  <c r="J86" i="7"/>
  <c r="K86" i="7" s="1"/>
  <c r="B23" i="7" s="1"/>
  <c r="J91" i="7"/>
  <c r="J102" i="7"/>
  <c r="K102" i="7" s="1"/>
  <c r="B27" i="7" s="1"/>
  <c r="J107" i="7"/>
  <c r="K107" i="7" s="1"/>
  <c r="C28" i="7" s="1"/>
  <c r="J118" i="7"/>
  <c r="K118" i="7" s="1"/>
  <c r="B31" i="7" s="1"/>
  <c r="J123" i="7"/>
  <c r="K123" i="7" s="1"/>
  <c r="C32" i="7" s="1"/>
  <c r="J134" i="7"/>
  <c r="J139" i="7"/>
  <c r="K139" i="7" s="1"/>
  <c r="C36" i="7" s="1"/>
  <c r="J138" i="7"/>
  <c r="K138" i="7" s="1"/>
  <c r="B36" i="7" s="1"/>
  <c r="J143" i="7"/>
  <c r="K6" i="6"/>
  <c r="B3" i="6" s="1"/>
  <c r="J2" i="6"/>
  <c r="K2" i="6" s="1"/>
  <c r="B2" i="6" s="1"/>
  <c r="J6" i="6"/>
  <c r="J3" i="6"/>
  <c r="K3" i="6" s="1"/>
  <c r="C2" i="6" s="1"/>
  <c r="K59" i="6"/>
  <c r="C16" i="6" s="1"/>
  <c r="K123" i="6"/>
  <c r="C32" i="6" s="1"/>
  <c r="K14" i="6"/>
  <c r="B5" i="6" s="1"/>
  <c r="K47" i="6"/>
  <c r="C13" i="6" s="1"/>
  <c r="K111" i="6"/>
  <c r="C29" i="6" s="1"/>
  <c r="K74" i="6"/>
  <c r="B20" i="6" s="1"/>
  <c r="K138" i="6"/>
  <c r="B36" i="6" s="1"/>
  <c r="J10" i="6"/>
  <c r="K10" i="6" s="1"/>
  <c r="B4" i="6" s="1"/>
  <c r="K35" i="6"/>
  <c r="C10" i="6" s="1"/>
  <c r="K86" i="6"/>
  <c r="B23" i="6" s="1"/>
  <c r="J19" i="6"/>
  <c r="K19" i="6" s="1"/>
  <c r="C6" i="6" s="1"/>
  <c r="J26" i="6"/>
  <c r="K26" i="6" s="1"/>
  <c r="B8" i="6" s="1"/>
  <c r="J35" i="6"/>
  <c r="J38" i="6"/>
  <c r="K38" i="6" s="1"/>
  <c r="B11" i="6" s="1"/>
  <c r="J43" i="6"/>
  <c r="K43" i="6" s="1"/>
  <c r="C12" i="6" s="1"/>
  <c r="J54" i="6"/>
  <c r="K54" i="6" s="1"/>
  <c r="B15" i="6" s="1"/>
  <c r="J59" i="6"/>
  <c r="J70" i="6"/>
  <c r="K70" i="6" s="1"/>
  <c r="B19" i="6" s="1"/>
  <c r="J75" i="6"/>
  <c r="K75" i="6" s="1"/>
  <c r="C20" i="6" s="1"/>
  <c r="J86" i="6"/>
  <c r="J91" i="6"/>
  <c r="K91" i="6" s="1"/>
  <c r="C24" i="6" s="1"/>
  <c r="J102" i="6"/>
  <c r="K102" i="6" s="1"/>
  <c r="B27" i="6" s="1"/>
  <c r="J107" i="6"/>
  <c r="K107" i="6" s="1"/>
  <c r="C28" i="6" s="1"/>
  <c r="J118" i="6"/>
  <c r="K118" i="6" s="1"/>
  <c r="B31" i="6" s="1"/>
  <c r="J123" i="6"/>
  <c r="J134" i="6"/>
  <c r="K134" i="6" s="1"/>
  <c r="B35" i="6" s="1"/>
  <c r="J139" i="6"/>
  <c r="K139" i="6" s="1"/>
  <c r="C36" i="6" s="1"/>
  <c r="J7" i="6"/>
  <c r="K7" i="6" s="1"/>
  <c r="C3" i="6" s="1"/>
  <c r="J14" i="6"/>
  <c r="J23" i="6"/>
  <c r="K23" i="6" s="1"/>
  <c r="C7" i="6" s="1"/>
  <c r="J30" i="6"/>
  <c r="K30" i="6" s="1"/>
  <c r="B9" i="6" s="1"/>
  <c r="J42" i="6"/>
  <c r="K42" i="6" s="1"/>
  <c r="B12" i="6" s="1"/>
  <c r="J47" i="6"/>
  <c r="J58" i="6"/>
  <c r="K58" i="6" s="1"/>
  <c r="B16" i="6" s="1"/>
  <c r="J63" i="6"/>
  <c r="K63" i="6" s="1"/>
  <c r="C17" i="6" s="1"/>
  <c r="J74" i="6"/>
  <c r="J79" i="6"/>
  <c r="K79" i="6" s="1"/>
  <c r="C21" i="6" s="1"/>
  <c r="J90" i="6"/>
  <c r="K90" i="6" s="1"/>
  <c r="B24" i="6" s="1"/>
  <c r="J95" i="6"/>
  <c r="K95" i="6" s="1"/>
  <c r="C25" i="6" s="1"/>
  <c r="J106" i="6"/>
  <c r="K106" i="6" s="1"/>
  <c r="B28" i="6" s="1"/>
  <c r="J111" i="6"/>
  <c r="J122" i="6"/>
  <c r="K122" i="6" s="1"/>
  <c r="B32" i="6" s="1"/>
  <c r="J127" i="6"/>
  <c r="K127" i="6" s="1"/>
  <c r="C33" i="6" s="1"/>
  <c r="J138" i="6"/>
  <c r="J143" i="6"/>
  <c r="K143" i="6" s="1"/>
  <c r="C37" i="6" s="1"/>
  <c r="J11" i="5"/>
  <c r="K11" i="5" s="1"/>
  <c r="C4" i="5" s="1"/>
  <c r="K18" i="5"/>
  <c r="B6" i="5" s="1"/>
  <c r="J58" i="5"/>
  <c r="K58" i="5" s="1"/>
  <c r="B16" i="5" s="1"/>
  <c r="J90" i="5"/>
  <c r="K90" i="5" s="1"/>
  <c r="B24" i="5" s="1"/>
  <c r="K14" i="5"/>
  <c r="B5" i="5" s="1"/>
  <c r="J14" i="5"/>
  <c r="J30" i="5"/>
  <c r="K30" i="5" s="1"/>
  <c r="B9" i="5" s="1"/>
  <c r="J47" i="5"/>
  <c r="K47" i="5" s="1"/>
  <c r="C13" i="5" s="1"/>
  <c r="J54" i="5"/>
  <c r="K54" i="5" s="1"/>
  <c r="B15" i="5" s="1"/>
  <c r="J63" i="5"/>
  <c r="K63" i="5" s="1"/>
  <c r="C17" i="5" s="1"/>
  <c r="J79" i="5"/>
  <c r="K79" i="5" s="1"/>
  <c r="C21" i="5" s="1"/>
  <c r="J86" i="5"/>
  <c r="K86" i="5" s="1"/>
  <c r="B23" i="5" s="1"/>
  <c r="J95" i="5"/>
  <c r="K95" i="5" s="1"/>
  <c r="C25" i="5" s="1"/>
  <c r="K38" i="5"/>
  <c r="B11" i="5" s="1"/>
  <c r="J42" i="5"/>
  <c r="K42" i="5" s="1"/>
  <c r="B12" i="5" s="1"/>
  <c r="K70" i="5"/>
  <c r="B19" i="5" s="1"/>
  <c r="J74" i="5"/>
  <c r="K74" i="5" s="1"/>
  <c r="B20" i="5" s="1"/>
  <c r="K102" i="5"/>
  <c r="B27" i="5" s="1"/>
  <c r="J107" i="5"/>
  <c r="K107" i="5" s="1"/>
  <c r="C28" i="5" s="1"/>
  <c r="J118" i="5"/>
  <c r="K118" i="5" s="1"/>
  <c r="B31" i="5" s="1"/>
  <c r="J3" i="5"/>
  <c r="K3" i="5" s="1"/>
  <c r="C2" i="5" s="1"/>
  <c r="J7" i="5"/>
  <c r="K7" i="5" s="1"/>
  <c r="C3" i="5" s="1"/>
  <c r="J19" i="5"/>
  <c r="K19" i="5" s="1"/>
  <c r="C6" i="5" s="1"/>
  <c r="J23" i="5"/>
  <c r="K23" i="5" s="1"/>
  <c r="C7" i="5" s="1"/>
  <c r="J35" i="5"/>
  <c r="K35" i="5" s="1"/>
  <c r="C10" i="5" s="1"/>
  <c r="J43" i="5"/>
  <c r="K43" i="5" s="1"/>
  <c r="C12" i="5" s="1"/>
  <c r="H49" i="5"/>
  <c r="A14" i="5" s="1"/>
  <c r="J59" i="5"/>
  <c r="K59" i="5" s="1"/>
  <c r="C16" i="5" s="1"/>
  <c r="J75" i="5"/>
  <c r="K75" i="5" s="1"/>
  <c r="C20" i="5" s="1"/>
  <c r="J91" i="5"/>
  <c r="K91" i="5" s="1"/>
  <c r="C24" i="5" s="1"/>
  <c r="J139" i="5"/>
  <c r="K139" i="5" s="1"/>
  <c r="C36" i="5" s="1"/>
  <c r="K10" i="5"/>
  <c r="B4" i="5" s="1"/>
  <c r="K26" i="5"/>
  <c r="B8" i="5" s="1"/>
  <c r="K106" i="5"/>
  <c r="B28" i="5" s="1"/>
  <c r="K123" i="5"/>
  <c r="C32" i="5" s="1"/>
  <c r="J123" i="5"/>
  <c r="J134" i="5"/>
  <c r="K134" i="5" s="1"/>
  <c r="B35" i="5" s="1"/>
  <c r="K143" i="5"/>
  <c r="C37" i="5" s="1"/>
  <c r="J106" i="5"/>
  <c r="J111" i="5"/>
  <c r="K111" i="5" s="1"/>
  <c r="C29" i="5" s="1"/>
  <c r="J122" i="5"/>
  <c r="K122" i="5" s="1"/>
  <c r="B32" i="5" s="1"/>
  <c r="J127" i="5"/>
  <c r="K127" i="5" s="1"/>
  <c r="C33" i="5" s="1"/>
  <c r="J138" i="5"/>
  <c r="K138" i="5" s="1"/>
  <c r="B36" i="5" s="1"/>
  <c r="J143" i="5"/>
  <c r="H1" i="4"/>
  <c r="A2" i="4" s="1"/>
  <c r="H13" i="4"/>
  <c r="A5" i="4" s="1"/>
  <c r="K2" i="4"/>
  <c r="B2" i="4" s="1"/>
  <c r="H21" i="4"/>
  <c r="A7" i="4" s="1"/>
  <c r="H5" i="4"/>
  <c r="A3" i="4" s="1"/>
  <c r="J11" i="4"/>
  <c r="K11" i="4" s="1"/>
  <c r="C4" i="4" s="1"/>
  <c r="H17" i="4"/>
  <c r="A6" i="4" s="1"/>
  <c r="J14" i="4"/>
  <c r="K14" i="4" s="1"/>
  <c r="B5" i="4" s="1"/>
  <c r="K107" i="4"/>
  <c r="C28" i="4" s="1"/>
  <c r="J107" i="4"/>
  <c r="J19" i="4"/>
  <c r="K19" i="4" s="1"/>
  <c r="C6" i="4" s="1"/>
  <c r="K102" i="4"/>
  <c r="B27" i="4" s="1"/>
  <c r="J102" i="4"/>
  <c r="J123" i="4"/>
  <c r="K123" i="4"/>
  <c r="C32" i="4" s="1"/>
  <c r="K26" i="4"/>
  <c r="B8" i="4" s="1"/>
  <c r="J70" i="4"/>
  <c r="K70" i="4"/>
  <c r="B19" i="4" s="1"/>
  <c r="J118" i="4"/>
  <c r="K118" i="4"/>
  <c r="B31" i="4" s="1"/>
  <c r="J139" i="4"/>
  <c r="K139" i="4"/>
  <c r="C36" i="4" s="1"/>
  <c r="K30" i="4"/>
  <c r="B9" i="4" s="1"/>
  <c r="J30" i="4"/>
  <c r="K35" i="4"/>
  <c r="C10" i="4" s="1"/>
  <c r="K43" i="4"/>
  <c r="C12" i="4" s="1"/>
  <c r="K47" i="4"/>
  <c r="C13" i="4" s="1"/>
  <c r="J47" i="4"/>
  <c r="J63" i="4"/>
  <c r="K63" i="4" s="1"/>
  <c r="C17" i="4" s="1"/>
  <c r="J86" i="4"/>
  <c r="K86" i="4" s="1"/>
  <c r="B23" i="4" s="1"/>
  <c r="J3" i="4"/>
  <c r="K3" i="4" s="1"/>
  <c r="C2" i="4" s="1"/>
  <c r="J7" i="4"/>
  <c r="K7" i="4" s="1"/>
  <c r="C3" i="4" s="1"/>
  <c r="J23" i="4"/>
  <c r="K23" i="4" s="1"/>
  <c r="C7" i="4" s="1"/>
  <c r="J43" i="4"/>
  <c r="J59" i="4"/>
  <c r="K59" i="4" s="1"/>
  <c r="C16" i="4" s="1"/>
  <c r="J75" i="4"/>
  <c r="K75" i="4" s="1"/>
  <c r="C20" i="4" s="1"/>
  <c r="K138" i="4"/>
  <c r="B36" i="4" s="1"/>
  <c r="J10" i="4"/>
  <c r="K10" i="4" s="1"/>
  <c r="B4" i="4" s="1"/>
  <c r="K38" i="4"/>
  <c r="B11" i="4" s="1"/>
  <c r="J42" i="4"/>
  <c r="K42" i="4" s="1"/>
  <c r="B12" i="4" s="1"/>
  <c r="K54" i="4"/>
  <c r="B15" i="4" s="1"/>
  <c r="K58" i="4"/>
  <c r="B16" i="4" s="1"/>
  <c r="J58" i="4"/>
  <c r="J91" i="4"/>
  <c r="K91" i="4" s="1"/>
  <c r="C24" i="4" s="1"/>
  <c r="J134" i="4"/>
  <c r="K134" i="4" s="1"/>
  <c r="B35" i="4" s="1"/>
  <c r="K143" i="4"/>
  <c r="C37" i="4" s="1"/>
  <c r="J74" i="4"/>
  <c r="K74" i="4" s="1"/>
  <c r="B20" i="4" s="1"/>
  <c r="J79" i="4"/>
  <c r="K79" i="4" s="1"/>
  <c r="C21" i="4" s="1"/>
  <c r="J90" i="4"/>
  <c r="K90" i="4" s="1"/>
  <c r="B24" i="4" s="1"/>
  <c r="J95" i="4"/>
  <c r="K95" i="4" s="1"/>
  <c r="C25" i="4" s="1"/>
  <c r="J106" i="4"/>
  <c r="K106" i="4" s="1"/>
  <c r="B28" i="4" s="1"/>
  <c r="J111" i="4"/>
  <c r="K111" i="4" s="1"/>
  <c r="C29" i="4" s="1"/>
  <c r="J122" i="4"/>
  <c r="K122" i="4" s="1"/>
  <c r="B32" i="4" s="1"/>
  <c r="J127" i="4"/>
  <c r="K127" i="4" s="1"/>
  <c r="C33" i="4" s="1"/>
  <c r="J138" i="4"/>
  <c r="J143" i="4"/>
  <c r="H41" i="3"/>
  <c r="A12" i="3" s="1"/>
  <c r="H9" i="3"/>
  <c r="A4" i="3" s="1"/>
  <c r="H33" i="3"/>
  <c r="A10" i="3" s="1"/>
  <c r="J39" i="3"/>
  <c r="K39" i="3" s="1"/>
  <c r="C11" i="3" s="1"/>
  <c r="J7" i="3"/>
  <c r="K7" i="3" s="1"/>
  <c r="C3" i="3" s="1"/>
  <c r="H13" i="3"/>
  <c r="A5" i="3" s="1"/>
  <c r="J22" i="3"/>
  <c r="K22" i="3" s="1"/>
  <c r="B7" i="3" s="1"/>
  <c r="J30" i="3"/>
  <c r="K30" i="3" s="1"/>
  <c r="B9" i="3" s="1"/>
  <c r="H37" i="3"/>
  <c r="A11" i="3" s="1"/>
  <c r="J42" i="3"/>
  <c r="K42" i="3" s="1"/>
  <c r="B12" i="3" s="1"/>
  <c r="K6" i="3"/>
  <c r="B3" i="3" s="1"/>
  <c r="K14" i="3"/>
  <c r="B5" i="3" s="1"/>
  <c r="H17" i="3"/>
  <c r="A6" i="3" s="1"/>
  <c r="K23" i="3"/>
  <c r="C7" i="3" s="1"/>
  <c r="H29" i="3"/>
  <c r="A9" i="3" s="1"/>
  <c r="K31" i="3"/>
  <c r="C9" i="3" s="1"/>
  <c r="K54" i="3"/>
  <c r="B15" i="3" s="1"/>
  <c r="K127" i="3"/>
  <c r="C33" i="3" s="1"/>
  <c r="K75" i="3"/>
  <c r="C20" i="3" s="1"/>
  <c r="K86" i="3"/>
  <c r="B23" i="3" s="1"/>
  <c r="K107" i="3"/>
  <c r="C28" i="3" s="1"/>
  <c r="J3" i="3"/>
  <c r="K3" i="3" s="1"/>
  <c r="C2" i="3" s="1"/>
  <c r="J10" i="3"/>
  <c r="K10" i="3" s="1"/>
  <c r="B4" i="3" s="1"/>
  <c r="J19" i="3"/>
  <c r="K19" i="3" s="1"/>
  <c r="C6" i="3" s="1"/>
  <c r="J26" i="3"/>
  <c r="K26" i="3" s="1"/>
  <c r="B8" i="3" s="1"/>
  <c r="J35" i="3"/>
  <c r="K35" i="3" s="1"/>
  <c r="C10" i="3" s="1"/>
  <c r="J38" i="3"/>
  <c r="K38" i="3" s="1"/>
  <c r="B11" i="3" s="1"/>
  <c r="J43" i="3"/>
  <c r="K43" i="3" s="1"/>
  <c r="C12" i="3" s="1"/>
  <c r="J54" i="3"/>
  <c r="J59" i="3"/>
  <c r="K59" i="3" s="1"/>
  <c r="C16" i="3" s="1"/>
  <c r="J70" i="3"/>
  <c r="K70" i="3" s="1"/>
  <c r="B19" i="3" s="1"/>
  <c r="J75" i="3"/>
  <c r="J86" i="3"/>
  <c r="J91" i="3"/>
  <c r="K91" i="3" s="1"/>
  <c r="C24" i="3" s="1"/>
  <c r="J102" i="3"/>
  <c r="K102" i="3" s="1"/>
  <c r="B27" i="3" s="1"/>
  <c r="J107" i="3"/>
  <c r="J118" i="3"/>
  <c r="K118" i="3" s="1"/>
  <c r="B31" i="3" s="1"/>
  <c r="J123" i="3"/>
  <c r="K123" i="3" s="1"/>
  <c r="C32" i="3" s="1"/>
  <c r="J134" i="3"/>
  <c r="K134" i="3" s="1"/>
  <c r="B35" i="3" s="1"/>
  <c r="J139" i="3"/>
  <c r="K139" i="3" s="1"/>
  <c r="C36" i="3" s="1"/>
  <c r="J127" i="3"/>
  <c r="J138" i="3"/>
  <c r="K138" i="3" s="1"/>
  <c r="B36" i="3" s="1"/>
  <c r="J143" i="3"/>
  <c r="K143" i="3" s="1"/>
  <c r="C37" i="3" s="1"/>
  <c r="H25" i="2"/>
  <c r="A8" i="2" s="1"/>
  <c r="H17" i="2"/>
  <c r="A6" i="2" s="1"/>
  <c r="H21" i="2"/>
  <c r="A7" i="2" s="1"/>
  <c r="H29" i="2"/>
  <c r="A9" i="2" s="1"/>
  <c r="H45" i="2"/>
  <c r="A13" i="2" s="1"/>
  <c r="J6" i="2"/>
  <c r="K6" i="2" s="1"/>
  <c r="B3" i="2" s="1"/>
  <c r="J11" i="2"/>
  <c r="K11" i="2" s="1"/>
  <c r="C4" i="2" s="1"/>
  <c r="K51" i="2"/>
  <c r="C14" i="2" s="1"/>
  <c r="H13" i="2"/>
  <c r="A5" i="2" s="1"/>
  <c r="K46" i="2"/>
  <c r="B13" i="2" s="1"/>
  <c r="H33" i="2"/>
  <c r="A10" i="2" s="1"/>
  <c r="K34" i="2"/>
  <c r="B10" i="2" s="1"/>
  <c r="J86" i="2"/>
  <c r="K86" i="2" s="1"/>
  <c r="B23" i="2" s="1"/>
  <c r="J107" i="2"/>
  <c r="K107" i="2" s="1"/>
  <c r="C28" i="2" s="1"/>
  <c r="J7" i="2"/>
  <c r="K7" i="2" s="1"/>
  <c r="C3" i="2" s="1"/>
  <c r="K10" i="2"/>
  <c r="B4" i="2" s="1"/>
  <c r="J54" i="2"/>
  <c r="K54" i="2"/>
  <c r="B15" i="2" s="1"/>
  <c r="J75" i="2"/>
  <c r="K75" i="2" s="1"/>
  <c r="C20" i="2" s="1"/>
  <c r="K118" i="2"/>
  <c r="B31" i="2" s="1"/>
  <c r="J118" i="2"/>
  <c r="J139" i="2"/>
  <c r="K139" i="2" s="1"/>
  <c r="C36" i="2" s="1"/>
  <c r="K3" i="2"/>
  <c r="C2" i="2" s="1"/>
  <c r="J14" i="2"/>
  <c r="K14" i="2" s="1"/>
  <c r="B5" i="2" s="1"/>
  <c r="J23" i="2"/>
  <c r="K23" i="2" s="1"/>
  <c r="C7" i="2" s="1"/>
  <c r="J35" i="2"/>
  <c r="K35" i="2" s="1"/>
  <c r="C10" i="2" s="1"/>
  <c r="J43" i="2"/>
  <c r="K43" i="2" s="1"/>
  <c r="C12" i="2" s="1"/>
  <c r="K26" i="2"/>
  <c r="B8" i="2" s="1"/>
  <c r="J38" i="2"/>
  <c r="K38" i="2" s="1"/>
  <c r="B11" i="2" s="1"/>
  <c r="J59" i="2"/>
  <c r="K59" i="2" s="1"/>
  <c r="C16" i="2" s="1"/>
  <c r="J102" i="2"/>
  <c r="K102" i="2" s="1"/>
  <c r="B27" i="2" s="1"/>
  <c r="J123" i="2"/>
  <c r="K123" i="2" s="1"/>
  <c r="C32" i="2" s="1"/>
  <c r="K138" i="2"/>
  <c r="B36" i="2" s="1"/>
  <c r="K19" i="2"/>
  <c r="C6" i="2" s="1"/>
  <c r="J70" i="2"/>
  <c r="K70" i="2" s="1"/>
  <c r="B19" i="2" s="1"/>
  <c r="J91" i="2"/>
  <c r="K91" i="2" s="1"/>
  <c r="C24" i="2" s="1"/>
  <c r="K106" i="2"/>
  <c r="B28" i="2" s="1"/>
  <c r="K134" i="2"/>
  <c r="B35" i="2" s="1"/>
  <c r="J134" i="2"/>
  <c r="K143" i="2"/>
  <c r="C37" i="2" s="1"/>
  <c r="J30" i="2"/>
  <c r="K30" i="2" s="1"/>
  <c r="B9" i="2" s="1"/>
  <c r="J42" i="2"/>
  <c r="K42" i="2" s="1"/>
  <c r="B12" i="2" s="1"/>
  <c r="J47" i="2"/>
  <c r="K47" i="2" s="1"/>
  <c r="C13" i="2" s="1"/>
  <c r="J58" i="2"/>
  <c r="K58" i="2" s="1"/>
  <c r="B16" i="2" s="1"/>
  <c r="J63" i="2"/>
  <c r="K63" i="2" s="1"/>
  <c r="C17" i="2" s="1"/>
  <c r="J74" i="2"/>
  <c r="K74" i="2" s="1"/>
  <c r="B20" i="2" s="1"/>
  <c r="J79" i="2"/>
  <c r="K79" i="2" s="1"/>
  <c r="C21" i="2" s="1"/>
  <c r="J90" i="2"/>
  <c r="K90" i="2" s="1"/>
  <c r="B24" i="2" s="1"/>
  <c r="J95" i="2"/>
  <c r="K95" i="2" s="1"/>
  <c r="C25" i="2" s="1"/>
  <c r="J106" i="2"/>
  <c r="J111" i="2"/>
  <c r="K111" i="2" s="1"/>
  <c r="C29" i="2" s="1"/>
  <c r="J122" i="2"/>
  <c r="K122" i="2" s="1"/>
  <c r="B32" i="2" s="1"/>
  <c r="J127" i="2"/>
  <c r="K127" i="2" s="1"/>
  <c r="C33" i="2" s="1"/>
  <c r="J138" i="2"/>
  <c r="J143" i="2"/>
</calcChain>
</file>

<file path=xl/sharedStrings.xml><?xml version="1.0" encoding="utf-8"?>
<sst xmlns="http://schemas.openxmlformats.org/spreadsheetml/2006/main" count="1255" uniqueCount="203">
  <si>
    <t>mapping_fieldname</t>
  </si>
  <si>
    <t>conversion_ID</t>
  </si>
  <si>
    <t>            },</t>
  </si>
  <si>
    <t>"Run Label": {</t>
  </si>
  <si>
    <t xml:space="preserve">            "mapping_fieldname": 'Run_Label', </t>
  </si>
  <si>
    <t>            "conversion_ID": "Run_Label"</t>
  </si>
  <si>
    <t>        "Total Elec [kWh]": {</t>
  </si>
  <si>
    <t xml:space="preserve">            "mapping_fieldname": 'Electricity:Facility [J]', </t>
  </si>
  <si>
    <t>            "conversion_ID": "Elec"</t>
  </si>
  <si>
    <t>        "Total Gas [therm]": {</t>
  </si>
  <si>
    <t xml:space="preserve">            "mapping_fieldname": 'NaturalGas:Facility [J]', </t>
  </si>
  <si>
    <t>            "conversion_ID": "Gas"</t>
  </si>
  <si>
    <t>        "Total Heat Elec [kWh]": {</t>
  </si>
  <si>
    <t xml:space="preserve">            "mapping_fieldname": 'Heating:Electricity [J]', </t>
  </si>
  <si>
    <t>        "Prim Furnace Heat Elec [kWh]": {</t>
  </si>
  <si>
    <t xml:space="preserve">            "mapping_fieldname": 'HEATING_RESISTANCE_MAIN:Heating Coil Electricity Energy [J]', </t>
  </si>
  <si>
    <t>        "ASHP Compressor Heat Elec [kWh]": {</t>
  </si>
  <si>
    <t xml:space="preserve">            "mapping_fieldname": 'DX_HEATING_COIL:Heating Coil Electricity Energy [J]', </t>
  </si>
  <si>
    <t>        "ASHP Backup Heat Elec [kWh]": {</t>
  </si>
  <si>
    <t xml:space="preserve">            "mapping_fieldname": 'HEATING_RESISTANCE_BACKUP:Heating Coil Electricity Energy [J]', </t>
  </si>
  <si>
    <t>        "ASHP Defrost Elec [kWh]": {</t>
  </si>
  <si>
    <t xml:space="preserve">            "mapping_fieldname": 'DX_HEATING_COIL:Heating Coil Defrost Electricity Energy [J]', </t>
  </si>
  <si>
    <t>        "ASHP Crankcase Heater Elec [kWh]": {</t>
  </si>
  <si>
    <t>            "mapping_fieldname": 'DX_HEATING_COIL:Heating Coil Crankcase Heater Electricity Energy [J]',</t>
  </si>
  <si>
    <t>        "Baseboard Heat Elec [kWh]": {</t>
  </si>
  <si>
    <t>            "mapping_fieldname": 'BASEBOARDELECTRIC:Baseboard Total Heating Energy [J]',</t>
  </si>
  <si>
    <t>        "Cool Elec [kWh]": {</t>
  </si>
  <si>
    <t>            "mapping_fieldname": 'Cooling:Electricity [J]',</t>
  </si>
  <si>
    <t>        "Fan Elec [kWh]": {</t>
  </si>
  <si>
    <t>            "mapping_fieldname": 'Fans:Electricity [J]',</t>
  </si>
  <si>
    <t>        "Pump Elec [kWh]": {</t>
  </si>
  <si>
    <t>            "mapping_fieldname": 'Pumps:Electricity [J]',</t>
  </si>
  <si>
    <t>        "DHW Elec [kWh]": {</t>
  </si>
  <si>
    <t>            "mapping_fieldname": 'WaterSystems:Electricity [J]',</t>
  </si>
  <si>
    <t>        "IntLights Elec [kWh]": {</t>
  </si>
  <si>
    <t>            "mapping_fieldname": 'InteriorLights:Electricity [J]',</t>
  </si>
  <si>
    <t>        "ExtLights Elec [kWh]": {</t>
  </si>
  <si>
    <t>            "mapping_fieldname": 'ExteriorLights:Electricity [J]',</t>
  </si>
  <si>
    <t>        "Total IntEquip Elec [kWh]": {</t>
  </si>
  <si>
    <t>            "mapping_fieldname": 'InteriorEquipment:Electricity [J]',</t>
  </si>
  <si>
    <t>        "IntEquip Range Elec [kWh]": {</t>
  </si>
  <si>
    <t>            "mapping_fieldname": 'electric_range:InteriorEquipment:Electricity [J]',</t>
  </si>
  <si>
    <t>        "IntEquip Dryer Elec [kWh]": {</t>
  </si>
  <si>
    <t>            "mapping_fieldname": 'electric_dryer:InteriorEquipment:Electricity [J]',</t>
  </si>
  <si>
    <t>        "IntEquip Clotheswasher Elec [kWh]": {</t>
  </si>
  <si>
    <t>            "mapping_fieldname": 'clotheswasher:InteriorEquipment:Electricity [J]',</t>
  </si>
  <si>
    <t>        "IntEquip Dishwasher Elec [kWh]": {</t>
  </si>
  <si>
    <t>            "mapping_fieldname": 'dishwasher:InteriorEquipment:Electricity [J]',</t>
  </si>
  <si>
    <t>        "IntEquip Refrigerator Elec [kWh]": {</t>
  </si>
  <si>
    <t>            "mapping_fieldname": 'refrigerator:InteriorEquipment:Electricity [J]',</t>
  </si>
  <si>
    <t>        "IntEquip Misc Elec [kWh]": {</t>
  </si>
  <si>
    <t>            "mapping_fieldname": 'electric_mels:InteriorEquipment:Electricity [J]',</t>
  </si>
  <si>
    <t>        "HeatRecov Elec [kWh]": {</t>
  </si>
  <si>
    <t>            "mapping_fieldname": 'HeatRecovery:Electricity [J]',</t>
  </si>
  <si>
    <t>        "Total Heat Gas [therm]": {</t>
  </si>
  <si>
    <t>            "mapping_fieldname": 'Heating:NaturalGas [J]',</t>
  </si>
  <si>
    <t>        "DHW Gas [therm]": {</t>
  </si>
  <si>
    <t>            "mapping_fieldname": 'WaterSystems:NaturalGas [J]',</t>
  </si>
  <si>
    <t>        "Total IntEquip Gas [therm]": {</t>
  </si>
  <si>
    <t>            "mapping_fieldname": 'InteriorEquipment:NaturalGas [J]',</t>
  </si>
  <si>
    <t>        "IntEquip Range Gas [therm]": {</t>
  </si>
  <si>
    <t>            "mapping_fieldname": 'gas_range:InteriorEquipment:NaturalGas ',</t>
  </si>
  <si>
    <t>        "IntEquip Dryer Gas [therm]": {</t>
  </si>
  <si>
    <t>            "mapping_fieldname": 'gas_dryer:InteriorEquipment:NaturalGas [J]',</t>
  </si>
  <si>
    <t>        "IntEquip Misc Gas [therm]": {</t>
  </si>
  <si>
    <t>            "mapping_fieldname": 'gas_mels:InteriorEquipment:NaturalGas [J]',</t>
  </si>
  <si>
    <t>        "UnmetHours Heating": {</t>
  </si>
  <si>
    <t>            "mapping_fieldname": 'Facility:Facility Heating Setpoint Not Met Time [hr]',</t>
  </si>
  <si>
    <t>            "conversion_ID": "NA"</t>
  </si>
  <si>
    <t>        "UnmetHours Cooling": {</t>
  </si>
  <si>
    <t>            "mapping_fieldname": 'Facility:Facility Cooling Setpoint Not Met Time [hr]',</t>
  </si>
  <si>
    <t>        "Infiltration Living [ACH]": {</t>
  </si>
  <si>
    <t>            "mapping_fieldname": 'LIVING:AFN Zone Infiltration Air Change Rate [ach]',</t>
  </si>
  <si>
    <t>        "Infiltration Attic [ACH]": {</t>
  </si>
  <si>
    <t>            "mapping_fieldname": 'ATTIC:AFN Zone Infiltration Air Change Rate [ach]',</t>
  </si>
  <si>
    <t>        "Infiltration Crawlspace [ACH]": {</t>
  </si>
  <si>
    <t>            "mapping_fieldname": 'CRAWLSPACE:AFN Zone Infiltration Air Change Rate [ach]',</t>
  </si>
  <si>
    <t>        "Infiltration UnheatedBasement [ACH]": {</t>
  </si>
  <si>
    <t>            "mapping_fieldname": 'UNHEATEDBSMT:AFN Zone Infiltration Air Change Rate [ach]',</t>
  </si>
  <si>
    <t>report_fieldname</t>
  </si>
  <si>
    <t>"ASHP Compressor Heat [W]": {</t>
  </si>
  <si>
    <t xml:space="preserve">            "mapping_fieldname": 'DX_HEATING_COIL:Heating Coil Electricity Rate [W]', </t>
  </si>
  <si>
    <t>        "ASHP Resistance Backup Heat [W]": {</t>
  </si>
  <si>
    <t xml:space="preserve">            "mapping_fieldname": 'HEATING_RESISTANCE_BACKUP:Heating Coil Electricity Rate [W]', </t>
  </si>
  <si>
    <t>        "ASHP Defrost [W]": {</t>
  </si>
  <si>
    <t xml:space="preserve">            "mapping_fieldname": 'DX_HEATING_COIL:Heating Coil Defrost Electricity Rate [W]', </t>
  </si>
  <si>
    <t>        "ASHP Crankcase Heater [W]": {</t>
  </si>
  <si>
    <t xml:space="preserve">            "mapping_fieldname": 'DX_HEATING_COIL:Heating Coil Crankcase Heater Electricity Rate [W]', </t>
  </si>
  <si>
    <t>        "Primary Elec Furnace Heat [W]": {</t>
  </si>
  <si>
    <t xml:space="preserve">            "mapping_fieldname": 'HEATING_RESISTANCE_MAIN:Heating Coil Electricity Rate [W]', </t>
  </si>
  <si>
    <t>        "Gas Furnace Gas Use [Btu/h]": {</t>
  </si>
  <si>
    <t xml:space="preserve">            "mapping_fieldname": 'MAIN FUEL HEATING COIL_UNIT1:Heating Coil NaturalGas Rate [W]', </t>
  </si>
  <si>
    <t>        "Gas Furnace Electric Use [W]": {</t>
  </si>
  <si>
    <t xml:space="preserve">            "mapping_fieldname": 'MAIN FUEL HEATING COIL_UNIT1:Heating Coil Electricity Rate [W]', </t>
  </si>
  <si>
    <t>        "Cooling[W]": {</t>
  </si>
  <si>
    <t xml:space="preserve">            "mapping_fieldname": 'DX_COOLING_COIL:Cooling Coil Electricity Rate [W]', </t>
  </si>
  <si>
    <t>        "Fan [W]": {</t>
  </si>
  <si>
    <t>            "mapping_fieldname": 'FAN:Fan Electricity Rate [W]',</t>
  </si>
  <si>
    <t>        "Living Zone Air Temperature [F]": {</t>
  </si>
  <si>
    <t>            "mapping_fieldname": 'LIVING:Zone Mean Air Temperature [C]',</t>
  </si>
  <si>
    <t>            "conversion_ID": "Temp"</t>
  </si>
  <si>
    <t>        "Attic Zone Air Temperature [F]": {</t>
  </si>
  <si>
    <t>            "mapping_fieldname": 'ATTIC:Zone Mean Air Temperature [C]',</t>
  </si>
  <si>
    <t>        "Crawlspace Zone Air Temperature [F]": {</t>
  </si>
  <si>
    <t>            "mapping_fieldname": 'CRAWLSPACE:Zone Mean Air Temperature [C]',</t>
  </si>
  <si>
    <t>        "Outdoor Air Temperature [F]": {</t>
  </si>
  <si>
    <t>            "mapping_fieldname": 'Environment:Site Outdoor Air Drybulb Temperature [C]',</t>
  </si>
  <si>
    <t xml:space="preserve">            "mapping_fieldname": 'FAN:Fan Electricity Rate [W]', </t>
  </si>
  <si>
    <t>"Cooling[W]": {</t>
  </si>
  <si>
    <t xml:space="preserve">            "mapping_fieldname": 'LIVING:Zone Mean Air Temperature [C]', </t>
  </si>
  <si>
    <t xml:space="preserve">            "mapping_fieldname": 'ATTIC:Zone Mean Air Temperature [C]', </t>
  </si>
  <si>
    <t xml:space="preserve">            "mapping_fieldname": 'CRAWLSPACE:Zone Mean Air Temperature [C]', </t>
  </si>
  <si>
    <t xml:space="preserve">            "mapping_fieldname": 'Environment:Site Outdoor Air Drybulb Temperature [C]', </t>
  </si>
  <si>
    <t>"Fan [W]": {</t>
  </si>
  <si>
    <t>"Interior Lighting [W]": {</t>
  </si>
  <si>
    <t xml:space="preserve">            "mapping_fieldname": 'INTERIOR LIGHTS:Lights Electricity Rate [W]', </t>
  </si>
  <si>
    <t>        "Exterior Lighting [W]": {</t>
  </si>
  <si>
    <t xml:space="preserve">            "mapping_fieldname": 'EXTERIOR LIGHTS:Lights Electricity Rate [W]', </t>
  </si>
  <si>
    <t>"Electric Water Heater [W]": {</t>
  </si>
  <si>
    <t xml:space="preserve">            "mapping_fieldname": 'WATER HEATER:Water Heater Electricity Rate [W]', </t>
  </si>
  <si>
    <t>        "Gas Water Heater [Btu/h]": {</t>
  </si>
  <si>
    <t xml:space="preserve">            "mapping_fieldname": 'WATER HEATER:Water Heater NaturalGas Rate [W]', </t>
  </si>
  <si>
    <t>        "Mains Water Temp[F]": {</t>
  </si>
  <si>
    <t xml:space="preserve">            "mapping_fieldname": 'Environment:Site Mains Water Temperature [C]', </t>
  </si>
  <si>
    <t>"Dishwasher [W]": {</t>
  </si>
  <si>
    <t xml:space="preserve">            "mapping_fieldname": 'DISHWASHER1:Electric Equipment Electricity Rate [W]', </t>
  </si>
  <si>
    <t>        "Refrigerator [W]": {</t>
  </si>
  <si>
    <t xml:space="preserve">            "mapping_fieldname": 'REFRIGERATOR1:Electric Equipment Electricity Rate [W]', </t>
  </si>
  <si>
    <t>        "Clothes Washer [W]": {</t>
  </si>
  <si>
    <t xml:space="preserve">            "mapping_fieldname": 'CLOTHESWASHER1:Electric Equipment Electricity Rate [W]', </t>
  </si>
  <si>
    <t>        "Electric Dryer [W]": {</t>
  </si>
  <si>
    <t xml:space="preserve">            "mapping_fieldname": 'ELECTRIC_DRYER1:Electric Equipment Electricity Rate [W]', </t>
  </si>
  <si>
    <t>        "Electric Range [W]": {</t>
  </si>
  <si>
    <t xml:space="preserve">            "mapping_fieldname": 'ELECTRIC_RANGE1:Electric Equipment Electricity Rate [W]', </t>
  </si>
  <si>
    <t>        "Miscellaneous Electric Loads [W]": {</t>
  </si>
  <si>
    <t xml:space="preserve">            "mapping_fieldname": 'ELECTRIC_MELS1:Electric Equipment Electricity Rate [W]', </t>
  </si>
  <si>
    <t>        "Gas Dryer Electric Use [W]": {</t>
  </si>
  <si>
    <t xml:space="preserve">            "mapping_fieldname": 'GAS_DRYER1:Electric Equipment Electricity Rate [W]', </t>
  </si>
  <si>
    <t>        "Gas Dryer Gas Use [Btu/h]": {</t>
  </si>
  <si>
    <t xml:space="preserve">            "mapping_fieldname": 'GAS_DRYER1:Gas Equipment NaturalGas Rate [W]', </t>
  </si>
  <si>
    <t>        "Gas Range [Btu/h]": {</t>
  </si>
  <si>
    <t>            "mapping_fieldname": 'GAS_RANGE1:Gas Equipment NaturalGas Rate [W]',</t>
  </si>
  <si>
    <t>        "Miscellaneous Gas Loads [Btu/h]": {</t>
  </si>
  <si>
    <t>            "mapping_fieldname": 'GAS_MELS1:Gas Equipment NaturalGas Rate [W]',</t>
  </si>
  <si>
    <t>ASHP Compressor Heat [W]</t>
  </si>
  <si>
    <t>DX_HEATING_COIL:Heating Coil Electricity Rate [W]</t>
  </si>
  <si>
    <t>Elec</t>
  </si>
  <si>
    <t>ASHP Resistance Backup Heat [W]</t>
  </si>
  <si>
    <t>HEATING_RESISTANCE_BACKUP:Heating Coil Electricity Rate [W]</t>
  </si>
  <si>
    <t>ASHP Defrost [W]</t>
  </si>
  <si>
    <t>DX_HEATING_COIL:Heating Coil Defrost Electricity Rate [W]</t>
  </si>
  <si>
    <t>ASHP Crankcase Heater [W]</t>
  </si>
  <si>
    <t>DX_HEATING_COIL:Heating Coil Crankcase Heater Electricity Rate [W]</t>
  </si>
  <si>
    <t>Primary Elec Furnace Heat [W]</t>
  </si>
  <si>
    <t>HEATING_RESISTANCE_MAIN:Heating Coil Electricity Rate [W]</t>
  </si>
  <si>
    <t>Gas Furnace Gas Use [Btu/h]</t>
  </si>
  <si>
    <t>MAIN FUEL HEATING COIL_UNIT1:Heating Coil NaturalGas Rate [W]</t>
  </si>
  <si>
    <t>Gas</t>
  </si>
  <si>
    <t>Gas Furnace Electric Use [W]</t>
  </si>
  <si>
    <t>MAIN FUEL HEATING COIL_UNIT1:Heating Coil Electricity Rate [W]</t>
  </si>
  <si>
    <t>Cooling[W]</t>
  </si>
  <si>
    <t>DX_COOLING_COIL:Cooling Coil Electricity Rate [W]</t>
  </si>
  <si>
    <t>Fan [W]</t>
  </si>
  <si>
    <t>FAN:Fan Electricity Rate [W]</t>
  </si>
  <si>
    <t>Living Zone Air Temperature [F]</t>
  </si>
  <si>
    <t>LIVING:Zone Mean Air Temperature [C]</t>
  </si>
  <si>
    <t>Temp</t>
  </si>
  <si>
    <t>Attic Zone Air Temperature [F]</t>
  </si>
  <si>
    <t>ATTIC:Zone Mean Air Temperature [C]</t>
  </si>
  <si>
    <t>Crawlspace Zone Air Temperature [F]</t>
  </si>
  <si>
    <t>CRAWLSPACE:Zone Mean Air Temperature [C]</t>
  </si>
  <si>
    <t>Outdoor Air Temperature [F]</t>
  </si>
  <si>
    <t>Environment:Site Outdoor Air Drybulb Temperature [C]</t>
  </si>
  <si>
    <t>Interior Lighting [W]</t>
  </si>
  <si>
    <t>INTERIOR LIGHTS:Lights Electricity Rate [W]</t>
  </si>
  <si>
    <t>Exterior Lighting [W]</t>
  </si>
  <si>
    <t>EXTERIOR LIGHTS:Lights Electricity Rate [W]</t>
  </si>
  <si>
    <t>Electric Water Heater [W]</t>
  </si>
  <si>
    <t>WATER HEATER:Water Heater Electricity Rate [W]</t>
  </si>
  <si>
    <t>Gas Water Heater [Btu/h]</t>
  </si>
  <si>
    <t>WATER HEATER:Water Heater NaturalGas Rate [W]</t>
  </si>
  <si>
    <t>Mains Water Temp[F]</t>
  </si>
  <si>
    <t>Environment:Site Mains Water Temperature [C]</t>
  </si>
  <si>
    <t>Dishwasher [W]</t>
  </si>
  <si>
    <t>DISHWASHER1:Electric Equipment Electricity Rate [W]</t>
  </si>
  <si>
    <t>Refrigerator [W]</t>
  </si>
  <si>
    <t>REFRIGERATOR1:Electric Equipment Electricity Rate [W]</t>
  </si>
  <si>
    <t>Clothes Washer [W]</t>
  </si>
  <si>
    <t>CLOTHESWASHER1:Electric Equipment Electricity Rate [W]</t>
  </si>
  <si>
    <t>Electric Dryer [W]</t>
  </si>
  <si>
    <t>ELECTRIC_DRYER1:Electric Equipment Electricity Rate [W]</t>
  </si>
  <si>
    <t>Electric Range [W]</t>
  </si>
  <si>
    <t>ELECTRIC_RANGE1:Electric Equipment Electricity Rate [W]</t>
  </si>
  <si>
    <t>Miscellaneous Electric Loads [W]</t>
  </si>
  <si>
    <t>ELECTRIC_MELS1:Electric Equipment Electricity Rate [W]</t>
  </si>
  <si>
    <t>Gas Dryer Electric Use [W]</t>
  </si>
  <si>
    <t>GAS_DRYER1:Electric Equipment Electricity Rate [W]</t>
  </si>
  <si>
    <t>Gas Dryer Gas Use [Btu/h]</t>
  </si>
  <si>
    <t>GAS_DRYER1:Gas Equipment NaturalGas Rate [W]</t>
  </si>
  <si>
    <t>Gas Range [Btu/h]</t>
  </si>
  <si>
    <t>GAS_RANGE1:Gas Equipment NaturalGas Rate [W]</t>
  </si>
  <si>
    <t>Miscellaneous Gas Loads [Btu/h]</t>
  </si>
  <si>
    <t>GAS_MELS1:Gas Equipment NaturalGas Rate [W]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</si>
</sst>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E27" sqref="E27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3</v>
      </c>
      <c r="F1">
        <f>FIND(CHAR(34),E1,1)</f>
        <v>1</v>
      </c>
      <c r="G1">
        <f>FIND(CHAR(34),E1,2)</f>
        <v>11</v>
      </c>
      <c r="H1" t="str">
        <f>MID(E1,F1+1,G1-F1-1)</f>
        <v>Run Label</v>
      </c>
    </row>
    <row r="2" spans="1:11" x14ac:dyDescent="0.25">
      <c r="A2" t="str">
        <f>H1</f>
        <v>Run Label</v>
      </c>
      <c r="B2" t="str">
        <f>K2</f>
        <v>Run_Label</v>
      </c>
      <c r="C2" t="str">
        <f>K3</f>
        <v>Run_Label</v>
      </c>
      <c r="E2" t="s">
        <v>4</v>
      </c>
      <c r="I2">
        <f>FIND(CHAR(39),E2,1)</f>
        <v>34</v>
      </c>
      <c r="J2">
        <f>FIND(CHAR(39),E2,I2+1)</f>
        <v>44</v>
      </c>
      <c r="K2" t="str">
        <f>MID(E2,I2+1,J2-I2-1)</f>
        <v>Run_Label</v>
      </c>
    </row>
    <row r="3" spans="1:11" x14ac:dyDescent="0.25">
      <c r="A3" t="str">
        <f>H5</f>
        <v>Total Elec [kWh]</v>
      </c>
      <c r="B3" t="str">
        <f>K6</f>
        <v>Electricity:Facility [J]</v>
      </c>
      <c r="C3" t="str">
        <f>K7</f>
        <v>Elec</v>
      </c>
      <c r="E3" t="s">
        <v>5</v>
      </c>
      <c r="I3">
        <f>FIND(": ",E3,1)</f>
        <v>28</v>
      </c>
      <c r="J3">
        <f>FIND(CHAR(34),E3,I3+3)</f>
        <v>40</v>
      </c>
      <c r="K3" t="str">
        <f>MID(E3,I3+3,J3-I3-3)</f>
        <v>Run_Label</v>
      </c>
    </row>
    <row r="4" spans="1:11" x14ac:dyDescent="0.25">
      <c r="A4" t="str">
        <f>H9</f>
        <v>Total Gas [therm]</v>
      </c>
      <c r="B4" t="str">
        <f>K10</f>
        <v>NaturalGas:Facility [J]</v>
      </c>
      <c r="C4" t="str">
        <f>K11</f>
        <v>Gas</v>
      </c>
      <c r="E4" t="s">
        <v>2</v>
      </c>
    </row>
    <row r="5" spans="1:11" x14ac:dyDescent="0.25">
      <c r="A5" t="str">
        <f>H13</f>
        <v>Total Heat Elec [kWh]</v>
      </c>
      <c r="B5" t="str">
        <f>K14</f>
        <v>Heating:Electricity [J]</v>
      </c>
      <c r="C5" t="str">
        <f>K15</f>
        <v>Elec</v>
      </c>
      <c r="E5" t="s">
        <v>6</v>
      </c>
      <c r="F5">
        <f>FIND(CHAR(34),E5,1)</f>
        <v>9</v>
      </c>
      <c r="G5">
        <f>FIND(CHAR(34),E5,10)</f>
        <v>26</v>
      </c>
      <c r="H5" t="str">
        <f>MID(E5,F5+1,G5-F5-1)</f>
        <v>Total Elec [kWh]</v>
      </c>
    </row>
    <row r="6" spans="1:11" x14ac:dyDescent="0.25">
      <c r="A6" t="str">
        <f>H17</f>
        <v>Prim Furnace Heat Elec [kWh]</v>
      </c>
      <c r="B6" t="str">
        <f>K18</f>
        <v>HEATING_RESISTANCE_MAIN:Heating Coil Electricity Energy [J]</v>
      </c>
      <c r="C6" t="str">
        <f>K19</f>
        <v>Elec</v>
      </c>
      <c r="E6" t="s">
        <v>7</v>
      </c>
      <c r="I6">
        <f>FIND(CHAR(39),E6,1)</f>
        <v>34</v>
      </c>
      <c r="J6">
        <f>FIND(CHAR(39),E6,I6+1)</f>
        <v>59</v>
      </c>
      <c r="K6" t="str">
        <f>MID(E6,I6+1,J6-I6-1)</f>
        <v>Electricity:Facility [J]</v>
      </c>
    </row>
    <row r="7" spans="1:11" x14ac:dyDescent="0.25">
      <c r="A7" t="str">
        <f>H21</f>
        <v>ASHP Compressor Heat Elec [kWh]</v>
      </c>
      <c r="B7" t="str">
        <f>K22</f>
        <v>DX_HEATING_COIL:Heating Coil Electricity Energy [J]</v>
      </c>
      <c r="C7" t="str">
        <f>K23</f>
        <v>Elec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t="str">
        <f>H25</f>
        <v>ASHP Backup Heat Elec [kWh]</v>
      </c>
      <c r="B8" t="str">
        <f>K26</f>
        <v>HEATING_RESISTANCE_BACKUP:Heating Coil Electricity Energy [J]</v>
      </c>
      <c r="C8" t="str">
        <f>K27</f>
        <v>Elec</v>
      </c>
      <c r="E8" t="s">
        <v>2</v>
      </c>
    </row>
    <row r="9" spans="1:11" x14ac:dyDescent="0.25">
      <c r="A9" t="str">
        <f>H29</f>
        <v>ASHP Defrost Elec [kWh]</v>
      </c>
      <c r="B9" t="str">
        <f>K30</f>
        <v>DX_HEATING_COIL:Heating Coil Defrost Electricity Energy [J]</v>
      </c>
      <c r="C9" t="str">
        <f>K31</f>
        <v>Elec</v>
      </c>
      <c r="E9" t="s">
        <v>9</v>
      </c>
      <c r="F9">
        <f>FIND(CHAR(34),E9,1)</f>
        <v>9</v>
      </c>
      <c r="G9">
        <f>FIND(CHAR(34),E9,10)</f>
        <v>27</v>
      </c>
      <c r="H9" t="str">
        <f>MID(E9,F9+1,G9-F9-1)</f>
        <v>Total Gas [therm]</v>
      </c>
    </row>
    <row r="10" spans="1:11" x14ac:dyDescent="0.25">
      <c r="A10" t="str">
        <f>H33</f>
        <v>ASHP Crankcase Heater Elec [kWh]</v>
      </c>
      <c r="B10" t="str">
        <f>K34</f>
        <v>DX_HEATING_COIL:Heating Coil Crankcase Heater Electricity Energy [J]</v>
      </c>
      <c r="C10" t="str">
        <f>K35</f>
        <v>Elec</v>
      </c>
      <c r="E10" t="s">
        <v>10</v>
      </c>
      <c r="I10">
        <f>FIND(CHAR(39),E10,1)</f>
        <v>34</v>
      </c>
      <c r="J10">
        <f>FIND(CHAR(39),E10,I10+1)</f>
        <v>58</v>
      </c>
      <c r="K10" t="str">
        <f>MID(E10,I10+1,J10-I10-1)</f>
        <v>NaturalGas:Facility [J]</v>
      </c>
    </row>
    <row r="11" spans="1:11" x14ac:dyDescent="0.25">
      <c r="A11" t="str">
        <f>H37</f>
        <v>Baseboard Heat Elec [kWh]</v>
      </c>
      <c r="B11" t="str">
        <f>K38</f>
        <v>BASEBOARDELECTRIC:Baseboard Total Heating Energy [J]</v>
      </c>
      <c r="C11" t="str">
        <f>K39</f>
        <v>Elec</v>
      </c>
      <c r="E11" t="s">
        <v>11</v>
      </c>
      <c r="I11">
        <f>FIND(": ",E11,1)</f>
        <v>28</v>
      </c>
      <c r="J11">
        <f>FIND(CHAR(34),E11,I11+3)</f>
        <v>34</v>
      </c>
      <c r="K11" t="str">
        <f>MID(E11,I11+3,J11-I11-3)</f>
        <v>Gas</v>
      </c>
    </row>
    <row r="12" spans="1:11" x14ac:dyDescent="0.25">
      <c r="A12" t="str">
        <f>H41</f>
        <v>Cool Elec [kWh]</v>
      </c>
      <c r="B12" t="str">
        <f>K42</f>
        <v>Cooling:Electricity [J]</v>
      </c>
      <c r="C12" t="str">
        <f>K43</f>
        <v>Elec</v>
      </c>
      <c r="E12" t="s">
        <v>2</v>
      </c>
    </row>
    <row r="13" spans="1:11" x14ac:dyDescent="0.25">
      <c r="A13" t="str">
        <f>H45</f>
        <v>Fan Elec [kWh]</v>
      </c>
      <c r="B13" t="str">
        <f>K46</f>
        <v>Fans:Electricity [J]</v>
      </c>
      <c r="C13" t="str">
        <f>K47</f>
        <v>Elec</v>
      </c>
      <c r="E13" t="s">
        <v>12</v>
      </c>
      <c r="F13">
        <f>FIND(CHAR(34),E13,1)</f>
        <v>9</v>
      </c>
      <c r="G13">
        <f>FIND(CHAR(34),E13,10)</f>
        <v>31</v>
      </c>
      <c r="H13" t="str">
        <f>MID(E13,F13+1,G13-F13-1)</f>
        <v>Total Heat Elec [kWh]</v>
      </c>
    </row>
    <row r="14" spans="1:11" x14ac:dyDescent="0.25">
      <c r="A14" t="str">
        <f>H49</f>
        <v>Pump Elec [kWh]</v>
      </c>
      <c r="B14" t="str">
        <f>K50</f>
        <v>Pumps:Electricity [J]</v>
      </c>
      <c r="C14" t="str">
        <f>K51</f>
        <v>Elec</v>
      </c>
      <c r="E14" t="s">
        <v>13</v>
      </c>
      <c r="I14">
        <f>FIND(CHAR(39),E14,1)</f>
        <v>34</v>
      </c>
      <c r="J14">
        <f>FIND(CHAR(39),E14,I14+1)</f>
        <v>58</v>
      </c>
      <c r="K14" t="str">
        <f>MID(E14,I14+1,J14-I14-1)</f>
        <v>Heating:Electricity [J]</v>
      </c>
    </row>
    <row r="15" spans="1:11" x14ac:dyDescent="0.25">
      <c r="A15" t="str">
        <f>H53</f>
        <v>DHW Elec [kWh]</v>
      </c>
      <c r="B15" t="str">
        <f>K54</f>
        <v>WaterSystems:Electricity [J]</v>
      </c>
      <c r="C15" t="str">
        <f>K55</f>
        <v>Elec</v>
      </c>
      <c r="E15" t="s">
        <v>8</v>
      </c>
      <c r="I15">
        <f>FIND(": ",E15,1)</f>
        <v>28</v>
      </c>
      <c r="J15">
        <f>FIND(CHAR(34),E15,I15+3)</f>
        <v>35</v>
      </c>
      <c r="K15" t="str">
        <f>MID(E15,I15+3,J15-I15-3)</f>
        <v>Elec</v>
      </c>
    </row>
    <row r="16" spans="1:11" x14ac:dyDescent="0.25">
      <c r="A16" t="str">
        <f>H57</f>
        <v>IntLights Elec [kWh]</v>
      </c>
      <c r="B16" t="str">
        <f>K58</f>
        <v>InteriorLights:Electricity [J]</v>
      </c>
      <c r="C16" t="str">
        <f>K59</f>
        <v>Elec</v>
      </c>
      <c r="E16" t="s">
        <v>2</v>
      </c>
    </row>
    <row r="17" spans="1:11" x14ac:dyDescent="0.25">
      <c r="A17" t="str">
        <f>H61</f>
        <v>ExtLights Elec [kWh]</v>
      </c>
      <c r="B17" t="str">
        <f>K62</f>
        <v>ExteriorLights:Electricity [J]</v>
      </c>
      <c r="C17" t="str">
        <f>K63</f>
        <v>Elec</v>
      </c>
      <c r="E17" t="s">
        <v>14</v>
      </c>
      <c r="F17">
        <f>FIND(CHAR(34),E17,1)</f>
        <v>9</v>
      </c>
      <c r="G17">
        <f>FIND(CHAR(34),E17,10)</f>
        <v>38</v>
      </c>
      <c r="H17" t="str">
        <f>MID(E17,F17+1,G17-F17-1)</f>
        <v>Prim Furnace Heat Elec [kWh]</v>
      </c>
    </row>
    <row r="18" spans="1:11" x14ac:dyDescent="0.25">
      <c r="A18" t="str">
        <f>H65</f>
        <v>Total IntEquip Elec [kWh]</v>
      </c>
      <c r="B18" t="str">
        <f>K66</f>
        <v>InteriorEquipment:Electricity [J]</v>
      </c>
      <c r="C18" t="str">
        <f>K67</f>
        <v>Elec</v>
      </c>
      <c r="E18" t="s">
        <v>15</v>
      </c>
      <c r="I18">
        <f>FIND(CHAR(39),E18,1)</f>
        <v>34</v>
      </c>
      <c r="J18">
        <f>FIND(CHAR(39),E18,I18+1)</f>
        <v>94</v>
      </c>
      <c r="K18" t="str">
        <f>MID(E18,I18+1,J18-I18-1)</f>
        <v>HEATING_RESISTANCE_MAIN:Heating Coil Electricity Energy [J]</v>
      </c>
    </row>
    <row r="19" spans="1:11" x14ac:dyDescent="0.25">
      <c r="A19" t="str">
        <f>H69</f>
        <v>IntEquip Range Elec [kWh]</v>
      </c>
      <c r="B19" t="str">
        <f>K70</f>
        <v>electric_range:InteriorEquipment:Electricity [J]</v>
      </c>
      <c r="C19" t="str">
        <f>K71</f>
        <v>Elec</v>
      </c>
      <c r="E19" t="s">
        <v>8</v>
      </c>
      <c r="I19">
        <f>FIND(": ",E19,1)</f>
        <v>28</v>
      </c>
      <c r="J19">
        <f>FIND(CHAR(34),E19,I19+3)</f>
        <v>35</v>
      </c>
      <c r="K19" t="str">
        <f>MID(E19,I19+3,J19-I19-3)</f>
        <v>Elec</v>
      </c>
    </row>
    <row r="20" spans="1:11" x14ac:dyDescent="0.25">
      <c r="A20" t="str">
        <f>H73</f>
        <v>IntEquip Dryer Elec [kWh]</v>
      </c>
      <c r="B20" t="str">
        <f>K74</f>
        <v>electric_dryer:InteriorEquipment:Electricity [J]</v>
      </c>
      <c r="C20" t="str">
        <f>K75</f>
        <v>Elec</v>
      </c>
      <c r="E20" t="s">
        <v>2</v>
      </c>
    </row>
    <row r="21" spans="1:11" x14ac:dyDescent="0.25">
      <c r="A21" t="str">
        <f>H77</f>
        <v>IntEquip Clotheswasher Elec [kWh]</v>
      </c>
      <c r="B21" t="str">
        <f>K78</f>
        <v>clotheswasher:InteriorEquipment:Electricity [J]</v>
      </c>
      <c r="C21" t="str">
        <f>K79</f>
        <v>Elec</v>
      </c>
      <c r="E21" t="s">
        <v>16</v>
      </c>
      <c r="F21">
        <f>FIND(CHAR(34),E21,1)</f>
        <v>9</v>
      </c>
      <c r="G21">
        <f>FIND(CHAR(34),E21,10)</f>
        <v>41</v>
      </c>
      <c r="H21" t="str">
        <f>MID(E21,F21+1,G21-F21-1)</f>
        <v>ASHP Compressor Heat Elec [kWh]</v>
      </c>
    </row>
    <row r="22" spans="1:11" x14ac:dyDescent="0.25">
      <c r="A22" t="str">
        <f>H81</f>
        <v>IntEquip Dishwasher Elec [kWh]</v>
      </c>
      <c r="B22" t="str">
        <f>K82</f>
        <v>dishwasher:InteriorEquipment:Electricity [J]</v>
      </c>
      <c r="C22" t="str">
        <f>K83</f>
        <v>Elec</v>
      </c>
      <c r="E22" t="s">
        <v>17</v>
      </c>
      <c r="I22">
        <f>FIND(CHAR(39),E22,1)</f>
        <v>34</v>
      </c>
      <c r="J22">
        <f>FIND(CHAR(39),E22,I22+1)</f>
        <v>86</v>
      </c>
      <c r="K22" t="str">
        <f>MID(E22,I22+1,J22-I22-1)</f>
        <v>DX_HEATING_COIL:Heating Coil Electricity Energy [J]</v>
      </c>
    </row>
    <row r="23" spans="1:11" x14ac:dyDescent="0.25">
      <c r="A23" t="str">
        <f>H85</f>
        <v>IntEquip Refrigerator Elec [kWh]</v>
      </c>
      <c r="B23" t="str">
        <f>K86</f>
        <v>refrigerator:InteriorEquipment:Electricity [J]</v>
      </c>
      <c r="C23" t="str">
        <f>K87</f>
        <v>Elec</v>
      </c>
      <c r="E23" t="s">
        <v>8</v>
      </c>
      <c r="I23">
        <f>FIND(": ",E23,1)</f>
        <v>28</v>
      </c>
      <c r="J23">
        <f>FIND(CHAR(34),E23,I23+3)</f>
        <v>35</v>
      </c>
      <c r="K23" t="str">
        <f>MID(E23,I23+3,J23-I23-3)</f>
        <v>Elec</v>
      </c>
    </row>
    <row r="24" spans="1:11" x14ac:dyDescent="0.25">
      <c r="A24" t="str">
        <f>H89</f>
        <v>IntEquip Misc Elec [kWh]</v>
      </c>
      <c r="B24" t="str">
        <f>K90</f>
        <v>electric_mels:InteriorEquipment:Electricity [J]</v>
      </c>
      <c r="C24" t="str">
        <f>K91</f>
        <v>Elec</v>
      </c>
      <c r="E24" t="s">
        <v>2</v>
      </c>
    </row>
    <row r="25" spans="1:11" x14ac:dyDescent="0.25">
      <c r="A25" t="str">
        <f>H93</f>
        <v>HeatRecov Elec [kWh]</v>
      </c>
      <c r="B25" t="str">
        <f>K94</f>
        <v>HeatRecovery:Electricity [J]</v>
      </c>
      <c r="C25" t="str">
        <f>K95</f>
        <v>Elec</v>
      </c>
      <c r="E25" t="s">
        <v>18</v>
      </c>
      <c r="F25">
        <f>FIND(CHAR(34),E25,1)</f>
        <v>9</v>
      </c>
      <c r="G25">
        <f>FIND(CHAR(34),E25,10)</f>
        <v>37</v>
      </c>
      <c r="H25" t="str">
        <f>MID(E25,F25+1,G25-F25-1)</f>
        <v>ASHP Backup Heat Elec [kWh]</v>
      </c>
    </row>
    <row r="26" spans="1:11" x14ac:dyDescent="0.25">
      <c r="A26" t="str">
        <f>H97</f>
        <v>Total Heat Gas [therm]</v>
      </c>
      <c r="B26" t="str">
        <f>K98</f>
        <v>Heating:NaturalGas [J]</v>
      </c>
      <c r="C26" t="str">
        <f>K99</f>
        <v>Gas</v>
      </c>
      <c r="E26" t="s">
        <v>19</v>
      </c>
      <c r="I26">
        <f>FIND(CHAR(39),E26,1)</f>
        <v>34</v>
      </c>
      <c r="J26">
        <f>FIND(CHAR(39),E26,I26+1)</f>
        <v>96</v>
      </c>
      <c r="K26" t="str">
        <f>MID(E26,I26+1,J26-I26-1)</f>
        <v>HEATING_RESISTANCE_BACKUP:Heating Coil Electricity Energy [J]</v>
      </c>
    </row>
    <row r="27" spans="1:11" x14ac:dyDescent="0.25">
      <c r="A27" t="str">
        <f>H101</f>
        <v>DHW Gas [therm]</v>
      </c>
      <c r="B27" t="str">
        <f>K102</f>
        <v>WaterSystems:NaturalGas [J]</v>
      </c>
      <c r="C27" t="str">
        <f>K103</f>
        <v>Gas</v>
      </c>
      <c r="E27" t="s">
        <v>8</v>
      </c>
      <c r="I27">
        <f>FIND(": ",E27,1)</f>
        <v>28</v>
      </c>
      <c r="J27">
        <f>FIND(CHAR(34),E27,I27+3)</f>
        <v>35</v>
      </c>
      <c r="K27" t="str">
        <f>MID(E27,I27+3,J27-I27-3)</f>
        <v>Elec</v>
      </c>
    </row>
    <row r="28" spans="1:11" x14ac:dyDescent="0.25">
      <c r="A28" t="str">
        <f>H105</f>
        <v>Total IntEquip Gas [therm]</v>
      </c>
      <c r="B28" t="str">
        <f>K106</f>
        <v>InteriorEquipment:NaturalGas [J]</v>
      </c>
      <c r="C28" t="str">
        <f>K107</f>
        <v>Gas</v>
      </c>
      <c r="E28" t="s">
        <v>2</v>
      </c>
    </row>
    <row r="29" spans="1:11" x14ac:dyDescent="0.25">
      <c r="A29" t="str">
        <f>H109</f>
        <v>IntEquip Range Gas [therm]</v>
      </c>
      <c r="B29" t="str">
        <f>K110</f>
        <v xml:space="preserve">gas_range:InteriorEquipment:NaturalGas </v>
      </c>
      <c r="C29" t="str">
        <f>K111</f>
        <v>Gas</v>
      </c>
      <c r="E29" t="s">
        <v>20</v>
      </c>
      <c r="F29">
        <f>FIND(CHAR(34),E29,1)</f>
        <v>9</v>
      </c>
      <c r="G29">
        <f>FIND(CHAR(34),E29,10)</f>
        <v>33</v>
      </c>
      <c r="H29" t="str">
        <f>MID(E29,F29+1,G29-F29-1)</f>
        <v>ASHP Defrost Elec [kWh]</v>
      </c>
    </row>
    <row r="30" spans="1:11" x14ac:dyDescent="0.25">
      <c r="A30" t="str">
        <f>H113</f>
        <v>IntEquip Dryer Gas [therm]</v>
      </c>
      <c r="B30" t="str">
        <f>K114</f>
        <v>gas_dryer:InteriorEquipment:NaturalGas [J]</v>
      </c>
      <c r="C30" t="str">
        <f>K115</f>
        <v>Gas</v>
      </c>
      <c r="E30" t="s">
        <v>21</v>
      </c>
      <c r="I30">
        <f>FIND(CHAR(39),E30,1)</f>
        <v>34</v>
      </c>
      <c r="J30">
        <f>FIND(CHAR(39),E30,I30+1)</f>
        <v>94</v>
      </c>
      <c r="K30" t="str">
        <f>MID(E30,I30+1,J30-I30-1)</f>
        <v>DX_HEATING_COIL:Heating Coil Defrost Electricity Energy [J]</v>
      </c>
    </row>
    <row r="31" spans="1:11" x14ac:dyDescent="0.25">
      <c r="A31" t="str">
        <f>H117</f>
        <v>IntEquip Misc Gas [therm]</v>
      </c>
      <c r="B31" t="str">
        <f>K118</f>
        <v>gas_mels:InteriorEquipment:NaturalGas [J]</v>
      </c>
      <c r="C31" t="str">
        <f>K119</f>
        <v>Gas</v>
      </c>
      <c r="E31" t="s">
        <v>8</v>
      </c>
      <c r="I31">
        <f>FIND(": ",E31,1)</f>
        <v>28</v>
      </c>
      <c r="J31">
        <f>FIND(CHAR(34),E31,I31+3)</f>
        <v>35</v>
      </c>
      <c r="K31" t="str">
        <f>MID(E31,I31+3,J31-I31-3)</f>
        <v>Elec</v>
      </c>
    </row>
    <row r="32" spans="1:11" x14ac:dyDescent="0.25">
      <c r="A32" t="str">
        <f>H121</f>
        <v>UnmetHours Heating</v>
      </c>
      <c r="B32" t="str">
        <f>K122</f>
        <v>Facility:Facility Heating Setpoint Not Met Time [hr]</v>
      </c>
      <c r="C32" t="str">
        <f>K123</f>
        <v>NA</v>
      </c>
      <c r="E32" t="s">
        <v>2</v>
      </c>
    </row>
    <row r="33" spans="1:11" x14ac:dyDescent="0.25">
      <c r="A33" t="str">
        <f>H125</f>
        <v>UnmetHours Cooling</v>
      </c>
      <c r="B33" t="str">
        <f>K126</f>
        <v>Facility:Facility Cooling Setpoint Not Met Time [hr]</v>
      </c>
      <c r="C33" t="str">
        <f>K127</f>
        <v>NA</v>
      </c>
      <c r="E33" t="s">
        <v>22</v>
      </c>
      <c r="F33">
        <f>FIND(CHAR(34),E33,1)</f>
        <v>9</v>
      </c>
      <c r="G33">
        <f>FIND(CHAR(34),E33,10)</f>
        <v>42</v>
      </c>
      <c r="H33" t="str">
        <f>MID(E33,F33+1,G33-F33-1)</f>
        <v>ASHP Crankcase Heater Elec [kWh]</v>
      </c>
    </row>
    <row r="34" spans="1:11" x14ac:dyDescent="0.25">
      <c r="A34" t="str">
        <f>H129</f>
        <v>Infiltration Living [ACH]</v>
      </c>
      <c r="B34" t="str">
        <f>K130</f>
        <v>LIVING:AFN Zone Infiltration Air Change Rate [ach]</v>
      </c>
      <c r="C34" t="str">
        <f>K131</f>
        <v>NA</v>
      </c>
      <c r="E34" t="s">
        <v>23</v>
      </c>
      <c r="I34">
        <f>FIND(CHAR(39),E34,1)</f>
        <v>34</v>
      </c>
      <c r="J34">
        <f>FIND(CHAR(39),E34,I34+1)</f>
        <v>103</v>
      </c>
      <c r="K34" t="str">
        <f>MID(E34,I34+1,J34-I34-1)</f>
        <v>DX_HEATING_COIL:Heating Coil Crankcase Heater Electricity Energy [J]</v>
      </c>
    </row>
    <row r="35" spans="1:11" x14ac:dyDescent="0.25">
      <c r="A35" t="str">
        <f>H133</f>
        <v>Infiltration Attic [ACH]</v>
      </c>
      <c r="B35" t="str">
        <f>K134</f>
        <v>ATTIC:AFN Zone Infiltration Air Change Rate [ach]</v>
      </c>
      <c r="C35" t="str">
        <f>K135</f>
        <v>NA</v>
      </c>
      <c r="E35" t="s">
        <v>8</v>
      </c>
      <c r="I35">
        <f>FIND(": ",E35,1)</f>
        <v>28</v>
      </c>
      <c r="J35">
        <f>FIND(CHAR(34),E35,I35+3)</f>
        <v>35</v>
      </c>
      <c r="K35" t="str">
        <f>MID(E35,I35+3,J35-I35-3)</f>
        <v>Elec</v>
      </c>
    </row>
    <row r="36" spans="1:11" x14ac:dyDescent="0.25">
      <c r="A36" t="str">
        <f>H137</f>
        <v>Infiltration Crawlspace [ACH]</v>
      </c>
      <c r="B36" t="str">
        <f>K138</f>
        <v>CRAWLSPACE:AFN Zone Infiltration Air Change Rate [ach]</v>
      </c>
      <c r="C36" t="str">
        <f>K139</f>
        <v>NA</v>
      </c>
      <c r="E36" t="s">
        <v>2</v>
      </c>
    </row>
    <row r="37" spans="1:11" x14ac:dyDescent="0.25">
      <c r="A37" t="str">
        <f>H141</f>
        <v>Infiltration UnheatedBasement [ACH]</v>
      </c>
      <c r="B37" t="str">
        <f>K142</f>
        <v>UNHEATEDBSMT:AFN Zone Infiltration Air Change Rate [ach]</v>
      </c>
      <c r="C37" t="str">
        <f>K143</f>
        <v>NA</v>
      </c>
      <c r="E37" t="s">
        <v>24</v>
      </c>
      <c r="F37">
        <f>FIND(CHAR(34),E37,1)</f>
        <v>9</v>
      </c>
      <c r="G37">
        <f>FIND(CHAR(34),E37,10)</f>
        <v>35</v>
      </c>
      <c r="H37" t="str">
        <f>MID(E37,F37+1,G37-F37-1)</f>
        <v>Baseboard Heat Elec [kWh]</v>
      </c>
    </row>
    <row r="38" spans="1:11" x14ac:dyDescent="0.25">
      <c r="E38" t="s">
        <v>25</v>
      </c>
      <c r="I38">
        <f>FIND(CHAR(39),E38,1)</f>
        <v>34</v>
      </c>
      <c r="J38">
        <f>FIND(CHAR(39),E38,I38+1)</f>
        <v>87</v>
      </c>
      <c r="K38" t="str">
        <f>MID(E38,I38+1,J38-I38-1)</f>
        <v>BASEBOARDELECTRIC:Baseboard Total Heating Energy [J]</v>
      </c>
    </row>
    <row r="39" spans="1:11" x14ac:dyDescent="0.25">
      <c r="E39" t="s">
        <v>8</v>
      </c>
      <c r="I39">
        <f>FIND(": ",E39,1)</f>
        <v>28</v>
      </c>
      <c r="J39">
        <f>FIND(CHAR(34),E39,I39+3)</f>
        <v>35</v>
      </c>
      <c r="K39" t="str">
        <f>MID(E39,I39+3,J39-I39-3)</f>
        <v>Elec</v>
      </c>
    </row>
    <row r="40" spans="1:11" x14ac:dyDescent="0.25">
      <c r="E40" t="s">
        <v>2</v>
      </c>
    </row>
    <row r="41" spans="1:11" x14ac:dyDescent="0.25">
      <c r="E41" t="s">
        <v>26</v>
      </c>
      <c r="F41">
        <f>FIND(CHAR(34),E41,1)</f>
        <v>9</v>
      </c>
      <c r="G41">
        <f>FIND(CHAR(34),E41,10)</f>
        <v>25</v>
      </c>
      <c r="H41" t="str">
        <f>MID(E41,F41+1,G41-F41-1)</f>
        <v>Cool Elec [kWh]</v>
      </c>
    </row>
    <row r="42" spans="1:11" x14ac:dyDescent="0.25">
      <c r="E42" t="s">
        <v>27</v>
      </c>
      <c r="I42">
        <f>FIND(CHAR(39),E42,1)</f>
        <v>34</v>
      </c>
      <c r="J42">
        <f>FIND(CHAR(39),E42,I42+1)</f>
        <v>58</v>
      </c>
      <c r="K42" t="str">
        <f>MID(E42,I42+1,J42-I42-1)</f>
        <v>Cooling:Electricity [J]</v>
      </c>
    </row>
    <row r="43" spans="1:11" x14ac:dyDescent="0.25">
      <c r="E43" t="s">
        <v>8</v>
      </c>
      <c r="I43">
        <f>FIND(": ",E43,1)</f>
        <v>28</v>
      </c>
      <c r="J43">
        <f>FIND(CHAR(34),E43,I43+3)</f>
        <v>35</v>
      </c>
      <c r="K43" t="str">
        <f>MID(E43,I43+3,J43-I43-3)</f>
        <v>Elec</v>
      </c>
    </row>
    <row r="44" spans="1:11" x14ac:dyDescent="0.25">
      <c r="E44" t="s">
        <v>2</v>
      </c>
    </row>
    <row r="45" spans="1:11" x14ac:dyDescent="0.25">
      <c r="E45" t="s">
        <v>28</v>
      </c>
      <c r="F45">
        <f>FIND(CHAR(34),E45,1)</f>
        <v>9</v>
      </c>
      <c r="G45">
        <f>FIND(CHAR(34),E45,10)</f>
        <v>24</v>
      </c>
      <c r="H45" t="str">
        <f>MID(E45,F45+1,G45-F45-1)</f>
        <v>Fan Elec [kWh]</v>
      </c>
    </row>
    <row r="46" spans="1:11" x14ac:dyDescent="0.25">
      <c r="E46" t="s">
        <v>29</v>
      </c>
      <c r="I46">
        <f>FIND(CHAR(39),E46,1)</f>
        <v>34</v>
      </c>
      <c r="J46">
        <f>FIND(CHAR(39),E46,I46+1)</f>
        <v>55</v>
      </c>
      <c r="K46" t="str">
        <f>MID(E46,I46+1,J46-I46-1)</f>
        <v>Fans:Electricity [J]</v>
      </c>
    </row>
    <row r="47" spans="1:11" x14ac:dyDescent="0.25">
      <c r="E47" t="s">
        <v>8</v>
      </c>
      <c r="I47">
        <f>FIND(": ",E47,1)</f>
        <v>28</v>
      </c>
      <c r="J47">
        <f>FIND(CHAR(34),E47,I47+3)</f>
        <v>35</v>
      </c>
      <c r="K47" t="str">
        <f>MID(E47,I47+3,J47-I47-3)</f>
        <v>Elec</v>
      </c>
    </row>
    <row r="48" spans="1:11" x14ac:dyDescent="0.25">
      <c r="E48" t="s">
        <v>2</v>
      </c>
    </row>
    <row r="49" spans="5:11" x14ac:dyDescent="0.25">
      <c r="E49" t="s">
        <v>30</v>
      </c>
      <c r="F49">
        <f>FIND(CHAR(34),E49,1)</f>
        <v>9</v>
      </c>
      <c r="G49">
        <f>FIND(CHAR(34),E49,10)</f>
        <v>25</v>
      </c>
      <c r="H49" t="str">
        <f>MID(E49,F49+1,G49-F49-1)</f>
        <v>Pump Elec [kWh]</v>
      </c>
    </row>
    <row r="50" spans="5:11" x14ac:dyDescent="0.25">
      <c r="E50" t="s">
        <v>31</v>
      </c>
      <c r="I50">
        <f>FIND(CHAR(39),E50,1)</f>
        <v>34</v>
      </c>
      <c r="J50">
        <f>FIND(CHAR(39),E50,I50+1)</f>
        <v>56</v>
      </c>
      <c r="K50" t="str">
        <f>MID(E50,I50+1,J50-I50-1)</f>
        <v>Pumps:Electricity [J]</v>
      </c>
    </row>
    <row r="51" spans="5:11" x14ac:dyDescent="0.25">
      <c r="E51" t="s">
        <v>8</v>
      </c>
      <c r="I51">
        <f>FIND(": ",E51,1)</f>
        <v>28</v>
      </c>
      <c r="J51">
        <f>FIND(CHAR(34),E51,I51+3)</f>
        <v>35</v>
      </c>
      <c r="K51" t="str">
        <f>MID(E51,I51+3,J51-I51-3)</f>
        <v>Elec</v>
      </c>
    </row>
    <row r="52" spans="5:11" x14ac:dyDescent="0.25">
      <c r="E52" t="s">
        <v>2</v>
      </c>
    </row>
    <row r="53" spans="5:11" x14ac:dyDescent="0.25">
      <c r="E53" t="s">
        <v>32</v>
      </c>
      <c r="F53">
        <f>FIND(CHAR(34),E53,1)</f>
        <v>9</v>
      </c>
      <c r="G53">
        <f>FIND(CHAR(34),E53,10)</f>
        <v>24</v>
      </c>
      <c r="H53" t="str">
        <f>MID(E53,F53+1,G53-F53-1)</f>
        <v>DHW Elec [kWh]</v>
      </c>
    </row>
    <row r="54" spans="5:11" x14ac:dyDescent="0.25">
      <c r="E54" t="s">
        <v>33</v>
      </c>
      <c r="I54">
        <f>FIND(CHAR(39),E54,1)</f>
        <v>34</v>
      </c>
      <c r="J54">
        <f>FIND(CHAR(39),E54,I54+1)</f>
        <v>63</v>
      </c>
      <c r="K54" t="str">
        <f>MID(E54,I54+1,J54-I54-1)</f>
        <v>WaterSystems:Electricity [J]</v>
      </c>
    </row>
    <row r="55" spans="5:11" x14ac:dyDescent="0.25">
      <c r="E55" t="s">
        <v>8</v>
      </c>
      <c r="I55">
        <f>FIND(": ",E55,1)</f>
        <v>28</v>
      </c>
      <c r="J55">
        <f>FIND(CHAR(34),E55,I55+3)</f>
        <v>35</v>
      </c>
      <c r="K55" t="str">
        <f>MID(E55,I55+3,J55-I55-3)</f>
        <v>Elec</v>
      </c>
    </row>
    <row r="56" spans="5:11" x14ac:dyDescent="0.25">
      <c r="E56" t="s">
        <v>2</v>
      </c>
    </row>
    <row r="57" spans="5:11" x14ac:dyDescent="0.25">
      <c r="E57" t="s">
        <v>34</v>
      </c>
      <c r="F57">
        <f>FIND(CHAR(34),E57,1)</f>
        <v>9</v>
      </c>
      <c r="G57">
        <f>FIND(CHAR(34),E57,10)</f>
        <v>30</v>
      </c>
      <c r="H57" t="str">
        <f>MID(E57,F57+1,G57-F57-1)</f>
        <v>IntLights Elec [kWh]</v>
      </c>
    </row>
    <row r="58" spans="5:11" x14ac:dyDescent="0.25">
      <c r="E58" t="s">
        <v>35</v>
      </c>
      <c r="I58">
        <f>FIND(CHAR(39),E58,1)</f>
        <v>34</v>
      </c>
      <c r="J58">
        <f>FIND(CHAR(39),E58,I58+1)</f>
        <v>65</v>
      </c>
      <c r="K58" t="str">
        <f>MID(E58,I58+1,J58-I58-1)</f>
        <v>InteriorLights:Electricity [J]</v>
      </c>
    </row>
    <row r="59" spans="5:11" x14ac:dyDescent="0.25">
      <c r="E59" t="s">
        <v>8</v>
      </c>
      <c r="I59">
        <f>FIND(": ",E59,1)</f>
        <v>28</v>
      </c>
      <c r="J59">
        <f>FIND(CHAR(34),E59,I59+3)</f>
        <v>35</v>
      </c>
      <c r="K59" t="str">
        <f>MID(E59,I59+3,J59-I59-3)</f>
        <v>Elec</v>
      </c>
    </row>
    <row r="60" spans="5:11" x14ac:dyDescent="0.25">
      <c r="E60" t="s">
        <v>2</v>
      </c>
    </row>
    <row r="61" spans="5:11" x14ac:dyDescent="0.25">
      <c r="E61" t="s">
        <v>36</v>
      </c>
      <c r="F61">
        <f>FIND(CHAR(34),E61,1)</f>
        <v>9</v>
      </c>
      <c r="G61">
        <f>FIND(CHAR(34),E61,10)</f>
        <v>30</v>
      </c>
      <c r="H61" t="str">
        <f>MID(E61,F61+1,G61-F61-1)</f>
        <v>ExtLights Elec [kWh]</v>
      </c>
    </row>
    <row r="62" spans="5:11" x14ac:dyDescent="0.25">
      <c r="E62" t="s">
        <v>37</v>
      </c>
      <c r="I62">
        <f>FIND(CHAR(39),E62,1)</f>
        <v>34</v>
      </c>
      <c r="J62">
        <f>FIND(CHAR(39),E62,I62+1)</f>
        <v>65</v>
      </c>
      <c r="K62" t="str">
        <f>MID(E62,I62+1,J62-I62-1)</f>
        <v>ExteriorLights:Electricity [J]</v>
      </c>
    </row>
    <row r="63" spans="5:11" x14ac:dyDescent="0.25">
      <c r="E63" t="s">
        <v>8</v>
      </c>
      <c r="I63">
        <f>FIND(": ",E63,1)</f>
        <v>28</v>
      </c>
      <c r="J63">
        <f>FIND(CHAR(34),E63,I63+3)</f>
        <v>35</v>
      </c>
      <c r="K63" t="str">
        <f>MID(E63,I63+3,J63-I63-3)</f>
        <v>Elec</v>
      </c>
    </row>
    <row r="64" spans="5:11" x14ac:dyDescent="0.25">
      <c r="E64" t="s">
        <v>2</v>
      </c>
    </row>
    <row r="65" spans="5:11" x14ac:dyDescent="0.25">
      <c r="E65" t="s">
        <v>38</v>
      </c>
      <c r="F65">
        <f>FIND(CHAR(34),E65,1)</f>
        <v>9</v>
      </c>
      <c r="G65">
        <f>FIND(CHAR(34),E65,10)</f>
        <v>35</v>
      </c>
      <c r="H65" t="str">
        <f>MID(E65,F65+1,G65-F65-1)</f>
        <v>Total IntEquip Elec [kWh]</v>
      </c>
    </row>
    <row r="66" spans="5:11" x14ac:dyDescent="0.25">
      <c r="E66" t="s">
        <v>39</v>
      </c>
      <c r="I66">
        <f>FIND(CHAR(39),E66,1)</f>
        <v>34</v>
      </c>
      <c r="J66">
        <f>FIND(CHAR(39),E66,I66+1)</f>
        <v>68</v>
      </c>
      <c r="K66" t="str">
        <f>MID(E66,I66+1,J66-I66-1)</f>
        <v>InteriorEquipment:Electricity [J]</v>
      </c>
    </row>
    <row r="67" spans="5:11" x14ac:dyDescent="0.25">
      <c r="E67" t="s">
        <v>8</v>
      </c>
      <c r="I67">
        <f>FIND(": ",E67,1)</f>
        <v>28</v>
      </c>
      <c r="J67">
        <f>FIND(CHAR(34),E67,I67+3)</f>
        <v>35</v>
      </c>
      <c r="K67" t="str">
        <f>MID(E67,I67+3,J67-I67-3)</f>
        <v>Elec</v>
      </c>
    </row>
    <row r="68" spans="5:11" x14ac:dyDescent="0.25">
      <c r="E68" t="s">
        <v>2</v>
      </c>
    </row>
    <row r="69" spans="5:11" x14ac:dyDescent="0.25">
      <c r="E69" t="s">
        <v>40</v>
      </c>
      <c r="F69">
        <f>FIND(CHAR(34),E69,1)</f>
        <v>9</v>
      </c>
      <c r="G69">
        <f>FIND(CHAR(34),E69,10)</f>
        <v>35</v>
      </c>
      <c r="H69" t="str">
        <f>MID(E69,F69+1,G69-F69-1)</f>
        <v>IntEquip Range Elec [kWh]</v>
      </c>
    </row>
    <row r="70" spans="5:11" x14ac:dyDescent="0.25">
      <c r="E70" t="s">
        <v>41</v>
      </c>
      <c r="I70">
        <f>FIND(CHAR(39),E70,1)</f>
        <v>34</v>
      </c>
      <c r="J70">
        <f>FIND(CHAR(39),E70,I70+1)</f>
        <v>83</v>
      </c>
      <c r="K70" t="str">
        <f>MID(E70,I70+1,J70-I70-1)</f>
        <v>electric_range:InteriorEquipment:Electricity [J]</v>
      </c>
    </row>
    <row r="71" spans="5:11" x14ac:dyDescent="0.25">
      <c r="E71" t="s">
        <v>8</v>
      </c>
      <c r="I71">
        <f>FIND(": ",E71,1)</f>
        <v>28</v>
      </c>
      <c r="J71">
        <f>FIND(CHAR(34),E71,I71+3)</f>
        <v>35</v>
      </c>
      <c r="K71" t="str">
        <f>MID(E71,I71+3,J71-I71-3)</f>
        <v>Elec</v>
      </c>
    </row>
    <row r="72" spans="5:11" x14ac:dyDescent="0.25">
      <c r="E72" t="s">
        <v>2</v>
      </c>
    </row>
    <row r="73" spans="5:11" x14ac:dyDescent="0.25">
      <c r="E73" t="s">
        <v>42</v>
      </c>
      <c r="F73">
        <f>FIND(CHAR(34),E73,1)</f>
        <v>9</v>
      </c>
      <c r="G73">
        <f>FIND(CHAR(34),E73,10)</f>
        <v>35</v>
      </c>
      <c r="H73" t="str">
        <f>MID(E73,F73+1,G73-F73-1)</f>
        <v>IntEquip Dryer Elec [kWh]</v>
      </c>
    </row>
    <row r="74" spans="5:11" x14ac:dyDescent="0.25">
      <c r="E74" t="s">
        <v>43</v>
      </c>
      <c r="I74">
        <f>FIND(CHAR(39),E74,1)</f>
        <v>34</v>
      </c>
      <c r="J74">
        <f>FIND(CHAR(39),E74,I74+1)</f>
        <v>83</v>
      </c>
      <c r="K74" t="str">
        <f>MID(E74,I74+1,J74-I74-1)</f>
        <v>electric_dryer:InteriorEquipment:Electricity [J]</v>
      </c>
    </row>
    <row r="75" spans="5:11" x14ac:dyDescent="0.25">
      <c r="E75" t="s">
        <v>8</v>
      </c>
      <c r="I75">
        <f>FIND(": ",E75,1)</f>
        <v>28</v>
      </c>
      <c r="J75">
        <f>FIND(CHAR(34),E75,I75+3)</f>
        <v>35</v>
      </c>
      <c r="K75" t="str">
        <f>MID(E75,I75+3,J75-I75-3)</f>
        <v>Elec</v>
      </c>
    </row>
    <row r="76" spans="5:11" x14ac:dyDescent="0.25">
      <c r="E76" t="s">
        <v>2</v>
      </c>
    </row>
    <row r="77" spans="5:11" x14ac:dyDescent="0.25">
      <c r="E77" t="s">
        <v>44</v>
      </c>
      <c r="F77">
        <f>FIND(CHAR(34),E77,1)</f>
        <v>9</v>
      </c>
      <c r="G77">
        <f>FIND(CHAR(34),E77,10)</f>
        <v>43</v>
      </c>
      <c r="H77" t="str">
        <f>MID(E77,F77+1,G77-F77-1)</f>
        <v>IntEquip Clotheswasher Elec [kWh]</v>
      </c>
    </row>
    <row r="78" spans="5:11" x14ac:dyDescent="0.25">
      <c r="E78" t="s">
        <v>45</v>
      </c>
      <c r="I78">
        <f>FIND(CHAR(39),E78,1)</f>
        <v>34</v>
      </c>
      <c r="J78">
        <f>FIND(CHAR(39),E78,I78+1)</f>
        <v>82</v>
      </c>
      <c r="K78" t="str">
        <f>MID(E78,I78+1,J78-I78-1)</f>
        <v>clotheswasher:InteriorEquipment:Electricity [J]</v>
      </c>
    </row>
    <row r="79" spans="5:11" x14ac:dyDescent="0.25">
      <c r="E79" t="s">
        <v>8</v>
      </c>
      <c r="I79">
        <f>FIND(": ",E79,1)</f>
        <v>28</v>
      </c>
      <c r="J79">
        <f>FIND(CHAR(34),E79,I79+3)</f>
        <v>35</v>
      </c>
      <c r="K79" t="str">
        <f>MID(E79,I79+3,J79-I79-3)</f>
        <v>Elec</v>
      </c>
    </row>
    <row r="80" spans="5:11" x14ac:dyDescent="0.25">
      <c r="E80" t="s">
        <v>2</v>
      </c>
    </row>
    <row r="81" spans="5:11" x14ac:dyDescent="0.25">
      <c r="E81" t="s">
        <v>46</v>
      </c>
      <c r="F81">
        <f>FIND(CHAR(34),E81,1)</f>
        <v>9</v>
      </c>
      <c r="G81">
        <f>FIND(CHAR(34),E81,10)</f>
        <v>40</v>
      </c>
      <c r="H81" t="str">
        <f>MID(E81,F81+1,G81-F81-1)</f>
        <v>IntEquip Dishwasher Elec [kWh]</v>
      </c>
    </row>
    <row r="82" spans="5:11" x14ac:dyDescent="0.25">
      <c r="E82" t="s">
        <v>47</v>
      </c>
      <c r="I82">
        <f>FIND(CHAR(39),E82,1)</f>
        <v>34</v>
      </c>
      <c r="J82">
        <f>FIND(CHAR(39),E82,I82+1)</f>
        <v>79</v>
      </c>
      <c r="K82" t="str">
        <f>MID(E82,I82+1,J82-I82-1)</f>
        <v>dishwasher:InteriorEquipment:Electricity [J]</v>
      </c>
    </row>
    <row r="83" spans="5:11" x14ac:dyDescent="0.25">
      <c r="E83" t="s">
        <v>8</v>
      </c>
      <c r="I83">
        <f>FIND(": ",E83,1)</f>
        <v>28</v>
      </c>
      <c r="J83">
        <f>FIND(CHAR(34),E83,I83+3)</f>
        <v>35</v>
      </c>
      <c r="K83" t="str">
        <f>MID(E83,I83+3,J83-I83-3)</f>
        <v>Elec</v>
      </c>
    </row>
    <row r="84" spans="5:11" x14ac:dyDescent="0.25">
      <c r="E84" t="s">
        <v>2</v>
      </c>
    </row>
    <row r="85" spans="5:11" x14ac:dyDescent="0.25">
      <c r="E85" t="s">
        <v>48</v>
      </c>
      <c r="F85">
        <f>FIND(CHAR(34),E85,1)</f>
        <v>9</v>
      </c>
      <c r="G85">
        <f>FIND(CHAR(34),E85,10)</f>
        <v>42</v>
      </c>
      <c r="H85" t="str">
        <f>MID(E85,F85+1,G85-F85-1)</f>
        <v>IntEquip Refrigerator Elec [kWh]</v>
      </c>
    </row>
    <row r="86" spans="5:11" x14ac:dyDescent="0.25">
      <c r="E86" t="s">
        <v>49</v>
      </c>
      <c r="I86">
        <f>FIND(CHAR(39),E86,1)</f>
        <v>34</v>
      </c>
      <c r="J86">
        <f>FIND(CHAR(39),E86,I86+1)</f>
        <v>81</v>
      </c>
      <c r="K86" t="str">
        <f>MID(E86,I86+1,J86-I86-1)</f>
        <v>refrigerator:InteriorEquipment:Electricity [J]</v>
      </c>
    </row>
    <row r="87" spans="5:11" x14ac:dyDescent="0.25">
      <c r="E87" t="s">
        <v>8</v>
      </c>
      <c r="I87">
        <f>FIND(": ",E87,1)</f>
        <v>28</v>
      </c>
      <c r="J87">
        <f>FIND(CHAR(34),E87,I87+3)</f>
        <v>35</v>
      </c>
      <c r="K87" t="str">
        <f>MID(E87,I87+3,J87-I87-3)</f>
        <v>Elec</v>
      </c>
    </row>
    <row r="88" spans="5:11" x14ac:dyDescent="0.25">
      <c r="E88" t="s">
        <v>2</v>
      </c>
    </row>
    <row r="89" spans="5:11" x14ac:dyDescent="0.25">
      <c r="E89" t="s">
        <v>50</v>
      </c>
      <c r="F89">
        <f>FIND(CHAR(34),E89,1)</f>
        <v>9</v>
      </c>
      <c r="G89">
        <f>FIND(CHAR(34),E89,10)</f>
        <v>34</v>
      </c>
      <c r="H89" t="str">
        <f>MID(E89,F89+1,G89-F89-1)</f>
        <v>IntEquip Misc Elec [kWh]</v>
      </c>
    </row>
    <row r="90" spans="5:11" x14ac:dyDescent="0.25">
      <c r="E90" t="s">
        <v>51</v>
      </c>
      <c r="I90">
        <f>FIND(CHAR(39),E90,1)</f>
        <v>34</v>
      </c>
      <c r="J90">
        <f>FIND(CHAR(39),E90,I90+1)</f>
        <v>82</v>
      </c>
      <c r="K90" t="str">
        <f>MID(E90,I90+1,J90-I90-1)</f>
        <v>electric_mels:InteriorEquipment:Electricity [J]</v>
      </c>
    </row>
    <row r="91" spans="5:11" x14ac:dyDescent="0.25">
      <c r="E91" t="s">
        <v>8</v>
      </c>
      <c r="I91">
        <f>FIND(": ",E91,1)</f>
        <v>28</v>
      </c>
      <c r="J91">
        <f>FIND(CHAR(34),E91,I91+3)</f>
        <v>35</v>
      </c>
      <c r="K91" t="str">
        <f>MID(E91,I91+3,J91-I91-3)</f>
        <v>Elec</v>
      </c>
    </row>
    <row r="92" spans="5:11" x14ac:dyDescent="0.25">
      <c r="E92" t="s">
        <v>2</v>
      </c>
    </row>
    <row r="93" spans="5:11" x14ac:dyDescent="0.25">
      <c r="E93" t="s">
        <v>52</v>
      </c>
      <c r="F93">
        <f>FIND(CHAR(34),E93,1)</f>
        <v>9</v>
      </c>
      <c r="G93">
        <f>FIND(CHAR(34),E93,10)</f>
        <v>30</v>
      </c>
      <c r="H93" t="str">
        <f>MID(E93,F93+1,G93-F93-1)</f>
        <v>HeatRecov Elec [kWh]</v>
      </c>
    </row>
    <row r="94" spans="5:11" x14ac:dyDescent="0.25">
      <c r="E94" t="s">
        <v>53</v>
      </c>
      <c r="I94">
        <f>FIND(CHAR(39),E94,1)</f>
        <v>34</v>
      </c>
      <c r="J94">
        <f>FIND(CHAR(39),E94,I94+1)</f>
        <v>63</v>
      </c>
      <c r="K94" t="str">
        <f>MID(E94,I94+1,J94-I94-1)</f>
        <v>HeatRecovery:Electricity [J]</v>
      </c>
    </row>
    <row r="95" spans="5:11" x14ac:dyDescent="0.25">
      <c r="E95" t="s">
        <v>8</v>
      </c>
      <c r="I95">
        <f>FIND(": ",E95,1)</f>
        <v>28</v>
      </c>
      <c r="J95">
        <f>FIND(CHAR(34),E95,I95+3)</f>
        <v>35</v>
      </c>
      <c r="K95" t="str">
        <f>MID(E95,I95+3,J95-I95-3)</f>
        <v>Elec</v>
      </c>
    </row>
    <row r="96" spans="5:11" x14ac:dyDescent="0.25">
      <c r="E96" t="s">
        <v>2</v>
      </c>
    </row>
    <row r="97" spans="5:11" x14ac:dyDescent="0.25">
      <c r="E97" t="s">
        <v>54</v>
      </c>
      <c r="F97">
        <f>FIND(CHAR(34),E97,1)</f>
        <v>9</v>
      </c>
      <c r="G97">
        <f>FIND(CHAR(34),E97,10)</f>
        <v>32</v>
      </c>
      <c r="H97" t="str">
        <f>MID(E97,F97+1,G97-F97-1)</f>
        <v>Total Heat Gas [therm]</v>
      </c>
    </row>
    <row r="98" spans="5:11" x14ac:dyDescent="0.25">
      <c r="E98" t="s">
        <v>55</v>
      </c>
      <c r="I98">
        <f>FIND(CHAR(39),E98,1)</f>
        <v>34</v>
      </c>
      <c r="J98">
        <f>FIND(CHAR(39),E98,I98+1)</f>
        <v>57</v>
      </c>
      <c r="K98" t="str">
        <f>MID(E98,I98+1,J98-I98-1)</f>
        <v>Heating:NaturalGas [J]</v>
      </c>
    </row>
    <row r="99" spans="5:11" x14ac:dyDescent="0.25">
      <c r="E99" t="s">
        <v>11</v>
      </c>
      <c r="I99">
        <f>FIND(": ",E99,1)</f>
        <v>28</v>
      </c>
      <c r="J99">
        <f>FIND(CHAR(34),E99,I99+3)</f>
        <v>34</v>
      </c>
      <c r="K99" t="str">
        <f>MID(E99,I99+3,J99-I99-3)</f>
        <v>Gas</v>
      </c>
    </row>
    <row r="100" spans="5:11" x14ac:dyDescent="0.25">
      <c r="E100" t="s">
        <v>2</v>
      </c>
    </row>
    <row r="101" spans="5:11" x14ac:dyDescent="0.25">
      <c r="E101" t="s">
        <v>56</v>
      </c>
      <c r="F101">
        <f>FIND(CHAR(34),E101,1)</f>
        <v>9</v>
      </c>
      <c r="G101">
        <f>FIND(CHAR(34),E101,10)</f>
        <v>25</v>
      </c>
      <c r="H101" t="str">
        <f>MID(E101,F101+1,G101-F101-1)</f>
        <v>DHW Gas [therm]</v>
      </c>
    </row>
    <row r="102" spans="5:11" x14ac:dyDescent="0.25">
      <c r="E102" t="s">
        <v>57</v>
      </c>
      <c r="I102">
        <f>FIND(CHAR(39),E102,1)</f>
        <v>34</v>
      </c>
      <c r="J102">
        <f>FIND(CHAR(39),E102,I102+1)</f>
        <v>62</v>
      </c>
      <c r="K102" t="str">
        <f>MID(E102,I102+1,J102-I102-1)</f>
        <v>WaterSystems:NaturalGas [J]</v>
      </c>
    </row>
    <row r="103" spans="5:11" x14ac:dyDescent="0.25">
      <c r="E103" t="s">
        <v>11</v>
      </c>
      <c r="I103">
        <f>FIND(": ",E103,1)</f>
        <v>28</v>
      </c>
      <c r="J103">
        <f>FIND(CHAR(34),E103,I103+3)</f>
        <v>34</v>
      </c>
      <c r="K103" t="str">
        <f>MID(E103,I103+3,J103-I103-3)</f>
        <v>Gas</v>
      </c>
    </row>
    <row r="104" spans="5:11" x14ac:dyDescent="0.25">
      <c r="E104" t="s">
        <v>2</v>
      </c>
    </row>
    <row r="105" spans="5:11" x14ac:dyDescent="0.25">
      <c r="E105" t="s">
        <v>58</v>
      </c>
      <c r="F105">
        <f>FIND(CHAR(34),E105,1)</f>
        <v>9</v>
      </c>
      <c r="G105">
        <f>FIND(CHAR(34),E105,10)</f>
        <v>36</v>
      </c>
      <c r="H105" t="str">
        <f>MID(E105,F105+1,G105-F105-1)</f>
        <v>Total IntEquip Gas [therm]</v>
      </c>
    </row>
    <row r="106" spans="5:11" x14ac:dyDescent="0.25">
      <c r="E106" t="s">
        <v>59</v>
      </c>
      <c r="I106">
        <f>FIND(CHAR(39),E106,1)</f>
        <v>34</v>
      </c>
      <c r="J106">
        <f>FIND(CHAR(39),E106,I106+1)</f>
        <v>67</v>
      </c>
      <c r="K106" t="str">
        <f>MID(E106,I106+1,J106-I106-1)</f>
        <v>InteriorEquipment:NaturalGas [J]</v>
      </c>
    </row>
    <row r="107" spans="5:11" x14ac:dyDescent="0.25">
      <c r="E107" t="s">
        <v>11</v>
      </c>
      <c r="I107">
        <f>FIND(": ",E107,1)</f>
        <v>28</v>
      </c>
      <c r="J107">
        <f>FIND(CHAR(34),E107,I107+3)</f>
        <v>34</v>
      </c>
      <c r="K107" t="str">
        <f>MID(E107,I107+3,J107-I107-3)</f>
        <v>Gas</v>
      </c>
    </row>
    <row r="108" spans="5:11" x14ac:dyDescent="0.25">
      <c r="E108" t="s">
        <v>2</v>
      </c>
    </row>
    <row r="109" spans="5:11" x14ac:dyDescent="0.25">
      <c r="E109" t="s">
        <v>60</v>
      </c>
      <c r="F109">
        <f>FIND(CHAR(34),E109,1)</f>
        <v>9</v>
      </c>
      <c r="G109">
        <f>FIND(CHAR(34),E109,10)</f>
        <v>36</v>
      </c>
      <c r="H109" t="str">
        <f>MID(E109,F109+1,G109-F109-1)</f>
        <v>IntEquip Range Gas [therm]</v>
      </c>
    </row>
    <row r="110" spans="5:11" x14ac:dyDescent="0.25">
      <c r="E110" t="s">
        <v>61</v>
      </c>
      <c r="I110">
        <f>FIND(CHAR(39),E110,1)</f>
        <v>34</v>
      </c>
      <c r="J110">
        <f>FIND(CHAR(39),E110,I110+1)</f>
        <v>74</v>
      </c>
      <c r="K110" t="str">
        <f>MID(E110,I110+1,J110-I110-1)</f>
        <v xml:space="preserve">gas_range:InteriorEquipment:NaturalGas </v>
      </c>
    </row>
    <row r="111" spans="5:11" x14ac:dyDescent="0.25">
      <c r="E111" t="s">
        <v>11</v>
      </c>
      <c r="I111">
        <f>FIND(": ",E111,1)</f>
        <v>28</v>
      </c>
      <c r="J111">
        <f>FIND(CHAR(34),E111,I111+3)</f>
        <v>34</v>
      </c>
      <c r="K111" t="str">
        <f>MID(E111,I111+3,J111-I111-3)</f>
        <v>Gas</v>
      </c>
    </row>
    <row r="112" spans="5:11" x14ac:dyDescent="0.25">
      <c r="E112" t="s">
        <v>2</v>
      </c>
    </row>
    <row r="113" spans="5:11" x14ac:dyDescent="0.25">
      <c r="E113" t="s">
        <v>62</v>
      </c>
      <c r="F113">
        <f>FIND(CHAR(34),E113,1)</f>
        <v>9</v>
      </c>
      <c r="G113">
        <f>FIND(CHAR(34),E113,10)</f>
        <v>36</v>
      </c>
      <c r="H113" t="str">
        <f>MID(E113,F113+1,G113-F113-1)</f>
        <v>IntEquip Dryer Gas [therm]</v>
      </c>
    </row>
    <row r="114" spans="5:11" x14ac:dyDescent="0.25">
      <c r="E114" t="s">
        <v>63</v>
      </c>
      <c r="I114">
        <f>FIND(CHAR(39),E114,1)</f>
        <v>34</v>
      </c>
      <c r="J114">
        <f>FIND(CHAR(39),E114,I114+1)</f>
        <v>77</v>
      </c>
      <c r="K114" t="str">
        <f>MID(E114,I114+1,J114-I114-1)</f>
        <v>gas_dryer:InteriorEquipment:NaturalGas [J]</v>
      </c>
    </row>
    <row r="115" spans="5:11" x14ac:dyDescent="0.25">
      <c r="E115" t="s">
        <v>11</v>
      </c>
      <c r="I115">
        <f>FIND(": ",E115,1)</f>
        <v>28</v>
      </c>
      <c r="J115">
        <f>FIND(CHAR(34),E115,I115+3)</f>
        <v>34</v>
      </c>
      <c r="K115" t="str">
        <f>MID(E115,I115+3,J115-I115-3)</f>
        <v>Gas</v>
      </c>
    </row>
    <row r="116" spans="5:11" x14ac:dyDescent="0.25">
      <c r="E116" t="s">
        <v>2</v>
      </c>
    </row>
    <row r="117" spans="5:11" x14ac:dyDescent="0.25">
      <c r="E117" t="s">
        <v>64</v>
      </c>
      <c r="F117">
        <f>FIND(CHAR(34),E117,1)</f>
        <v>9</v>
      </c>
      <c r="G117">
        <f>FIND(CHAR(34),E117,10)</f>
        <v>35</v>
      </c>
      <c r="H117" t="str">
        <f>MID(E117,F117+1,G117-F117-1)</f>
        <v>IntEquip Misc Gas [therm]</v>
      </c>
    </row>
    <row r="118" spans="5:11" x14ac:dyDescent="0.25">
      <c r="E118" t="s">
        <v>65</v>
      </c>
      <c r="I118">
        <f>FIND(CHAR(39),E118,1)</f>
        <v>34</v>
      </c>
      <c r="J118">
        <f>FIND(CHAR(39),E118,I118+1)</f>
        <v>76</v>
      </c>
      <c r="K118" t="str">
        <f>MID(E118,I118+1,J118-I118-1)</f>
        <v>gas_mels:InteriorEquipment:NaturalGas [J]</v>
      </c>
    </row>
    <row r="119" spans="5:11" x14ac:dyDescent="0.25">
      <c r="E119" t="s">
        <v>11</v>
      </c>
      <c r="I119">
        <f>FIND(": ",E119,1)</f>
        <v>28</v>
      </c>
      <c r="J119">
        <f>FIND(CHAR(34),E119,I119+3)</f>
        <v>34</v>
      </c>
      <c r="K119" t="str">
        <f>MID(E119,I119+3,J119-I119-3)</f>
        <v>Gas</v>
      </c>
    </row>
    <row r="120" spans="5:11" x14ac:dyDescent="0.25">
      <c r="E120" t="s">
        <v>2</v>
      </c>
    </row>
    <row r="121" spans="5:11" x14ac:dyDescent="0.25">
      <c r="E121" t="s">
        <v>66</v>
      </c>
      <c r="F121">
        <f>FIND(CHAR(34),E121,1)</f>
        <v>9</v>
      </c>
      <c r="G121">
        <f>FIND(CHAR(34),E121,10)</f>
        <v>28</v>
      </c>
      <c r="H121" t="str">
        <f>MID(E121,F121+1,G121-F121-1)</f>
        <v>UnmetHours Heating</v>
      </c>
    </row>
    <row r="122" spans="5:11" x14ac:dyDescent="0.25">
      <c r="E122" t="s">
        <v>67</v>
      </c>
      <c r="I122">
        <f>FIND(CHAR(39),E122,1)</f>
        <v>34</v>
      </c>
      <c r="J122">
        <f>FIND(CHAR(39),E122,I122+1)</f>
        <v>87</v>
      </c>
      <c r="K122" t="str">
        <f>MID(E122,I122+1,J122-I122-1)</f>
        <v>Facility:Facility Heating Setpoint Not Met Time [hr]</v>
      </c>
    </row>
    <row r="123" spans="5:11" x14ac:dyDescent="0.25">
      <c r="E123" t="s">
        <v>68</v>
      </c>
      <c r="I123">
        <f>FIND(": ",E123,1)</f>
        <v>28</v>
      </c>
      <c r="J123">
        <f>FIND(CHAR(34),E123,I123+3)</f>
        <v>33</v>
      </c>
      <c r="K123" t="str">
        <f>MID(E123,I123+3,J123-I123-3)</f>
        <v>NA</v>
      </c>
    </row>
    <row r="124" spans="5:11" x14ac:dyDescent="0.25">
      <c r="E124" t="s">
        <v>2</v>
      </c>
    </row>
    <row r="125" spans="5:11" x14ac:dyDescent="0.25">
      <c r="E125" t="s">
        <v>69</v>
      </c>
      <c r="F125">
        <f>FIND(CHAR(34),E125,1)</f>
        <v>9</v>
      </c>
      <c r="G125">
        <f>FIND(CHAR(34),E125,10)</f>
        <v>28</v>
      </c>
      <c r="H125" t="str">
        <f>MID(E125,F125+1,G125-F125-1)</f>
        <v>UnmetHours Cooling</v>
      </c>
    </row>
    <row r="126" spans="5:11" x14ac:dyDescent="0.25">
      <c r="E126" t="s">
        <v>70</v>
      </c>
      <c r="I126">
        <f>FIND(CHAR(39),E126,1)</f>
        <v>34</v>
      </c>
      <c r="J126">
        <f>FIND(CHAR(39),E126,I126+1)</f>
        <v>87</v>
      </c>
      <c r="K126" t="str">
        <f>MID(E126,I126+1,J126-I126-1)</f>
        <v>Facility:Facility Cooling Setpoint Not Met Time [hr]</v>
      </c>
    </row>
    <row r="127" spans="5:11" x14ac:dyDescent="0.25">
      <c r="E127" t="s">
        <v>68</v>
      </c>
      <c r="I127">
        <f>FIND(": ",E127,1)</f>
        <v>28</v>
      </c>
      <c r="J127">
        <f>FIND(CHAR(34),E127,I127+3)</f>
        <v>33</v>
      </c>
      <c r="K127" t="str">
        <f>MID(E127,I127+3,J127-I127-3)</f>
        <v>NA</v>
      </c>
    </row>
    <row r="128" spans="5:11" x14ac:dyDescent="0.25">
      <c r="E128" t="s">
        <v>2</v>
      </c>
    </row>
    <row r="129" spans="5:11" x14ac:dyDescent="0.25">
      <c r="E129" t="s">
        <v>71</v>
      </c>
      <c r="F129">
        <f>FIND(CHAR(34),E129,1)</f>
        <v>9</v>
      </c>
      <c r="G129">
        <f>FIND(CHAR(34),E129,10)</f>
        <v>35</v>
      </c>
      <c r="H129" t="str">
        <f>MID(E129,F129+1,G129-F129-1)</f>
        <v>Infiltration Living [ACH]</v>
      </c>
    </row>
    <row r="130" spans="5:11" x14ac:dyDescent="0.25">
      <c r="E130" t="s">
        <v>72</v>
      </c>
      <c r="I130">
        <f>FIND(CHAR(39),E130,1)</f>
        <v>34</v>
      </c>
      <c r="J130">
        <f>FIND(CHAR(39),E130,I130+1)</f>
        <v>85</v>
      </c>
      <c r="K130" t="str">
        <f>MID(E130,I130+1,J130-I130-1)</f>
        <v>LIVING:AFN Zone Infiltration Air Change Rate [ach]</v>
      </c>
    </row>
    <row r="131" spans="5:11" x14ac:dyDescent="0.25">
      <c r="E131" t="s">
        <v>68</v>
      </c>
      <c r="I131">
        <f>FIND(": ",E131,1)</f>
        <v>28</v>
      </c>
      <c r="J131">
        <f>FIND(CHAR(34),E131,I131+3)</f>
        <v>33</v>
      </c>
      <c r="K131" t="str">
        <f>MID(E131,I131+3,J131-I131-3)</f>
        <v>NA</v>
      </c>
    </row>
    <row r="132" spans="5:11" x14ac:dyDescent="0.25">
      <c r="E132" t="s">
        <v>2</v>
      </c>
    </row>
    <row r="133" spans="5:11" x14ac:dyDescent="0.25">
      <c r="E133" t="s">
        <v>73</v>
      </c>
      <c r="F133">
        <f>FIND(CHAR(34),E133,1)</f>
        <v>9</v>
      </c>
      <c r="G133">
        <f>FIND(CHAR(34),E133,10)</f>
        <v>34</v>
      </c>
      <c r="H133" t="str">
        <f>MID(E133,F133+1,G133-F133-1)</f>
        <v>Infiltration Attic [ACH]</v>
      </c>
    </row>
    <row r="134" spans="5:11" x14ac:dyDescent="0.25">
      <c r="E134" t="s">
        <v>74</v>
      </c>
      <c r="I134">
        <f>FIND(CHAR(39),E134,1)</f>
        <v>34</v>
      </c>
      <c r="J134">
        <f>FIND(CHAR(39),E134,I134+1)</f>
        <v>84</v>
      </c>
      <c r="K134" t="str">
        <f>MID(E134,I134+1,J134-I134-1)</f>
        <v>ATTIC:AFN Zone Infiltration Air Change Rate [ach]</v>
      </c>
    </row>
    <row r="135" spans="5:11" x14ac:dyDescent="0.25">
      <c r="E135" t="s">
        <v>68</v>
      </c>
      <c r="I135">
        <f>FIND(": ",E135,1)</f>
        <v>28</v>
      </c>
      <c r="J135">
        <f>FIND(CHAR(34),E135,I135+3)</f>
        <v>33</v>
      </c>
      <c r="K135" t="str">
        <f>MID(E135,I135+3,J135-I135-3)</f>
        <v>NA</v>
      </c>
    </row>
    <row r="136" spans="5:11" x14ac:dyDescent="0.25">
      <c r="E136" t="s">
        <v>2</v>
      </c>
    </row>
    <row r="137" spans="5:11" x14ac:dyDescent="0.25">
      <c r="E137" t="s">
        <v>75</v>
      </c>
      <c r="F137">
        <f>FIND(CHAR(34),E137,1)</f>
        <v>9</v>
      </c>
      <c r="G137">
        <f>FIND(CHAR(34),E137,10)</f>
        <v>39</v>
      </c>
      <c r="H137" t="str">
        <f>MID(E137,F137+1,G137-F137-1)</f>
        <v>Infiltration Crawlspace [ACH]</v>
      </c>
    </row>
    <row r="138" spans="5:11" x14ac:dyDescent="0.25">
      <c r="E138" t="s">
        <v>76</v>
      </c>
      <c r="I138">
        <f>FIND(CHAR(39),E138,1)</f>
        <v>34</v>
      </c>
      <c r="J138">
        <f>FIND(CHAR(39),E138,I138+1)</f>
        <v>89</v>
      </c>
      <c r="K138" t="str">
        <f>MID(E138,I138+1,J138-I138-1)</f>
        <v>CRAWLSPACE:AFN Zone Infiltration Air Change Rate [ach]</v>
      </c>
    </row>
    <row r="139" spans="5:11" x14ac:dyDescent="0.25">
      <c r="E139" t="s">
        <v>68</v>
      </c>
      <c r="I139">
        <f>FIND(": ",E139,1)</f>
        <v>28</v>
      </c>
      <c r="J139">
        <f>FIND(CHAR(34),E139,I139+3)</f>
        <v>33</v>
      </c>
      <c r="K139" t="str">
        <f>MID(E139,I139+3,J139-I139-3)</f>
        <v>NA</v>
      </c>
    </row>
    <row r="140" spans="5:11" x14ac:dyDescent="0.25">
      <c r="E140" t="s">
        <v>2</v>
      </c>
    </row>
    <row r="141" spans="5:11" x14ac:dyDescent="0.25">
      <c r="E141" t="s">
        <v>77</v>
      </c>
      <c r="F141">
        <f>FIND(CHAR(34),E141,1)</f>
        <v>9</v>
      </c>
      <c r="G141">
        <f>FIND(CHAR(34),E141,10)</f>
        <v>45</v>
      </c>
      <c r="H141" t="str">
        <f>MID(E141,F141+1,G141-F141-1)</f>
        <v>Infiltration UnheatedBasement [ACH]</v>
      </c>
    </row>
    <row r="142" spans="5:11" x14ac:dyDescent="0.25">
      <c r="E142" t="s">
        <v>78</v>
      </c>
      <c r="I142">
        <f>FIND(CHAR(39),E142,1)</f>
        <v>34</v>
      </c>
      <c r="J142">
        <f>FIND(CHAR(39),E142,I142+1)</f>
        <v>91</v>
      </c>
      <c r="K142" t="str">
        <f>MID(E142,I142+1,J142-I142-1)</f>
        <v>UNHEATEDBSMT:AFN Zone Infiltration Air Change Rate [ach]</v>
      </c>
    </row>
    <row r="143" spans="5:11" x14ac:dyDescent="0.25">
      <c r="E143" t="s">
        <v>68</v>
      </c>
      <c r="I143">
        <f>FIND(": ",E143,1)</f>
        <v>28</v>
      </c>
      <c r="J143">
        <f>FIND(CHAR(34),E143,I143+3)</f>
        <v>33</v>
      </c>
      <c r="K143" t="str">
        <f>MID(E143,I143+3,J143-I143-3)</f>
        <v>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A2" sqref="A2:C14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80</v>
      </c>
      <c r="F1">
        <f>FIND(CHAR(34),E1,1)</f>
        <v>1</v>
      </c>
      <c r="G1">
        <f>FIND(CHAR(34),E1,2)</f>
        <v>26</v>
      </c>
      <c r="H1" t="str">
        <f>MID(E1,F1+1,G1-F1-1)</f>
        <v>ASHP Compressor Heat [W]</v>
      </c>
    </row>
    <row r="2" spans="1:11" x14ac:dyDescent="0.25">
      <c r="A2" t="str">
        <f>H1</f>
        <v>ASHP Compressor Heat [W]</v>
      </c>
      <c r="B2" t="str">
        <f>K2</f>
        <v>DX_HEATING_COIL:Heating Coil Electricity Rate [W]</v>
      </c>
      <c r="C2" t="str">
        <f>K3</f>
        <v>Elec</v>
      </c>
      <c r="E2" t="s">
        <v>81</v>
      </c>
      <c r="I2">
        <f>FIND(CHAR(39),E2,1)</f>
        <v>34</v>
      </c>
      <c r="J2">
        <f>FIND(CHAR(39),E2,I2+1)</f>
        <v>84</v>
      </c>
      <c r="K2" t="str">
        <f>MID(E2,I2+1,J2-I2-1)</f>
        <v>DX_HEATING_COIL:Heating Coil Electricity Rate [W]</v>
      </c>
    </row>
    <row r="3" spans="1:11" x14ac:dyDescent="0.25">
      <c r="A3" t="str">
        <f>H5</f>
        <v>ASHP Resistance Backup Heat [W]</v>
      </c>
      <c r="B3" t="str">
        <f>K6</f>
        <v>HEATING_RESISTANCE_BACKUP:Heating Coil Electricity Rate [W]</v>
      </c>
      <c r="C3" t="str">
        <f>K7</f>
        <v>Elec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t="str">
        <f>H9</f>
        <v>ASHP Defrost [W]</v>
      </c>
      <c r="B4" t="str">
        <f>K10</f>
        <v>DX_HEATING_COIL:Heating Coil Defrost Electricity Rate [W]</v>
      </c>
      <c r="C4" t="str">
        <f>K11</f>
        <v>Elec</v>
      </c>
      <c r="E4" t="s">
        <v>2</v>
      </c>
    </row>
    <row r="5" spans="1:11" x14ac:dyDescent="0.25">
      <c r="A5" t="str">
        <f>H13</f>
        <v>ASHP Crankcase Heater [W]</v>
      </c>
      <c r="B5" t="str">
        <f>K14</f>
        <v>DX_HEATING_COIL:Heating Coil Crankcase Heater Electricity Rate [W]</v>
      </c>
      <c r="C5" t="str">
        <f>K15</f>
        <v>Elec</v>
      </c>
      <c r="E5" t="s">
        <v>82</v>
      </c>
      <c r="F5">
        <f>FIND(CHAR(34),E5,1)</f>
        <v>9</v>
      </c>
      <c r="G5">
        <f>FIND(CHAR(34),E5,10)</f>
        <v>41</v>
      </c>
      <c r="H5" t="str">
        <f>MID(E5,F5+1,G5-F5-1)</f>
        <v>ASHP Resistance Backup Heat [W]</v>
      </c>
    </row>
    <row r="6" spans="1:11" x14ac:dyDescent="0.25">
      <c r="A6" t="str">
        <f>H17</f>
        <v>Primary Elec Furnace Heat [W]</v>
      </c>
      <c r="B6" t="str">
        <f>K18</f>
        <v>HEATING_RESISTANCE_MAIN:Heating Coil Electricity Rate [W]</v>
      </c>
      <c r="C6" t="str">
        <f>K19</f>
        <v>Elec</v>
      </c>
      <c r="E6" t="s">
        <v>83</v>
      </c>
      <c r="I6">
        <f>FIND(CHAR(39),E6,1)</f>
        <v>34</v>
      </c>
      <c r="J6">
        <f>FIND(CHAR(39),E6,I6+1)</f>
        <v>94</v>
      </c>
      <c r="K6" t="str">
        <f>MID(E6,I6+1,J6-I6-1)</f>
        <v>HEATING_RESISTANCE_BACKUP:Heating Coil Electricity Rate [W]</v>
      </c>
    </row>
    <row r="7" spans="1:11" x14ac:dyDescent="0.25">
      <c r="A7" t="str">
        <f>H21</f>
        <v>Gas Furnace Gas Use [Btu/h]</v>
      </c>
      <c r="B7" t="str">
        <f>K22</f>
        <v>MAIN FUEL HEATING COIL_UNIT1:Heating Coil NaturalGas Rate [W]</v>
      </c>
      <c r="C7" t="str">
        <f>K23</f>
        <v>Gas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t="str">
        <f>H25</f>
        <v>Gas Furnace Electric Use [W]</v>
      </c>
      <c r="B8" t="str">
        <f>K26</f>
        <v>MAIN FUEL HEATING COIL_UNIT1:Heating Coil Electricity Rate [W]</v>
      </c>
      <c r="C8" t="str">
        <f>K27</f>
        <v>Elec</v>
      </c>
      <c r="E8" t="s">
        <v>2</v>
      </c>
    </row>
    <row r="9" spans="1:11" x14ac:dyDescent="0.25">
      <c r="A9" t="str">
        <f>H29</f>
        <v>Cooling[W]</v>
      </c>
      <c r="B9" t="str">
        <f>K30</f>
        <v>DX_COOLING_COIL:Cooling Coil Electricity Rate [W]</v>
      </c>
      <c r="C9" t="str">
        <f>K31</f>
        <v>Elec</v>
      </c>
      <c r="E9" t="s">
        <v>84</v>
      </c>
      <c r="F9">
        <f>FIND(CHAR(34),E9,1)</f>
        <v>9</v>
      </c>
      <c r="G9">
        <f>FIND(CHAR(34),E9,10)</f>
        <v>26</v>
      </c>
      <c r="H9" t="str">
        <f>MID(E9,F9+1,G9-F9-1)</f>
        <v>ASHP Defrost [W]</v>
      </c>
    </row>
    <row r="10" spans="1:11" x14ac:dyDescent="0.25">
      <c r="A10" t="str">
        <f>H33</f>
        <v>Fan [W]</v>
      </c>
      <c r="B10" t="str">
        <f>K34</f>
        <v>FAN:Fan Electricity Rate [W]</v>
      </c>
      <c r="C10" t="str">
        <f>K35</f>
        <v>Elec</v>
      </c>
      <c r="E10" t="s">
        <v>85</v>
      </c>
      <c r="I10">
        <f>FIND(CHAR(39),E10,1)</f>
        <v>34</v>
      </c>
      <c r="J10">
        <f>FIND(CHAR(39),E10,I10+1)</f>
        <v>92</v>
      </c>
      <c r="K10" t="str">
        <f>MID(E10,I10+1,J10-I10-1)</f>
        <v>DX_HEATING_COIL:Heating Coil Defrost Electricity Rate [W]</v>
      </c>
    </row>
    <row r="11" spans="1:11" x14ac:dyDescent="0.25">
      <c r="A11" t="str">
        <f>H37</f>
        <v>Living Zone Air Temperature [F]</v>
      </c>
      <c r="B11" t="str">
        <f>K38</f>
        <v>LIVING:Zone Mean Air Temperature [C]</v>
      </c>
      <c r="C11" t="str">
        <f>K39</f>
        <v>Temp</v>
      </c>
      <c r="E11" t="s">
        <v>8</v>
      </c>
      <c r="I11">
        <f>FIND(": ",E11,1)</f>
        <v>28</v>
      </c>
      <c r="J11">
        <f>FIND(CHAR(34),E11,I11+3)</f>
        <v>35</v>
      </c>
      <c r="K11" t="str">
        <f>MID(E11,I11+3,J11-I11-3)</f>
        <v>Elec</v>
      </c>
    </row>
    <row r="12" spans="1:11" x14ac:dyDescent="0.25">
      <c r="A12" t="str">
        <f>H41</f>
        <v>Attic Zone Air Temperature [F]</v>
      </c>
      <c r="B12" t="str">
        <f>K42</f>
        <v>ATTIC:Zone Mean Air Temperature [C]</v>
      </c>
      <c r="C12" t="str">
        <f>K43</f>
        <v>Temp</v>
      </c>
      <c r="E12" t="s">
        <v>2</v>
      </c>
    </row>
    <row r="13" spans="1:11" x14ac:dyDescent="0.25">
      <c r="A13" t="str">
        <f>H45</f>
        <v>Crawlspace Zone Air Temperature [F]</v>
      </c>
      <c r="B13" t="str">
        <f>K46</f>
        <v>CRAWLSPACE:Zone Mean Air Temperature [C]</v>
      </c>
      <c r="C13" t="str">
        <f>K47</f>
        <v>Temp</v>
      </c>
      <c r="E13" t="s">
        <v>86</v>
      </c>
      <c r="F13">
        <f>FIND(CHAR(34),E13,1)</f>
        <v>9</v>
      </c>
      <c r="G13">
        <f>FIND(CHAR(34),E13,10)</f>
        <v>35</v>
      </c>
      <c r="H13" t="str">
        <f>MID(E13,F13+1,G13-F13-1)</f>
        <v>ASHP Crankcase Heater [W]</v>
      </c>
    </row>
    <row r="14" spans="1:11" x14ac:dyDescent="0.25">
      <c r="A14" t="str">
        <f>H49</f>
        <v>Outdoor Air Temperature [F]</v>
      </c>
      <c r="B14" t="str">
        <f>K50</f>
        <v>Environment:Site Outdoor Air Drybulb Temperature [C]</v>
      </c>
      <c r="C14" t="str">
        <f>K51</f>
        <v>Temp</v>
      </c>
      <c r="E14" t="s">
        <v>87</v>
      </c>
      <c r="I14">
        <f>FIND(CHAR(39),E14,1)</f>
        <v>34</v>
      </c>
      <c r="J14">
        <f>FIND(CHAR(39),E14,I14+1)</f>
        <v>101</v>
      </c>
      <c r="K14" t="str">
        <f>MID(E14,I14+1,J14-I14-1)</f>
        <v>DX_HEATING_COIL:Heating Coil Crankcase Heater Electricity Rate [W]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t="s">
        <v>8</v>
      </c>
      <c r="I15">
        <f>FIND(": ",E15,1)</f>
        <v>28</v>
      </c>
      <c r="J15">
        <f>FIND(CHAR(34),E15,I15+3)</f>
        <v>35</v>
      </c>
      <c r="K15" t="str">
        <f>MID(E15,I15+3,J15-I15-3)</f>
        <v>Elec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t="s">
        <v>2</v>
      </c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t="s">
        <v>88</v>
      </c>
      <c r="F17">
        <f>FIND(CHAR(34),E17,1)</f>
        <v>9</v>
      </c>
      <c r="G17">
        <f>FIND(CHAR(34),E17,10)</f>
        <v>39</v>
      </c>
      <c r="H17" t="str">
        <f>MID(E17,F17+1,G17-F17-1)</f>
        <v>Primary Elec Furnace Heat [W]</v>
      </c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t="s">
        <v>89</v>
      </c>
      <c r="I18">
        <f>FIND(CHAR(39),E18,1)</f>
        <v>34</v>
      </c>
      <c r="J18">
        <f>FIND(CHAR(39),E18,I18+1)</f>
        <v>92</v>
      </c>
      <c r="K18" t="str">
        <f>MID(E18,I18+1,J18-I18-1)</f>
        <v>HEATING_RESISTANCE_MAIN:Heating Coil Electricity Rate [W]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t="s">
        <v>8</v>
      </c>
      <c r="I19">
        <f>FIND(": ",E19,1)</f>
        <v>28</v>
      </c>
      <c r="J19">
        <f>FIND(CHAR(34),E19,I19+3)</f>
        <v>35</v>
      </c>
      <c r="K19" t="str">
        <f>MID(E19,I19+3,J19-I19-3)</f>
        <v>Elec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t="s">
        <v>2</v>
      </c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t="s">
        <v>90</v>
      </c>
      <c r="F21">
        <f>FIND(CHAR(34),E21,1)</f>
        <v>9</v>
      </c>
      <c r="G21">
        <f>FIND(CHAR(34),E21,10)</f>
        <v>37</v>
      </c>
      <c r="H21" t="str">
        <f>MID(E21,F21+1,G21-F21-1)</f>
        <v>Gas Furnace Gas Use [Btu/h]</v>
      </c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t="s">
        <v>91</v>
      </c>
      <c r="I22">
        <f>FIND(CHAR(39),E22,1)</f>
        <v>34</v>
      </c>
      <c r="J22">
        <f>FIND(CHAR(39),E22,I22+1)</f>
        <v>96</v>
      </c>
      <c r="K22" t="str">
        <f>MID(E22,I22+1,J22-I22-1)</f>
        <v>MAIN FUEL HEATING COIL_UNIT1:Heating Coil NaturalGas Rate [W]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t="s">
        <v>11</v>
      </c>
      <c r="I23">
        <f>FIND(": ",E23,1)</f>
        <v>28</v>
      </c>
      <c r="J23">
        <f>FIND(CHAR(34),E23,I23+3)</f>
        <v>34</v>
      </c>
      <c r="K23" t="str">
        <f>MID(E23,I23+3,J23-I23-3)</f>
        <v>Gas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t="s">
        <v>2</v>
      </c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t="s">
        <v>92</v>
      </c>
      <c r="F25">
        <f>FIND(CHAR(34),E25,1)</f>
        <v>9</v>
      </c>
      <c r="G25">
        <f>FIND(CHAR(34),E25,10)</f>
        <v>38</v>
      </c>
      <c r="H25" t="str">
        <f>MID(E25,F25+1,G25-F25-1)</f>
        <v>Gas Furnace Electric Use [W]</v>
      </c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t="s">
        <v>93</v>
      </c>
      <c r="I26">
        <f>FIND(CHAR(39),E26,1)</f>
        <v>34</v>
      </c>
      <c r="J26">
        <f>FIND(CHAR(39),E26,I26+1)</f>
        <v>97</v>
      </c>
      <c r="K26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t="s">
        <v>8</v>
      </c>
      <c r="I27">
        <f>FIND(": ",E27,1)</f>
        <v>28</v>
      </c>
      <c r="J27">
        <f>FIND(CHAR(34),E27,I27+3)</f>
        <v>35</v>
      </c>
      <c r="K27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t="s">
        <v>2</v>
      </c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t="s">
        <v>94</v>
      </c>
      <c r="F29">
        <f>FIND(CHAR(34),E29,1)</f>
        <v>9</v>
      </c>
      <c r="G29">
        <f>FIND(CHAR(34),E29,10)</f>
        <v>20</v>
      </c>
      <c r="H29" t="str">
        <f>MID(E29,F29+1,G29-F29-1)</f>
        <v>Cooling[W]</v>
      </c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t="s">
        <v>95</v>
      </c>
      <c r="I30">
        <f>FIND(CHAR(39),E30,1)</f>
        <v>34</v>
      </c>
      <c r="J30">
        <f>FIND(CHAR(39),E30,I30+1)</f>
        <v>84</v>
      </c>
      <c r="K30" t="str">
        <f>MID(E30,I30+1,J30-I30-1)</f>
        <v>DX_COOLING_COIL:Cooling Coil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t="s">
        <v>8</v>
      </c>
      <c r="I31">
        <f>FIND(": ",E31,1)</f>
        <v>28</v>
      </c>
      <c r="J31">
        <f>FIND(CHAR(34),E31,I31+3)</f>
        <v>35</v>
      </c>
      <c r="K3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t="s">
        <v>2</v>
      </c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t="s">
        <v>96</v>
      </c>
      <c r="F33">
        <f>FIND(CHAR(34),E33,1)</f>
        <v>9</v>
      </c>
      <c r="G33">
        <f>FIND(CHAR(34),E33,10)</f>
        <v>17</v>
      </c>
      <c r="H33" t="str">
        <f>MID(E33,F33+1,G33-F33-1)</f>
        <v>Fan [W]</v>
      </c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t="s">
        <v>97</v>
      </c>
      <c r="I34">
        <f>FIND(CHAR(39),E34,1)</f>
        <v>34</v>
      </c>
      <c r="J34">
        <f>FIND(CHAR(39),E34,I34+1)</f>
        <v>63</v>
      </c>
      <c r="K34" t="str">
        <f>MID(E34,I34+1,J34-I34-1)</f>
        <v>FAN:Fan Electricity Rate [W]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t="s">
        <v>8</v>
      </c>
      <c r="I35">
        <f>FIND(": ",E35,1)</f>
        <v>28</v>
      </c>
      <c r="J35">
        <f>FIND(CHAR(34),E35,I35+3)</f>
        <v>35</v>
      </c>
      <c r="K35" t="str">
        <f>MID(E35,I35+3,J35-I35-3)</f>
        <v>Elec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t="s">
        <v>2</v>
      </c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t="s">
        <v>98</v>
      </c>
      <c r="F37">
        <f>FIND(CHAR(34),E37,1)</f>
        <v>9</v>
      </c>
      <c r="G37">
        <f>FIND(CHAR(34),E37,10)</f>
        <v>41</v>
      </c>
      <c r="H37" t="str">
        <f>MID(E37,F37+1,G37-F37-1)</f>
        <v>Living Zone Air Temperature [F]</v>
      </c>
    </row>
    <row r="38" spans="1:11" x14ac:dyDescent="0.25">
      <c r="E38" t="s">
        <v>99</v>
      </c>
      <c r="I38">
        <f>FIND(CHAR(39),E38,1)</f>
        <v>34</v>
      </c>
      <c r="J38">
        <f>FIND(CHAR(39),E38,I38+1)</f>
        <v>71</v>
      </c>
      <c r="K38" t="str">
        <f>MID(E38,I38+1,J38-I38-1)</f>
        <v>LIVING:Zone Mean Air Temperature [C]</v>
      </c>
    </row>
    <row r="39" spans="1:11" x14ac:dyDescent="0.25">
      <c r="E39" t="s">
        <v>100</v>
      </c>
      <c r="I39">
        <f>FIND(": ",E39,1)</f>
        <v>28</v>
      </c>
      <c r="J39">
        <f>FIND(CHAR(34),E39,I39+3)</f>
        <v>35</v>
      </c>
      <c r="K39" t="str">
        <f>MID(E39,I39+3,J39-I39-3)</f>
        <v>Temp</v>
      </c>
    </row>
    <row r="40" spans="1:11" x14ac:dyDescent="0.25">
      <c r="E40" t="s">
        <v>2</v>
      </c>
    </row>
    <row r="41" spans="1:11" x14ac:dyDescent="0.25">
      <c r="E41" t="s">
        <v>101</v>
      </c>
      <c r="F41">
        <f>FIND(CHAR(34),E41,1)</f>
        <v>9</v>
      </c>
      <c r="G41">
        <f>FIND(CHAR(34),E41,10)</f>
        <v>40</v>
      </c>
      <c r="H41" t="str">
        <f>MID(E41,F41+1,G41-F41-1)</f>
        <v>Attic Zone Air Temperature [F]</v>
      </c>
    </row>
    <row r="42" spans="1:11" x14ac:dyDescent="0.25">
      <c r="E42" t="s">
        <v>102</v>
      </c>
      <c r="I42">
        <f>FIND(CHAR(39),E42,1)</f>
        <v>34</v>
      </c>
      <c r="J42">
        <f>FIND(CHAR(39),E42,I42+1)</f>
        <v>70</v>
      </c>
      <c r="K42" t="str">
        <f>MID(E42,I42+1,J42-I42-1)</f>
        <v>ATTIC:Zone Mean Air Temperature [C]</v>
      </c>
    </row>
    <row r="43" spans="1:11" x14ac:dyDescent="0.25">
      <c r="E43" t="s">
        <v>100</v>
      </c>
      <c r="I43">
        <f>FIND(": ",E43,1)</f>
        <v>28</v>
      </c>
      <c r="J43">
        <f>FIND(CHAR(34),E43,I43+3)</f>
        <v>35</v>
      </c>
      <c r="K43" t="str">
        <f>MID(E43,I43+3,J43-I43-3)</f>
        <v>Temp</v>
      </c>
    </row>
    <row r="44" spans="1:11" x14ac:dyDescent="0.25">
      <c r="E44" t="s">
        <v>2</v>
      </c>
    </row>
    <row r="45" spans="1:11" x14ac:dyDescent="0.25">
      <c r="E45" t="s">
        <v>103</v>
      </c>
      <c r="F45">
        <f>FIND(CHAR(34),E45,1)</f>
        <v>9</v>
      </c>
      <c r="G45">
        <f>FIND(CHAR(34),E45,10)</f>
        <v>45</v>
      </c>
      <c r="H45" t="str">
        <f>MID(E45,F45+1,G45-F45-1)</f>
        <v>Crawlspace Zone Air Temperature [F]</v>
      </c>
    </row>
    <row r="46" spans="1:11" x14ac:dyDescent="0.25">
      <c r="E46" t="s">
        <v>104</v>
      </c>
      <c r="I46">
        <f>FIND(CHAR(39),E46,1)</f>
        <v>34</v>
      </c>
      <c r="J46">
        <f>FIND(CHAR(39),E46,I46+1)</f>
        <v>75</v>
      </c>
      <c r="K46" t="str">
        <f>MID(E46,I46+1,J46-I46-1)</f>
        <v>CRAWLSPACE:Zone Mean Air Temperature [C]</v>
      </c>
    </row>
    <row r="47" spans="1:11" x14ac:dyDescent="0.25">
      <c r="E47" t="s">
        <v>100</v>
      </c>
      <c r="I47">
        <f>FIND(": ",E47,1)</f>
        <v>28</v>
      </c>
      <c r="J47">
        <f>FIND(CHAR(34),E47,I47+3)</f>
        <v>35</v>
      </c>
      <c r="K47" t="str">
        <f>MID(E47,I47+3,J47-I47-3)</f>
        <v>Temp</v>
      </c>
    </row>
    <row r="48" spans="1:11" x14ac:dyDescent="0.25">
      <c r="E48" t="s">
        <v>2</v>
      </c>
    </row>
    <row r="49" spans="5:11" x14ac:dyDescent="0.25">
      <c r="E49" t="s">
        <v>105</v>
      </c>
      <c r="F49">
        <f>FIND(CHAR(34),E49,1)</f>
        <v>9</v>
      </c>
      <c r="G49">
        <f>FIND(CHAR(34),E49,10)</f>
        <v>37</v>
      </c>
      <c r="H49" t="str">
        <f>MID(E49,F49+1,G49-F49-1)</f>
        <v>Outdoor Air Temperature [F]</v>
      </c>
    </row>
    <row r="50" spans="5:11" x14ac:dyDescent="0.25">
      <c r="E50" t="s">
        <v>106</v>
      </c>
      <c r="I50">
        <f>FIND(CHAR(39),E50,1)</f>
        <v>34</v>
      </c>
      <c r="J50">
        <f>FIND(CHAR(39),E50,I50+1)</f>
        <v>87</v>
      </c>
      <c r="K50" t="str">
        <f>MID(E50,I50+1,J50-I50-1)</f>
        <v>Environment:Site Outdoor Air Drybulb Temperature [C]</v>
      </c>
    </row>
    <row r="51" spans="5:11" x14ac:dyDescent="0.25">
      <c r="E51" t="s">
        <v>100</v>
      </c>
      <c r="I51">
        <f>FIND(": ",E51,1)</f>
        <v>28</v>
      </c>
      <c r="J51">
        <f>FIND(CHAR(34),E51,I51+3)</f>
        <v>35</v>
      </c>
      <c r="K51" t="str">
        <f>MID(E51,I51+3,J51-I51-3)</f>
        <v>Temp</v>
      </c>
    </row>
    <row r="52" spans="5:11" x14ac:dyDescent="0.25">
      <c r="E52" t="s">
        <v>2</v>
      </c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B26" sqref="B26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80</v>
      </c>
      <c r="F1">
        <f>FIND(CHAR(34),E1,1)</f>
        <v>1</v>
      </c>
      <c r="G1">
        <f>FIND(CHAR(34),E1,2)</f>
        <v>26</v>
      </c>
      <c r="H1" t="str">
        <f>MID(E1,F1+1,G1-F1-1)</f>
        <v>ASHP Compressor Heat [W]</v>
      </c>
    </row>
    <row r="2" spans="1:11" x14ac:dyDescent="0.25">
      <c r="A2" t="str">
        <f>H1</f>
        <v>ASHP Compressor Heat [W]</v>
      </c>
      <c r="B2" t="str">
        <f>K2</f>
        <v>DX_HEATING_COIL:Heating Coil Electricity Rate [W]</v>
      </c>
      <c r="C2" t="str">
        <f>K3</f>
        <v>Elec</v>
      </c>
      <c r="E2" t="s">
        <v>81</v>
      </c>
      <c r="I2">
        <f>FIND(CHAR(39),E2,1)</f>
        <v>34</v>
      </c>
      <c r="J2">
        <f>FIND(CHAR(39),E2,I2+1)</f>
        <v>84</v>
      </c>
      <c r="K2" t="str">
        <f>MID(E2,I2+1,J2-I2-1)</f>
        <v>DX_HEATING_COIL:Heating Coil Electricity Rate [W]</v>
      </c>
    </row>
    <row r="3" spans="1:11" x14ac:dyDescent="0.25">
      <c r="A3" t="str">
        <f>H5</f>
        <v>ASHP Resistance Backup Heat [W]</v>
      </c>
      <c r="B3" t="str">
        <f>K6</f>
        <v>HEATING_RESISTANCE_BACKUP:Heating Coil Electricity Rate [W]</v>
      </c>
      <c r="C3" t="str">
        <f>K7</f>
        <v>Elec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t="str">
        <f>H9</f>
        <v>ASHP Defrost [W]</v>
      </c>
      <c r="B4" t="str">
        <f>K10</f>
        <v>DX_HEATING_COIL:Heating Coil Defrost Electricity Rate [W]</v>
      </c>
      <c r="C4" t="str">
        <f>K11</f>
        <v>Elec</v>
      </c>
      <c r="E4" t="s">
        <v>2</v>
      </c>
    </row>
    <row r="5" spans="1:11" x14ac:dyDescent="0.25">
      <c r="A5" t="str">
        <f>H13</f>
        <v>ASHP Crankcase Heater [W]</v>
      </c>
      <c r="B5" t="str">
        <f>K14</f>
        <v>DX_HEATING_COIL:Heating Coil Crankcase Heater Electricity Rate [W]</v>
      </c>
      <c r="C5" t="str">
        <f>K15</f>
        <v>Elec</v>
      </c>
      <c r="E5" t="s">
        <v>82</v>
      </c>
      <c r="F5">
        <f>FIND(CHAR(34),E5,1)</f>
        <v>9</v>
      </c>
      <c r="G5">
        <f>FIND(CHAR(34),E5,10)</f>
        <v>41</v>
      </c>
      <c r="H5" t="str">
        <f>MID(E5,F5+1,G5-F5-1)</f>
        <v>ASHP Resistance Backup Heat [W]</v>
      </c>
    </row>
    <row r="6" spans="1:11" x14ac:dyDescent="0.25">
      <c r="A6" t="str">
        <f>H17</f>
        <v>Primary Elec Furnace Heat [W]</v>
      </c>
      <c r="B6" t="str">
        <f>K18</f>
        <v>HEATING_RESISTANCE_MAIN:Heating Coil Electricity Rate [W]</v>
      </c>
      <c r="C6" t="str">
        <f>K19</f>
        <v>Elec</v>
      </c>
      <c r="E6" t="s">
        <v>83</v>
      </c>
      <c r="I6">
        <f>FIND(CHAR(39),E6,1)</f>
        <v>34</v>
      </c>
      <c r="J6">
        <f>FIND(CHAR(39),E6,I6+1)</f>
        <v>94</v>
      </c>
      <c r="K6" t="str">
        <f>MID(E6,I6+1,J6-I6-1)</f>
        <v>HEATING_RESISTANCE_BACKUP:Heating Coil Electricity Rate [W]</v>
      </c>
    </row>
    <row r="7" spans="1:11" x14ac:dyDescent="0.25">
      <c r="A7" t="str">
        <f>H21</f>
        <v>Gas Furnace Gas Use [Btu/h]</v>
      </c>
      <c r="B7" t="str">
        <f>K22</f>
        <v>MAIN FUEL HEATING COIL_UNIT1:Heating Coil NaturalGas Rate [W]</v>
      </c>
      <c r="C7" t="str">
        <f>K23</f>
        <v>Gas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t="str">
        <f>H25</f>
        <v>Gas Furnace Electric Use [W]</v>
      </c>
      <c r="B8" t="str">
        <f>K26</f>
        <v>MAIN FUEL HEATING COIL_UNIT1:Heating Coil Electricity Rate [W]</v>
      </c>
      <c r="C8" t="str">
        <f>K27</f>
        <v>Elec</v>
      </c>
      <c r="E8" t="s">
        <v>2</v>
      </c>
    </row>
    <row r="9" spans="1:11" x14ac:dyDescent="0.25">
      <c r="A9" t="str">
        <f>H29</f>
        <v>Fan [W]</v>
      </c>
      <c r="B9" t="str">
        <f>K30</f>
        <v>FAN:Fan Electricity Rate [W]</v>
      </c>
      <c r="C9" t="str">
        <f>K31</f>
        <v>Elec</v>
      </c>
      <c r="E9" t="s">
        <v>84</v>
      </c>
      <c r="F9">
        <f>FIND(CHAR(34),E9,1)</f>
        <v>9</v>
      </c>
      <c r="G9">
        <f>FIND(CHAR(34),E9,10)</f>
        <v>26</v>
      </c>
      <c r="H9" t="str">
        <f>MID(E9,F9+1,G9-F9-1)</f>
        <v>ASHP Defrost [W]</v>
      </c>
    </row>
    <row r="10" spans="1:11" x14ac:dyDescent="0.25">
      <c r="A10" t="str">
        <f>H33</f>
        <v>Living Zone Air Temperature [F]</v>
      </c>
      <c r="B10" t="str">
        <f>K34</f>
        <v>LIVING:Zone Mean Air Temperature [C]</v>
      </c>
      <c r="C10" t="str">
        <f>K35</f>
        <v>Temp</v>
      </c>
      <c r="E10" t="s">
        <v>85</v>
      </c>
      <c r="I10">
        <f>FIND(CHAR(39),E10,1)</f>
        <v>34</v>
      </c>
      <c r="J10">
        <f>FIND(CHAR(39),E10,I10+1)</f>
        <v>92</v>
      </c>
      <c r="K10" t="str">
        <f>MID(E10,I10+1,J10-I10-1)</f>
        <v>DX_HEATING_COIL:Heating Coil Defrost Electricity Rate [W]</v>
      </c>
    </row>
    <row r="11" spans="1:11" x14ac:dyDescent="0.25">
      <c r="A11" t="str">
        <f>H37</f>
        <v>Attic Zone Air Temperature [F]</v>
      </c>
      <c r="B11" t="str">
        <f>K38</f>
        <v>ATTIC:Zone Mean Air Temperature [C]</v>
      </c>
      <c r="C11" t="str">
        <f>K39</f>
        <v>Temp</v>
      </c>
      <c r="E11" t="s">
        <v>8</v>
      </c>
      <c r="I11">
        <f>FIND(": ",E11,1)</f>
        <v>28</v>
      </c>
      <c r="J11">
        <f>FIND(CHAR(34),E11,I11+3)</f>
        <v>35</v>
      </c>
      <c r="K11" t="str">
        <f>MID(E11,I11+3,J11-I11-3)</f>
        <v>Elec</v>
      </c>
    </row>
    <row r="12" spans="1:11" x14ac:dyDescent="0.25">
      <c r="A12" t="str">
        <f>H41</f>
        <v>Crawlspace Zone Air Temperature [F]</v>
      </c>
      <c r="B12" t="str">
        <f>K42</f>
        <v>CRAWLSPACE:Zone Mean Air Temperature [C]</v>
      </c>
      <c r="C12" t="str">
        <f>K43</f>
        <v>Temp</v>
      </c>
      <c r="E12" t="s">
        <v>2</v>
      </c>
    </row>
    <row r="13" spans="1:11" x14ac:dyDescent="0.25">
      <c r="A13" t="str">
        <f>H45</f>
        <v>Outdoor Air Temperature [F]</v>
      </c>
      <c r="B13" t="str">
        <f>K46</f>
        <v>Environment:Site Outdoor Air Drybulb Temperature [C]</v>
      </c>
      <c r="C13" t="str">
        <f>K47</f>
        <v>Temp</v>
      </c>
      <c r="E13" t="s">
        <v>86</v>
      </c>
      <c r="F13">
        <f>FIND(CHAR(34),E13,1)</f>
        <v>9</v>
      </c>
      <c r="G13">
        <f>FIND(CHAR(34),E13,10)</f>
        <v>35</v>
      </c>
      <c r="H13" t="str">
        <f>MID(E13,F13+1,G13-F13-1)</f>
        <v>ASHP Crankcase Heater [W]</v>
      </c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t="s">
        <v>87</v>
      </c>
      <c r="I14">
        <f>FIND(CHAR(39),E14,1)</f>
        <v>34</v>
      </c>
      <c r="J14">
        <f>FIND(CHAR(39),E14,I14+1)</f>
        <v>101</v>
      </c>
      <c r="K14" t="str">
        <f>MID(E14,I14+1,J14-I14-1)</f>
        <v>DX_HEATING_COIL:Heating Coil Crankcase Heater Electricity Rate [W]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t="s">
        <v>8</v>
      </c>
      <c r="I15">
        <f>FIND(": ",E15,1)</f>
        <v>28</v>
      </c>
      <c r="J15">
        <f>FIND(CHAR(34),E15,I15+3)</f>
        <v>35</v>
      </c>
      <c r="K15" t="str">
        <f>MID(E15,I15+3,J15-I15-3)</f>
        <v>Elec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t="s">
        <v>2</v>
      </c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t="s">
        <v>88</v>
      </c>
      <c r="F17">
        <f>FIND(CHAR(34),E17,1)</f>
        <v>9</v>
      </c>
      <c r="G17">
        <f>FIND(CHAR(34),E17,10)</f>
        <v>39</v>
      </c>
      <c r="H17" t="str">
        <f>MID(E17,F17+1,G17-F17-1)</f>
        <v>Primary Elec Furnace Heat [W]</v>
      </c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t="s">
        <v>89</v>
      </c>
      <c r="I18">
        <f>FIND(CHAR(39),E18,1)</f>
        <v>34</v>
      </c>
      <c r="J18">
        <f>FIND(CHAR(39),E18,I18+1)</f>
        <v>92</v>
      </c>
      <c r="K18" t="str">
        <f>MID(E18,I18+1,J18-I18-1)</f>
        <v>HEATING_RESISTANCE_MAIN:Heating Coil Electricity Rate [W]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t="s">
        <v>8</v>
      </c>
      <c r="I19">
        <f>FIND(": ",E19,1)</f>
        <v>28</v>
      </c>
      <c r="J19">
        <f>FIND(CHAR(34),E19,I19+3)</f>
        <v>35</v>
      </c>
      <c r="K19" t="str">
        <f>MID(E19,I19+3,J19-I19-3)</f>
        <v>Elec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t="s">
        <v>2</v>
      </c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t="s">
        <v>90</v>
      </c>
      <c r="F21">
        <f>FIND(CHAR(34),E21,1)</f>
        <v>9</v>
      </c>
      <c r="G21">
        <f>FIND(CHAR(34),E21,10)</f>
        <v>37</v>
      </c>
      <c r="H21" t="str">
        <f>MID(E21,F21+1,G21-F21-1)</f>
        <v>Gas Furnace Gas Use [Btu/h]</v>
      </c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t="s">
        <v>91</v>
      </c>
      <c r="I22">
        <f>FIND(CHAR(39),E22,1)</f>
        <v>34</v>
      </c>
      <c r="J22">
        <f>FIND(CHAR(39),E22,I22+1)</f>
        <v>96</v>
      </c>
      <c r="K22" t="str">
        <f>MID(E22,I22+1,J22-I22-1)</f>
        <v>MAIN FUEL HEATING COIL_UNIT1:Heating Coil NaturalGas Rate [W]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t="s">
        <v>11</v>
      </c>
      <c r="I23">
        <f>FIND(": ",E23,1)</f>
        <v>28</v>
      </c>
      <c r="J23">
        <f>FIND(CHAR(34),E23,I23+3)</f>
        <v>34</v>
      </c>
      <c r="K23" t="str">
        <f>MID(E23,I23+3,J23-I23-3)</f>
        <v>Gas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t="s">
        <v>2</v>
      </c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t="s">
        <v>92</v>
      </c>
      <c r="F25">
        <f>FIND(CHAR(34),E25,1)</f>
        <v>9</v>
      </c>
      <c r="G25">
        <f>FIND(CHAR(34),E25,10)</f>
        <v>38</v>
      </c>
      <c r="H25" t="str">
        <f>MID(E25,F25+1,G25-F25-1)</f>
        <v>Gas Furnace Electric Use [W]</v>
      </c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t="s">
        <v>93</v>
      </c>
      <c r="I26">
        <f>FIND(CHAR(39),E26,1)</f>
        <v>34</v>
      </c>
      <c r="J26">
        <f>FIND(CHAR(39),E26,I26+1)</f>
        <v>97</v>
      </c>
      <c r="K26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t="s">
        <v>8</v>
      </c>
      <c r="I27">
        <f>FIND(": ",E27,1)</f>
        <v>28</v>
      </c>
      <c r="J27">
        <f>FIND(CHAR(34),E27,I27+3)</f>
        <v>35</v>
      </c>
      <c r="K27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t="s">
        <v>2</v>
      </c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t="s">
        <v>96</v>
      </c>
      <c r="F29">
        <f>FIND(CHAR(34),E29,1)</f>
        <v>9</v>
      </c>
      <c r="G29">
        <f>FIND(CHAR(34),E29,10)</f>
        <v>17</v>
      </c>
      <c r="H29" t="str">
        <f>MID(E29,F29+1,G29-F29-1)</f>
        <v>Fan [W]</v>
      </c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t="s">
        <v>107</v>
      </c>
      <c r="I30">
        <f>FIND(CHAR(39),E30,1)</f>
        <v>34</v>
      </c>
      <c r="J30">
        <f>FIND(CHAR(39),E30,I30+1)</f>
        <v>63</v>
      </c>
      <c r="K30" t="str">
        <f>MID(E30,I30+1,J30-I30-1)</f>
        <v>FAN:Fan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t="s">
        <v>8</v>
      </c>
      <c r="I31">
        <f>FIND(": ",E31,1)</f>
        <v>28</v>
      </c>
      <c r="J31">
        <f>FIND(CHAR(34),E31,I31+3)</f>
        <v>35</v>
      </c>
      <c r="K3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t="s">
        <v>2</v>
      </c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t="s">
        <v>98</v>
      </c>
      <c r="F33">
        <f>FIND(CHAR(34),E33,1)</f>
        <v>9</v>
      </c>
      <c r="G33">
        <f>FIND(CHAR(34),E33,10)</f>
        <v>41</v>
      </c>
      <c r="H33" t="str">
        <f>MID(E33,F33+1,G33-F33-1)</f>
        <v>Living Zone Air Temperature [F]</v>
      </c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t="s">
        <v>99</v>
      </c>
      <c r="I34">
        <f>FIND(CHAR(39),E34,1)</f>
        <v>34</v>
      </c>
      <c r="J34">
        <f>FIND(CHAR(39),E34,I34+1)</f>
        <v>71</v>
      </c>
      <c r="K34" t="str">
        <f>MID(E34,I34+1,J34-I34-1)</f>
        <v>LIVING:Zone Mean Air Temperature [C]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t="s">
        <v>100</v>
      </c>
      <c r="I35">
        <f>FIND(": ",E35,1)</f>
        <v>28</v>
      </c>
      <c r="J35">
        <f>FIND(CHAR(34),E35,I35+3)</f>
        <v>35</v>
      </c>
      <c r="K35" t="str">
        <f>MID(E35,I35+3,J35-I35-3)</f>
        <v>Temp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t="s">
        <v>2</v>
      </c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t="s">
        <v>101</v>
      </c>
      <c r="F37">
        <f>FIND(CHAR(34),E37,1)</f>
        <v>9</v>
      </c>
      <c r="G37">
        <f>FIND(CHAR(34),E37,10)</f>
        <v>40</v>
      </c>
      <c r="H37" t="str">
        <f>MID(E37,F37+1,G37-F37-1)</f>
        <v>Attic Zone Air Temperature [F]</v>
      </c>
    </row>
    <row r="38" spans="1:11" x14ac:dyDescent="0.25">
      <c r="E38" t="s">
        <v>102</v>
      </c>
      <c r="I38">
        <f>FIND(CHAR(39),E38,1)</f>
        <v>34</v>
      </c>
      <c r="J38">
        <f>FIND(CHAR(39),E38,I38+1)</f>
        <v>70</v>
      </c>
      <c r="K38" t="str">
        <f>MID(E38,I38+1,J38-I38-1)</f>
        <v>ATTIC:Zone Mean Air Temperature [C]</v>
      </c>
    </row>
    <row r="39" spans="1:11" x14ac:dyDescent="0.25">
      <c r="E39" t="s">
        <v>100</v>
      </c>
      <c r="I39">
        <f>FIND(": ",E39,1)</f>
        <v>28</v>
      </c>
      <c r="J39">
        <f>FIND(CHAR(34),E39,I39+3)</f>
        <v>35</v>
      </c>
      <c r="K39" t="str">
        <f>MID(E39,I39+3,J39-I39-3)</f>
        <v>Temp</v>
      </c>
    </row>
    <row r="40" spans="1:11" x14ac:dyDescent="0.25">
      <c r="E40" t="s">
        <v>2</v>
      </c>
    </row>
    <row r="41" spans="1:11" x14ac:dyDescent="0.25">
      <c r="E41" t="s">
        <v>103</v>
      </c>
      <c r="F41">
        <f>FIND(CHAR(34),E41,1)</f>
        <v>9</v>
      </c>
      <c r="G41">
        <f>FIND(CHAR(34),E41,10)</f>
        <v>45</v>
      </c>
      <c r="H41" t="str">
        <f>MID(E41,F41+1,G41-F41-1)</f>
        <v>Crawlspace Zone Air Temperature [F]</v>
      </c>
    </row>
    <row r="42" spans="1:11" x14ac:dyDescent="0.25">
      <c r="E42" t="s">
        <v>104</v>
      </c>
      <c r="I42">
        <f>FIND(CHAR(39),E42,1)</f>
        <v>34</v>
      </c>
      <c r="J42">
        <f>FIND(CHAR(39),E42,I42+1)</f>
        <v>75</v>
      </c>
      <c r="K42" t="str">
        <f>MID(E42,I42+1,J42-I42-1)</f>
        <v>CRAWLSPACE:Zone Mean Air Temperature [C]</v>
      </c>
    </row>
    <row r="43" spans="1:11" x14ac:dyDescent="0.25">
      <c r="E43" t="s">
        <v>100</v>
      </c>
      <c r="I43">
        <f>FIND(": ",E43,1)</f>
        <v>28</v>
      </c>
      <c r="J43">
        <f>FIND(CHAR(34),E43,I43+3)</f>
        <v>35</v>
      </c>
      <c r="K43" t="str">
        <f>MID(E43,I43+3,J43-I43-3)</f>
        <v>Temp</v>
      </c>
    </row>
    <row r="44" spans="1:11" x14ac:dyDescent="0.25">
      <c r="E44" t="s">
        <v>2</v>
      </c>
    </row>
    <row r="45" spans="1:11" x14ac:dyDescent="0.25">
      <c r="E45" t="s">
        <v>105</v>
      </c>
      <c r="F45">
        <f>FIND(CHAR(34),E45,1)</f>
        <v>9</v>
      </c>
      <c r="G45">
        <f>FIND(CHAR(34),E45,10)</f>
        <v>37</v>
      </c>
      <c r="H45" t="str">
        <f>MID(E45,F45+1,G45-F45-1)</f>
        <v>Outdoor Air Temperature [F]</v>
      </c>
    </row>
    <row r="46" spans="1:11" x14ac:dyDescent="0.25">
      <c r="E46" t="s">
        <v>106</v>
      </c>
      <c r="I46">
        <f>FIND(CHAR(39),E46,1)</f>
        <v>34</v>
      </c>
      <c r="J46">
        <f>FIND(CHAR(39),E46,I46+1)</f>
        <v>87</v>
      </c>
      <c r="K46" t="str">
        <f>MID(E46,I46+1,J46-I46-1)</f>
        <v>Environment:Site Outdoor Air Drybulb Temperature [C]</v>
      </c>
    </row>
    <row r="47" spans="1:11" x14ac:dyDescent="0.25">
      <c r="E47" t="s">
        <v>100</v>
      </c>
      <c r="I47">
        <f>FIND(": ",E47,1)</f>
        <v>28</v>
      </c>
      <c r="J47">
        <f>FIND(CHAR(34),E47,I47+3)</f>
        <v>35</v>
      </c>
      <c r="K47" t="str">
        <f>MID(E47,I47+3,J47-I47-3)</f>
        <v>Temp</v>
      </c>
    </row>
    <row r="48" spans="1:11" x14ac:dyDescent="0.25">
      <c r="E48" t="s">
        <v>2</v>
      </c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sqref="A1:C7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108</v>
      </c>
      <c r="F1">
        <f>FIND(CHAR(34),E1,1)</f>
        <v>1</v>
      </c>
      <c r="G1">
        <f>FIND(CHAR(34),E1,2)</f>
        <v>12</v>
      </c>
      <c r="H1" t="str">
        <f>MID(E1,F1+1,G1-F1-1)</f>
        <v>Cooling[W]</v>
      </c>
    </row>
    <row r="2" spans="1:11" x14ac:dyDescent="0.25">
      <c r="A2" t="str">
        <f>H1</f>
        <v>Cooling[W]</v>
      </c>
      <c r="B2" t="str">
        <f>K2</f>
        <v>DX_COOLING_COIL:Cooling Coil Electricity Rate [W]</v>
      </c>
      <c r="C2" t="str">
        <f>K3</f>
        <v>Elec</v>
      </c>
      <c r="E2" t="s">
        <v>95</v>
      </c>
      <c r="I2">
        <f>FIND(CHAR(39),E2,1)</f>
        <v>34</v>
      </c>
      <c r="J2">
        <f>FIND(CHAR(39),E2,I2+1)</f>
        <v>84</v>
      </c>
      <c r="K2" t="str">
        <f>MID(E2,I2+1,J2-I2-1)</f>
        <v>DX_COOLING_COIL:Cooling Coil Electricity Rate [W]</v>
      </c>
    </row>
    <row r="3" spans="1:11" x14ac:dyDescent="0.25">
      <c r="A3" t="str">
        <f>H5</f>
        <v>Fan [W]</v>
      </c>
      <c r="B3" t="str">
        <f>K6</f>
        <v>FAN:Fan Electricity Rate [W]</v>
      </c>
      <c r="C3" t="str">
        <f>K7</f>
        <v>Elec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t="str">
        <f>H9</f>
        <v>Living Zone Air Temperature [F]</v>
      </c>
      <c r="B4" t="str">
        <f>K10</f>
        <v>LIVING:Zone Mean Air Temperature [C]</v>
      </c>
      <c r="C4" t="str">
        <f>K11</f>
        <v>Temp</v>
      </c>
      <c r="E4" t="s">
        <v>2</v>
      </c>
    </row>
    <row r="5" spans="1:11" x14ac:dyDescent="0.25">
      <c r="A5" t="str">
        <f>H13</f>
        <v>Attic Zone Air Temperature [F]</v>
      </c>
      <c r="B5" t="str">
        <f>K14</f>
        <v>ATTIC:Zone Mean Air Temperature [C]</v>
      </c>
      <c r="C5" t="str">
        <f>K15</f>
        <v>Temp</v>
      </c>
      <c r="E5" t="s">
        <v>96</v>
      </c>
      <c r="F5">
        <f>FIND(CHAR(34),E5,1)</f>
        <v>9</v>
      </c>
      <c r="G5">
        <f>FIND(CHAR(34),E5,10)</f>
        <v>17</v>
      </c>
      <c r="H5" t="str">
        <f>MID(E5,F5+1,G5-F5-1)</f>
        <v>Fan [W]</v>
      </c>
    </row>
    <row r="6" spans="1:11" x14ac:dyDescent="0.25">
      <c r="A6" t="str">
        <f>H17</f>
        <v>Crawlspace Zone Air Temperature [F]</v>
      </c>
      <c r="B6" t="str">
        <f>K18</f>
        <v>CRAWLSPACE:Zone Mean Air Temperature [C]</v>
      </c>
      <c r="C6" t="str">
        <f>K19</f>
        <v>Temp</v>
      </c>
      <c r="E6" t="s">
        <v>107</v>
      </c>
      <c r="I6">
        <f>FIND(CHAR(39),E6,1)</f>
        <v>34</v>
      </c>
      <c r="J6">
        <f>FIND(CHAR(39),E6,I6+1)</f>
        <v>63</v>
      </c>
      <c r="K6" t="str">
        <f>MID(E6,I6+1,J6-I6-1)</f>
        <v>FAN:Fan Electricity Rate [W]</v>
      </c>
    </row>
    <row r="7" spans="1:11" x14ac:dyDescent="0.25">
      <c r="A7" t="str">
        <f>H21</f>
        <v>Outdoor Air Temperature [F]</v>
      </c>
      <c r="B7" t="str">
        <f>K22</f>
        <v>Environment:Site Outdoor Air Drybulb Temperature [C]</v>
      </c>
      <c r="C7" t="str">
        <f>K23</f>
        <v>Temp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s="1" t="str">
        <f>H25</f>
        <v>Gas Furnace Electric Use [W]</v>
      </c>
      <c r="B8" s="1" t="str">
        <f>K26</f>
        <v>MAIN FUEL HEATING COIL_UNIT1:Heating Coil Electricity Rate [W]</v>
      </c>
      <c r="C8" s="1" t="str">
        <f>K27</f>
        <v>Elec</v>
      </c>
      <c r="E8" t="s">
        <v>2</v>
      </c>
    </row>
    <row r="9" spans="1:11" x14ac:dyDescent="0.25">
      <c r="A9" s="1" t="str">
        <f>H29</f>
        <v>Fan [W]</v>
      </c>
      <c r="B9" s="1" t="str">
        <f>K30</f>
        <v>FAN:Fan Electricity Rate [W]</v>
      </c>
      <c r="C9" s="1" t="str">
        <f>K31</f>
        <v>Elec</v>
      </c>
      <c r="E9" t="s">
        <v>98</v>
      </c>
      <c r="F9">
        <f>FIND(CHAR(34),E9,1)</f>
        <v>9</v>
      </c>
      <c r="G9">
        <f>FIND(CHAR(34),E9,10)</f>
        <v>41</v>
      </c>
      <c r="H9" t="str">
        <f>MID(E9,F9+1,G9-F9-1)</f>
        <v>Living Zone Air Temperature [F]</v>
      </c>
    </row>
    <row r="10" spans="1:11" x14ac:dyDescent="0.25">
      <c r="A10" s="1" t="str">
        <f>H33</f>
        <v>Living Zone Air Temperature [F]</v>
      </c>
      <c r="B10" s="1" t="str">
        <f>K34</f>
        <v>LIVING:Zone Mean Air Temperature [C]</v>
      </c>
      <c r="C10" s="1" t="str">
        <f>K35</f>
        <v>Temp</v>
      </c>
      <c r="E10" t="s">
        <v>109</v>
      </c>
      <c r="I10">
        <f>FIND(CHAR(39),E10,1)</f>
        <v>34</v>
      </c>
      <c r="J10">
        <f>FIND(CHAR(39),E10,I10+1)</f>
        <v>71</v>
      </c>
      <c r="K10" t="str">
        <f>MID(E10,I10+1,J10-I10-1)</f>
        <v>LIVING:Zone Mean Air Temperature [C]</v>
      </c>
    </row>
    <row r="11" spans="1:11" x14ac:dyDescent="0.25">
      <c r="A11" s="1" t="str">
        <f>H37</f>
        <v>Attic Zone Air Temperature [F]</v>
      </c>
      <c r="B11" s="1" t="str">
        <f>K38</f>
        <v>ATTIC:Zone Mean Air Temperature [C]</v>
      </c>
      <c r="C11" s="1" t="str">
        <f>K39</f>
        <v>Temp</v>
      </c>
      <c r="E11" t="s">
        <v>100</v>
      </c>
      <c r="I11">
        <f>FIND(": ",E11,1)</f>
        <v>28</v>
      </c>
      <c r="J11">
        <f>FIND(CHAR(34),E11,I11+3)</f>
        <v>35</v>
      </c>
      <c r="K11" t="str">
        <f>MID(E11,I11+3,J11-I11-3)</f>
        <v>Temp</v>
      </c>
    </row>
    <row r="12" spans="1:11" x14ac:dyDescent="0.25">
      <c r="A12" s="1" t="str">
        <f>H41</f>
        <v>Crawlspace Zone Air Temperature [F]</v>
      </c>
      <c r="B12" s="1" t="str">
        <f>K42</f>
        <v>CRAWLSPACE:Zone Mean Air Temperature [C]</v>
      </c>
      <c r="C12" s="1" t="str">
        <f>K43</f>
        <v>Temp</v>
      </c>
      <c r="E12" t="s">
        <v>2</v>
      </c>
    </row>
    <row r="13" spans="1:11" x14ac:dyDescent="0.25">
      <c r="A13" s="1" t="str">
        <f>H45</f>
        <v>Outdoor Air Temperature [F]</v>
      </c>
      <c r="B13" s="1" t="str">
        <f>K46</f>
        <v>Environment:Site Outdoor Air Drybulb Temperature [C]</v>
      </c>
      <c r="C13" s="1" t="str">
        <f>K47</f>
        <v>Temp</v>
      </c>
      <c r="E13" t="s">
        <v>101</v>
      </c>
      <c r="F13">
        <f>FIND(CHAR(34),E13,1)</f>
        <v>9</v>
      </c>
      <c r="G13">
        <f>FIND(CHAR(34),E13,10)</f>
        <v>40</v>
      </c>
      <c r="H13" t="str">
        <f>MID(E13,F13+1,G13-F13-1)</f>
        <v>Attic Zone Air Temperature [F]</v>
      </c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t="s">
        <v>110</v>
      </c>
      <c r="I14">
        <f>FIND(CHAR(39),E14,1)</f>
        <v>34</v>
      </c>
      <c r="J14">
        <f>FIND(CHAR(39),E14,I14+1)</f>
        <v>70</v>
      </c>
      <c r="K14" t="str">
        <f>MID(E14,I14+1,J14-I14-1)</f>
        <v>ATTIC:Zone Mean Air Temperature [C]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t="s">
        <v>100</v>
      </c>
      <c r="I15">
        <f>FIND(": ",E15,1)</f>
        <v>28</v>
      </c>
      <c r="J15">
        <f>FIND(CHAR(34),E15,I15+3)</f>
        <v>35</v>
      </c>
      <c r="K15" t="str">
        <f>MID(E15,I15+3,J15-I15-3)</f>
        <v>Temp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t="s">
        <v>2</v>
      </c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t="s">
        <v>103</v>
      </c>
      <c r="F17">
        <f>FIND(CHAR(34),E17,1)</f>
        <v>9</v>
      </c>
      <c r="G17">
        <f>FIND(CHAR(34),E17,10)</f>
        <v>45</v>
      </c>
      <c r="H17" t="str">
        <f>MID(E17,F17+1,G17-F17-1)</f>
        <v>Crawlspace Zone Air Temperature [F]</v>
      </c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t="s">
        <v>111</v>
      </c>
      <c r="I18">
        <f>FIND(CHAR(39),E18,1)</f>
        <v>34</v>
      </c>
      <c r="J18">
        <f>FIND(CHAR(39),E18,I18+1)</f>
        <v>75</v>
      </c>
      <c r="K18" t="str">
        <f>MID(E18,I18+1,J18-I18-1)</f>
        <v>CRAWLSPACE:Zone Mean Air Temperature [C]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t="s">
        <v>100</v>
      </c>
      <c r="I19">
        <f>FIND(": ",E19,1)</f>
        <v>28</v>
      </c>
      <c r="J19">
        <f>FIND(CHAR(34),E19,I19+3)</f>
        <v>35</v>
      </c>
      <c r="K19" t="str">
        <f>MID(E19,I19+3,J19-I19-3)</f>
        <v>Temp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t="s">
        <v>2</v>
      </c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t="s">
        <v>105</v>
      </c>
      <c r="F21">
        <f>FIND(CHAR(34),E21,1)</f>
        <v>9</v>
      </c>
      <c r="G21">
        <f>FIND(CHAR(34),E21,10)</f>
        <v>37</v>
      </c>
      <c r="H21" t="str">
        <f>MID(E21,F21+1,G21-F21-1)</f>
        <v>Outdoor Air Temperature [F]</v>
      </c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t="s">
        <v>112</v>
      </c>
      <c r="I22">
        <f>FIND(CHAR(39),E22,1)</f>
        <v>34</v>
      </c>
      <c r="J22">
        <f>FIND(CHAR(39),E22,I22+1)</f>
        <v>87</v>
      </c>
      <c r="K22" t="str">
        <f>MID(E22,I22+1,J22-I22-1)</f>
        <v>Environment:Site Outdoor Air Drybulb Temperature [C]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t="s">
        <v>100</v>
      </c>
      <c r="I23">
        <f>FIND(": ",E23,1)</f>
        <v>28</v>
      </c>
      <c r="J23">
        <f>FIND(CHAR(34),E23,I23+3)</f>
        <v>35</v>
      </c>
      <c r="K23" t="str">
        <f>MID(E23,I23+3,J23-I23-3)</f>
        <v>Temp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t="s">
        <v>2</v>
      </c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s="1" t="s">
        <v>92</v>
      </c>
      <c r="F25" s="1">
        <f>FIND(CHAR(34),E25,1)</f>
        <v>9</v>
      </c>
      <c r="G25" s="1">
        <f>FIND(CHAR(34),E25,10)</f>
        <v>38</v>
      </c>
      <c r="H25" s="1" t="str">
        <f>MID(E25,F25+1,G25-F25-1)</f>
        <v>Gas Furnace Electric Use [W]</v>
      </c>
      <c r="I25" s="1"/>
      <c r="J25" s="1"/>
      <c r="K25" s="1"/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s="1" t="s">
        <v>93</v>
      </c>
      <c r="F26" s="1"/>
      <c r="G26" s="1"/>
      <c r="H26" s="1"/>
      <c r="I26" s="1">
        <f>FIND(CHAR(39),E26,1)</f>
        <v>34</v>
      </c>
      <c r="J26" s="1">
        <f>FIND(CHAR(39),E26,I26+1)</f>
        <v>97</v>
      </c>
      <c r="K26" s="1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s="1" t="s">
        <v>8</v>
      </c>
      <c r="F27" s="1"/>
      <c r="G27" s="1"/>
      <c r="H27" s="1"/>
      <c r="I27" s="1">
        <f>FIND(": ",E27,1)</f>
        <v>28</v>
      </c>
      <c r="J27" s="1">
        <f>FIND(CHAR(34),E27,I27+3)</f>
        <v>35</v>
      </c>
      <c r="K27" s="1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s="1" t="s">
        <v>2</v>
      </c>
      <c r="F28" s="1"/>
      <c r="G28" s="1"/>
      <c r="H28" s="1"/>
      <c r="I28" s="1"/>
      <c r="J28" s="1"/>
      <c r="K28" s="1"/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s="1" t="s">
        <v>96</v>
      </c>
      <c r="F29" s="1">
        <f>FIND(CHAR(34),E29,1)</f>
        <v>9</v>
      </c>
      <c r="G29" s="1">
        <f>FIND(CHAR(34),E29,10)</f>
        <v>17</v>
      </c>
      <c r="H29" s="1" t="str">
        <f>MID(E29,F29+1,G29-F29-1)</f>
        <v>Fan [W]</v>
      </c>
      <c r="I29" s="1"/>
      <c r="J29" s="1"/>
      <c r="K29" s="1"/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s="1" t="s">
        <v>107</v>
      </c>
      <c r="F30" s="1"/>
      <c r="G30" s="1"/>
      <c r="H30" s="1"/>
      <c r="I30" s="1">
        <f>FIND(CHAR(39),E30,1)</f>
        <v>34</v>
      </c>
      <c r="J30" s="1">
        <f>FIND(CHAR(39),E30,I30+1)</f>
        <v>63</v>
      </c>
      <c r="K30" s="1" t="str">
        <f>MID(E30,I30+1,J30-I30-1)</f>
        <v>FAN:Fan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s="1" t="s">
        <v>8</v>
      </c>
      <c r="F31" s="1"/>
      <c r="G31" s="1"/>
      <c r="H31" s="1"/>
      <c r="I31" s="1">
        <f>FIND(": ",E31,1)</f>
        <v>28</v>
      </c>
      <c r="J31" s="1">
        <f>FIND(CHAR(34),E31,I31+3)</f>
        <v>35</v>
      </c>
      <c r="K31" s="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s="1" t="s">
        <v>2</v>
      </c>
      <c r="F32" s="1"/>
      <c r="G32" s="1"/>
      <c r="H32" s="1"/>
      <c r="I32" s="1"/>
      <c r="J32" s="1"/>
      <c r="K32" s="1"/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s="1" t="s">
        <v>98</v>
      </c>
      <c r="F33" s="1">
        <f>FIND(CHAR(34),E33,1)</f>
        <v>9</v>
      </c>
      <c r="G33" s="1">
        <f>FIND(CHAR(34),E33,10)</f>
        <v>41</v>
      </c>
      <c r="H33" s="1" t="str">
        <f>MID(E33,F33+1,G33-F33-1)</f>
        <v>Living Zone Air Temperature [F]</v>
      </c>
      <c r="I33" s="1"/>
      <c r="J33" s="1"/>
      <c r="K33" s="1"/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s="1" t="s">
        <v>99</v>
      </c>
      <c r="F34" s="1"/>
      <c r="G34" s="1"/>
      <c r="H34" s="1"/>
      <c r="I34" s="1">
        <f>FIND(CHAR(39),E34,1)</f>
        <v>34</v>
      </c>
      <c r="J34" s="1">
        <f>FIND(CHAR(39),E34,I34+1)</f>
        <v>71</v>
      </c>
      <c r="K34" s="1" t="str">
        <f>MID(E34,I34+1,J34-I34-1)</f>
        <v>LIVING:Zone Mean Air Temperature [C]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s="1" t="s">
        <v>100</v>
      </c>
      <c r="F35" s="1"/>
      <c r="G35" s="1"/>
      <c r="H35" s="1"/>
      <c r="I35" s="1">
        <f>FIND(": ",E35,1)</f>
        <v>28</v>
      </c>
      <c r="J35" s="1">
        <f>FIND(CHAR(34),E35,I35+3)</f>
        <v>35</v>
      </c>
      <c r="K35" s="1" t="str">
        <f>MID(E35,I35+3,J35-I35-3)</f>
        <v>Temp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s="1" t="s">
        <v>2</v>
      </c>
      <c r="F36" s="1"/>
      <c r="G36" s="1"/>
      <c r="H36" s="1"/>
      <c r="I36" s="1"/>
      <c r="J36" s="1"/>
      <c r="K36" s="1"/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s="1" t="s">
        <v>101</v>
      </c>
      <c r="F37" s="1">
        <f>FIND(CHAR(34),E37,1)</f>
        <v>9</v>
      </c>
      <c r="G37" s="1">
        <f>FIND(CHAR(34),E37,10)</f>
        <v>40</v>
      </c>
      <c r="H37" s="1" t="str">
        <f>MID(E37,F37+1,G37-F37-1)</f>
        <v>Attic Zone Air Temperature [F]</v>
      </c>
      <c r="I37" s="1"/>
      <c r="J37" s="1"/>
      <c r="K37" s="1"/>
    </row>
    <row r="38" spans="1:11" x14ac:dyDescent="0.25">
      <c r="E38" s="1" t="s">
        <v>102</v>
      </c>
      <c r="F38" s="1"/>
      <c r="G38" s="1"/>
      <c r="H38" s="1"/>
      <c r="I38" s="1">
        <f>FIND(CHAR(39),E38,1)</f>
        <v>34</v>
      </c>
      <c r="J38" s="1">
        <f>FIND(CHAR(39),E38,I38+1)</f>
        <v>70</v>
      </c>
      <c r="K38" s="1" t="str">
        <f>MID(E38,I38+1,J38-I38-1)</f>
        <v>ATTIC:Zone Mean Air Temperature [C]</v>
      </c>
    </row>
    <row r="39" spans="1:11" x14ac:dyDescent="0.25">
      <c r="E39" s="1" t="s">
        <v>100</v>
      </c>
      <c r="F39" s="1"/>
      <c r="G39" s="1"/>
      <c r="H39" s="1"/>
      <c r="I39" s="1">
        <f>FIND(": ",E39,1)</f>
        <v>28</v>
      </c>
      <c r="J39" s="1">
        <f>FIND(CHAR(34),E39,I39+3)</f>
        <v>35</v>
      </c>
      <c r="K39" s="1" t="str">
        <f>MID(E39,I39+3,J39-I39-3)</f>
        <v>Temp</v>
      </c>
    </row>
    <row r="40" spans="1:11" x14ac:dyDescent="0.25">
      <c r="E40" s="1" t="s">
        <v>2</v>
      </c>
      <c r="F40" s="1"/>
      <c r="G40" s="1"/>
      <c r="H40" s="1"/>
      <c r="I40" s="1"/>
      <c r="J40" s="1"/>
      <c r="K40" s="1"/>
    </row>
    <row r="41" spans="1:11" x14ac:dyDescent="0.25">
      <c r="E41" s="1" t="s">
        <v>103</v>
      </c>
      <c r="F41" s="1">
        <f>FIND(CHAR(34),E41,1)</f>
        <v>9</v>
      </c>
      <c r="G41" s="1">
        <f>FIND(CHAR(34),E41,10)</f>
        <v>45</v>
      </c>
      <c r="H41" s="1" t="str">
        <f>MID(E41,F41+1,G41-F41-1)</f>
        <v>Crawlspace Zone Air Temperature [F]</v>
      </c>
      <c r="I41" s="1"/>
      <c r="J41" s="1"/>
      <c r="K41" s="1"/>
    </row>
    <row r="42" spans="1:11" x14ac:dyDescent="0.25">
      <c r="E42" s="1" t="s">
        <v>104</v>
      </c>
      <c r="F42" s="1"/>
      <c r="G42" s="1"/>
      <c r="H42" s="1"/>
      <c r="I42" s="1">
        <f>FIND(CHAR(39),E42,1)</f>
        <v>34</v>
      </c>
      <c r="J42" s="1">
        <f>FIND(CHAR(39),E42,I42+1)</f>
        <v>75</v>
      </c>
      <c r="K42" s="1" t="str">
        <f>MID(E42,I42+1,J42-I42-1)</f>
        <v>CRAWLSPACE:Zone Mean Air Temperature [C]</v>
      </c>
    </row>
    <row r="43" spans="1:11" x14ac:dyDescent="0.25">
      <c r="E43" s="1" t="s">
        <v>100</v>
      </c>
      <c r="F43" s="1"/>
      <c r="G43" s="1"/>
      <c r="H43" s="1"/>
      <c r="I43" s="1">
        <f>FIND(": ",E43,1)</f>
        <v>28</v>
      </c>
      <c r="J43" s="1">
        <f>FIND(CHAR(34),E43,I43+3)</f>
        <v>35</v>
      </c>
      <c r="K43" s="1" t="str">
        <f>MID(E43,I43+3,J43-I43-3)</f>
        <v>Temp</v>
      </c>
    </row>
    <row r="44" spans="1:11" x14ac:dyDescent="0.25">
      <c r="E44" s="1" t="s">
        <v>2</v>
      </c>
      <c r="F44" s="1"/>
      <c r="G44" s="1"/>
      <c r="H44" s="1"/>
      <c r="I44" s="1"/>
      <c r="J44" s="1"/>
      <c r="K44" s="1"/>
    </row>
    <row r="45" spans="1:11" x14ac:dyDescent="0.25">
      <c r="E45" s="1" t="s">
        <v>105</v>
      </c>
      <c r="F45" s="1">
        <f>FIND(CHAR(34),E45,1)</f>
        <v>9</v>
      </c>
      <c r="G45" s="1">
        <f>FIND(CHAR(34),E45,10)</f>
        <v>37</v>
      </c>
      <c r="H45" s="1" t="str">
        <f>MID(E45,F45+1,G45-F45-1)</f>
        <v>Outdoor Air Temperature [F]</v>
      </c>
      <c r="I45" s="1"/>
      <c r="J45" s="1"/>
      <c r="K45" s="1"/>
    </row>
    <row r="46" spans="1:11" x14ac:dyDescent="0.25">
      <c r="E46" s="1" t="s">
        <v>106</v>
      </c>
      <c r="F46" s="1"/>
      <c r="G46" s="1"/>
      <c r="H46" s="1"/>
      <c r="I46" s="1">
        <f>FIND(CHAR(39),E46,1)</f>
        <v>34</v>
      </c>
      <c r="J46" s="1">
        <f>FIND(CHAR(39),E46,I46+1)</f>
        <v>87</v>
      </c>
      <c r="K46" s="1" t="str">
        <f>MID(E46,I46+1,J46-I46-1)</f>
        <v>Environment:Site Outdoor Air Drybulb Temperature [C]</v>
      </c>
    </row>
    <row r="47" spans="1:11" x14ac:dyDescent="0.25">
      <c r="E47" s="1" t="s">
        <v>100</v>
      </c>
      <c r="F47" s="1"/>
      <c r="G47" s="1"/>
      <c r="H47" s="1"/>
      <c r="I47" s="1">
        <f>FIND(": ",E47,1)</f>
        <v>28</v>
      </c>
      <c r="J47" s="1">
        <f>FIND(CHAR(34),E47,I47+3)</f>
        <v>35</v>
      </c>
      <c r="K47" s="1" t="str">
        <f>MID(E47,I47+3,J47-I47-3)</f>
        <v>Temp</v>
      </c>
    </row>
    <row r="48" spans="1:11" x14ac:dyDescent="0.25">
      <c r="E48" s="1" t="s">
        <v>2</v>
      </c>
      <c r="F48" s="1"/>
      <c r="G48" s="1"/>
      <c r="H48" s="1"/>
      <c r="I48" s="1"/>
      <c r="J48" s="1"/>
      <c r="K48" s="1"/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E25" sqref="E25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113</v>
      </c>
      <c r="F1">
        <f>FIND(CHAR(34),E1,1)</f>
        <v>1</v>
      </c>
      <c r="G1">
        <f>FIND(CHAR(34),E1,2)</f>
        <v>9</v>
      </c>
      <c r="H1" t="str">
        <f>MID(E1,F1+1,G1-F1-1)</f>
        <v>Fan [W]</v>
      </c>
    </row>
    <row r="2" spans="1:11" x14ac:dyDescent="0.25">
      <c r="A2" t="str">
        <f>H1</f>
        <v>Fan [W]</v>
      </c>
      <c r="B2" t="str">
        <f>K2</f>
        <v>FAN:Fan Electricity Rate [W]</v>
      </c>
      <c r="C2" t="str">
        <f>K3</f>
        <v>Elec</v>
      </c>
      <c r="E2" t="s">
        <v>107</v>
      </c>
      <c r="I2">
        <f>FIND(CHAR(39),E2,1)</f>
        <v>34</v>
      </c>
      <c r="J2">
        <f>FIND(CHAR(39),E2,I2+1)</f>
        <v>63</v>
      </c>
      <c r="K2" t="str">
        <f>MID(E2,I2+1,J2-I2-1)</f>
        <v>FAN:Fan Electricity Rate [W]</v>
      </c>
    </row>
    <row r="3" spans="1:11" x14ac:dyDescent="0.25">
      <c r="A3" t="str">
        <f>H5</f>
        <v>Living Zone Air Temperature [F]</v>
      </c>
      <c r="B3" t="str">
        <f>K6</f>
        <v>LIVING:Zone Mean Air Temperature [C]</v>
      </c>
      <c r="C3" t="str">
        <f>K7</f>
        <v>Temp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t="str">
        <f>H9</f>
        <v>Attic Zone Air Temperature [F]</v>
      </c>
      <c r="B4" t="str">
        <f>K10</f>
        <v>ATTIC:Zone Mean Air Temperature [C]</v>
      </c>
      <c r="C4" t="str">
        <f>K11</f>
        <v>Temp</v>
      </c>
      <c r="E4" t="s">
        <v>2</v>
      </c>
    </row>
    <row r="5" spans="1:11" x14ac:dyDescent="0.25">
      <c r="A5" t="str">
        <f>H13</f>
        <v>Crawlspace Zone Air Temperature [F]</v>
      </c>
      <c r="B5" t="str">
        <f>K14</f>
        <v>CRAWLSPACE:Zone Mean Air Temperature [C]</v>
      </c>
      <c r="C5" t="str">
        <f>K15</f>
        <v>Temp</v>
      </c>
      <c r="E5" t="s">
        <v>98</v>
      </c>
      <c r="F5">
        <f>FIND(CHAR(34),E5,1)</f>
        <v>9</v>
      </c>
      <c r="G5">
        <f>FIND(CHAR(34),E5,10)</f>
        <v>41</v>
      </c>
      <c r="H5" t="str">
        <f>MID(E5,F5+1,G5-F5-1)</f>
        <v>Living Zone Air Temperature [F]</v>
      </c>
    </row>
    <row r="6" spans="1:11" x14ac:dyDescent="0.25">
      <c r="A6" t="str">
        <f>H17</f>
        <v>Outdoor Air Temperature [F]</v>
      </c>
      <c r="B6" t="str">
        <f>K18</f>
        <v>Environment:Site Outdoor Air Drybulb Temperature [C]</v>
      </c>
      <c r="C6" t="str">
        <f>K19</f>
        <v>Temp</v>
      </c>
      <c r="E6" t="s">
        <v>109</v>
      </c>
      <c r="I6">
        <f>FIND(CHAR(39),E6,1)</f>
        <v>34</v>
      </c>
      <c r="J6">
        <f>FIND(CHAR(39),E6,I6+1)</f>
        <v>71</v>
      </c>
      <c r="K6" t="str">
        <f>MID(E6,I6+1,J6-I6-1)</f>
        <v>LIVING:Zone Mean Air Temperature [C]</v>
      </c>
    </row>
    <row r="7" spans="1:11" x14ac:dyDescent="0.25">
      <c r="A7" s="1" t="str">
        <f>H21</f>
        <v>Outdoor Air Temperature [F]</v>
      </c>
      <c r="B7" s="1" t="str">
        <f>K22</f>
        <v>Environment:Site Outdoor Air Drybulb Temperature [C]</v>
      </c>
      <c r="C7" s="1" t="str">
        <f>K23</f>
        <v>Temp</v>
      </c>
      <c r="E7" t="s">
        <v>100</v>
      </c>
      <c r="I7">
        <f>FIND(": ",E7,1)</f>
        <v>28</v>
      </c>
      <c r="J7">
        <f>FIND(CHAR(34),E7,I7+3)</f>
        <v>35</v>
      </c>
      <c r="K7" t="str">
        <f>MID(E7,I7+3,J7-I7-3)</f>
        <v>Temp</v>
      </c>
    </row>
    <row r="8" spans="1:11" x14ac:dyDescent="0.25">
      <c r="A8" s="1" t="str">
        <f>H25</f>
        <v>Gas Furnace Electric Use [W]</v>
      </c>
      <c r="B8" s="1" t="str">
        <f>K26</f>
        <v>MAIN FUEL HEATING COIL_UNIT1:Heating Coil Electricity Rate [W]</v>
      </c>
      <c r="C8" s="1" t="str">
        <f>K27</f>
        <v>Elec</v>
      </c>
      <c r="E8" t="s">
        <v>2</v>
      </c>
    </row>
    <row r="9" spans="1:11" x14ac:dyDescent="0.25">
      <c r="A9" s="1" t="str">
        <f>H29</f>
        <v>Fan [W]</v>
      </c>
      <c r="B9" s="1" t="str">
        <f>K30</f>
        <v>FAN:Fan Electricity Rate [W]</v>
      </c>
      <c r="C9" s="1" t="str">
        <f>K31</f>
        <v>Elec</v>
      </c>
      <c r="E9" t="s">
        <v>101</v>
      </c>
      <c r="F9">
        <f>FIND(CHAR(34),E9,1)</f>
        <v>9</v>
      </c>
      <c r="G9">
        <f>FIND(CHAR(34),E9,10)</f>
        <v>40</v>
      </c>
      <c r="H9" t="str">
        <f>MID(E9,F9+1,G9-F9-1)</f>
        <v>Attic Zone Air Temperature [F]</v>
      </c>
    </row>
    <row r="10" spans="1:11" x14ac:dyDescent="0.25">
      <c r="A10" s="1" t="str">
        <f>H33</f>
        <v>Living Zone Air Temperature [F]</v>
      </c>
      <c r="B10" s="1" t="str">
        <f>K34</f>
        <v>LIVING:Zone Mean Air Temperature [C]</v>
      </c>
      <c r="C10" s="1" t="str">
        <f>K35</f>
        <v>Temp</v>
      </c>
      <c r="E10" t="s">
        <v>110</v>
      </c>
      <c r="I10">
        <f>FIND(CHAR(39),E10,1)</f>
        <v>34</v>
      </c>
      <c r="J10">
        <f>FIND(CHAR(39),E10,I10+1)</f>
        <v>70</v>
      </c>
      <c r="K10" t="str">
        <f>MID(E10,I10+1,J10-I10-1)</f>
        <v>ATTIC:Zone Mean Air Temperature [C]</v>
      </c>
    </row>
    <row r="11" spans="1:11" x14ac:dyDescent="0.25">
      <c r="A11" s="1" t="str">
        <f>H37</f>
        <v>Attic Zone Air Temperature [F]</v>
      </c>
      <c r="B11" s="1" t="str">
        <f>K38</f>
        <v>ATTIC:Zone Mean Air Temperature [C]</v>
      </c>
      <c r="C11" s="1" t="str">
        <f>K39</f>
        <v>Temp</v>
      </c>
      <c r="E11" t="s">
        <v>100</v>
      </c>
      <c r="I11">
        <f>FIND(": ",E11,1)</f>
        <v>28</v>
      </c>
      <c r="J11">
        <f>FIND(CHAR(34),E11,I11+3)</f>
        <v>35</v>
      </c>
      <c r="K11" t="str">
        <f>MID(E11,I11+3,J11-I11-3)</f>
        <v>Temp</v>
      </c>
    </row>
    <row r="12" spans="1:11" x14ac:dyDescent="0.25">
      <c r="A12" s="1" t="str">
        <f>H41</f>
        <v>Crawlspace Zone Air Temperature [F]</v>
      </c>
      <c r="B12" s="1" t="str">
        <f>K42</f>
        <v>CRAWLSPACE:Zone Mean Air Temperature [C]</v>
      </c>
      <c r="C12" s="1" t="str">
        <f>K43</f>
        <v>Temp</v>
      </c>
      <c r="E12" t="s">
        <v>2</v>
      </c>
    </row>
    <row r="13" spans="1:11" x14ac:dyDescent="0.25">
      <c r="A13" s="1" t="str">
        <f>H45</f>
        <v>Outdoor Air Temperature [F]</v>
      </c>
      <c r="B13" s="1" t="str">
        <f>K46</f>
        <v>Environment:Site Outdoor Air Drybulb Temperature [C]</v>
      </c>
      <c r="C13" s="1" t="str">
        <f>K47</f>
        <v>Temp</v>
      </c>
      <c r="E13" t="s">
        <v>103</v>
      </c>
      <c r="F13">
        <f>FIND(CHAR(34),E13,1)</f>
        <v>9</v>
      </c>
      <c r="G13">
        <f>FIND(CHAR(34),E13,10)</f>
        <v>45</v>
      </c>
      <c r="H13" t="str">
        <f>MID(E13,F13+1,G13-F13-1)</f>
        <v>Crawlspace Zone Air Temperature [F]</v>
      </c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t="s">
        <v>111</v>
      </c>
      <c r="I14">
        <f>FIND(CHAR(39),E14,1)</f>
        <v>34</v>
      </c>
      <c r="J14">
        <f>FIND(CHAR(39),E14,I14+1)</f>
        <v>75</v>
      </c>
      <c r="K14" t="str">
        <f>MID(E14,I14+1,J14-I14-1)</f>
        <v>CRAWLSPACE:Zone Mean Air Temperature [C]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t="s">
        <v>100</v>
      </c>
      <c r="I15">
        <f>FIND(": ",E15,1)</f>
        <v>28</v>
      </c>
      <c r="J15">
        <f>FIND(CHAR(34),E15,I15+3)</f>
        <v>35</v>
      </c>
      <c r="K15" t="str">
        <f>MID(E15,I15+3,J15-I15-3)</f>
        <v>Temp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t="s">
        <v>2</v>
      </c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t="s">
        <v>105</v>
      </c>
      <c r="F17">
        <f>FIND(CHAR(34),E17,1)</f>
        <v>9</v>
      </c>
      <c r="G17">
        <f>FIND(CHAR(34),E17,10)</f>
        <v>37</v>
      </c>
      <c r="H17" t="str">
        <f>MID(E17,F17+1,G17-F17-1)</f>
        <v>Outdoor Air Temperature [F]</v>
      </c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t="s">
        <v>112</v>
      </c>
      <c r="I18">
        <f>FIND(CHAR(39),E18,1)</f>
        <v>34</v>
      </c>
      <c r="J18">
        <f>FIND(CHAR(39),E18,I18+1)</f>
        <v>87</v>
      </c>
      <c r="K18" t="str">
        <f>MID(E18,I18+1,J18-I18-1)</f>
        <v>Environment:Site Outdoor Air Drybulb Temperature [C]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t="s">
        <v>100</v>
      </c>
      <c r="I19">
        <f>FIND(": ",E19,1)</f>
        <v>28</v>
      </c>
      <c r="J19">
        <f>FIND(CHAR(34),E19,I19+3)</f>
        <v>35</v>
      </c>
      <c r="K19" t="str">
        <f>MID(E19,I19+3,J19-I19-3)</f>
        <v>Temp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s="1" t="s">
        <v>2</v>
      </c>
      <c r="F20" s="1"/>
      <c r="G20" s="1"/>
      <c r="H20" s="1"/>
      <c r="I20" s="1"/>
      <c r="J20" s="1"/>
      <c r="K20" s="1"/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s="1" t="s">
        <v>105</v>
      </c>
      <c r="F21" s="1">
        <f>FIND(CHAR(34),E21,1)</f>
        <v>9</v>
      </c>
      <c r="G21" s="1">
        <f>FIND(CHAR(34),E21,10)</f>
        <v>37</v>
      </c>
      <c r="H21" s="1" t="str">
        <f>MID(E21,F21+1,G21-F21-1)</f>
        <v>Outdoor Air Temperature [F]</v>
      </c>
      <c r="I21" s="1"/>
      <c r="J21" s="1"/>
      <c r="K21" s="1"/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s="1" t="s">
        <v>112</v>
      </c>
      <c r="F22" s="1"/>
      <c r="G22" s="1"/>
      <c r="H22" s="1"/>
      <c r="I22" s="1">
        <f>FIND(CHAR(39),E22,1)</f>
        <v>34</v>
      </c>
      <c r="J22" s="1">
        <f>FIND(CHAR(39),E22,I22+1)</f>
        <v>87</v>
      </c>
      <c r="K22" s="1" t="str">
        <f>MID(E22,I22+1,J22-I22-1)</f>
        <v>Environment:Site Outdoor Air Drybulb Temperature [C]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s="1" t="s">
        <v>100</v>
      </c>
      <c r="F23" s="1"/>
      <c r="G23" s="1"/>
      <c r="H23" s="1"/>
      <c r="I23" s="1">
        <f>FIND(": ",E23,1)</f>
        <v>28</v>
      </c>
      <c r="J23" s="1">
        <f>FIND(CHAR(34),E23,I23+3)</f>
        <v>35</v>
      </c>
      <c r="K23" s="1" t="str">
        <f>MID(E23,I23+3,J23-I23-3)</f>
        <v>Temp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s="1" t="s">
        <v>2</v>
      </c>
      <c r="F24" s="1"/>
      <c r="G24" s="1"/>
      <c r="H24" s="1"/>
      <c r="I24" s="1"/>
      <c r="J24" s="1"/>
      <c r="K24" s="1"/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s="1" t="s">
        <v>92</v>
      </c>
      <c r="F25" s="1">
        <f>FIND(CHAR(34),E25,1)</f>
        <v>9</v>
      </c>
      <c r="G25" s="1">
        <f>FIND(CHAR(34),E25,10)</f>
        <v>38</v>
      </c>
      <c r="H25" s="1" t="str">
        <f>MID(E25,F25+1,G25-F25-1)</f>
        <v>Gas Furnace Electric Use [W]</v>
      </c>
      <c r="I25" s="1"/>
      <c r="J25" s="1"/>
      <c r="K25" s="1"/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s="1" t="s">
        <v>93</v>
      </c>
      <c r="F26" s="1"/>
      <c r="G26" s="1"/>
      <c r="H26" s="1"/>
      <c r="I26" s="1">
        <f>FIND(CHAR(39),E26,1)</f>
        <v>34</v>
      </c>
      <c r="J26" s="1">
        <f>FIND(CHAR(39),E26,I26+1)</f>
        <v>97</v>
      </c>
      <c r="K26" s="1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s="1" t="s">
        <v>8</v>
      </c>
      <c r="F27" s="1"/>
      <c r="G27" s="1"/>
      <c r="H27" s="1"/>
      <c r="I27" s="1">
        <f>FIND(": ",E27,1)</f>
        <v>28</v>
      </c>
      <c r="J27" s="1">
        <f>FIND(CHAR(34),E27,I27+3)</f>
        <v>35</v>
      </c>
      <c r="K27" s="1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s="1" t="s">
        <v>2</v>
      </c>
      <c r="F28" s="1"/>
      <c r="G28" s="1"/>
      <c r="H28" s="1"/>
      <c r="I28" s="1"/>
      <c r="J28" s="1"/>
      <c r="K28" s="1"/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s="1" t="s">
        <v>96</v>
      </c>
      <c r="F29" s="1">
        <f>FIND(CHAR(34),E29,1)</f>
        <v>9</v>
      </c>
      <c r="G29" s="1">
        <f>FIND(CHAR(34),E29,10)</f>
        <v>17</v>
      </c>
      <c r="H29" s="1" t="str">
        <f>MID(E29,F29+1,G29-F29-1)</f>
        <v>Fan [W]</v>
      </c>
      <c r="I29" s="1"/>
      <c r="J29" s="1"/>
      <c r="K29" s="1"/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s="1" t="s">
        <v>107</v>
      </c>
      <c r="F30" s="1"/>
      <c r="G30" s="1"/>
      <c r="H30" s="1"/>
      <c r="I30" s="1">
        <f>FIND(CHAR(39),E30,1)</f>
        <v>34</v>
      </c>
      <c r="J30" s="1">
        <f>FIND(CHAR(39),E30,I30+1)</f>
        <v>63</v>
      </c>
      <c r="K30" s="1" t="str">
        <f>MID(E30,I30+1,J30-I30-1)</f>
        <v>FAN:Fan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s="1" t="s">
        <v>8</v>
      </c>
      <c r="F31" s="1"/>
      <c r="G31" s="1"/>
      <c r="H31" s="1"/>
      <c r="I31" s="1">
        <f>FIND(": ",E31,1)</f>
        <v>28</v>
      </c>
      <c r="J31" s="1">
        <f>FIND(CHAR(34),E31,I31+3)</f>
        <v>35</v>
      </c>
      <c r="K31" s="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s="1" t="s">
        <v>2</v>
      </c>
      <c r="F32" s="1"/>
      <c r="G32" s="1"/>
      <c r="H32" s="1"/>
      <c r="I32" s="1"/>
      <c r="J32" s="1"/>
      <c r="K32" s="1"/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s="1" t="s">
        <v>98</v>
      </c>
      <c r="F33" s="1">
        <f>FIND(CHAR(34),E33,1)</f>
        <v>9</v>
      </c>
      <c r="G33" s="1">
        <f>FIND(CHAR(34),E33,10)</f>
        <v>41</v>
      </c>
      <c r="H33" s="1" t="str">
        <f>MID(E33,F33+1,G33-F33-1)</f>
        <v>Living Zone Air Temperature [F]</v>
      </c>
      <c r="I33" s="1"/>
      <c r="J33" s="1"/>
      <c r="K33" s="1"/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s="1" t="s">
        <v>99</v>
      </c>
      <c r="F34" s="1"/>
      <c r="G34" s="1"/>
      <c r="H34" s="1"/>
      <c r="I34" s="1">
        <f>FIND(CHAR(39),E34,1)</f>
        <v>34</v>
      </c>
      <c r="J34" s="1">
        <f>FIND(CHAR(39),E34,I34+1)</f>
        <v>71</v>
      </c>
      <c r="K34" s="1" t="str">
        <f>MID(E34,I34+1,J34-I34-1)</f>
        <v>LIVING:Zone Mean Air Temperature [C]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s="1" t="s">
        <v>100</v>
      </c>
      <c r="F35" s="1"/>
      <c r="G35" s="1"/>
      <c r="H35" s="1"/>
      <c r="I35" s="1">
        <f>FIND(": ",E35,1)</f>
        <v>28</v>
      </c>
      <c r="J35" s="1">
        <f>FIND(CHAR(34),E35,I35+3)</f>
        <v>35</v>
      </c>
      <c r="K35" s="1" t="str">
        <f>MID(E35,I35+3,J35-I35-3)</f>
        <v>Temp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s="1" t="s">
        <v>2</v>
      </c>
      <c r="F36" s="1"/>
      <c r="G36" s="1"/>
      <c r="H36" s="1"/>
      <c r="I36" s="1"/>
      <c r="J36" s="1"/>
      <c r="K36" s="1"/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s="1" t="s">
        <v>101</v>
      </c>
      <c r="F37" s="1">
        <f>FIND(CHAR(34),E37,1)</f>
        <v>9</v>
      </c>
      <c r="G37" s="1">
        <f>FIND(CHAR(34),E37,10)</f>
        <v>40</v>
      </c>
      <c r="H37" s="1" t="str">
        <f>MID(E37,F37+1,G37-F37-1)</f>
        <v>Attic Zone Air Temperature [F]</v>
      </c>
      <c r="I37" s="1"/>
      <c r="J37" s="1"/>
      <c r="K37" s="1"/>
    </row>
    <row r="38" spans="1:11" x14ac:dyDescent="0.25">
      <c r="E38" s="1" t="s">
        <v>102</v>
      </c>
      <c r="F38" s="1"/>
      <c r="G38" s="1"/>
      <c r="H38" s="1"/>
      <c r="I38" s="1">
        <f>FIND(CHAR(39),E38,1)</f>
        <v>34</v>
      </c>
      <c r="J38" s="1">
        <f>FIND(CHAR(39),E38,I38+1)</f>
        <v>70</v>
      </c>
      <c r="K38" s="1" t="str">
        <f>MID(E38,I38+1,J38-I38-1)</f>
        <v>ATTIC:Zone Mean Air Temperature [C]</v>
      </c>
    </row>
    <row r="39" spans="1:11" x14ac:dyDescent="0.25">
      <c r="E39" s="1" t="s">
        <v>100</v>
      </c>
      <c r="F39" s="1"/>
      <c r="G39" s="1"/>
      <c r="H39" s="1"/>
      <c r="I39" s="1">
        <f>FIND(": ",E39,1)</f>
        <v>28</v>
      </c>
      <c r="J39" s="1">
        <f>FIND(CHAR(34),E39,I39+3)</f>
        <v>35</v>
      </c>
      <c r="K39" s="1" t="str">
        <f>MID(E39,I39+3,J39-I39-3)</f>
        <v>Temp</v>
      </c>
    </row>
    <row r="40" spans="1:11" x14ac:dyDescent="0.25">
      <c r="E40" s="1" t="s">
        <v>2</v>
      </c>
      <c r="F40" s="1"/>
      <c r="G40" s="1"/>
      <c r="H40" s="1"/>
      <c r="I40" s="1"/>
      <c r="J40" s="1"/>
      <c r="K40" s="1"/>
    </row>
    <row r="41" spans="1:11" x14ac:dyDescent="0.25">
      <c r="E41" s="1" t="s">
        <v>103</v>
      </c>
      <c r="F41" s="1">
        <f>FIND(CHAR(34),E41,1)</f>
        <v>9</v>
      </c>
      <c r="G41" s="1">
        <f>FIND(CHAR(34),E41,10)</f>
        <v>45</v>
      </c>
      <c r="H41" s="1" t="str">
        <f>MID(E41,F41+1,G41-F41-1)</f>
        <v>Crawlspace Zone Air Temperature [F]</v>
      </c>
      <c r="I41" s="1"/>
      <c r="J41" s="1"/>
      <c r="K41" s="1"/>
    </row>
    <row r="42" spans="1:11" x14ac:dyDescent="0.25">
      <c r="E42" s="1" t="s">
        <v>104</v>
      </c>
      <c r="F42" s="1"/>
      <c r="G42" s="1"/>
      <c r="H42" s="1"/>
      <c r="I42" s="1">
        <f>FIND(CHAR(39),E42,1)</f>
        <v>34</v>
      </c>
      <c r="J42" s="1">
        <f>FIND(CHAR(39),E42,I42+1)</f>
        <v>75</v>
      </c>
      <c r="K42" s="1" t="str">
        <f>MID(E42,I42+1,J42-I42-1)</f>
        <v>CRAWLSPACE:Zone Mean Air Temperature [C]</v>
      </c>
    </row>
    <row r="43" spans="1:11" x14ac:dyDescent="0.25">
      <c r="E43" s="1" t="s">
        <v>100</v>
      </c>
      <c r="F43" s="1"/>
      <c r="G43" s="1"/>
      <c r="H43" s="1"/>
      <c r="I43" s="1">
        <f>FIND(": ",E43,1)</f>
        <v>28</v>
      </c>
      <c r="J43" s="1">
        <f>FIND(CHAR(34),E43,I43+3)</f>
        <v>35</v>
      </c>
      <c r="K43" s="1" t="str">
        <f>MID(E43,I43+3,J43-I43-3)</f>
        <v>Temp</v>
      </c>
    </row>
    <row r="44" spans="1:11" x14ac:dyDescent="0.25">
      <c r="E44" s="1" t="s">
        <v>2</v>
      </c>
      <c r="F44" s="1"/>
      <c r="G44" s="1"/>
      <c r="H44" s="1"/>
      <c r="I44" s="1"/>
      <c r="J44" s="1"/>
      <c r="K44" s="1"/>
    </row>
    <row r="45" spans="1:11" x14ac:dyDescent="0.25">
      <c r="E45" s="1" t="s">
        <v>105</v>
      </c>
      <c r="F45" s="1">
        <f>FIND(CHAR(34),E45,1)</f>
        <v>9</v>
      </c>
      <c r="G45" s="1">
        <f>FIND(CHAR(34),E45,10)</f>
        <v>37</v>
      </c>
      <c r="H45" s="1" t="str">
        <f>MID(E45,F45+1,G45-F45-1)</f>
        <v>Outdoor Air Temperature [F]</v>
      </c>
      <c r="I45" s="1"/>
      <c r="J45" s="1"/>
      <c r="K45" s="1"/>
    </row>
    <row r="46" spans="1:11" x14ac:dyDescent="0.25">
      <c r="E46" s="1" t="s">
        <v>106</v>
      </c>
      <c r="F46" s="1"/>
      <c r="G46" s="1"/>
      <c r="H46" s="1"/>
      <c r="I46" s="1">
        <f>FIND(CHAR(39),E46,1)</f>
        <v>34</v>
      </c>
      <c r="J46" s="1">
        <f>FIND(CHAR(39),E46,I46+1)</f>
        <v>87</v>
      </c>
      <c r="K46" s="1" t="str">
        <f>MID(E46,I46+1,J46-I46-1)</f>
        <v>Environment:Site Outdoor Air Drybulb Temperature [C]</v>
      </c>
    </row>
    <row r="47" spans="1:11" x14ac:dyDescent="0.25">
      <c r="E47" s="1" t="s">
        <v>100</v>
      </c>
      <c r="F47" s="1"/>
      <c r="G47" s="1"/>
      <c r="H47" s="1"/>
      <c r="I47" s="1">
        <f>FIND(": ",E47,1)</f>
        <v>28</v>
      </c>
      <c r="J47" s="1">
        <f>FIND(CHAR(34),E47,I47+3)</f>
        <v>35</v>
      </c>
      <c r="K47" s="1" t="str">
        <f>MID(E47,I47+3,J47-I47-3)</f>
        <v>Temp</v>
      </c>
    </row>
    <row r="48" spans="1:11" x14ac:dyDescent="0.25">
      <c r="E48" s="1" t="s">
        <v>2</v>
      </c>
      <c r="F48" s="1"/>
      <c r="G48" s="1"/>
      <c r="H48" s="1"/>
      <c r="I48" s="1"/>
      <c r="J48" s="1"/>
      <c r="K48" s="1"/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A2" sqref="A2:C3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114</v>
      </c>
      <c r="F1">
        <f>FIND(CHAR(34),E1,1)</f>
        <v>1</v>
      </c>
      <c r="G1">
        <f>FIND(CHAR(34),E1,2)</f>
        <v>23</v>
      </c>
      <c r="H1" t="str">
        <f>MID(E1,F1+1,G1-F1-1)</f>
        <v>Interior Lighting [W]</v>
      </c>
    </row>
    <row r="2" spans="1:11" x14ac:dyDescent="0.25">
      <c r="A2" t="str">
        <f>H1</f>
        <v>Interior Lighting [W]</v>
      </c>
      <c r="B2" t="str">
        <f>K2</f>
        <v>INTERIOR LIGHTS:Lights Electricity Rate [W]</v>
      </c>
      <c r="C2" t="str">
        <f>K3</f>
        <v>Elec</v>
      </c>
      <c r="E2" t="s">
        <v>115</v>
      </c>
      <c r="I2">
        <f>FIND(CHAR(39),E2,1)</f>
        <v>34</v>
      </c>
      <c r="J2">
        <f>FIND(CHAR(39),E2,I2+1)</f>
        <v>78</v>
      </c>
      <c r="K2" t="str">
        <f>MID(E2,I2+1,J2-I2-1)</f>
        <v>INTERIOR LIGHTS:Lights Electricity Rate [W]</v>
      </c>
    </row>
    <row r="3" spans="1:11" x14ac:dyDescent="0.25">
      <c r="A3" t="str">
        <f>H5</f>
        <v>Exterior Lighting [W]</v>
      </c>
      <c r="B3" t="str">
        <f>K6</f>
        <v>EXTERIOR LIGHTS:Lights Electricity Rate [W]</v>
      </c>
      <c r="C3" t="str">
        <f>K7</f>
        <v>Elec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s="1" t="str">
        <f>H9</f>
        <v>Attic Zone Air Temperature [F]</v>
      </c>
      <c r="B4" s="1" t="str">
        <f>K10</f>
        <v>ATTIC:Zone Mean Air Temperature [C]</v>
      </c>
      <c r="C4" s="1" t="str">
        <f>K11</f>
        <v>Temp</v>
      </c>
      <c r="E4" t="s">
        <v>2</v>
      </c>
    </row>
    <row r="5" spans="1:11" x14ac:dyDescent="0.25">
      <c r="A5" s="1" t="str">
        <f>H13</f>
        <v>Crawlspace Zone Air Temperature [F]</v>
      </c>
      <c r="B5" s="1" t="str">
        <f>K14</f>
        <v>CRAWLSPACE:Zone Mean Air Temperature [C]</v>
      </c>
      <c r="C5" s="1" t="str">
        <f>K15</f>
        <v>Temp</v>
      </c>
      <c r="E5" t="s">
        <v>116</v>
      </c>
      <c r="F5">
        <f>FIND(CHAR(34),E5,1)</f>
        <v>9</v>
      </c>
      <c r="G5">
        <f>FIND(CHAR(34),E5,10)</f>
        <v>31</v>
      </c>
      <c r="H5" t="str">
        <f>MID(E5,F5+1,G5-F5-1)</f>
        <v>Exterior Lighting [W]</v>
      </c>
    </row>
    <row r="6" spans="1:11" x14ac:dyDescent="0.25">
      <c r="A6" s="1" t="str">
        <f>H17</f>
        <v>Outdoor Air Temperature [F]</v>
      </c>
      <c r="B6" s="1" t="str">
        <f>K18</f>
        <v>Environment:Site Outdoor Air Drybulb Temperature [C]</v>
      </c>
      <c r="C6" s="1" t="str">
        <f>K19</f>
        <v>Temp</v>
      </c>
      <c r="E6" t="s">
        <v>117</v>
      </c>
      <c r="I6">
        <f>FIND(CHAR(39),E6,1)</f>
        <v>34</v>
      </c>
      <c r="J6">
        <f>FIND(CHAR(39),E6,I6+1)</f>
        <v>78</v>
      </c>
      <c r="K6" t="str">
        <f>MID(E6,I6+1,J6-I6-1)</f>
        <v>EXTERIOR LIGHTS:Lights Electricity Rate [W]</v>
      </c>
    </row>
    <row r="7" spans="1:11" x14ac:dyDescent="0.25">
      <c r="A7" s="1" t="str">
        <f>H21</f>
        <v>Outdoor Air Temperature [F]</v>
      </c>
      <c r="B7" s="1" t="str">
        <f>K22</f>
        <v>Environment:Site Outdoor Air Drybulb Temperature [C]</v>
      </c>
      <c r="C7" s="1" t="str">
        <f>K23</f>
        <v>Temp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s="1" t="str">
        <f>H25</f>
        <v>Gas Furnace Electric Use [W]</v>
      </c>
      <c r="B8" s="1" t="str">
        <f>K26</f>
        <v>MAIN FUEL HEATING COIL_UNIT1:Heating Coil Electricity Rate [W]</v>
      </c>
      <c r="C8" s="1" t="str">
        <f>K27</f>
        <v>Elec</v>
      </c>
      <c r="E8" t="s">
        <v>2</v>
      </c>
    </row>
    <row r="9" spans="1:11" x14ac:dyDescent="0.25">
      <c r="A9" s="1" t="str">
        <f>H29</f>
        <v>Fan [W]</v>
      </c>
      <c r="B9" s="1" t="str">
        <f>K30</f>
        <v>FAN:Fan Electricity Rate [W]</v>
      </c>
      <c r="C9" s="1" t="str">
        <f>K31</f>
        <v>Elec</v>
      </c>
      <c r="E9" s="1" t="s">
        <v>101</v>
      </c>
      <c r="F9" s="1">
        <f>FIND(CHAR(34),E9,1)</f>
        <v>9</v>
      </c>
      <c r="G9" s="1">
        <f>FIND(CHAR(34),E9,10)</f>
        <v>40</v>
      </c>
      <c r="H9" s="1" t="str">
        <f>MID(E9,F9+1,G9-F9-1)</f>
        <v>Attic Zone Air Temperature [F]</v>
      </c>
      <c r="I9" s="1"/>
      <c r="J9" s="1"/>
      <c r="K9" s="1"/>
    </row>
    <row r="10" spans="1:11" x14ac:dyDescent="0.25">
      <c r="A10" s="1" t="str">
        <f>H33</f>
        <v>Living Zone Air Temperature [F]</v>
      </c>
      <c r="B10" s="1" t="str">
        <f>K34</f>
        <v>LIVING:Zone Mean Air Temperature [C]</v>
      </c>
      <c r="C10" s="1" t="str">
        <f>K35</f>
        <v>Temp</v>
      </c>
      <c r="E10" s="1" t="s">
        <v>110</v>
      </c>
      <c r="F10" s="1"/>
      <c r="G10" s="1"/>
      <c r="H10" s="1"/>
      <c r="I10" s="1">
        <f>FIND(CHAR(39),E10,1)</f>
        <v>34</v>
      </c>
      <c r="J10" s="1">
        <f>FIND(CHAR(39),E10,I10+1)</f>
        <v>70</v>
      </c>
      <c r="K10" s="1" t="str">
        <f>MID(E10,I10+1,J10-I10-1)</f>
        <v>ATTIC:Zone Mean Air Temperature [C]</v>
      </c>
    </row>
    <row r="11" spans="1:11" x14ac:dyDescent="0.25">
      <c r="A11" s="1" t="str">
        <f>H37</f>
        <v>Attic Zone Air Temperature [F]</v>
      </c>
      <c r="B11" s="1" t="str">
        <f>K38</f>
        <v>ATTIC:Zone Mean Air Temperature [C]</v>
      </c>
      <c r="C11" s="1" t="str">
        <f>K39</f>
        <v>Temp</v>
      </c>
      <c r="E11" s="1" t="s">
        <v>100</v>
      </c>
      <c r="F11" s="1"/>
      <c r="G11" s="1"/>
      <c r="H11" s="1"/>
      <c r="I11" s="1">
        <f>FIND(": ",E11,1)</f>
        <v>28</v>
      </c>
      <c r="J11" s="1">
        <f>FIND(CHAR(34),E11,I11+3)</f>
        <v>35</v>
      </c>
      <c r="K11" s="1" t="str">
        <f>MID(E11,I11+3,J11-I11-3)</f>
        <v>Temp</v>
      </c>
    </row>
    <row r="12" spans="1:11" x14ac:dyDescent="0.25">
      <c r="A12" s="1" t="str">
        <f>H41</f>
        <v>Crawlspace Zone Air Temperature [F]</v>
      </c>
      <c r="B12" s="1" t="str">
        <f>K42</f>
        <v>CRAWLSPACE:Zone Mean Air Temperature [C]</v>
      </c>
      <c r="C12" s="1" t="str">
        <f>K43</f>
        <v>Temp</v>
      </c>
      <c r="E12" s="1" t="s">
        <v>2</v>
      </c>
      <c r="F12" s="1"/>
      <c r="G12" s="1"/>
      <c r="H12" s="1"/>
      <c r="I12" s="1"/>
      <c r="J12" s="1"/>
      <c r="K12" s="1"/>
    </row>
    <row r="13" spans="1:11" x14ac:dyDescent="0.25">
      <c r="A13" s="1" t="str">
        <f>H45</f>
        <v>Outdoor Air Temperature [F]</v>
      </c>
      <c r="B13" s="1" t="str">
        <f>K46</f>
        <v>Environment:Site Outdoor Air Drybulb Temperature [C]</v>
      </c>
      <c r="C13" s="1" t="str">
        <f>K47</f>
        <v>Temp</v>
      </c>
      <c r="E13" s="1" t="s">
        <v>103</v>
      </c>
      <c r="F13" s="1">
        <f>FIND(CHAR(34),E13,1)</f>
        <v>9</v>
      </c>
      <c r="G13" s="1">
        <f>FIND(CHAR(34),E13,10)</f>
        <v>45</v>
      </c>
      <c r="H13" s="1" t="str">
        <f>MID(E13,F13+1,G13-F13-1)</f>
        <v>Crawlspace Zone Air Temperature [F]</v>
      </c>
      <c r="I13" s="1"/>
      <c r="J13" s="1"/>
      <c r="K13" s="1"/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s="1" t="s">
        <v>111</v>
      </c>
      <c r="F14" s="1"/>
      <c r="G14" s="1"/>
      <c r="H14" s="1"/>
      <c r="I14" s="1">
        <f>FIND(CHAR(39),E14,1)</f>
        <v>34</v>
      </c>
      <c r="J14" s="1">
        <f>FIND(CHAR(39),E14,I14+1)</f>
        <v>75</v>
      </c>
      <c r="K14" s="1" t="str">
        <f>MID(E14,I14+1,J14-I14-1)</f>
        <v>CRAWLSPACE:Zone Mean Air Temperature [C]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s="1" t="s">
        <v>100</v>
      </c>
      <c r="F15" s="1"/>
      <c r="G15" s="1"/>
      <c r="H15" s="1"/>
      <c r="I15" s="1">
        <f>FIND(": ",E15,1)</f>
        <v>28</v>
      </c>
      <c r="J15" s="1">
        <f>FIND(CHAR(34),E15,I15+3)</f>
        <v>35</v>
      </c>
      <c r="K15" s="1" t="str">
        <f>MID(E15,I15+3,J15-I15-3)</f>
        <v>Temp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s="1" t="s">
        <v>2</v>
      </c>
      <c r="F16" s="1"/>
      <c r="G16" s="1"/>
      <c r="H16" s="1"/>
      <c r="I16" s="1"/>
      <c r="J16" s="1"/>
      <c r="K16" s="1"/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s="1" t="s">
        <v>105</v>
      </c>
      <c r="F17" s="1">
        <f>FIND(CHAR(34),E17,1)</f>
        <v>9</v>
      </c>
      <c r="G17" s="1">
        <f>FIND(CHAR(34),E17,10)</f>
        <v>37</v>
      </c>
      <c r="H17" s="1" t="str">
        <f>MID(E17,F17+1,G17-F17-1)</f>
        <v>Outdoor Air Temperature [F]</v>
      </c>
      <c r="I17" s="1"/>
      <c r="J17" s="1"/>
      <c r="K17" s="1"/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s="1" t="s">
        <v>112</v>
      </c>
      <c r="F18" s="1"/>
      <c r="G18" s="1"/>
      <c r="H18" s="1"/>
      <c r="I18" s="1">
        <f>FIND(CHAR(39),E18,1)</f>
        <v>34</v>
      </c>
      <c r="J18" s="1">
        <f>FIND(CHAR(39),E18,I18+1)</f>
        <v>87</v>
      </c>
      <c r="K18" s="1" t="str">
        <f>MID(E18,I18+1,J18-I18-1)</f>
        <v>Environment:Site Outdoor Air Drybulb Temperature [C]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s="1" t="s">
        <v>100</v>
      </c>
      <c r="F19" s="1"/>
      <c r="G19" s="1"/>
      <c r="H19" s="1"/>
      <c r="I19" s="1">
        <f>FIND(": ",E19,1)</f>
        <v>28</v>
      </c>
      <c r="J19" s="1">
        <f>FIND(CHAR(34),E19,I19+3)</f>
        <v>35</v>
      </c>
      <c r="K19" s="1" t="str">
        <f>MID(E19,I19+3,J19-I19-3)</f>
        <v>Temp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s="1" t="s">
        <v>2</v>
      </c>
      <c r="F20" s="1"/>
      <c r="G20" s="1"/>
      <c r="H20" s="1"/>
      <c r="I20" s="1"/>
      <c r="J20" s="1"/>
      <c r="K20" s="1"/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s="1" t="s">
        <v>105</v>
      </c>
      <c r="F21" s="1">
        <f>FIND(CHAR(34),E21,1)</f>
        <v>9</v>
      </c>
      <c r="G21" s="1">
        <f>FIND(CHAR(34),E21,10)</f>
        <v>37</v>
      </c>
      <c r="H21" s="1" t="str">
        <f>MID(E21,F21+1,G21-F21-1)</f>
        <v>Outdoor Air Temperature [F]</v>
      </c>
      <c r="I21" s="1"/>
      <c r="J21" s="1"/>
      <c r="K21" s="1"/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s="1" t="s">
        <v>112</v>
      </c>
      <c r="F22" s="1"/>
      <c r="G22" s="1"/>
      <c r="H22" s="1"/>
      <c r="I22" s="1">
        <f>FIND(CHAR(39),E22,1)</f>
        <v>34</v>
      </c>
      <c r="J22" s="1">
        <f>FIND(CHAR(39),E22,I22+1)</f>
        <v>87</v>
      </c>
      <c r="K22" s="1" t="str">
        <f>MID(E22,I22+1,J22-I22-1)</f>
        <v>Environment:Site Outdoor Air Drybulb Temperature [C]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s="1" t="s">
        <v>100</v>
      </c>
      <c r="F23" s="1"/>
      <c r="G23" s="1"/>
      <c r="H23" s="1"/>
      <c r="I23" s="1">
        <f>FIND(": ",E23,1)</f>
        <v>28</v>
      </c>
      <c r="J23" s="1">
        <f>FIND(CHAR(34),E23,I23+3)</f>
        <v>35</v>
      </c>
      <c r="K23" s="1" t="str">
        <f>MID(E23,I23+3,J23-I23-3)</f>
        <v>Temp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s="1" t="s">
        <v>2</v>
      </c>
      <c r="F24" s="1"/>
      <c r="G24" s="1"/>
      <c r="H24" s="1"/>
      <c r="I24" s="1"/>
      <c r="J24" s="1"/>
      <c r="K24" s="1"/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s="1" t="s">
        <v>92</v>
      </c>
      <c r="F25" s="1">
        <f>FIND(CHAR(34),E25,1)</f>
        <v>9</v>
      </c>
      <c r="G25" s="1">
        <f>FIND(CHAR(34),E25,10)</f>
        <v>38</v>
      </c>
      <c r="H25" s="1" t="str">
        <f>MID(E25,F25+1,G25-F25-1)</f>
        <v>Gas Furnace Electric Use [W]</v>
      </c>
      <c r="I25" s="1"/>
      <c r="J25" s="1"/>
      <c r="K25" s="1"/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s="1" t="s">
        <v>93</v>
      </c>
      <c r="F26" s="1"/>
      <c r="G26" s="1"/>
      <c r="H26" s="1"/>
      <c r="I26" s="1">
        <f>FIND(CHAR(39),E26,1)</f>
        <v>34</v>
      </c>
      <c r="J26" s="1">
        <f>FIND(CHAR(39),E26,I26+1)</f>
        <v>97</v>
      </c>
      <c r="K26" s="1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s="1" t="s">
        <v>8</v>
      </c>
      <c r="F27" s="1"/>
      <c r="G27" s="1"/>
      <c r="H27" s="1"/>
      <c r="I27" s="1">
        <f>FIND(": ",E27,1)</f>
        <v>28</v>
      </c>
      <c r="J27" s="1">
        <f>FIND(CHAR(34),E27,I27+3)</f>
        <v>35</v>
      </c>
      <c r="K27" s="1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s="1" t="s">
        <v>2</v>
      </c>
      <c r="F28" s="1"/>
      <c r="G28" s="1"/>
      <c r="H28" s="1"/>
      <c r="I28" s="1"/>
      <c r="J28" s="1"/>
      <c r="K28" s="1"/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s="1" t="s">
        <v>96</v>
      </c>
      <c r="F29" s="1">
        <f>FIND(CHAR(34),E29,1)</f>
        <v>9</v>
      </c>
      <c r="G29" s="1">
        <f>FIND(CHAR(34),E29,10)</f>
        <v>17</v>
      </c>
      <c r="H29" s="1" t="str">
        <f>MID(E29,F29+1,G29-F29-1)</f>
        <v>Fan [W]</v>
      </c>
      <c r="I29" s="1"/>
      <c r="J29" s="1"/>
      <c r="K29" s="1"/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s="1" t="s">
        <v>107</v>
      </c>
      <c r="F30" s="1"/>
      <c r="G30" s="1"/>
      <c r="H30" s="1"/>
      <c r="I30" s="1">
        <f>FIND(CHAR(39),E30,1)</f>
        <v>34</v>
      </c>
      <c r="J30" s="1">
        <f>FIND(CHAR(39),E30,I30+1)</f>
        <v>63</v>
      </c>
      <c r="K30" s="1" t="str">
        <f>MID(E30,I30+1,J30-I30-1)</f>
        <v>FAN:Fan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s="1" t="s">
        <v>8</v>
      </c>
      <c r="F31" s="1"/>
      <c r="G31" s="1"/>
      <c r="H31" s="1"/>
      <c r="I31" s="1">
        <f>FIND(": ",E31,1)</f>
        <v>28</v>
      </c>
      <c r="J31" s="1">
        <f>FIND(CHAR(34),E31,I31+3)</f>
        <v>35</v>
      </c>
      <c r="K31" s="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s="1" t="s">
        <v>2</v>
      </c>
      <c r="F32" s="1"/>
      <c r="G32" s="1"/>
      <c r="H32" s="1"/>
      <c r="I32" s="1"/>
      <c r="J32" s="1"/>
      <c r="K32" s="1"/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s="1" t="s">
        <v>98</v>
      </c>
      <c r="F33" s="1">
        <f>FIND(CHAR(34),E33,1)</f>
        <v>9</v>
      </c>
      <c r="G33" s="1">
        <f>FIND(CHAR(34),E33,10)</f>
        <v>41</v>
      </c>
      <c r="H33" s="1" t="str">
        <f>MID(E33,F33+1,G33-F33-1)</f>
        <v>Living Zone Air Temperature [F]</v>
      </c>
      <c r="I33" s="1"/>
      <c r="J33" s="1"/>
      <c r="K33" s="1"/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s="1" t="s">
        <v>99</v>
      </c>
      <c r="F34" s="1"/>
      <c r="G34" s="1"/>
      <c r="H34" s="1"/>
      <c r="I34" s="1">
        <f>FIND(CHAR(39),E34,1)</f>
        <v>34</v>
      </c>
      <c r="J34" s="1">
        <f>FIND(CHAR(39),E34,I34+1)</f>
        <v>71</v>
      </c>
      <c r="K34" s="1" t="str">
        <f>MID(E34,I34+1,J34-I34-1)</f>
        <v>LIVING:Zone Mean Air Temperature [C]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s="1" t="s">
        <v>100</v>
      </c>
      <c r="F35" s="1"/>
      <c r="G35" s="1"/>
      <c r="H35" s="1"/>
      <c r="I35" s="1">
        <f>FIND(": ",E35,1)</f>
        <v>28</v>
      </c>
      <c r="J35" s="1">
        <f>FIND(CHAR(34),E35,I35+3)</f>
        <v>35</v>
      </c>
      <c r="K35" s="1" t="str">
        <f>MID(E35,I35+3,J35-I35-3)</f>
        <v>Temp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s="1" t="s">
        <v>2</v>
      </c>
      <c r="F36" s="1"/>
      <c r="G36" s="1"/>
      <c r="H36" s="1"/>
      <c r="I36" s="1"/>
      <c r="J36" s="1"/>
      <c r="K36" s="1"/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s="1" t="s">
        <v>101</v>
      </c>
      <c r="F37" s="1">
        <f>FIND(CHAR(34),E37,1)</f>
        <v>9</v>
      </c>
      <c r="G37" s="1">
        <f>FIND(CHAR(34),E37,10)</f>
        <v>40</v>
      </c>
      <c r="H37" s="1" t="str">
        <f>MID(E37,F37+1,G37-F37-1)</f>
        <v>Attic Zone Air Temperature [F]</v>
      </c>
      <c r="I37" s="1"/>
      <c r="J37" s="1"/>
      <c r="K37" s="1"/>
    </row>
    <row r="38" spans="1:11" x14ac:dyDescent="0.25">
      <c r="E38" s="1" t="s">
        <v>102</v>
      </c>
      <c r="F38" s="1"/>
      <c r="G38" s="1"/>
      <c r="H38" s="1"/>
      <c r="I38" s="1">
        <f>FIND(CHAR(39),E38,1)</f>
        <v>34</v>
      </c>
      <c r="J38" s="1">
        <f>FIND(CHAR(39),E38,I38+1)</f>
        <v>70</v>
      </c>
      <c r="K38" s="1" t="str">
        <f>MID(E38,I38+1,J38-I38-1)</f>
        <v>ATTIC:Zone Mean Air Temperature [C]</v>
      </c>
    </row>
    <row r="39" spans="1:11" x14ac:dyDescent="0.25">
      <c r="E39" s="1" t="s">
        <v>100</v>
      </c>
      <c r="F39" s="1"/>
      <c r="G39" s="1"/>
      <c r="H39" s="1"/>
      <c r="I39" s="1">
        <f>FIND(": ",E39,1)</f>
        <v>28</v>
      </c>
      <c r="J39" s="1">
        <f>FIND(CHAR(34),E39,I39+3)</f>
        <v>35</v>
      </c>
      <c r="K39" s="1" t="str">
        <f>MID(E39,I39+3,J39-I39-3)</f>
        <v>Temp</v>
      </c>
    </row>
    <row r="40" spans="1:11" x14ac:dyDescent="0.25">
      <c r="E40" s="1" t="s">
        <v>2</v>
      </c>
      <c r="F40" s="1"/>
      <c r="G40" s="1"/>
      <c r="H40" s="1"/>
      <c r="I40" s="1"/>
      <c r="J40" s="1"/>
      <c r="K40" s="1"/>
    </row>
    <row r="41" spans="1:11" x14ac:dyDescent="0.25">
      <c r="E41" s="1" t="s">
        <v>103</v>
      </c>
      <c r="F41" s="1">
        <f>FIND(CHAR(34),E41,1)</f>
        <v>9</v>
      </c>
      <c r="G41" s="1">
        <f>FIND(CHAR(34),E41,10)</f>
        <v>45</v>
      </c>
      <c r="H41" s="1" t="str">
        <f>MID(E41,F41+1,G41-F41-1)</f>
        <v>Crawlspace Zone Air Temperature [F]</v>
      </c>
      <c r="I41" s="1"/>
      <c r="J41" s="1"/>
      <c r="K41" s="1"/>
    </row>
    <row r="42" spans="1:11" x14ac:dyDescent="0.25">
      <c r="E42" s="1" t="s">
        <v>104</v>
      </c>
      <c r="F42" s="1"/>
      <c r="G42" s="1"/>
      <c r="H42" s="1"/>
      <c r="I42" s="1">
        <f>FIND(CHAR(39),E42,1)</f>
        <v>34</v>
      </c>
      <c r="J42" s="1">
        <f>FIND(CHAR(39),E42,I42+1)</f>
        <v>75</v>
      </c>
      <c r="K42" s="1" t="str">
        <f>MID(E42,I42+1,J42-I42-1)</f>
        <v>CRAWLSPACE:Zone Mean Air Temperature [C]</v>
      </c>
    </row>
    <row r="43" spans="1:11" x14ac:dyDescent="0.25">
      <c r="E43" s="1" t="s">
        <v>100</v>
      </c>
      <c r="F43" s="1"/>
      <c r="G43" s="1"/>
      <c r="H43" s="1"/>
      <c r="I43" s="1">
        <f>FIND(": ",E43,1)</f>
        <v>28</v>
      </c>
      <c r="J43" s="1">
        <f>FIND(CHAR(34),E43,I43+3)</f>
        <v>35</v>
      </c>
      <c r="K43" s="1" t="str">
        <f>MID(E43,I43+3,J43-I43-3)</f>
        <v>Temp</v>
      </c>
    </row>
    <row r="44" spans="1:11" x14ac:dyDescent="0.25">
      <c r="E44" s="1" t="s">
        <v>2</v>
      </c>
      <c r="F44" s="1"/>
      <c r="G44" s="1"/>
      <c r="H44" s="1"/>
      <c r="I44" s="1"/>
      <c r="J44" s="1"/>
      <c r="K44" s="1"/>
    </row>
    <row r="45" spans="1:11" x14ac:dyDescent="0.25">
      <c r="E45" s="1" t="s">
        <v>105</v>
      </c>
      <c r="F45" s="1">
        <f>FIND(CHAR(34),E45,1)</f>
        <v>9</v>
      </c>
      <c r="G45" s="1">
        <f>FIND(CHAR(34),E45,10)</f>
        <v>37</v>
      </c>
      <c r="H45" s="1" t="str">
        <f>MID(E45,F45+1,G45-F45-1)</f>
        <v>Outdoor Air Temperature [F]</v>
      </c>
      <c r="I45" s="1"/>
      <c r="J45" s="1"/>
      <c r="K45" s="1"/>
    </row>
    <row r="46" spans="1:11" x14ac:dyDescent="0.25">
      <c r="E46" s="1" t="s">
        <v>106</v>
      </c>
      <c r="F46" s="1"/>
      <c r="G46" s="1"/>
      <c r="H46" s="1"/>
      <c r="I46" s="1">
        <f>FIND(CHAR(39),E46,1)</f>
        <v>34</v>
      </c>
      <c r="J46" s="1">
        <f>FIND(CHAR(39),E46,I46+1)</f>
        <v>87</v>
      </c>
      <c r="K46" s="1" t="str">
        <f>MID(E46,I46+1,J46-I46-1)</f>
        <v>Environment:Site Outdoor Air Drybulb Temperature [C]</v>
      </c>
    </row>
    <row r="47" spans="1:11" x14ac:dyDescent="0.25">
      <c r="E47" s="1" t="s">
        <v>100</v>
      </c>
      <c r="F47" s="1"/>
      <c r="G47" s="1"/>
      <c r="H47" s="1"/>
      <c r="I47" s="1">
        <f>FIND(": ",E47,1)</f>
        <v>28</v>
      </c>
      <c r="J47" s="1">
        <f>FIND(CHAR(34),E47,I47+3)</f>
        <v>35</v>
      </c>
      <c r="K47" s="1" t="str">
        <f>MID(E47,I47+3,J47-I47-3)</f>
        <v>Temp</v>
      </c>
    </row>
    <row r="48" spans="1:11" x14ac:dyDescent="0.25">
      <c r="E48" s="1" t="s">
        <v>2</v>
      </c>
      <c r="F48" s="1"/>
      <c r="G48" s="1"/>
      <c r="H48" s="1"/>
      <c r="I48" s="1"/>
      <c r="J48" s="1"/>
      <c r="K48" s="1"/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A2" sqref="A2:C4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118</v>
      </c>
      <c r="F1">
        <f>FIND(CHAR(34),E1,1)</f>
        <v>1</v>
      </c>
      <c r="G1">
        <f>FIND(CHAR(34),E1,2)</f>
        <v>27</v>
      </c>
      <c r="H1" t="str">
        <f>MID(E1,F1+1,G1-F1-1)</f>
        <v>Electric Water Heater [W]</v>
      </c>
    </row>
    <row r="2" spans="1:11" x14ac:dyDescent="0.25">
      <c r="A2" t="str">
        <f>H1</f>
        <v>Electric Water Heater [W]</v>
      </c>
      <c r="B2" t="str">
        <f>K2</f>
        <v>WATER HEATER:Water Heater Electricity Rate [W]</v>
      </c>
      <c r="C2" t="str">
        <f>K3</f>
        <v>Elec</v>
      </c>
      <c r="E2" t="s">
        <v>119</v>
      </c>
      <c r="I2">
        <f>FIND(CHAR(39),E2,1)</f>
        <v>34</v>
      </c>
      <c r="J2">
        <f>FIND(CHAR(39),E2,I2+1)</f>
        <v>81</v>
      </c>
      <c r="K2" t="str">
        <f>MID(E2,I2+1,J2-I2-1)</f>
        <v>WATER HEATER:Water Heater Electricity Rate [W]</v>
      </c>
    </row>
    <row r="3" spans="1:11" x14ac:dyDescent="0.25">
      <c r="A3" t="str">
        <f>H5</f>
        <v>Gas Water Heater [Btu/h]</v>
      </c>
      <c r="B3" t="str">
        <f>K6</f>
        <v>WATER HEATER:Water Heater NaturalGas Rate [W]</v>
      </c>
      <c r="C3" t="str">
        <f>K7</f>
        <v>Gas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s="2" t="str">
        <f>H9</f>
        <v>Mains Water Temp[F]</v>
      </c>
      <c r="B4" s="2" t="str">
        <f>K10</f>
        <v>Environment:Site Mains Water Temperature [C]</v>
      </c>
      <c r="C4" s="2" t="str">
        <f>K11</f>
        <v>Temp</v>
      </c>
      <c r="E4" t="s">
        <v>2</v>
      </c>
    </row>
    <row r="5" spans="1:11" x14ac:dyDescent="0.25">
      <c r="A5" s="1" t="str">
        <f>H13</f>
        <v>Crawlspace Zone Air Temperature [F]</v>
      </c>
      <c r="B5" s="1" t="str">
        <f>K14</f>
        <v>CRAWLSPACE:Zone Mean Air Temperature [C]</v>
      </c>
      <c r="C5" s="1" t="str">
        <f>K15</f>
        <v>Temp</v>
      </c>
      <c r="E5" t="s">
        <v>120</v>
      </c>
      <c r="F5">
        <f>FIND(CHAR(34),E5,1)</f>
        <v>9</v>
      </c>
      <c r="G5">
        <f>FIND(CHAR(34),E5,10)</f>
        <v>34</v>
      </c>
      <c r="H5" t="str">
        <f>MID(E5,F5+1,G5-F5-1)</f>
        <v>Gas Water Heater [Btu/h]</v>
      </c>
    </row>
    <row r="6" spans="1:11" x14ac:dyDescent="0.25">
      <c r="A6" s="1" t="str">
        <f>H17</f>
        <v>Outdoor Air Temperature [F]</v>
      </c>
      <c r="B6" s="1" t="str">
        <f>K18</f>
        <v>Environment:Site Outdoor Air Drybulb Temperature [C]</v>
      </c>
      <c r="C6" s="1" t="str">
        <f>K19</f>
        <v>Temp</v>
      </c>
      <c r="E6" t="s">
        <v>121</v>
      </c>
      <c r="I6">
        <f>FIND(CHAR(39),E6,1)</f>
        <v>34</v>
      </c>
      <c r="J6">
        <f>FIND(CHAR(39),E6,I6+1)</f>
        <v>80</v>
      </c>
      <c r="K6" t="str">
        <f>MID(E6,I6+1,J6-I6-1)</f>
        <v>WATER HEATER:Water Heater NaturalGas Rate [W]</v>
      </c>
    </row>
    <row r="7" spans="1:11" x14ac:dyDescent="0.25">
      <c r="A7" s="1" t="str">
        <f>H21</f>
        <v>Outdoor Air Temperature [F]</v>
      </c>
      <c r="B7" s="1" t="str">
        <f>K22</f>
        <v>Environment:Site Outdoor Air Drybulb Temperature [C]</v>
      </c>
      <c r="C7" s="1" t="str">
        <f>K23</f>
        <v>Temp</v>
      </c>
      <c r="E7" t="s">
        <v>11</v>
      </c>
      <c r="I7">
        <f>FIND(": ",E7,1)</f>
        <v>28</v>
      </c>
      <c r="J7">
        <f>FIND(CHAR(34),E7,I7+3)</f>
        <v>34</v>
      </c>
      <c r="K7" t="str">
        <f>MID(E7,I7+3,J7-I7-3)</f>
        <v>Gas</v>
      </c>
    </row>
    <row r="8" spans="1:11" x14ac:dyDescent="0.25">
      <c r="A8" s="1" t="str">
        <f>H25</f>
        <v>Gas Furnace Electric Use [W]</v>
      </c>
      <c r="B8" s="1" t="str">
        <f>K26</f>
        <v>MAIN FUEL HEATING COIL_UNIT1:Heating Coil Electricity Rate [W]</v>
      </c>
      <c r="C8" s="1" t="str">
        <f>K27</f>
        <v>Elec</v>
      </c>
      <c r="E8" t="s">
        <v>2</v>
      </c>
    </row>
    <row r="9" spans="1:11" x14ac:dyDescent="0.25">
      <c r="A9" s="1" t="str">
        <f>H29</f>
        <v>Fan [W]</v>
      </c>
      <c r="B9" s="1" t="str">
        <f>K30</f>
        <v>FAN:Fan Electricity Rate [W]</v>
      </c>
      <c r="C9" s="1" t="str">
        <f>K31</f>
        <v>Elec</v>
      </c>
      <c r="E9" s="2" t="s">
        <v>122</v>
      </c>
      <c r="F9" s="2">
        <f>FIND(CHAR(34),E9,1)</f>
        <v>9</v>
      </c>
      <c r="G9" s="2">
        <f>FIND(CHAR(34),E9,10)</f>
        <v>29</v>
      </c>
      <c r="H9" s="2" t="str">
        <f>MID(E9,F9+1,G9-F9-1)</f>
        <v>Mains Water Temp[F]</v>
      </c>
      <c r="I9" s="2"/>
      <c r="J9" s="2"/>
      <c r="K9" s="2"/>
    </row>
    <row r="10" spans="1:11" x14ac:dyDescent="0.25">
      <c r="A10" s="1" t="str">
        <f>H33</f>
        <v>Living Zone Air Temperature [F]</v>
      </c>
      <c r="B10" s="1" t="str">
        <f>K34</f>
        <v>LIVING:Zone Mean Air Temperature [C]</v>
      </c>
      <c r="C10" s="1" t="str">
        <f>K35</f>
        <v>Temp</v>
      </c>
      <c r="E10" s="2" t="s">
        <v>123</v>
      </c>
      <c r="F10" s="2"/>
      <c r="G10" s="2"/>
      <c r="H10" s="2"/>
      <c r="I10" s="2">
        <f>FIND(CHAR(39),E10,1)</f>
        <v>34</v>
      </c>
      <c r="J10" s="2">
        <f>FIND(CHAR(39),E10,I10+1)</f>
        <v>79</v>
      </c>
      <c r="K10" s="2" t="str">
        <f>MID(E10,I10+1,J10-I10-1)</f>
        <v>Environment:Site Mains Water Temperature [C]</v>
      </c>
    </row>
    <row r="11" spans="1:11" x14ac:dyDescent="0.25">
      <c r="A11" s="1" t="str">
        <f>H37</f>
        <v>Attic Zone Air Temperature [F]</v>
      </c>
      <c r="B11" s="1" t="str">
        <f>K38</f>
        <v>ATTIC:Zone Mean Air Temperature [C]</v>
      </c>
      <c r="C11" s="1" t="str">
        <f>K39</f>
        <v>Temp</v>
      </c>
      <c r="E11" s="2" t="s">
        <v>100</v>
      </c>
      <c r="F11" s="2"/>
      <c r="G11" s="2"/>
      <c r="H11" s="2"/>
      <c r="I11" s="2">
        <f>FIND(": ",E11,1)</f>
        <v>28</v>
      </c>
      <c r="J11" s="2">
        <f>FIND(CHAR(34),E11,I11+3)</f>
        <v>35</v>
      </c>
      <c r="K11" s="2" t="str">
        <f>MID(E11,I11+3,J11-I11-3)</f>
        <v>Temp</v>
      </c>
    </row>
    <row r="12" spans="1:11" x14ac:dyDescent="0.25">
      <c r="A12" s="1" t="str">
        <f>H41</f>
        <v>Crawlspace Zone Air Temperature [F]</v>
      </c>
      <c r="B12" s="1" t="str">
        <f>K42</f>
        <v>CRAWLSPACE:Zone Mean Air Temperature [C]</v>
      </c>
      <c r="C12" s="1" t="str">
        <f>K43</f>
        <v>Temp</v>
      </c>
      <c r="E12" s="2" t="s">
        <v>2</v>
      </c>
      <c r="F12" s="2"/>
      <c r="G12" s="2"/>
      <c r="H12" s="2"/>
      <c r="I12" s="2"/>
      <c r="J12" s="2"/>
      <c r="K12" s="2"/>
    </row>
    <row r="13" spans="1:11" x14ac:dyDescent="0.25">
      <c r="A13" s="1" t="str">
        <f>H45</f>
        <v>Outdoor Air Temperature [F]</v>
      </c>
      <c r="B13" s="1" t="str">
        <f>K46</f>
        <v>Environment:Site Outdoor Air Drybulb Temperature [C]</v>
      </c>
      <c r="C13" s="1" t="str">
        <f>K47</f>
        <v>Temp</v>
      </c>
      <c r="E13" s="1" t="s">
        <v>103</v>
      </c>
      <c r="F13" s="1">
        <f>FIND(CHAR(34),E13,1)</f>
        <v>9</v>
      </c>
      <c r="G13" s="1">
        <f>FIND(CHAR(34),E13,10)</f>
        <v>45</v>
      </c>
      <c r="H13" s="1" t="str">
        <f>MID(E13,F13+1,G13-F13-1)</f>
        <v>Crawlspace Zone Air Temperature [F]</v>
      </c>
      <c r="I13" s="1"/>
      <c r="J13" s="1"/>
      <c r="K13" s="1"/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s="1" t="s">
        <v>111</v>
      </c>
      <c r="F14" s="1"/>
      <c r="G14" s="1"/>
      <c r="H14" s="1"/>
      <c r="I14" s="1">
        <f>FIND(CHAR(39),E14,1)</f>
        <v>34</v>
      </c>
      <c r="J14" s="1">
        <f>FIND(CHAR(39),E14,I14+1)</f>
        <v>75</v>
      </c>
      <c r="K14" s="1" t="str">
        <f>MID(E14,I14+1,J14-I14-1)</f>
        <v>CRAWLSPACE:Zone Mean Air Temperature [C]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s="1" t="s">
        <v>100</v>
      </c>
      <c r="F15" s="1"/>
      <c r="G15" s="1"/>
      <c r="H15" s="1"/>
      <c r="I15" s="1">
        <f>FIND(": ",E15,1)</f>
        <v>28</v>
      </c>
      <c r="J15" s="1">
        <f>FIND(CHAR(34),E15,I15+3)</f>
        <v>35</v>
      </c>
      <c r="K15" s="1" t="str">
        <f>MID(E15,I15+3,J15-I15-3)</f>
        <v>Temp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s="1" t="s">
        <v>2</v>
      </c>
      <c r="F16" s="1"/>
      <c r="G16" s="1"/>
      <c r="H16" s="1"/>
      <c r="I16" s="1"/>
      <c r="J16" s="1"/>
      <c r="K16" s="1"/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s="1" t="s">
        <v>105</v>
      </c>
      <c r="F17" s="1">
        <f>FIND(CHAR(34),E17,1)</f>
        <v>9</v>
      </c>
      <c r="G17" s="1">
        <f>FIND(CHAR(34),E17,10)</f>
        <v>37</v>
      </c>
      <c r="H17" s="1" t="str">
        <f>MID(E17,F17+1,G17-F17-1)</f>
        <v>Outdoor Air Temperature [F]</v>
      </c>
      <c r="I17" s="1"/>
      <c r="J17" s="1"/>
      <c r="K17" s="1"/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s="1" t="s">
        <v>112</v>
      </c>
      <c r="F18" s="1"/>
      <c r="G18" s="1"/>
      <c r="H18" s="1"/>
      <c r="I18" s="1">
        <f>FIND(CHAR(39),E18,1)</f>
        <v>34</v>
      </c>
      <c r="J18" s="1">
        <f>FIND(CHAR(39),E18,I18+1)</f>
        <v>87</v>
      </c>
      <c r="K18" s="1" t="str">
        <f>MID(E18,I18+1,J18-I18-1)</f>
        <v>Environment:Site Outdoor Air Drybulb Temperature [C]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s="1" t="s">
        <v>100</v>
      </c>
      <c r="F19" s="1"/>
      <c r="G19" s="1"/>
      <c r="H19" s="1"/>
      <c r="I19" s="1">
        <f>FIND(": ",E19,1)</f>
        <v>28</v>
      </c>
      <c r="J19" s="1">
        <f>FIND(CHAR(34),E19,I19+3)</f>
        <v>35</v>
      </c>
      <c r="K19" s="1" t="str">
        <f>MID(E19,I19+3,J19-I19-3)</f>
        <v>Temp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s="1" t="s">
        <v>2</v>
      </c>
      <c r="F20" s="1"/>
      <c r="G20" s="1"/>
      <c r="H20" s="1"/>
      <c r="I20" s="1"/>
      <c r="J20" s="1"/>
      <c r="K20" s="1"/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s="1" t="s">
        <v>105</v>
      </c>
      <c r="F21" s="1">
        <f>FIND(CHAR(34),E21,1)</f>
        <v>9</v>
      </c>
      <c r="G21" s="1">
        <f>FIND(CHAR(34),E21,10)</f>
        <v>37</v>
      </c>
      <c r="H21" s="1" t="str">
        <f>MID(E21,F21+1,G21-F21-1)</f>
        <v>Outdoor Air Temperature [F]</v>
      </c>
      <c r="I21" s="1"/>
      <c r="J21" s="1"/>
      <c r="K21" s="1"/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s="1" t="s">
        <v>112</v>
      </c>
      <c r="F22" s="1"/>
      <c r="G22" s="1"/>
      <c r="H22" s="1"/>
      <c r="I22" s="1">
        <f>FIND(CHAR(39),E22,1)</f>
        <v>34</v>
      </c>
      <c r="J22" s="1">
        <f>FIND(CHAR(39),E22,I22+1)</f>
        <v>87</v>
      </c>
      <c r="K22" s="1" t="str">
        <f>MID(E22,I22+1,J22-I22-1)</f>
        <v>Environment:Site Outdoor Air Drybulb Temperature [C]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s="1" t="s">
        <v>100</v>
      </c>
      <c r="F23" s="1"/>
      <c r="G23" s="1"/>
      <c r="H23" s="1"/>
      <c r="I23" s="1">
        <f>FIND(": ",E23,1)</f>
        <v>28</v>
      </c>
      <c r="J23" s="1">
        <f>FIND(CHAR(34),E23,I23+3)</f>
        <v>35</v>
      </c>
      <c r="K23" s="1" t="str">
        <f>MID(E23,I23+3,J23-I23-3)</f>
        <v>Temp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s="1" t="s">
        <v>2</v>
      </c>
      <c r="F24" s="1"/>
      <c r="G24" s="1"/>
      <c r="H24" s="1"/>
      <c r="I24" s="1"/>
      <c r="J24" s="1"/>
      <c r="K24" s="1"/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s="1" t="s">
        <v>92</v>
      </c>
      <c r="F25" s="1">
        <f>FIND(CHAR(34),E25,1)</f>
        <v>9</v>
      </c>
      <c r="G25" s="1">
        <f>FIND(CHAR(34),E25,10)</f>
        <v>38</v>
      </c>
      <c r="H25" s="1" t="str">
        <f>MID(E25,F25+1,G25-F25-1)</f>
        <v>Gas Furnace Electric Use [W]</v>
      </c>
      <c r="I25" s="1"/>
      <c r="J25" s="1"/>
      <c r="K25" s="1"/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s="1" t="s">
        <v>93</v>
      </c>
      <c r="F26" s="1"/>
      <c r="G26" s="1"/>
      <c r="H26" s="1"/>
      <c r="I26" s="1">
        <f>FIND(CHAR(39),E26,1)</f>
        <v>34</v>
      </c>
      <c r="J26" s="1">
        <f>FIND(CHAR(39),E26,I26+1)</f>
        <v>97</v>
      </c>
      <c r="K26" s="1" t="str">
        <f>MID(E26,I26+1,J26-I26-1)</f>
        <v>MAIN FUEL HEATING COIL_UNIT1:Heating Coil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s="1" t="s">
        <v>8</v>
      </c>
      <c r="F27" s="1"/>
      <c r="G27" s="1"/>
      <c r="H27" s="1"/>
      <c r="I27" s="1">
        <f>FIND(": ",E27,1)</f>
        <v>28</v>
      </c>
      <c r="J27" s="1">
        <f>FIND(CHAR(34),E27,I27+3)</f>
        <v>35</v>
      </c>
      <c r="K27" s="1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s="1" t="s">
        <v>2</v>
      </c>
      <c r="F28" s="1"/>
      <c r="G28" s="1"/>
      <c r="H28" s="1"/>
      <c r="I28" s="1"/>
      <c r="J28" s="1"/>
      <c r="K28" s="1"/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s="1" t="s">
        <v>96</v>
      </c>
      <c r="F29" s="1">
        <f>FIND(CHAR(34),E29,1)</f>
        <v>9</v>
      </c>
      <c r="G29" s="1">
        <f>FIND(CHAR(34),E29,10)</f>
        <v>17</v>
      </c>
      <c r="H29" s="1" t="str">
        <f>MID(E29,F29+1,G29-F29-1)</f>
        <v>Fan [W]</v>
      </c>
      <c r="I29" s="1"/>
      <c r="J29" s="1"/>
      <c r="K29" s="1"/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s="1" t="s">
        <v>107</v>
      </c>
      <c r="F30" s="1"/>
      <c r="G30" s="1"/>
      <c r="H30" s="1"/>
      <c r="I30" s="1">
        <f>FIND(CHAR(39),E30,1)</f>
        <v>34</v>
      </c>
      <c r="J30" s="1">
        <f>FIND(CHAR(39),E30,I30+1)</f>
        <v>63</v>
      </c>
      <c r="K30" s="1" t="str">
        <f>MID(E30,I30+1,J30-I30-1)</f>
        <v>FAN:Fan Electricity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s="1" t="s">
        <v>8</v>
      </c>
      <c r="F31" s="1"/>
      <c r="G31" s="1"/>
      <c r="H31" s="1"/>
      <c r="I31" s="1">
        <f>FIND(": ",E31,1)</f>
        <v>28</v>
      </c>
      <c r="J31" s="1">
        <f>FIND(CHAR(34),E31,I31+3)</f>
        <v>35</v>
      </c>
      <c r="K31" s="1" t="str">
        <f>MID(E31,I31+3,J31-I31-3)</f>
        <v>Elec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s="1" t="s">
        <v>2</v>
      </c>
      <c r="F32" s="1"/>
      <c r="G32" s="1"/>
      <c r="H32" s="1"/>
      <c r="I32" s="1"/>
      <c r="J32" s="1"/>
      <c r="K32" s="1"/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s="1" t="s">
        <v>98</v>
      </c>
      <c r="F33" s="1">
        <f>FIND(CHAR(34),E33,1)</f>
        <v>9</v>
      </c>
      <c r="G33" s="1">
        <f>FIND(CHAR(34),E33,10)</f>
        <v>41</v>
      </c>
      <c r="H33" s="1" t="str">
        <f>MID(E33,F33+1,G33-F33-1)</f>
        <v>Living Zone Air Temperature [F]</v>
      </c>
      <c r="I33" s="1"/>
      <c r="J33" s="1"/>
      <c r="K33" s="1"/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s="1" t="s">
        <v>99</v>
      </c>
      <c r="F34" s="1"/>
      <c r="G34" s="1"/>
      <c r="H34" s="1"/>
      <c r="I34" s="1">
        <f>FIND(CHAR(39),E34,1)</f>
        <v>34</v>
      </c>
      <c r="J34" s="1">
        <f>FIND(CHAR(39),E34,I34+1)</f>
        <v>71</v>
      </c>
      <c r="K34" s="1" t="str">
        <f>MID(E34,I34+1,J34-I34-1)</f>
        <v>LIVING:Zone Mean Air Temperature [C]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s="1" t="s">
        <v>100</v>
      </c>
      <c r="F35" s="1"/>
      <c r="G35" s="1"/>
      <c r="H35" s="1"/>
      <c r="I35" s="1">
        <f>FIND(": ",E35,1)</f>
        <v>28</v>
      </c>
      <c r="J35" s="1">
        <f>FIND(CHAR(34),E35,I35+3)</f>
        <v>35</v>
      </c>
      <c r="K35" s="1" t="str">
        <f>MID(E35,I35+3,J35-I35-3)</f>
        <v>Temp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s="1" t="s">
        <v>2</v>
      </c>
      <c r="F36" s="1"/>
      <c r="G36" s="1"/>
      <c r="H36" s="1"/>
      <c r="I36" s="1"/>
      <c r="J36" s="1"/>
      <c r="K36" s="1"/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s="1" t="s">
        <v>101</v>
      </c>
      <c r="F37" s="1">
        <f>FIND(CHAR(34),E37,1)</f>
        <v>9</v>
      </c>
      <c r="G37" s="1">
        <f>FIND(CHAR(34),E37,10)</f>
        <v>40</v>
      </c>
      <c r="H37" s="1" t="str">
        <f>MID(E37,F37+1,G37-F37-1)</f>
        <v>Attic Zone Air Temperature [F]</v>
      </c>
      <c r="I37" s="1"/>
      <c r="J37" s="1"/>
      <c r="K37" s="1"/>
    </row>
    <row r="38" spans="1:11" x14ac:dyDescent="0.25">
      <c r="E38" s="1" t="s">
        <v>102</v>
      </c>
      <c r="F38" s="1"/>
      <c r="G38" s="1"/>
      <c r="H38" s="1"/>
      <c r="I38" s="1">
        <f>FIND(CHAR(39),E38,1)</f>
        <v>34</v>
      </c>
      <c r="J38" s="1">
        <f>FIND(CHAR(39),E38,I38+1)</f>
        <v>70</v>
      </c>
      <c r="K38" s="1" t="str">
        <f>MID(E38,I38+1,J38-I38-1)</f>
        <v>ATTIC:Zone Mean Air Temperature [C]</v>
      </c>
    </row>
    <row r="39" spans="1:11" x14ac:dyDescent="0.25">
      <c r="E39" s="1" t="s">
        <v>100</v>
      </c>
      <c r="F39" s="1"/>
      <c r="G39" s="1"/>
      <c r="H39" s="1"/>
      <c r="I39" s="1">
        <f>FIND(": ",E39,1)</f>
        <v>28</v>
      </c>
      <c r="J39" s="1">
        <f>FIND(CHAR(34),E39,I39+3)</f>
        <v>35</v>
      </c>
      <c r="K39" s="1" t="str">
        <f>MID(E39,I39+3,J39-I39-3)</f>
        <v>Temp</v>
      </c>
    </row>
    <row r="40" spans="1:11" x14ac:dyDescent="0.25">
      <c r="E40" s="1" t="s">
        <v>2</v>
      </c>
      <c r="F40" s="1"/>
      <c r="G40" s="1"/>
      <c r="H40" s="1"/>
      <c r="I40" s="1"/>
      <c r="J40" s="1"/>
      <c r="K40" s="1"/>
    </row>
    <row r="41" spans="1:11" x14ac:dyDescent="0.25">
      <c r="E41" s="1" t="s">
        <v>103</v>
      </c>
      <c r="F41" s="1">
        <f>FIND(CHAR(34),E41,1)</f>
        <v>9</v>
      </c>
      <c r="G41" s="1">
        <f>FIND(CHAR(34),E41,10)</f>
        <v>45</v>
      </c>
      <c r="H41" s="1" t="str">
        <f>MID(E41,F41+1,G41-F41-1)</f>
        <v>Crawlspace Zone Air Temperature [F]</v>
      </c>
      <c r="I41" s="1"/>
      <c r="J41" s="1"/>
      <c r="K41" s="1"/>
    </row>
    <row r="42" spans="1:11" x14ac:dyDescent="0.25">
      <c r="E42" s="1" t="s">
        <v>104</v>
      </c>
      <c r="F42" s="1"/>
      <c r="G42" s="1"/>
      <c r="H42" s="1"/>
      <c r="I42" s="1">
        <f>FIND(CHAR(39),E42,1)</f>
        <v>34</v>
      </c>
      <c r="J42" s="1">
        <f>FIND(CHAR(39),E42,I42+1)</f>
        <v>75</v>
      </c>
      <c r="K42" s="1" t="str">
        <f>MID(E42,I42+1,J42-I42-1)</f>
        <v>CRAWLSPACE:Zone Mean Air Temperature [C]</v>
      </c>
    </row>
    <row r="43" spans="1:11" x14ac:dyDescent="0.25">
      <c r="E43" s="1" t="s">
        <v>100</v>
      </c>
      <c r="F43" s="1"/>
      <c r="G43" s="1"/>
      <c r="H43" s="1"/>
      <c r="I43" s="1">
        <f>FIND(": ",E43,1)</f>
        <v>28</v>
      </c>
      <c r="J43" s="1">
        <f>FIND(CHAR(34),E43,I43+3)</f>
        <v>35</v>
      </c>
      <c r="K43" s="1" t="str">
        <f>MID(E43,I43+3,J43-I43-3)</f>
        <v>Temp</v>
      </c>
    </row>
    <row r="44" spans="1:11" x14ac:dyDescent="0.25">
      <c r="E44" s="1" t="s">
        <v>2</v>
      </c>
      <c r="F44" s="1"/>
      <c r="G44" s="1"/>
      <c r="H44" s="1"/>
      <c r="I44" s="1"/>
      <c r="J44" s="1"/>
      <c r="K44" s="1"/>
    </row>
    <row r="45" spans="1:11" x14ac:dyDescent="0.25">
      <c r="E45" s="1" t="s">
        <v>105</v>
      </c>
      <c r="F45" s="1">
        <f>FIND(CHAR(34),E45,1)</f>
        <v>9</v>
      </c>
      <c r="G45" s="1">
        <f>FIND(CHAR(34),E45,10)</f>
        <v>37</v>
      </c>
      <c r="H45" s="1" t="str">
        <f>MID(E45,F45+1,G45-F45-1)</f>
        <v>Outdoor Air Temperature [F]</v>
      </c>
      <c r="I45" s="1"/>
      <c r="J45" s="1"/>
      <c r="K45" s="1"/>
    </row>
    <row r="46" spans="1:11" x14ac:dyDescent="0.25">
      <c r="E46" s="1" t="s">
        <v>106</v>
      </c>
      <c r="F46" s="1"/>
      <c r="G46" s="1"/>
      <c r="H46" s="1"/>
      <c r="I46" s="1">
        <f>FIND(CHAR(39),E46,1)</f>
        <v>34</v>
      </c>
      <c r="J46" s="1">
        <f>FIND(CHAR(39),E46,I46+1)</f>
        <v>87</v>
      </c>
      <c r="K46" s="1" t="str">
        <f>MID(E46,I46+1,J46-I46-1)</f>
        <v>Environment:Site Outdoor Air Drybulb Temperature [C]</v>
      </c>
    </row>
    <row r="47" spans="1:11" x14ac:dyDescent="0.25">
      <c r="E47" s="1" t="s">
        <v>100</v>
      </c>
      <c r="F47" s="1"/>
      <c r="G47" s="1"/>
      <c r="H47" s="1"/>
      <c r="I47" s="1">
        <f>FIND(": ",E47,1)</f>
        <v>28</v>
      </c>
      <c r="J47" s="1">
        <f>FIND(CHAR(34),E47,I47+3)</f>
        <v>35</v>
      </c>
      <c r="K47" s="1" t="str">
        <f>MID(E47,I47+3,J47-I47-3)</f>
        <v>Temp</v>
      </c>
    </row>
    <row r="48" spans="1:11" x14ac:dyDescent="0.25">
      <c r="E48" s="1" t="s">
        <v>2</v>
      </c>
      <c r="F48" s="1"/>
      <c r="G48" s="1"/>
      <c r="H48" s="1"/>
      <c r="I48" s="1"/>
      <c r="J48" s="1"/>
      <c r="K48" s="1"/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workbookViewId="0">
      <selection activeCell="A2" sqref="A2:C11"/>
    </sheetView>
  </sheetViews>
  <sheetFormatPr defaultRowHeight="15" x14ac:dyDescent="0.25"/>
  <cols>
    <col min="1" max="1" width="3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  <c r="E1" t="s">
        <v>124</v>
      </c>
      <c r="F1">
        <f>FIND(CHAR(34),E1,1)</f>
        <v>1</v>
      </c>
      <c r="G1">
        <f>FIND(CHAR(34),E1,2)</f>
        <v>16</v>
      </c>
      <c r="H1" t="str">
        <f>MID(E1,F1+1,G1-F1-1)</f>
        <v>Dishwasher [W]</v>
      </c>
    </row>
    <row r="2" spans="1:11" x14ac:dyDescent="0.25">
      <c r="A2" t="str">
        <f>H1</f>
        <v>Dishwasher [W]</v>
      </c>
      <c r="B2" t="str">
        <f>K2</f>
        <v>DISHWASHER1:Electric Equipment Electricity Rate [W]</v>
      </c>
      <c r="C2" t="str">
        <f>K3</f>
        <v>Elec</v>
      </c>
      <c r="E2" t="s">
        <v>125</v>
      </c>
      <c r="I2">
        <f>FIND(CHAR(39),E2,1)</f>
        <v>34</v>
      </c>
      <c r="J2">
        <f>FIND(CHAR(39),E2,I2+1)</f>
        <v>86</v>
      </c>
      <c r="K2" t="str">
        <f>MID(E2,I2+1,J2-I2-1)</f>
        <v>DISHWASHER1:Electric Equipment Electricity Rate [W]</v>
      </c>
    </row>
    <row r="3" spans="1:11" x14ac:dyDescent="0.25">
      <c r="A3" t="str">
        <f>H5</f>
        <v>Refrigerator [W]</v>
      </c>
      <c r="B3" t="str">
        <f>K6</f>
        <v>REFRIGERATOR1:Electric Equipment Electricity Rate [W]</v>
      </c>
      <c r="C3" t="str">
        <f>K7</f>
        <v>Elec</v>
      </c>
      <c r="E3" t="s">
        <v>8</v>
      </c>
      <c r="I3">
        <f>FIND(": ",E3,1)</f>
        <v>28</v>
      </c>
      <c r="J3">
        <f>FIND(CHAR(34),E3,I3+3)</f>
        <v>35</v>
      </c>
      <c r="K3" t="str">
        <f>MID(E3,I3+3,J3-I3-3)</f>
        <v>Elec</v>
      </c>
    </row>
    <row r="4" spans="1:11" x14ac:dyDescent="0.25">
      <c r="A4" s="2" t="str">
        <f>H9</f>
        <v>Clothes Washer [W]</v>
      </c>
      <c r="B4" s="2" t="str">
        <f>K10</f>
        <v>CLOTHESWASHER1:Electric Equipment Electricity Rate [W]</v>
      </c>
      <c r="C4" s="2" t="str">
        <f>K11</f>
        <v>Elec</v>
      </c>
      <c r="E4" t="s">
        <v>2</v>
      </c>
    </row>
    <row r="5" spans="1:11" x14ac:dyDescent="0.25">
      <c r="A5" s="2" t="str">
        <f>H13</f>
        <v>Electric Dryer [W]</v>
      </c>
      <c r="B5" s="2" t="str">
        <f>K14</f>
        <v>ELECTRIC_DRYER1:Electric Equipment Electricity Rate [W]</v>
      </c>
      <c r="C5" s="2" t="str">
        <f>K15</f>
        <v>Elec</v>
      </c>
      <c r="E5" t="s">
        <v>126</v>
      </c>
      <c r="F5">
        <f>FIND(CHAR(34),E5,1)</f>
        <v>9</v>
      </c>
      <c r="G5">
        <f>FIND(CHAR(34),E5,10)</f>
        <v>26</v>
      </c>
      <c r="H5" t="str">
        <f>MID(E5,F5+1,G5-F5-1)</f>
        <v>Refrigerator [W]</v>
      </c>
    </row>
    <row r="6" spans="1:11" x14ac:dyDescent="0.25">
      <c r="A6" s="2" t="str">
        <f>H17</f>
        <v>Electric Range [W]</v>
      </c>
      <c r="B6" s="2" t="str">
        <f>K18</f>
        <v>ELECTRIC_RANGE1:Electric Equipment Electricity Rate [W]</v>
      </c>
      <c r="C6" s="2" t="str">
        <f>K19</f>
        <v>Elec</v>
      </c>
      <c r="E6" t="s">
        <v>127</v>
      </c>
      <c r="I6">
        <f>FIND(CHAR(39),E6,1)</f>
        <v>34</v>
      </c>
      <c r="J6">
        <f>FIND(CHAR(39),E6,I6+1)</f>
        <v>88</v>
      </c>
      <c r="K6" t="str">
        <f>MID(E6,I6+1,J6-I6-1)</f>
        <v>REFRIGERATOR1:Electric Equipment Electricity Rate [W]</v>
      </c>
    </row>
    <row r="7" spans="1:11" x14ac:dyDescent="0.25">
      <c r="A7" s="2" t="str">
        <f>H21</f>
        <v>Miscellaneous Electric Loads [W]</v>
      </c>
      <c r="B7" s="2" t="str">
        <f>K22</f>
        <v>ELECTRIC_MELS1:Electric Equipment Electricity Rate [W]</v>
      </c>
      <c r="C7" s="2" t="str">
        <f>K23</f>
        <v>Elec</v>
      </c>
      <c r="E7" t="s">
        <v>8</v>
      </c>
      <c r="I7">
        <f>FIND(": ",E7,1)</f>
        <v>28</v>
      </c>
      <c r="J7">
        <f>FIND(CHAR(34),E7,I7+3)</f>
        <v>35</v>
      </c>
      <c r="K7" t="str">
        <f>MID(E7,I7+3,J7-I7-3)</f>
        <v>Elec</v>
      </c>
    </row>
    <row r="8" spans="1:11" x14ac:dyDescent="0.25">
      <c r="A8" s="2" t="str">
        <f>H25</f>
        <v>Gas Dryer Electric Use [W]</v>
      </c>
      <c r="B8" s="2" t="str">
        <f>K26</f>
        <v>GAS_DRYER1:Electric Equipment Electricity Rate [W]</v>
      </c>
      <c r="C8" s="2" t="str">
        <f>K27</f>
        <v>Elec</v>
      </c>
      <c r="E8" t="s">
        <v>2</v>
      </c>
    </row>
    <row r="9" spans="1:11" x14ac:dyDescent="0.25">
      <c r="A9" s="2" t="str">
        <f>H29</f>
        <v>Gas Dryer Gas Use [Btu/h]</v>
      </c>
      <c r="B9" s="2" t="str">
        <f>K30</f>
        <v>GAS_DRYER1:Gas Equipment NaturalGas Rate [W]</v>
      </c>
      <c r="C9" s="2" t="str">
        <f>K31</f>
        <v>Gas</v>
      </c>
      <c r="E9" s="2" t="s">
        <v>128</v>
      </c>
      <c r="F9" s="2">
        <f>FIND(CHAR(34),E9,1)</f>
        <v>9</v>
      </c>
      <c r="G9" s="2">
        <f>FIND(CHAR(34),E9,10)</f>
        <v>28</v>
      </c>
      <c r="H9" s="2" t="str">
        <f>MID(E9,F9+1,G9-F9-1)</f>
        <v>Clothes Washer [W]</v>
      </c>
      <c r="I9" s="2"/>
      <c r="J9" s="2"/>
      <c r="K9" s="2"/>
    </row>
    <row r="10" spans="1:11" x14ac:dyDescent="0.25">
      <c r="A10" s="2" t="str">
        <f>H33</f>
        <v>Gas Range [Btu/h]</v>
      </c>
      <c r="B10" s="2" t="str">
        <f>K34</f>
        <v>GAS_RANGE1:Gas Equipment NaturalGas Rate [W]</v>
      </c>
      <c r="C10" s="2" t="str">
        <f>K35</f>
        <v>Gas</v>
      </c>
      <c r="E10" s="2" t="s">
        <v>129</v>
      </c>
      <c r="F10" s="2"/>
      <c r="G10" s="2"/>
      <c r="H10" s="2"/>
      <c r="I10" s="2">
        <f>FIND(CHAR(39),E10,1)</f>
        <v>34</v>
      </c>
      <c r="J10" s="2">
        <f>FIND(CHAR(39),E10,I10+1)</f>
        <v>89</v>
      </c>
      <c r="K10" s="2" t="str">
        <f>MID(E10,I10+1,J10-I10-1)</f>
        <v>CLOTHESWASHER1:Electric Equipment Electricity Rate [W]</v>
      </c>
    </row>
    <row r="11" spans="1:11" x14ac:dyDescent="0.25">
      <c r="A11" s="2" t="str">
        <f>H37</f>
        <v>Miscellaneous Gas Loads [Btu/h]</v>
      </c>
      <c r="B11" s="2" t="str">
        <f>K38</f>
        <v>GAS_MELS1:Gas Equipment NaturalGas Rate [W]</v>
      </c>
      <c r="C11" s="2" t="str">
        <f>K39</f>
        <v>Gas</v>
      </c>
      <c r="E11" s="2" t="s">
        <v>8</v>
      </c>
      <c r="F11" s="2"/>
      <c r="G11" s="2"/>
      <c r="H11" s="2"/>
      <c r="I11" s="2">
        <f>FIND(": ",E11,1)</f>
        <v>28</v>
      </c>
      <c r="J11" s="2">
        <f>FIND(CHAR(34),E11,I11+3)</f>
        <v>35</v>
      </c>
      <c r="K11" s="2" t="str">
        <f>MID(E11,I11+3,J11-I11-3)</f>
        <v>Elec</v>
      </c>
    </row>
    <row r="12" spans="1:11" x14ac:dyDescent="0.25">
      <c r="A12" s="1" t="str">
        <f>H41</f>
        <v>Crawlspace Zone Air Temperature [F]</v>
      </c>
      <c r="B12" s="1" t="str">
        <f>K42</f>
        <v>CRAWLSPACE:Zone Mean Air Temperature [C]</v>
      </c>
      <c r="C12" s="1" t="str">
        <f>K43</f>
        <v>Temp</v>
      </c>
      <c r="E12" s="2" t="s">
        <v>2</v>
      </c>
      <c r="F12" s="2"/>
      <c r="G12" s="2"/>
      <c r="H12" s="2"/>
      <c r="I12" s="2"/>
      <c r="J12" s="2"/>
      <c r="K12" s="2"/>
    </row>
    <row r="13" spans="1:11" x14ac:dyDescent="0.25">
      <c r="A13" s="1" t="str">
        <f>H45</f>
        <v>Outdoor Air Temperature [F]</v>
      </c>
      <c r="B13" s="1" t="str">
        <f>K46</f>
        <v>Environment:Site Outdoor Air Drybulb Temperature [C]</v>
      </c>
      <c r="C13" s="1" t="str">
        <f>K47</f>
        <v>Temp</v>
      </c>
      <c r="E13" s="2" t="s">
        <v>130</v>
      </c>
      <c r="F13" s="2">
        <f>FIND(CHAR(34),E13,1)</f>
        <v>9</v>
      </c>
      <c r="G13" s="2">
        <f>FIND(CHAR(34),E13,10)</f>
        <v>28</v>
      </c>
      <c r="H13" s="2" t="str">
        <f>MID(E13,F13+1,G13-F13-1)</f>
        <v>Electric Dryer [W]</v>
      </c>
      <c r="I13" s="2"/>
      <c r="J13" s="2"/>
      <c r="K13" s="2"/>
    </row>
    <row r="14" spans="1:11" x14ac:dyDescent="0.25">
      <c r="A14" s="1" t="str">
        <f>H49</f>
        <v>Outdoor Air Temperature [F]</v>
      </c>
      <c r="B14" s="1" t="str">
        <f>K50</f>
        <v>Environment:Site Outdoor Air Drybulb Temperature [C]</v>
      </c>
      <c r="C14" s="1" t="str">
        <f>K51</f>
        <v>Temp</v>
      </c>
      <c r="E14" s="2" t="s">
        <v>131</v>
      </c>
      <c r="F14" s="2"/>
      <c r="G14" s="2"/>
      <c r="H14" s="2"/>
      <c r="I14" s="2">
        <f>FIND(CHAR(39),E14,1)</f>
        <v>34</v>
      </c>
      <c r="J14" s="2">
        <f>FIND(CHAR(39),E14,I14+1)</f>
        <v>90</v>
      </c>
      <c r="K14" s="2" t="str">
        <f>MID(E14,I14+1,J14-I14-1)</f>
        <v>ELECTRIC_DRYER1:Electric Equipment Electricity Rate [W]</v>
      </c>
    </row>
    <row r="15" spans="1:11" x14ac:dyDescent="0.25">
      <c r="A15" s="1" t="str">
        <f>H53</f>
        <v>DHW Elec [kWh]</v>
      </c>
      <c r="B15" s="1" t="str">
        <f>K54</f>
        <v>WaterSystems:Electricity [J]</v>
      </c>
      <c r="C15" s="1" t="str">
        <f>K55</f>
        <v>Elec</v>
      </c>
      <c r="E15" s="2" t="s">
        <v>8</v>
      </c>
      <c r="F15" s="2"/>
      <c r="G15" s="2"/>
      <c r="H15" s="2"/>
      <c r="I15" s="2">
        <f>FIND(": ",E15,1)</f>
        <v>28</v>
      </c>
      <c r="J15" s="2">
        <f>FIND(CHAR(34),E15,I15+3)</f>
        <v>35</v>
      </c>
      <c r="K15" s="2" t="str">
        <f>MID(E15,I15+3,J15-I15-3)</f>
        <v>Elec</v>
      </c>
    </row>
    <row r="16" spans="1:11" x14ac:dyDescent="0.25">
      <c r="A16" s="1" t="str">
        <f>H57</f>
        <v>IntLights Elec [kWh]</v>
      </c>
      <c r="B16" s="1" t="str">
        <f>K58</f>
        <v>InteriorLights:Electricity [J]</v>
      </c>
      <c r="C16" s="1" t="str">
        <f>K59</f>
        <v>Elec</v>
      </c>
      <c r="E16" s="2" t="s">
        <v>2</v>
      </c>
      <c r="F16" s="2"/>
      <c r="G16" s="2"/>
      <c r="H16" s="2"/>
      <c r="I16" s="2"/>
      <c r="J16" s="2"/>
      <c r="K16" s="2"/>
    </row>
    <row r="17" spans="1:11" x14ac:dyDescent="0.25">
      <c r="A17" s="1" t="str">
        <f>H61</f>
        <v>ExtLights Elec [kWh]</v>
      </c>
      <c r="B17" s="1" t="str">
        <f>K62</f>
        <v>ExteriorLights:Electricity [J]</v>
      </c>
      <c r="C17" s="1" t="str">
        <f>K63</f>
        <v>Elec</v>
      </c>
      <c r="E17" s="2" t="s">
        <v>132</v>
      </c>
      <c r="F17" s="2">
        <f>FIND(CHAR(34),E17,1)</f>
        <v>9</v>
      </c>
      <c r="G17" s="2">
        <f>FIND(CHAR(34),E17,10)</f>
        <v>28</v>
      </c>
      <c r="H17" s="2" t="str">
        <f>MID(E17,F17+1,G17-F17-1)</f>
        <v>Electric Range [W]</v>
      </c>
      <c r="I17" s="2"/>
      <c r="J17" s="2"/>
      <c r="K17" s="2"/>
    </row>
    <row r="18" spans="1:11" x14ac:dyDescent="0.25">
      <c r="A18" s="1" t="str">
        <f>H65</f>
        <v>Total IntEquip Elec [kWh]</v>
      </c>
      <c r="B18" s="1" t="str">
        <f>K66</f>
        <v>InteriorEquipment:Electricity [J]</v>
      </c>
      <c r="C18" s="1" t="str">
        <f>K67</f>
        <v>Elec</v>
      </c>
      <c r="E18" s="2" t="s">
        <v>133</v>
      </c>
      <c r="F18" s="2"/>
      <c r="G18" s="2"/>
      <c r="H18" s="2"/>
      <c r="I18" s="2">
        <f>FIND(CHAR(39),E18,1)</f>
        <v>34</v>
      </c>
      <c r="J18" s="2">
        <f>FIND(CHAR(39),E18,I18+1)</f>
        <v>90</v>
      </c>
      <c r="K18" s="2" t="str">
        <f>MID(E18,I18+1,J18-I18-1)</f>
        <v>ELECTRIC_RANGE1:Electric Equipment Electricity Rate [W]</v>
      </c>
    </row>
    <row r="19" spans="1:11" x14ac:dyDescent="0.25">
      <c r="A19" s="1" t="str">
        <f>H69</f>
        <v>IntEquip Range Elec [kWh]</v>
      </c>
      <c r="B19" s="1" t="str">
        <f>K70</f>
        <v>electric_range:InteriorEquipment:Electricity [J]</v>
      </c>
      <c r="C19" s="1" t="str">
        <f>K71</f>
        <v>Elec</v>
      </c>
      <c r="E19" s="2" t="s">
        <v>8</v>
      </c>
      <c r="F19" s="2"/>
      <c r="G19" s="2"/>
      <c r="H19" s="2"/>
      <c r="I19" s="2">
        <f>FIND(": ",E19,1)</f>
        <v>28</v>
      </c>
      <c r="J19" s="2">
        <f>FIND(CHAR(34),E19,I19+3)</f>
        <v>35</v>
      </c>
      <c r="K19" s="2" t="str">
        <f>MID(E19,I19+3,J19-I19-3)</f>
        <v>Elec</v>
      </c>
    </row>
    <row r="20" spans="1:11" x14ac:dyDescent="0.25">
      <c r="A20" s="1" t="str">
        <f>H73</f>
        <v>IntEquip Dryer Elec [kWh]</v>
      </c>
      <c r="B20" s="1" t="str">
        <f>K74</f>
        <v>electric_dryer:InteriorEquipment:Electricity [J]</v>
      </c>
      <c r="C20" s="1" t="str">
        <f>K75</f>
        <v>Elec</v>
      </c>
      <c r="E20" s="2" t="s">
        <v>2</v>
      </c>
      <c r="F20" s="2"/>
      <c r="G20" s="2"/>
      <c r="H20" s="2"/>
      <c r="I20" s="2"/>
      <c r="J20" s="2"/>
      <c r="K20" s="2"/>
    </row>
    <row r="21" spans="1:11" x14ac:dyDescent="0.25">
      <c r="A21" s="1" t="str">
        <f>H77</f>
        <v>IntEquip Clotheswasher Elec [kWh]</v>
      </c>
      <c r="B21" s="1" t="str">
        <f>K78</f>
        <v>clotheswasher:InteriorEquipment:Electricity [J]</v>
      </c>
      <c r="C21" s="1" t="str">
        <f>K79</f>
        <v>Elec</v>
      </c>
      <c r="E21" s="2" t="s">
        <v>134</v>
      </c>
      <c r="F21" s="2">
        <f>FIND(CHAR(34),E21,1)</f>
        <v>9</v>
      </c>
      <c r="G21" s="2">
        <f>FIND(CHAR(34),E21,10)</f>
        <v>42</v>
      </c>
      <c r="H21" s="2" t="str">
        <f>MID(E21,F21+1,G21-F21-1)</f>
        <v>Miscellaneous Electric Loads [W]</v>
      </c>
      <c r="I21" s="2"/>
      <c r="J21" s="2"/>
      <c r="K21" s="2"/>
    </row>
    <row r="22" spans="1:11" x14ac:dyDescent="0.25">
      <c r="A22" s="1" t="str">
        <f>H81</f>
        <v>IntEquip Dishwasher Elec [kWh]</v>
      </c>
      <c r="B22" s="1" t="str">
        <f>K82</f>
        <v>dishwasher:InteriorEquipment:Electricity [J]</v>
      </c>
      <c r="C22" s="1" t="str">
        <f>K83</f>
        <v>Elec</v>
      </c>
      <c r="E22" s="2" t="s">
        <v>135</v>
      </c>
      <c r="F22" s="2"/>
      <c r="G22" s="2"/>
      <c r="H22" s="2"/>
      <c r="I22" s="2">
        <f>FIND(CHAR(39),E22,1)</f>
        <v>34</v>
      </c>
      <c r="J22" s="2">
        <f>FIND(CHAR(39),E22,I22+1)</f>
        <v>89</v>
      </c>
      <c r="K22" s="2" t="str">
        <f>MID(E22,I22+1,J22-I22-1)</f>
        <v>ELECTRIC_MELS1:Electric Equipment Electricity Rate [W]</v>
      </c>
    </row>
    <row r="23" spans="1:11" x14ac:dyDescent="0.25">
      <c r="A23" s="1" t="str">
        <f>H85</f>
        <v>IntEquip Refrigerator Elec [kWh]</v>
      </c>
      <c r="B23" s="1" t="str">
        <f>K86</f>
        <v>refrigerator:InteriorEquipment:Electricity [J]</v>
      </c>
      <c r="C23" s="1" t="str">
        <f>K87</f>
        <v>Elec</v>
      </c>
      <c r="E23" s="2" t="s">
        <v>8</v>
      </c>
      <c r="F23" s="2"/>
      <c r="G23" s="2"/>
      <c r="H23" s="2"/>
      <c r="I23" s="2">
        <f>FIND(": ",E23,1)</f>
        <v>28</v>
      </c>
      <c r="J23" s="2">
        <f>FIND(CHAR(34),E23,I23+3)</f>
        <v>35</v>
      </c>
      <c r="K23" s="2" t="str">
        <f>MID(E23,I23+3,J23-I23-3)</f>
        <v>Elec</v>
      </c>
    </row>
    <row r="24" spans="1:11" x14ac:dyDescent="0.25">
      <c r="A24" s="1" t="str">
        <f>H89</f>
        <v>IntEquip Misc Elec [kWh]</v>
      </c>
      <c r="B24" s="1" t="str">
        <f>K90</f>
        <v>electric_mels:InteriorEquipment:Electricity [J]</v>
      </c>
      <c r="C24" s="1" t="str">
        <f>K91</f>
        <v>Elec</v>
      </c>
      <c r="E24" s="2" t="s">
        <v>2</v>
      </c>
      <c r="F24" s="2"/>
      <c r="G24" s="2"/>
      <c r="H24" s="2"/>
      <c r="I24" s="2"/>
      <c r="J24" s="2"/>
      <c r="K24" s="2"/>
    </row>
    <row r="25" spans="1:11" x14ac:dyDescent="0.25">
      <c r="A25" s="1" t="str">
        <f>H93</f>
        <v>HeatRecov Elec [kWh]</v>
      </c>
      <c r="B25" s="1" t="str">
        <f>K94</f>
        <v>HeatRecovery:Electricity [J]</v>
      </c>
      <c r="C25" s="1" t="str">
        <f>K95</f>
        <v>Elec</v>
      </c>
      <c r="E25" s="2" t="s">
        <v>136</v>
      </c>
      <c r="F25" s="2">
        <f>FIND(CHAR(34),E25,1)</f>
        <v>9</v>
      </c>
      <c r="G25" s="2">
        <f>FIND(CHAR(34),E25,10)</f>
        <v>36</v>
      </c>
      <c r="H25" s="2" t="str">
        <f>MID(E25,F25+1,G25-F25-1)</f>
        <v>Gas Dryer Electric Use [W]</v>
      </c>
      <c r="I25" s="2"/>
      <c r="J25" s="2"/>
      <c r="K25" s="2"/>
    </row>
    <row r="26" spans="1:11" x14ac:dyDescent="0.25">
      <c r="A26" s="1" t="str">
        <f>H97</f>
        <v>Total Heat Gas [therm]</v>
      </c>
      <c r="B26" s="1" t="str">
        <f>K98</f>
        <v>Heating:NaturalGas [J]</v>
      </c>
      <c r="C26" s="1" t="str">
        <f>K99</f>
        <v>Gas</v>
      </c>
      <c r="E26" s="2" t="s">
        <v>137</v>
      </c>
      <c r="F26" s="2"/>
      <c r="G26" s="2"/>
      <c r="H26" s="2"/>
      <c r="I26" s="2">
        <f>FIND(CHAR(39),E26,1)</f>
        <v>34</v>
      </c>
      <c r="J26" s="2">
        <f>FIND(CHAR(39),E26,I26+1)</f>
        <v>85</v>
      </c>
      <c r="K26" s="2" t="str">
        <f>MID(E26,I26+1,J26-I26-1)</f>
        <v>GAS_DRYER1:Electric Equipment Electricity Rate [W]</v>
      </c>
    </row>
    <row r="27" spans="1:11" x14ac:dyDescent="0.25">
      <c r="A27" s="1" t="str">
        <f>H101</f>
        <v>DHW Gas [therm]</v>
      </c>
      <c r="B27" s="1" t="str">
        <f>K102</f>
        <v>WaterSystems:NaturalGas [J]</v>
      </c>
      <c r="C27" s="1" t="str">
        <f>K103</f>
        <v>Gas</v>
      </c>
      <c r="E27" s="2" t="s">
        <v>8</v>
      </c>
      <c r="F27" s="2"/>
      <c r="G27" s="2"/>
      <c r="H27" s="2"/>
      <c r="I27" s="2">
        <f>FIND(": ",E27,1)</f>
        <v>28</v>
      </c>
      <c r="J27" s="2">
        <f>FIND(CHAR(34),E27,I27+3)</f>
        <v>35</v>
      </c>
      <c r="K27" s="2" t="str">
        <f>MID(E27,I27+3,J27-I27-3)</f>
        <v>Elec</v>
      </c>
    </row>
    <row r="28" spans="1:11" x14ac:dyDescent="0.25">
      <c r="A28" s="1" t="str">
        <f>H105</f>
        <v>Total IntEquip Gas [therm]</v>
      </c>
      <c r="B28" s="1" t="str">
        <f>K106</f>
        <v>InteriorEquipment:NaturalGas [J]</v>
      </c>
      <c r="C28" s="1" t="str">
        <f>K107</f>
        <v>Gas</v>
      </c>
      <c r="E28" s="2" t="s">
        <v>2</v>
      </c>
      <c r="F28" s="2"/>
      <c r="G28" s="2"/>
      <c r="H28" s="2"/>
      <c r="I28" s="2"/>
      <c r="J28" s="2"/>
      <c r="K28" s="2"/>
    </row>
    <row r="29" spans="1:11" x14ac:dyDescent="0.25">
      <c r="A29" s="1" t="str">
        <f>H109</f>
        <v>IntEquip Range Gas [therm]</v>
      </c>
      <c r="B29" s="1" t="str">
        <f>K110</f>
        <v xml:space="preserve">gas_range:InteriorEquipment:NaturalGas </v>
      </c>
      <c r="C29" s="1" t="str">
        <f>K111</f>
        <v>Gas</v>
      </c>
      <c r="E29" s="2" t="s">
        <v>138</v>
      </c>
      <c r="F29" s="2">
        <f>FIND(CHAR(34),E29,1)</f>
        <v>9</v>
      </c>
      <c r="G29" s="2">
        <f>FIND(CHAR(34),E29,10)</f>
        <v>35</v>
      </c>
      <c r="H29" s="2" t="str">
        <f>MID(E29,F29+1,G29-F29-1)</f>
        <v>Gas Dryer Gas Use [Btu/h]</v>
      </c>
      <c r="I29" s="2"/>
      <c r="J29" s="2"/>
      <c r="K29" s="2"/>
    </row>
    <row r="30" spans="1:11" x14ac:dyDescent="0.25">
      <c r="A30" s="1" t="str">
        <f>H113</f>
        <v>IntEquip Dryer Gas [therm]</v>
      </c>
      <c r="B30" s="1" t="str">
        <f>K114</f>
        <v>gas_dryer:InteriorEquipment:NaturalGas [J]</v>
      </c>
      <c r="C30" s="1" t="str">
        <f>K115</f>
        <v>Gas</v>
      </c>
      <c r="E30" s="2" t="s">
        <v>139</v>
      </c>
      <c r="F30" s="2"/>
      <c r="G30" s="2"/>
      <c r="H30" s="2"/>
      <c r="I30" s="2">
        <f>FIND(CHAR(39),E30,1)</f>
        <v>34</v>
      </c>
      <c r="J30" s="2">
        <f>FIND(CHAR(39),E30,I30+1)</f>
        <v>79</v>
      </c>
      <c r="K30" s="2" t="str">
        <f>MID(E30,I30+1,J30-I30-1)</f>
        <v>GAS_DRYER1:Gas Equipment NaturalGas Rate [W]</v>
      </c>
    </row>
    <row r="31" spans="1:11" x14ac:dyDescent="0.25">
      <c r="A31" s="1" t="str">
        <f>H117</f>
        <v>IntEquip Misc Gas [therm]</v>
      </c>
      <c r="B31" s="1" t="str">
        <f>K118</f>
        <v>gas_mels:InteriorEquipment:NaturalGas [J]</v>
      </c>
      <c r="C31" s="1" t="str">
        <f>K119</f>
        <v>Gas</v>
      </c>
      <c r="E31" s="2" t="s">
        <v>11</v>
      </c>
      <c r="F31" s="2"/>
      <c r="G31" s="2"/>
      <c r="H31" s="2"/>
      <c r="I31" s="2">
        <f>FIND(": ",E31,1)</f>
        <v>28</v>
      </c>
      <c r="J31" s="2">
        <f>FIND(CHAR(34),E31,I31+3)</f>
        <v>34</v>
      </c>
      <c r="K31" s="2" t="str">
        <f>MID(E31,I31+3,J31-I31-3)</f>
        <v>Gas</v>
      </c>
    </row>
    <row r="32" spans="1:11" x14ac:dyDescent="0.25">
      <c r="A32" s="1" t="str">
        <f>H121</f>
        <v>UnmetHours Heating</v>
      </c>
      <c r="B32" s="1" t="str">
        <f>K122</f>
        <v>Facility:Facility Heating Setpoint Not Met Time [hr]</v>
      </c>
      <c r="C32" s="1" t="str">
        <f>K123</f>
        <v>NA</v>
      </c>
      <c r="E32" s="2" t="s">
        <v>2</v>
      </c>
      <c r="F32" s="2"/>
      <c r="G32" s="2"/>
      <c r="H32" s="2"/>
      <c r="I32" s="2"/>
      <c r="J32" s="2"/>
      <c r="K32" s="2"/>
    </row>
    <row r="33" spans="1:11" x14ac:dyDescent="0.25">
      <c r="A33" s="1" t="str">
        <f>H125</f>
        <v>UnmetHours Cooling</v>
      </c>
      <c r="B33" s="1" t="str">
        <f>K126</f>
        <v>Facility:Facility Cooling Setpoint Not Met Time [hr]</v>
      </c>
      <c r="C33" s="1" t="str">
        <f>K127</f>
        <v>NA</v>
      </c>
      <c r="E33" s="2" t="s">
        <v>140</v>
      </c>
      <c r="F33" s="2">
        <f>FIND(CHAR(34),E33,1)</f>
        <v>9</v>
      </c>
      <c r="G33" s="2">
        <f>FIND(CHAR(34),E33,10)</f>
        <v>27</v>
      </c>
      <c r="H33" s="2" t="str">
        <f>MID(E33,F33+1,G33-F33-1)</f>
        <v>Gas Range [Btu/h]</v>
      </c>
      <c r="I33" s="2"/>
      <c r="J33" s="2"/>
      <c r="K33" s="2"/>
    </row>
    <row r="34" spans="1:11" x14ac:dyDescent="0.25">
      <c r="A34" s="1" t="str">
        <f>H129</f>
        <v>Infiltration Living [ACH]</v>
      </c>
      <c r="B34" s="1" t="str">
        <f>K130</f>
        <v>LIVING:AFN Zone Infiltration Air Change Rate [ach]</v>
      </c>
      <c r="C34" s="1" t="str">
        <f>K131</f>
        <v>NA</v>
      </c>
      <c r="E34" s="2" t="s">
        <v>141</v>
      </c>
      <c r="F34" s="2"/>
      <c r="G34" s="2"/>
      <c r="H34" s="2"/>
      <c r="I34" s="2">
        <f>FIND(CHAR(39),E34,1)</f>
        <v>34</v>
      </c>
      <c r="J34" s="2">
        <f>FIND(CHAR(39),E34,I34+1)</f>
        <v>79</v>
      </c>
      <c r="K34" s="2" t="str">
        <f>MID(E34,I34+1,J34-I34-1)</f>
        <v>GAS_RANGE1:Gas Equipment NaturalGas Rate [W]</v>
      </c>
    </row>
    <row r="35" spans="1:11" x14ac:dyDescent="0.25">
      <c r="A35" s="1" t="str">
        <f>H133</f>
        <v>Infiltration Attic [ACH]</v>
      </c>
      <c r="B35" s="1" t="str">
        <f>K134</f>
        <v>ATTIC:AFN Zone Infiltration Air Change Rate [ach]</v>
      </c>
      <c r="C35" s="1" t="str">
        <f>K135</f>
        <v>NA</v>
      </c>
      <c r="E35" s="2" t="s">
        <v>11</v>
      </c>
      <c r="F35" s="2"/>
      <c r="G35" s="2"/>
      <c r="H35" s="2"/>
      <c r="I35" s="2">
        <f>FIND(": ",E35,1)</f>
        <v>28</v>
      </c>
      <c r="J35" s="2">
        <f>FIND(CHAR(34),E35,I35+3)</f>
        <v>34</v>
      </c>
      <c r="K35" s="2" t="str">
        <f>MID(E35,I35+3,J35-I35-3)</f>
        <v>Gas</v>
      </c>
    </row>
    <row r="36" spans="1:11" x14ac:dyDescent="0.25">
      <c r="A36" s="1" t="str">
        <f>H137</f>
        <v>Infiltration Crawlspace [ACH]</v>
      </c>
      <c r="B36" s="1" t="str">
        <f>K138</f>
        <v>CRAWLSPACE:AFN Zone Infiltration Air Change Rate [ach]</v>
      </c>
      <c r="C36" s="1" t="str">
        <f>K139</f>
        <v>NA</v>
      </c>
      <c r="E36" s="2" t="s">
        <v>2</v>
      </c>
      <c r="F36" s="2"/>
      <c r="G36" s="2"/>
      <c r="H36" s="2"/>
      <c r="I36" s="2"/>
      <c r="J36" s="2"/>
      <c r="K36" s="2"/>
    </row>
    <row r="37" spans="1:11" x14ac:dyDescent="0.25">
      <c r="A37" s="1" t="str">
        <f>H141</f>
        <v>Infiltration UnheatedBasement [ACH]</v>
      </c>
      <c r="B37" s="1" t="str">
        <f>K142</f>
        <v>UNHEATEDBSMT:AFN Zone Infiltration Air Change Rate [ach]</v>
      </c>
      <c r="C37" s="1" t="str">
        <f>K143</f>
        <v>NA</v>
      </c>
      <c r="E37" s="2" t="s">
        <v>142</v>
      </c>
      <c r="F37" s="2">
        <f>FIND(CHAR(34),E37,1)</f>
        <v>9</v>
      </c>
      <c r="G37" s="2">
        <f>FIND(CHAR(34),E37,10)</f>
        <v>41</v>
      </c>
      <c r="H37" s="2" t="str">
        <f>MID(E37,F37+1,G37-F37-1)</f>
        <v>Miscellaneous Gas Loads [Btu/h]</v>
      </c>
      <c r="I37" s="2"/>
      <c r="J37" s="2"/>
      <c r="K37" s="2"/>
    </row>
    <row r="38" spans="1:11" x14ac:dyDescent="0.25">
      <c r="E38" s="2" t="s">
        <v>143</v>
      </c>
      <c r="F38" s="2"/>
      <c r="G38" s="2"/>
      <c r="H38" s="2"/>
      <c r="I38" s="2">
        <f>FIND(CHAR(39),E38,1)</f>
        <v>34</v>
      </c>
      <c r="J38" s="2">
        <f>FIND(CHAR(39),E38,I38+1)</f>
        <v>78</v>
      </c>
      <c r="K38" s="2" t="str">
        <f>MID(E38,I38+1,J38-I38-1)</f>
        <v>GAS_MELS1:Gas Equipment NaturalGas Rate [W]</v>
      </c>
    </row>
    <row r="39" spans="1:11" x14ac:dyDescent="0.25">
      <c r="E39" s="2" t="s">
        <v>11</v>
      </c>
      <c r="F39" s="2"/>
      <c r="G39" s="2"/>
      <c r="H39" s="2"/>
      <c r="I39" s="2">
        <f>FIND(": ",E39,1)</f>
        <v>28</v>
      </c>
      <c r="J39" s="2">
        <f>FIND(CHAR(34),E39,I39+3)</f>
        <v>34</v>
      </c>
      <c r="K39" s="2" t="str">
        <f>MID(E39,I39+3,J39-I39-3)</f>
        <v>Gas</v>
      </c>
    </row>
    <row r="40" spans="1:11" x14ac:dyDescent="0.25">
      <c r="E40" s="2" t="s">
        <v>2</v>
      </c>
      <c r="F40" s="2"/>
      <c r="G40" s="2"/>
      <c r="H40" s="2"/>
      <c r="I40" s="2"/>
      <c r="J40" s="2"/>
      <c r="K40" s="2"/>
    </row>
    <row r="41" spans="1:11" x14ac:dyDescent="0.25">
      <c r="E41" s="1" t="s">
        <v>103</v>
      </c>
      <c r="F41" s="1">
        <f>FIND(CHAR(34),E41,1)</f>
        <v>9</v>
      </c>
      <c r="G41" s="1">
        <f>FIND(CHAR(34),E41,10)</f>
        <v>45</v>
      </c>
      <c r="H41" s="1" t="str">
        <f>MID(E41,F41+1,G41-F41-1)</f>
        <v>Crawlspace Zone Air Temperature [F]</v>
      </c>
      <c r="I41" s="1"/>
      <c r="J41" s="1"/>
      <c r="K41" s="1"/>
    </row>
    <row r="42" spans="1:11" x14ac:dyDescent="0.25">
      <c r="E42" s="1" t="s">
        <v>104</v>
      </c>
      <c r="F42" s="1"/>
      <c r="G42" s="1"/>
      <c r="H42" s="1"/>
      <c r="I42" s="1">
        <f>FIND(CHAR(39),E42,1)</f>
        <v>34</v>
      </c>
      <c r="J42" s="1">
        <f>FIND(CHAR(39),E42,I42+1)</f>
        <v>75</v>
      </c>
      <c r="K42" s="1" t="str">
        <f>MID(E42,I42+1,J42-I42-1)</f>
        <v>CRAWLSPACE:Zone Mean Air Temperature [C]</v>
      </c>
    </row>
    <row r="43" spans="1:11" x14ac:dyDescent="0.25">
      <c r="E43" s="1" t="s">
        <v>100</v>
      </c>
      <c r="F43" s="1"/>
      <c r="G43" s="1"/>
      <c r="H43" s="1"/>
      <c r="I43" s="1">
        <f>FIND(": ",E43,1)</f>
        <v>28</v>
      </c>
      <c r="J43" s="1">
        <f>FIND(CHAR(34),E43,I43+3)</f>
        <v>35</v>
      </c>
      <c r="K43" s="1" t="str">
        <f>MID(E43,I43+3,J43-I43-3)</f>
        <v>Temp</v>
      </c>
    </row>
    <row r="44" spans="1:11" x14ac:dyDescent="0.25">
      <c r="E44" s="1" t="s">
        <v>2</v>
      </c>
      <c r="F44" s="1"/>
      <c r="G44" s="1"/>
      <c r="H44" s="1"/>
      <c r="I44" s="1"/>
      <c r="J44" s="1"/>
      <c r="K44" s="1"/>
    </row>
    <row r="45" spans="1:11" x14ac:dyDescent="0.25">
      <c r="E45" s="1" t="s">
        <v>105</v>
      </c>
      <c r="F45" s="1">
        <f>FIND(CHAR(34),E45,1)</f>
        <v>9</v>
      </c>
      <c r="G45" s="1">
        <f>FIND(CHAR(34),E45,10)</f>
        <v>37</v>
      </c>
      <c r="H45" s="1" t="str">
        <f>MID(E45,F45+1,G45-F45-1)</f>
        <v>Outdoor Air Temperature [F]</v>
      </c>
      <c r="I45" s="1"/>
      <c r="J45" s="1"/>
      <c r="K45" s="1"/>
    </row>
    <row r="46" spans="1:11" x14ac:dyDescent="0.25">
      <c r="E46" s="1" t="s">
        <v>106</v>
      </c>
      <c r="F46" s="1"/>
      <c r="G46" s="1"/>
      <c r="H46" s="1"/>
      <c r="I46" s="1">
        <f>FIND(CHAR(39),E46,1)</f>
        <v>34</v>
      </c>
      <c r="J46" s="1">
        <f>FIND(CHAR(39),E46,I46+1)</f>
        <v>87</v>
      </c>
      <c r="K46" s="1" t="str">
        <f>MID(E46,I46+1,J46-I46-1)</f>
        <v>Environment:Site Outdoor Air Drybulb Temperature [C]</v>
      </c>
    </row>
    <row r="47" spans="1:11" x14ac:dyDescent="0.25">
      <c r="E47" s="1" t="s">
        <v>100</v>
      </c>
      <c r="F47" s="1"/>
      <c r="G47" s="1"/>
      <c r="H47" s="1"/>
      <c r="I47" s="1">
        <f>FIND(": ",E47,1)</f>
        <v>28</v>
      </c>
      <c r="J47" s="1">
        <f>FIND(CHAR(34),E47,I47+3)</f>
        <v>35</v>
      </c>
      <c r="K47" s="1" t="str">
        <f>MID(E47,I47+3,J47-I47-3)</f>
        <v>Temp</v>
      </c>
    </row>
    <row r="48" spans="1:11" x14ac:dyDescent="0.25">
      <c r="E48" s="1" t="s">
        <v>2</v>
      </c>
      <c r="F48" s="1"/>
      <c r="G48" s="1"/>
      <c r="H48" s="1"/>
      <c r="I48" s="1"/>
      <c r="J48" s="1"/>
      <c r="K48" s="1"/>
    </row>
    <row r="49" spans="5:11" x14ac:dyDescent="0.25">
      <c r="E49" s="1" t="s">
        <v>105</v>
      </c>
      <c r="F49" s="1">
        <f>FIND(CHAR(34),E49,1)</f>
        <v>9</v>
      </c>
      <c r="G49" s="1">
        <f>FIND(CHAR(34),E49,10)</f>
        <v>37</v>
      </c>
      <c r="H49" s="1" t="str">
        <f>MID(E49,F49+1,G49-F49-1)</f>
        <v>Outdoor Air Temperature [F]</v>
      </c>
      <c r="I49" s="1"/>
      <c r="J49" s="1"/>
      <c r="K49" s="1"/>
    </row>
    <row r="50" spans="5:11" x14ac:dyDescent="0.25">
      <c r="E50" s="1" t="s">
        <v>106</v>
      </c>
      <c r="F50" s="1"/>
      <c r="G50" s="1"/>
      <c r="H50" s="1"/>
      <c r="I50" s="1">
        <f>FIND(CHAR(39),E50,1)</f>
        <v>34</v>
      </c>
      <c r="J50" s="1">
        <f>FIND(CHAR(39),E50,I50+1)</f>
        <v>87</v>
      </c>
      <c r="K50" s="1" t="str">
        <f>MID(E50,I50+1,J50-I50-1)</f>
        <v>Environment:Site Outdoor Air Drybulb Temperature [C]</v>
      </c>
    </row>
    <row r="51" spans="5:11" x14ac:dyDescent="0.25">
      <c r="E51" s="1" t="s">
        <v>100</v>
      </c>
      <c r="F51" s="1"/>
      <c r="G51" s="1"/>
      <c r="H51" s="1"/>
      <c r="I51" s="1">
        <f>FIND(": ",E51,1)</f>
        <v>28</v>
      </c>
      <c r="J51" s="1">
        <f>FIND(CHAR(34),E51,I51+3)</f>
        <v>35</v>
      </c>
      <c r="K51" s="1" t="str">
        <f>MID(E51,I51+3,J51-I51-3)</f>
        <v>Temp</v>
      </c>
    </row>
    <row r="52" spans="5:11" x14ac:dyDescent="0.25">
      <c r="E52" s="1" t="s">
        <v>2</v>
      </c>
      <c r="F52" s="1"/>
      <c r="G52" s="1"/>
      <c r="H52" s="1"/>
      <c r="I52" s="1"/>
      <c r="J52" s="1"/>
      <c r="K52" s="1"/>
    </row>
    <row r="53" spans="5:11" x14ac:dyDescent="0.25">
      <c r="E53" s="1" t="s">
        <v>32</v>
      </c>
      <c r="F53" s="1">
        <f>FIND(CHAR(34),E53,1)</f>
        <v>9</v>
      </c>
      <c r="G53" s="1">
        <f>FIND(CHAR(34),E53,10)</f>
        <v>24</v>
      </c>
      <c r="H53" s="1" t="str">
        <f>MID(E53,F53+1,G53-F53-1)</f>
        <v>DHW Elec [kWh]</v>
      </c>
      <c r="I53" s="1"/>
      <c r="J53" s="1"/>
      <c r="K53" s="1"/>
    </row>
    <row r="54" spans="5:11" x14ac:dyDescent="0.25">
      <c r="E54" s="1" t="s">
        <v>33</v>
      </c>
      <c r="F54" s="1"/>
      <c r="G54" s="1"/>
      <c r="H54" s="1"/>
      <c r="I54" s="1">
        <f>FIND(CHAR(39),E54,1)</f>
        <v>34</v>
      </c>
      <c r="J54" s="1">
        <f>FIND(CHAR(39),E54,I54+1)</f>
        <v>63</v>
      </c>
      <c r="K54" s="1" t="str">
        <f>MID(E54,I54+1,J54-I54-1)</f>
        <v>WaterSystems:Electricity [J]</v>
      </c>
    </row>
    <row r="55" spans="5:11" x14ac:dyDescent="0.25">
      <c r="E55" s="1" t="s">
        <v>8</v>
      </c>
      <c r="F55" s="1"/>
      <c r="G55" s="1"/>
      <c r="H55" s="1"/>
      <c r="I55" s="1">
        <f>FIND(": ",E55,1)</f>
        <v>28</v>
      </c>
      <c r="J55" s="1">
        <f>FIND(CHAR(34),E55,I55+3)</f>
        <v>35</v>
      </c>
      <c r="K55" s="1" t="str">
        <f>MID(E55,I55+3,J55-I55-3)</f>
        <v>Elec</v>
      </c>
    </row>
    <row r="56" spans="5:11" x14ac:dyDescent="0.25">
      <c r="E56" s="1" t="s">
        <v>2</v>
      </c>
      <c r="F56" s="1"/>
      <c r="G56" s="1"/>
      <c r="H56" s="1"/>
      <c r="I56" s="1"/>
      <c r="J56" s="1"/>
      <c r="K56" s="1"/>
    </row>
    <row r="57" spans="5:11" x14ac:dyDescent="0.25">
      <c r="E57" s="1" t="s">
        <v>34</v>
      </c>
      <c r="F57" s="1">
        <f>FIND(CHAR(34),E57,1)</f>
        <v>9</v>
      </c>
      <c r="G57" s="1">
        <f>FIND(CHAR(34),E57,10)</f>
        <v>30</v>
      </c>
      <c r="H57" s="1" t="str">
        <f>MID(E57,F57+1,G57-F57-1)</f>
        <v>IntLights Elec [kWh]</v>
      </c>
      <c r="I57" s="1"/>
      <c r="J57" s="1"/>
      <c r="K57" s="1"/>
    </row>
    <row r="58" spans="5:11" x14ac:dyDescent="0.25">
      <c r="E58" s="1" t="s">
        <v>35</v>
      </c>
      <c r="F58" s="1"/>
      <c r="G58" s="1"/>
      <c r="H58" s="1"/>
      <c r="I58" s="1">
        <f>FIND(CHAR(39),E58,1)</f>
        <v>34</v>
      </c>
      <c r="J58" s="1">
        <f>FIND(CHAR(39),E58,I58+1)</f>
        <v>65</v>
      </c>
      <c r="K58" s="1" t="str">
        <f>MID(E58,I58+1,J58-I58-1)</f>
        <v>InteriorLights:Electricity [J]</v>
      </c>
    </row>
    <row r="59" spans="5:11" x14ac:dyDescent="0.25">
      <c r="E59" s="1" t="s">
        <v>8</v>
      </c>
      <c r="F59" s="1"/>
      <c r="G59" s="1"/>
      <c r="H59" s="1"/>
      <c r="I59" s="1">
        <f>FIND(": ",E59,1)</f>
        <v>28</v>
      </c>
      <c r="J59" s="1">
        <f>FIND(CHAR(34),E59,I59+3)</f>
        <v>35</v>
      </c>
      <c r="K59" s="1" t="str">
        <f>MID(E59,I59+3,J59-I59-3)</f>
        <v>Elec</v>
      </c>
    </row>
    <row r="60" spans="5:11" x14ac:dyDescent="0.25">
      <c r="E60" s="1" t="s">
        <v>2</v>
      </c>
      <c r="F60" s="1"/>
      <c r="G60" s="1"/>
      <c r="H60" s="1"/>
      <c r="I60" s="1"/>
      <c r="J60" s="1"/>
      <c r="K60" s="1"/>
    </row>
    <row r="61" spans="5:11" x14ac:dyDescent="0.25">
      <c r="E61" s="1" t="s">
        <v>36</v>
      </c>
      <c r="F61" s="1">
        <f>FIND(CHAR(34),E61,1)</f>
        <v>9</v>
      </c>
      <c r="G61" s="1">
        <f>FIND(CHAR(34),E61,10)</f>
        <v>30</v>
      </c>
      <c r="H61" s="1" t="str">
        <f>MID(E61,F61+1,G61-F61-1)</f>
        <v>ExtLights Elec [kWh]</v>
      </c>
      <c r="I61" s="1"/>
      <c r="J61" s="1"/>
      <c r="K61" s="1"/>
    </row>
    <row r="62" spans="5:11" x14ac:dyDescent="0.25">
      <c r="E62" s="1" t="s">
        <v>37</v>
      </c>
      <c r="F62" s="1"/>
      <c r="G62" s="1"/>
      <c r="H62" s="1"/>
      <c r="I62" s="1">
        <f>FIND(CHAR(39),E62,1)</f>
        <v>34</v>
      </c>
      <c r="J62" s="1">
        <f>FIND(CHAR(39),E62,I62+1)</f>
        <v>65</v>
      </c>
      <c r="K62" s="1" t="str">
        <f>MID(E62,I62+1,J62-I62-1)</f>
        <v>ExteriorLights:Electricity [J]</v>
      </c>
    </row>
    <row r="63" spans="5:11" x14ac:dyDescent="0.25">
      <c r="E63" s="1" t="s">
        <v>8</v>
      </c>
      <c r="F63" s="1"/>
      <c r="G63" s="1"/>
      <c r="H63" s="1"/>
      <c r="I63" s="1">
        <f>FIND(": ",E63,1)</f>
        <v>28</v>
      </c>
      <c r="J63" s="1">
        <f>FIND(CHAR(34),E63,I63+3)</f>
        <v>35</v>
      </c>
      <c r="K63" s="1" t="str">
        <f>MID(E63,I63+3,J63-I63-3)</f>
        <v>Elec</v>
      </c>
    </row>
    <row r="64" spans="5:11" x14ac:dyDescent="0.25">
      <c r="E64" s="1" t="s">
        <v>2</v>
      </c>
      <c r="F64" s="1"/>
      <c r="G64" s="1"/>
      <c r="H64" s="1"/>
      <c r="I64" s="1"/>
      <c r="J64" s="1"/>
      <c r="K64" s="1"/>
    </row>
    <row r="65" spans="5:11" x14ac:dyDescent="0.25">
      <c r="E65" s="1" t="s">
        <v>38</v>
      </c>
      <c r="F65" s="1">
        <f>FIND(CHAR(34),E65,1)</f>
        <v>9</v>
      </c>
      <c r="G65" s="1">
        <f>FIND(CHAR(34),E65,10)</f>
        <v>35</v>
      </c>
      <c r="H65" s="1" t="str">
        <f>MID(E65,F65+1,G65-F65-1)</f>
        <v>Total IntEquip Elec [kWh]</v>
      </c>
      <c r="I65" s="1"/>
      <c r="J65" s="1"/>
      <c r="K65" s="1"/>
    </row>
    <row r="66" spans="5:11" x14ac:dyDescent="0.25">
      <c r="E66" s="1" t="s">
        <v>39</v>
      </c>
      <c r="F66" s="1"/>
      <c r="G66" s="1"/>
      <c r="H66" s="1"/>
      <c r="I66" s="1">
        <f>FIND(CHAR(39),E66,1)</f>
        <v>34</v>
      </c>
      <c r="J66" s="1">
        <f>FIND(CHAR(39),E66,I66+1)</f>
        <v>68</v>
      </c>
      <c r="K66" s="1" t="str">
        <f>MID(E66,I66+1,J66-I66-1)</f>
        <v>InteriorEquipment:Electricity [J]</v>
      </c>
    </row>
    <row r="67" spans="5:11" x14ac:dyDescent="0.25">
      <c r="E67" s="1" t="s">
        <v>8</v>
      </c>
      <c r="F67" s="1"/>
      <c r="G67" s="1"/>
      <c r="H67" s="1"/>
      <c r="I67" s="1">
        <f>FIND(": ",E67,1)</f>
        <v>28</v>
      </c>
      <c r="J67" s="1">
        <f>FIND(CHAR(34),E67,I67+3)</f>
        <v>35</v>
      </c>
      <c r="K67" s="1" t="str">
        <f>MID(E67,I67+3,J67-I67-3)</f>
        <v>Elec</v>
      </c>
    </row>
    <row r="68" spans="5:11" x14ac:dyDescent="0.25">
      <c r="E68" s="1" t="s">
        <v>2</v>
      </c>
      <c r="F68" s="1"/>
      <c r="G68" s="1"/>
      <c r="H68" s="1"/>
      <c r="I68" s="1"/>
      <c r="J68" s="1"/>
      <c r="K68" s="1"/>
    </row>
    <row r="69" spans="5:11" x14ac:dyDescent="0.25">
      <c r="E69" s="1" t="s">
        <v>40</v>
      </c>
      <c r="F69" s="1">
        <f>FIND(CHAR(34),E69,1)</f>
        <v>9</v>
      </c>
      <c r="G69" s="1">
        <f>FIND(CHAR(34),E69,10)</f>
        <v>35</v>
      </c>
      <c r="H69" s="1" t="str">
        <f>MID(E69,F69+1,G69-F69-1)</f>
        <v>IntEquip Range Elec [kWh]</v>
      </c>
      <c r="I69" s="1"/>
      <c r="J69" s="1"/>
      <c r="K69" s="1"/>
    </row>
    <row r="70" spans="5:11" x14ac:dyDescent="0.25">
      <c r="E70" s="1" t="s">
        <v>41</v>
      </c>
      <c r="F70" s="1"/>
      <c r="G70" s="1"/>
      <c r="H70" s="1"/>
      <c r="I70" s="1">
        <f>FIND(CHAR(39),E70,1)</f>
        <v>34</v>
      </c>
      <c r="J70" s="1">
        <f>FIND(CHAR(39),E70,I70+1)</f>
        <v>83</v>
      </c>
      <c r="K70" s="1" t="str">
        <f>MID(E70,I70+1,J70-I70-1)</f>
        <v>electric_range:InteriorEquipment:Electricity [J]</v>
      </c>
    </row>
    <row r="71" spans="5:11" x14ac:dyDescent="0.25">
      <c r="E71" s="1" t="s">
        <v>8</v>
      </c>
      <c r="F71" s="1"/>
      <c r="G71" s="1"/>
      <c r="H71" s="1"/>
      <c r="I71" s="1">
        <f>FIND(": ",E71,1)</f>
        <v>28</v>
      </c>
      <c r="J71" s="1">
        <f>FIND(CHAR(34),E71,I71+3)</f>
        <v>35</v>
      </c>
      <c r="K71" s="1" t="str">
        <f>MID(E71,I71+3,J71-I71-3)</f>
        <v>Elec</v>
      </c>
    </row>
    <row r="72" spans="5:11" x14ac:dyDescent="0.25">
      <c r="E72" s="1" t="s">
        <v>2</v>
      </c>
      <c r="F72" s="1"/>
      <c r="G72" s="1"/>
      <c r="H72" s="1"/>
      <c r="I72" s="1"/>
      <c r="J72" s="1"/>
      <c r="K72" s="1"/>
    </row>
    <row r="73" spans="5:11" x14ac:dyDescent="0.25">
      <c r="E73" s="1" t="s">
        <v>42</v>
      </c>
      <c r="F73" s="1">
        <f>FIND(CHAR(34),E73,1)</f>
        <v>9</v>
      </c>
      <c r="G73" s="1">
        <f>FIND(CHAR(34),E73,10)</f>
        <v>35</v>
      </c>
      <c r="H73" s="1" t="str">
        <f>MID(E73,F73+1,G73-F73-1)</f>
        <v>IntEquip Dryer Elec [kWh]</v>
      </c>
      <c r="I73" s="1"/>
      <c r="J73" s="1"/>
      <c r="K73" s="1"/>
    </row>
    <row r="74" spans="5:11" x14ac:dyDescent="0.25">
      <c r="E74" s="1" t="s">
        <v>43</v>
      </c>
      <c r="F74" s="1"/>
      <c r="G74" s="1"/>
      <c r="H74" s="1"/>
      <c r="I74" s="1">
        <f>FIND(CHAR(39),E74,1)</f>
        <v>34</v>
      </c>
      <c r="J74" s="1">
        <f>FIND(CHAR(39),E74,I74+1)</f>
        <v>83</v>
      </c>
      <c r="K74" s="1" t="str">
        <f>MID(E74,I74+1,J74-I74-1)</f>
        <v>electric_dryer:InteriorEquipment:Electricity [J]</v>
      </c>
    </row>
    <row r="75" spans="5:11" x14ac:dyDescent="0.25">
      <c r="E75" s="1" t="s">
        <v>8</v>
      </c>
      <c r="F75" s="1"/>
      <c r="G75" s="1"/>
      <c r="H75" s="1"/>
      <c r="I75" s="1">
        <f>FIND(": ",E75,1)</f>
        <v>28</v>
      </c>
      <c r="J75" s="1">
        <f>FIND(CHAR(34),E75,I75+3)</f>
        <v>35</v>
      </c>
      <c r="K75" s="1" t="str">
        <f>MID(E75,I75+3,J75-I75-3)</f>
        <v>Elec</v>
      </c>
    </row>
    <row r="76" spans="5:11" x14ac:dyDescent="0.25">
      <c r="E76" s="1" t="s">
        <v>2</v>
      </c>
      <c r="F76" s="1"/>
      <c r="G76" s="1"/>
      <c r="H76" s="1"/>
      <c r="I76" s="1"/>
      <c r="J76" s="1"/>
      <c r="K76" s="1"/>
    </row>
    <row r="77" spans="5:11" x14ac:dyDescent="0.25">
      <c r="E77" s="1" t="s">
        <v>44</v>
      </c>
      <c r="F77" s="1">
        <f>FIND(CHAR(34),E77,1)</f>
        <v>9</v>
      </c>
      <c r="G77" s="1">
        <f>FIND(CHAR(34),E77,10)</f>
        <v>43</v>
      </c>
      <c r="H77" s="1" t="str">
        <f>MID(E77,F77+1,G77-F77-1)</f>
        <v>IntEquip Clotheswasher Elec [kWh]</v>
      </c>
      <c r="I77" s="1"/>
      <c r="J77" s="1"/>
      <c r="K77" s="1"/>
    </row>
    <row r="78" spans="5:11" x14ac:dyDescent="0.25">
      <c r="E78" s="1" t="s">
        <v>45</v>
      </c>
      <c r="F78" s="1"/>
      <c r="G78" s="1"/>
      <c r="H78" s="1"/>
      <c r="I78" s="1">
        <f>FIND(CHAR(39),E78,1)</f>
        <v>34</v>
      </c>
      <c r="J78" s="1">
        <f>FIND(CHAR(39),E78,I78+1)</f>
        <v>82</v>
      </c>
      <c r="K78" s="1" t="str">
        <f>MID(E78,I78+1,J78-I78-1)</f>
        <v>clotheswasher:InteriorEquipment:Electricity [J]</v>
      </c>
    </row>
    <row r="79" spans="5:11" x14ac:dyDescent="0.25">
      <c r="E79" s="1" t="s">
        <v>8</v>
      </c>
      <c r="F79" s="1"/>
      <c r="G79" s="1"/>
      <c r="H79" s="1"/>
      <c r="I79" s="1">
        <f>FIND(": ",E79,1)</f>
        <v>28</v>
      </c>
      <c r="J79" s="1">
        <f>FIND(CHAR(34),E79,I79+3)</f>
        <v>35</v>
      </c>
      <c r="K79" s="1" t="str">
        <f>MID(E79,I79+3,J79-I79-3)</f>
        <v>Elec</v>
      </c>
    </row>
    <row r="80" spans="5:11" x14ac:dyDescent="0.25">
      <c r="E80" s="1" t="s">
        <v>2</v>
      </c>
      <c r="F80" s="1"/>
      <c r="G80" s="1"/>
      <c r="H80" s="1"/>
      <c r="I80" s="1"/>
      <c r="J80" s="1"/>
      <c r="K80" s="1"/>
    </row>
    <row r="81" spans="5:11" x14ac:dyDescent="0.25">
      <c r="E81" s="1" t="s">
        <v>46</v>
      </c>
      <c r="F81" s="1">
        <f>FIND(CHAR(34),E81,1)</f>
        <v>9</v>
      </c>
      <c r="G81" s="1">
        <f>FIND(CHAR(34),E81,10)</f>
        <v>40</v>
      </c>
      <c r="H81" s="1" t="str">
        <f>MID(E81,F81+1,G81-F81-1)</f>
        <v>IntEquip Dishwasher Elec [kWh]</v>
      </c>
      <c r="I81" s="1"/>
      <c r="J81" s="1"/>
      <c r="K81" s="1"/>
    </row>
    <row r="82" spans="5:11" x14ac:dyDescent="0.25">
      <c r="E82" s="1" t="s">
        <v>47</v>
      </c>
      <c r="F82" s="1"/>
      <c r="G82" s="1"/>
      <c r="H82" s="1"/>
      <c r="I82" s="1">
        <f>FIND(CHAR(39),E82,1)</f>
        <v>34</v>
      </c>
      <c r="J82" s="1">
        <f>FIND(CHAR(39),E82,I82+1)</f>
        <v>79</v>
      </c>
      <c r="K82" s="1" t="str">
        <f>MID(E82,I82+1,J82-I82-1)</f>
        <v>dishwasher:InteriorEquipment:Electricity [J]</v>
      </c>
    </row>
    <row r="83" spans="5:11" x14ac:dyDescent="0.25">
      <c r="E83" s="1" t="s">
        <v>8</v>
      </c>
      <c r="F83" s="1"/>
      <c r="G83" s="1"/>
      <c r="H83" s="1"/>
      <c r="I83" s="1">
        <f>FIND(": ",E83,1)</f>
        <v>28</v>
      </c>
      <c r="J83" s="1">
        <f>FIND(CHAR(34),E83,I83+3)</f>
        <v>35</v>
      </c>
      <c r="K83" s="1" t="str">
        <f>MID(E83,I83+3,J83-I83-3)</f>
        <v>Elec</v>
      </c>
    </row>
    <row r="84" spans="5:11" x14ac:dyDescent="0.25">
      <c r="E84" s="1" t="s">
        <v>2</v>
      </c>
      <c r="F84" s="1"/>
      <c r="G84" s="1"/>
      <c r="H84" s="1"/>
      <c r="I84" s="1"/>
      <c r="J84" s="1"/>
      <c r="K84" s="1"/>
    </row>
    <row r="85" spans="5:11" x14ac:dyDescent="0.25">
      <c r="E85" s="1" t="s">
        <v>48</v>
      </c>
      <c r="F85" s="1">
        <f>FIND(CHAR(34),E85,1)</f>
        <v>9</v>
      </c>
      <c r="G85" s="1">
        <f>FIND(CHAR(34),E85,10)</f>
        <v>42</v>
      </c>
      <c r="H85" s="1" t="str">
        <f>MID(E85,F85+1,G85-F85-1)</f>
        <v>IntEquip Refrigerator Elec [kWh]</v>
      </c>
      <c r="I85" s="1"/>
      <c r="J85" s="1"/>
      <c r="K85" s="1"/>
    </row>
    <row r="86" spans="5:11" x14ac:dyDescent="0.25">
      <c r="E86" s="1" t="s">
        <v>49</v>
      </c>
      <c r="F86" s="1"/>
      <c r="G86" s="1"/>
      <c r="H86" s="1"/>
      <c r="I86" s="1">
        <f>FIND(CHAR(39),E86,1)</f>
        <v>34</v>
      </c>
      <c r="J86" s="1">
        <f>FIND(CHAR(39),E86,I86+1)</f>
        <v>81</v>
      </c>
      <c r="K86" s="1" t="str">
        <f>MID(E86,I86+1,J86-I86-1)</f>
        <v>refrigerator:InteriorEquipment:Electricity [J]</v>
      </c>
    </row>
    <row r="87" spans="5:11" x14ac:dyDescent="0.25">
      <c r="E87" s="1" t="s">
        <v>8</v>
      </c>
      <c r="F87" s="1"/>
      <c r="G87" s="1"/>
      <c r="H87" s="1"/>
      <c r="I87" s="1">
        <f>FIND(": ",E87,1)</f>
        <v>28</v>
      </c>
      <c r="J87" s="1">
        <f>FIND(CHAR(34),E87,I87+3)</f>
        <v>35</v>
      </c>
      <c r="K87" s="1" t="str">
        <f>MID(E87,I87+3,J87-I87-3)</f>
        <v>Elec</v>
      </c>
    </row>
    <row r="88" spans="5:11" x14ac:dyDescent="0.25">
      <c r="E88" s="1" t="s">
        <v>2</v>
      </c>
      <c r="F88" s="1"/>
      <c r="G88" s="1"/>
      <c r="H88" s="1"/>
      <c r="I88" s="1"/>
      <c r="J88" s="1"/>
      <c r="K88" s="1"/>
    </row>
    <row r="89" spans="5:11" x14ac:dyDescent="0.25">
      <c r="E89" s="1" t="s">
        <v>50</v>
      </c>
      <c r="F89" s="1">
        <f>FIND(CHAR(34),E89,1)</f>
        <v>9</v>
      </c>
      <c r="G89" s="1">
        <f>FIND(CHAR(34),E89,10)</f>
        <v>34</v>
      </c>
      <c r="H89" s="1" t="str">
        <f>MID(E89,F89+1,G89-F89-1)</f>
        <v>IntEquip Misc Elec [kWh]</v>
      </c>
      <c r="I89" s="1"/>
      <c r="J89" s="1"/>
      <c r="K89" s="1"/>
    </row>
    <row r="90" spans="5:11" x14ac:dyDescent="0.25">
      <c r="E90" s="1" t="s">
        <v>51</v>
      </c>
      <c r="F90" s="1"/>
      <c r="G90" s="1"/>
      <c r="H90" s="1"/>
      <c r="I90" s="1">
        <f>FIND(CHAR(39),E90,1)</f>
        <v>34</v>
      </c>
      <c r="J90" s="1">
        <f>FIND(CHAR(39),E90,I90+1)</f>
        <v>82</v>
      </c>
      <c r="K90" s="1" t="str">
        <f>MID(E90,I90+1,J90-I90-1)</f>
        <v>electric_mels:InteriorEquipment:Electricity [J]</v>
      </c>
    </row>
    <row r="91" spans="5:11" x14ac:dyDescent="0.25">
      <c r="E91" s="1" t="s">
        <v>8</v>
      </c>
      <c r="F91" s="1"/>
      <c r="G91" s="1"/>
      <c r="H91" s="1"/>
      <c r="I91" s="1">
        <f>FIND(": ",E91,1)</f>
        <v>28</v>
      </c>
      <c r="J91" s="1">
        <f>FIND(CHAR(34),E91,I91+3)</f>
        <v>35</v>
      </c>
      <c r="K91" s="1" t="str">
        <f>MID(E91,I91+3,J91-I91-3)</f>
        <v>Elec</v>
      </c>
    </row>
    <row r="92" spans="5:11" x14ac:dyDescent="0.25">
      <c r="E92" s="1" t="s">
        <v>2</v>
      </c>
      <c r="F92" s="1"/>
      <c r="G92" s="1"/>
      <c r="H92" s="1"/>
      <c r="I92" s="1"/>
      <c r="J92" s="1"/>
      <c r="K92" s="1"/>
    </row>
    <row r="93" spans="5:11" x14ac:dyDescent="0.25">
      <c r="E93" s="1" t="s">
        <v>52</v>
      </c>
      <c r="F93" s="1">
        <f>FIND(CHAR(34),E93,1)</f>
        <v>9</v>
      </c>
      <c r="G93" s="1">
        <f>FIND(CHAR(34),E93,10)</f>
        <v>30</v>
      </c>
      <c r="H93" s="1" t="str">
        <f>MID(E93,F93+1,G93-F93-1)</f>
        <v>HeatRecov Elec [kWh]</v>
      </c>
      <c r="I93" s="1"/>
      <c r="J93" s="1"/>
      <c r="K93" s="1"/>
    </row>
    <row r="94" spans="5:11" x14ac:dyDescent="0.25">
      <c r="E94" s="1" t="s">
        <v>53</v>
      </c>
      <c r="F94" s="1"/>
      <c r="G94" s="1"/>
      <c r="H94" s="1"/>
      <c r="I94" s="1">
        <f>FIND(CHAR(39),E94,1)</f>
        <v>34</v>
      </c>
      <c r="J94" s="1">
        <f>FIND(CHAR(39),E94,I94+1)</f>
        <v>63</v>
      </c>
      <c r="K94" s="1" t="str">
        <f>MID(E94,I94+1,J94-I94-1)</f>
        <v>HeatRecovery:Electricity [J]</v>
      </c>
    </row>
    <row r="95" spans="5:11" x14ac:dyDescent="0.25">
      <c r="E95" s="1" t="s">
        <v>8</v>
      </c>
      <c r="F95" s="1"/>
      <c r="G95" s="1"/>
      <c r="H95" s="1"/>
      <c r="I95" s="1">
        <f>FIND(": ",E95,1)</f>
        <v>28</v>
      </c>
      <c r="J95" s="1">
        <f>FIND(CHAR(34),E95,I95+3)</f>
        <v>35</v>
      </c>
      <c r="K95" s="1" t="str">
        <f>MID(E95,I95+3,J95-I95-3)</f>
        <v>Elec</v>
      </c>
    </row>
    <row r="96" spans="5:11" x14ac:dyDescent="0.25">
      <c r="E96" s="1" t="s">
        <v>2</v>
      </c>
      <c r="F96" s="1"/>
      <c r="G96" s="1"/>
      <c r="H96" s="1"/>
      <c r="I96" s="1"/>
      <c r="J96" s="1"/>
      <c r="K96" s="1"/>
    </row>
    <row r="97" spans="5:11" x14ac:dyDescent="0.25">
      <c r="E97" s="1" t="s">
        <v>54</v>
      </c>
      <c r="F97" s="1">
        <f>FIND(CHAR(34),E97,1)</f>
        <v>9</v>
      </c>
      <c r="G97" s="1">
        <f>FIND(CHAR(34),E97,10)</f>
        <v>32</v>
      </c>
      <c r="H97" s="1" t="str">
        <f>MID(E97,F97+1,G97-F97-1)</f>
        <v>Total Heat Gas [therm]</v>
      </c>
      <c r="I97" s="1"/>
      <c r="J97" s="1"/>
      <c r="K97" s="1"/>
    </row>
    <row r="98" spans="5:11" x14ac:dyDescent="0.25">
      <c r="E98" s="1" t="s">
        <v>55</v>
      </c>
      <c r="F98" s="1"/>
      <c r="G98" s="1"/>
      <c r="H98" s="1"/>
      <c r="I98" s="1">
        <f>FIND(CHAR(39),E98,1)</f>
        <v>34</v>
      </c>
      <c r="J98" s="1">
        <f>FIND(CHAR(39),E98,I98+1)</f>
        <v>57</v>
      </c>
      <c r="K98" s="1" t="str">
        <f>MID(E98,I98+1,J98-I98-1)</f>
        <v>Heating:NaturalGas [J]</v>
      </c>
    </row>
    <row r="99" spans="5:11" x14ac:dyDescent="0.25">
      <c r="E99" s="1" t="s">
        <v>11</v>
      </c>
      <c r="F99" s="1"/>
      <c r="G99" s="1"/>
      <c r="H99" s="1"/>
      <c r="I99" s="1">
        <f>FIND(": ",E99,1)</f>
        <v>28</v>
      </c>
      <c r="J99" s="1">
        <f>FIND(CHAR(34),E99,I99+3)</f>
        <v>34</v>
      </c>
      <c r="K99" s="1" t="str">
        <f>MID(E99,I99+3,J99-I99-3)</f>
        <v>Gas</v>
      </c>
    </row>
    <row r="100" spans="5:11" x14ac:dyDescent="0.25">
      <c r="E100" s="1" t="s">
        <v>2</v>
      </c>
      <c r="F100" s="1"/>
      <c r="G100" s="1"/>
      <c r="H100" s="1"/>
      <c r="I100" s="1"/>
      <c r="J100" s="1"/>
      <c r="K100" s="1"/>
    </row>
    <row r="101" spans="5:11" x14ac:dyDescent="0.25">
      <c r="E101" s="1" t="s">
        <v>56</v>
      </c>
      <c r="F101" s="1">
        <f>FIND(CHAR(34),E101,1)</f>
        <v>9</v>
      </c>
      <c r="G101" s="1">
        <f>FIND(CHAR(34),E101,10)</f>
        <v>25</v>
      </c>
      <c r="H101" s="1" t="str">
        <f>MID(E101,F101+1,G101-F101-1)</f>
        <v>DHW Gas [therm]</v>
      </c>
      <c r="I101" s="1"/>
      <c r="J101" s="1"/>
      <c r="K101" s="1"/>
    </row>
    <row r="102" spans="5:11" x14ac:dyDescent="0.25">
      <c r="E102" s="1" t="s">
        <v>57</v>
      </c>
      <c r="F102" s="1"/>
      <c r="G102" s="1"/>
      <c r="H102" s="1"/>
      <c r="I102" s="1">
        <f>FIND(CHAR(39),E102,1)</f>
        <v>34</v>
      </c>
      <c r="J102" s="1">
        <f>FIND(CHAR(39),E102,I102+1)</f>
        <v>62</v>
      </c>
      <c r="K102" s="1" t="str">
        <f>MID(E102,I102+1,J102-I102-1)</f>
        <v>WaterSystems:NaturalGas [J]</v>
      </c>
    </row>
    <row r="103" spans="5:11" x14ac:dyDescent="0.25">
      <c r="E103" s="1" t="s">
        <v>11</v>
      </c>
      <c r="F103" s="1"/>
      <c r="G103" s="1"/>
      <c r="H103" s="1"/>
      <c r="I103" s="1">
        <f>FIND(": ",E103,1)</f>
        <v>28</v>
      </c>
      <c r="J103" s="1">
        <f>FIND(CHAR(34),E103,I103+3)</f>
        <v>34</v>
      </c>
      <c r="K103" s="1" t="str">
        <f>MID(E103,I103+3,J103-I103-3)</f>
        <v>Gas</v>
      </c>
    </row>
    <row r="104" spans="5:11" x14ac:dyDescent="0.25">
      <c r="E104" s="1" t="s">
        <v>2</v>
      </c>
      <c r="F104" s="1"/>
      <c r="G104" s="1"/>
      <c r="H104" s="1"/>
      <c r="I104" s="1"/>
      <c r="J104" s="1"/>
      <c r="K104" s="1"/>
    </row>
    <row r="105" spans="5:11" x14ac:dyDescent="0.25">
      <c r="E105" s="1" t="s">
        <v>58</v>
      </c>
      <c r="F105" s="1">
        <f>FIND(CHAR(34),E105,1)</f>
        <v>9</v>
      </c>
      <c r="G105" s="1">
        <f>FIND(CHAR(34),E105,10)</f>
        <v>36</v>
      </c>
      <c r="H105" s="1" t="str">
        <f>MID(E105,F105+1,G105-F105-1)</f>
        <v>Total IntEquip Gas [therm]</v>
      </c>
      <c r="I105" s="1"/>
      <c r="J105" s="1"/>
      <c r="K105" s="1"/>
    </row>
    <row r="106" spans="5:11" x14ac:dyDescent="0.25">
      <c r="E106" s="1" t="s">
        <v>59</v>
      </c>
      <c r="F106" s="1"/>
      <c r="G106" s="1"/>
      <c r="H106" s="1"/>
      <c r="I106" s="1">
        <f>FIND(CHAR(39),E106,1)</f>
        <v>34</v>
      </c>
      <c r="J106" s="1">
        <f>FIND(CHAR(39),E106,I106+1)</f>
        <v>67</v>
      </c>
      <c r="K106" s="1" t="str">
        <f>MID(E106,I106+1,J106-I106-1)</f>
        <v>InteriorEquipment:NaturalGas [J]</v>
      </c>
    </row>
    <row r="107" spans="5:11" x14ac:dyDescent="0.25">
      <c r="E107" s="1" t="s">
        <v>11</v>
      </c>
      <c r="F107" s="1"/>
      <c r="G107" s="1"/>
      <c r="H107" s="1"/>
      <c r="I107" s="1">
        <f>FIND(": ",E107,1)</f>
        <v>28</v>
      </c>
      <c r="J107" s="1">
        <f>FIND(CHAR(34),E107,I107+3)</f>
        <v>34</v>
      </c>
      <c r="K107" s="1" t="str">
        <f>MID(E107,I107+3,J107-I107-3)</f>
        <v>Gas</v>
      </c>
    </row>
    <row r="108" spans="5:11" x14ac:dyDescent="0.25">
      <c r="E108" s="1" t="s">
        <v>2</v>
      </c>
      <c r="F108" s="1"/>
      <c r="G108" s="1"/>
      <c r="H108" s="1"/>
      <c r="I108" s="1"/>
      <c r="J108" s="1"/>
      <c r="K108" s="1"/>
    </row>
    <row r="109" spans="5:11" x14ac:dyDescent="0.25">
      <c r="E109" s="1" t="s">
        <v>60</v>
      </c>
      <c r="F109" s="1">
        <f>FIND(CHAR(34),E109,1)</f>
        <v>9</v>
      </c>
      <c r="G109" s="1">
        <f>FIND(CHAR(34),E109,10)</f>
        <v>36</v>
      </c>
      <c r="H109" s="1" t="str">
        <f>MID(E109,F109+1,G109-F109-1)</f>
        <v>IntEquip Range Gas [therm]</v>
      </c>
      <c r="I109" s="1"/>
      <c r="J109" s="1"/>
      <c r="K109" s="1"/>
    </row>
    <row r="110" spans="5:11" x14ac:dyDescent="0.25">
      <c r="E110" s="1" t="s">
        <v>61</v>
      </c>
      <c r="F110" s="1"/>
      <c r="G110" s="1"/>
      <c r="H110" s="1"/>
      <c r="I110" s="1">
        <f>FIND(CHAR(39),E110,1)</f>
        <v>34</v>
      </c>
      <c r="J110" s="1">
        <f>FIND(CHAR(39),E110,I110+1)</f>
        <v>74</v>
      </c>
      <c r="K110" s="1" t="str">
        <f>MID(E110,I110+1,J110-I110-1)</f>
        <v xml:space="preserve">gas_range:InteriorEquipment:NaturalGas </v>
      </c>
    </row>
    <row r="111" spans="5:11" x14ac:dyDescent="0.25">
      <c r="E111" s="1" t="s">
        <v>11</v>
      </c>
      <c r="F111" s="1"/>
      <c r="G111" s="1"/>
      <c r="H111" s="1"/>
      <c r="I111" s="1">
        <f>FIND(": ",E111,1)</f>
        <v>28</v>
      </c>
      <c r="J111" s="1">
        <f>FIND(CHAR(34),E111,I111+3)</f>
        <v>34</v>
      </c>
      <c r="K111" s="1" t="str">
        <f>MID(E111,I111+3,J111-I111-3)</f>
        <v>Gas</v>
      </c>
    </row>
    <row r="112" spans="5:11" x14ac:dyDescent="0.25">
      <c r="E112" s="1" t="s">
        <v>2</v>
      </c>
      <c r="F112" s="1"/>
      <c r="G112" s="1"/>
      <c r="H112" s="1"/>
      <c r="I112" s="1"/>
      <c r="J112" s="1"/>
      <c r="K112" s="1"/>
    </row>
    <row r="113" spans="5:11" x14ac:dyDescent="0.25">
      <c r="E113" s="1" t="s">
        <v>62</v>
      </c>
      <c r="F113" s="1">
        <f>FIND(CHAR(34),E113,1)</f>
        <v>9</v>
      </c>
      <c r="G113" s="1">
        <f>FIND(CHAR(34),E113,10)</f>
        <v>36</v>
      </c>
      <c r="H113" s="1" t="str">
        <f>MID(E113,F113+1,G113-F113-1)</f>
        <v>IntEquip Dryer Gas [therm]</v>
      </c>
      <c r="I113" s="1"/>
      <c r="J113" s="1"/>
      <c r="K113" s="1"/>
    </row>
    <row r="114" spans="5:11" x14ac:dyDescent="0.25">
      <c r="E114" s="1" t="s">
        <v>63</v>
      </c>
      <c r="F114" s="1"/>
      <c r="G114" s="1"/>
      <c r="H114" s="1"/>
      <c r="I114" s="1">
        <f>FIND(CHAR(39),E114,1)</f>
        <v>34</v>
      </c>
      <c r="J114" s="1">
        <f>FIND(CHAR(39),E114,I114+1)</f>
        <v>77</v>
      </c>
      <c r="K114" s="1" t="str">
        <f>MID(E114,I114+1,J114-I114-1)</f>
        <v>gas_dryer:InteriorEquipment:NaturalGas [J]</v>
      </c>
    </row>
    <row r="115" spans="5:11" x14ac:dyDescent="0.25">
      <c r="E115" s="1" t="s">
        <v>11</v>
      </c>
      <c r="F115" s="1"/>
      <c r="G115" s="1"/>
      <c r="H115" s="1"/>
      <c r="I115" s="1">
        <f>FIND(": ",E115,1)</f>
        <v>28</v>
      </c>
      <c r="J115" s="1">
        <f>FIND(CHAR(34),E115,I115+3)</f>
        <v>34</v>
      </c>
      <c r="K115" s="1" t="str">
        <f>MID(E115,I115+3,J115-I115-3)</f>
        <v>Gas</v>
      </c>
    </row>
    <row r="116" spans="5:11" x14ac:dyDescent="0.25">
      <c r="E116" s="1" t="s">
        <v>2</v>
      </c>
      <c r="F116" s="1"/>
      <c r="G116" s="1"/>
      <c r="H116" s="1"/>
      <c r="I116" s="1"/>
      <c r="J116" s="1"/>
      <c r="K116" s="1"/>
    </row>
    <row r="117" spans="5:11" x14ac:dyDescent="0.25">
      <c r="E117" s="1" t="s">
        <v>64</v>
      </c>
      <c r="F117" s="1">
        <f>FIND(CHAR(34),E117,1)</f>
        <v>9</v>
      </c>
      <c r="G117" s="1">
        <f>FIND(CHAR(34),E117,10)</f>
        <v>35</v>
      </c>
      <c r="H117" s="1" t="str">
        <f>MID(E117,F117+1,G117-F117-1)</f>
        <v>IntEquip Misc Gas [therm]</v>
      </c>
      <c r="I117" s="1"/>
      <c r="J117" s="1"/>
      <c r="K117" s="1"/>
    </row>
    <row r="118" spans="5:11" x14ac:dyDescent="0.25">
      <c r="E118" s="1" t="s">
        <v>65</v>
      </c>
      <c r="F118" s="1"/>
      <c r="G118" s="1"/>
      <c r="H118" s="1"/>
      <c r="I118" s="1">
        <f>FIND(CHAR(39),E118,1)</f>
        <v>34</v>
      </c>
      <c r="J118" s="1">
        <f>FIND(CHAR(39),E118,I118+1)</f>
        <v>76</v>
      </c>
      <c r="K118" s="1" t="str">
        <f>MID(E118,I118+1,J118-I118-1)</f>
        <v>gas_mels:InteriorEquipment:NaturalGas [J]</v>
      </c>
    </row>
    <row r="119" spans="5:11" x14ac:dyDescent="0.25">
      <c r="E119" s="1" t="s">
        <v>11</v>
      </c>
      <c r="F119" s="1"/>
      <c r="G119" s="1"/>
      <c r="H119" s="1"/>
      <c r="I119" s="1">
        <f>FIND(": ",E119,1)</f>
        <v>28</v>
      </c>
      <c r="J119" s="1">
        <f>FIND(CHAR(34),E119,I119+3)</f>
        <v>34</v>
      </c>
      <c r="K119" s="1" t="str">
        <f>MID(E119,I119+3,J119-I119-3)</f>
        <v>Gas</v>
      </c>
    </row>
    <row r="120" spans="5:11" x14ac:dyDescent="0.25">
      <c r="E120" s="1" t="s">
        <v>2</v>
      </c>
      <c r="F120" s="1"/>
      <c r="G120" s="1"/>
      <c r="H120" s="1"/>
      <c r="I120" s="1"/>
      <c r="J120" s="1"/>
      <c r="K120" s="1"/>
    </row>
    <row r="121" spans="5:11" x14ac:dyDescent="0.25">
      <c r="E121" s="1" t="s">
        <v>66</v>
      </c>
      <c r="F121" s="1">
        <f>FIND(CHAR(34),E121,1)</f>
        <v>9</v>
      </c>
      <c r="G121" s="1">
        <f>FIND(CHAR(34),E121,10)</f>
        <v>28</v>
      </c>
      <c r="H121" s="1" t="str">
        <f>MID(E121,F121+1,G121-F121-1)</f>
        <v>UnmetHours Heating</v>
      </c>
      <c r="I121" s="1"/>
      <c r="J121" s="1"/>
      <c r="K121" s="1"/>
    </row>
    <row r="122" spans="5:11" x14ac:dyDescent="0.25">
      <c r="E122" s="1" t="s">
        <v>67</v>
      </c>
      <c r="F122" s="1"/>
      <c r="G122" s="1"/>
      <c r="H122" s="1"/>
      <c r="I122" s="1">
        <f>FIND(CHAR(39),E122,1)</f>
        <v>34</v>
      </c>
      <c r="J122" s="1">
        <f>FIND(CHAR(39),E122,I122+1)</f>
        <v>87</v>
      </c>
      <c r="K122" s="1" t="str">
        <f>MID(E122,I122+1,J122-I122-1)</f>
        <v>Facility:Facility Heating Setpoint Not Met Time [hr]</v>
      </c>
    </row>
    <row r="123" spans="5:11" x14ac:dyDescent="0.25">
      <c r="E123" s="1" t="s">
        <v>68</v>
      </c>
      <c r="F123" s="1"/>
      <c r="G123" s="1"/>
      <c r="H123" s="1"/>
      <c r="I123" s="1">
        <f>FIND(": ",E123,1)</f>
        <v>28</v>
      </c>
      <c r="J123" s="1">
        <f>FIND(CHAR(34),E123,I123+3)</f>
        <v>33</v>
      </c>
      <c r="K123" s="1" t="str">
        <f>MID(E123,I123+3,J123-I123-3)</f>
        <v>NA</v>
      </c>
    </row>
    <row r="124" spans="5:11" x14ac:dyDescent="0.25">
      <c r="E124" s="1" t="s">
        <v>2</v>
      </c>
      <c r="F124" s="1"/>
      <c r="G124" s="1"/>
      <c r="H124" s="1"/>
      <c r="I124" s="1"/>
      <c r="J124" s="1"/>
      <c r="K124" s="1"/>
    </row>
    <row r="125" spans="5:11" x14ac:dyDescent="0.25">
      <c r="E125" s="1" t="s">
        <v>69</v>
      </c>
      <c r="F125" s="1">
        <f>FIND(CHAR(34),E125,1)</f>
        <v>9</v>
      </c>
      <c r="G125" s="1">
        <f>FIND(CHAR(34),E125,10)</f>
        <v>28</v>
      </c>
      <c r="H125" s="1" t="str">
        <f>MID(E125,F125+1,G125-F125-1)</f>
        <v>UnmetHours Cooling</v>
      </c>
      <c r="I125" s="1"/>
      <c r="J125" s="1"/>
      <c r="K125" s="1"/>
    </row>
    <row r="126" spans="5:11" x14ac:dyDescent="0.25">
      <c r="E126" s="1" t="s">
        <v>70</v>
      </c>
      <c r="F126" s="1"/>
      <c r="G126" s="1"/>
      <c r="H126" s="1"/>
      <c r="I126" s="1">
        <f>FIND(CHAR(39),E126,1)</f>
        <v>34</v>
      </c>
      <c r="J126" s="1">
        <f>FIND(CHAR(39),E126,I126+1)</f>
        <v>87</v>
      </c>
      <c r="K126" s="1" t="str">
        <f>MID(E126,I126+1,J126-I126-1)</f>
        <v>Facility:Facility Cooling Setpoint Not Met Time [hr]</v>
      </c>
    </row>
    <row r="127" spans="5:11" x14ac:dyDescent="0.25">
      <c r="E127" s="1" t="s">
        <v>68</v>
      </c>
      <c r="F127" s="1"/>
      <c r="G127" s="1"/>
      <c r="H127" s="1"/>
      <c r="I127" s="1">
        <f>FIND(": ",E127,1)</f>
        <v>28</v>
      </c>
      <c r="J127" s="1">
        <f>FIND(CHAR(34),E127,I127+3)</f>
        <v>33</v>
      </c>
      <c r="K127" s="1" t="str">
        <f>MID(E127,I127+3,J127-I127-3)</f>
        <v>NA</v>
      </c>
    </row>
    <row r="128" spans="5:11" x14ac:dyDescent="0.25">
      <c r="E128" s="1" t="s">
        <v>2</v>
      </c>
      <c r="F128" s="1"/>
      <c r="G128" s="1"/>
      <c r="H128" s="1"/>
      <c r="I128" s="1"/>
      <c r="J128" s="1"/>
      <c r="K128" s="1"/>
    </row>
    <row r="129" spans="5:11" x14ac:dyDescent="0.25">
      <c r="E129" s="1" t="s">
        <v>71</v>
      </c>
      <c r="F129" s="1">
        <f>FIND(CHAR(34),E129,1)</f>
        <v>9</v>
      </c>
      <c r="G129" s="1">
        <f>FIND(CHAR(34),E129,10)</f>
        <v>35</v>
      </c>
      <c r="H129" s="1" t="str">
        <f>MID(E129,F129+1,G129-F129-1)</f>
        <v>Infiltration Living [ACH]</v>
      </c>
      <c r="I129" s="1"/>
      <c r="J129" s="1"/>
      <c r="K129" s="1"/>
    </row>
    <row r="130" spans="5:11" x14ac:dyDescent="0.25">
      <c r="E130" s="1" t="s">
        <v>72</v>
      </c>
      <c r="F130" s="1"/>
      <c r="G130" s="1"/>
      <c r="H130" s="1"/>
      <c r="I130" s="1">
        <f>FIND(CHAR(39),E130,1)</f>
        <v>34</v>
      </c>
      <c r="J130" s="1">
        <f>FIND(CHAR(39),E130,I130+1)</f>
        <v>85</v>
      </c>
      <c r="K130" s="1" t="str">
        <f>MID(E130,I130+1,J130-I130-1)</f>
        <v>LIVING:AFN Zone Infiltration Air Change Rate [ach]</v>
      </c>
    </row>
    <row r="131" spans="5:11" x14ac:dyDescent="0.25">
      <c r="E131" s="1" t="s">
        <v>68</v>
      </c>
      <c r="F131" s="1"/>
      <c r="G131" s="1"/>
      <c r="H131" s="1"/>
      <c r="I131" s="1">
        <f>FIND(": ",E131,1)</f>
        <v>28</v>
      </c>
      <c r="J131" s="1">
        <f>FIND(CHAR(34),E131,I131+3)</f>
        <v>33</v>
      </c>
      <c r="K131" s="1" t="str">
        <f>MID(E131,I131+3,J131-I131-3)</f>
        <v>NA</v>
      </c>
    </row>
    <row r="132" spans="5:11" x14ac:dyDescent="0.25">
      <c r="E132" s="1" t="s">
        <v>2</v>
      </c>
      <c r="F132" s="1"/>
      <c r="G132" s="1"/>
      <c r="H132" s="1"/>
      <c r="I132" s="1"/>
      <c r="J132" s="1"/>
      <c r="K132" s="1"/>
    </row>
    <row r="133" spans="5:11" x14ac:dyDescent="0.25">
      <c r="E133" s="1" t="s">
        <v>73</v>
      </c>
      <c r="F133" s="1">
        <f>FIND(CHAR(34),E133,1)</f>
        <v>9</v>
      </c>
      <c r="G133" s="1">
        <f>FIND(CHAR(34),E133,10)</f>
        <v>34</v>
      </c>
      <c r="H133" s="1" t="str">
        <f>MID(E133,F133+1,G133-F133-1)</f>
        <v>Infiltration Attic [ACH]</v>
      </c>
      <c r="I133" s="1"/>
      <c r="J133" s="1"/>
      <c r="K133" s="1"/>
    </row>
    <row r="134" spans="5:11" x14ac:dyDescent="0.25">
      <c r="E134" s="1" t="s">
        <v>74</v>
      </c>
      <c r="F134" s="1"/>
      <c r="G134" s="1"/>
      <c r="H134" s="1"/>
      <c r="I134" s="1">
        <f>FIND(CHAR(39),E134,1)</f>
        <v>34</v>
      </c>
      <c r="J134" s="1">
        <f>FIND(CHAR(39),E134,I134+1)</f>
        <v>84</v>
      </c>
      <c r="K134" s="1" t="str">
        <f>MID(E134,I134+1,J134-I134-1)</f>
        <v>ATTIC:AFN Zone Infiltration Air Change Rate [ach]</v>
      </c>
    </row>
    <row r="135" spans="5:11" x14ac:dyDescent="0.25">
      <c r="E135" s="1" t="s">
        <v>68</v>
      </c>
      <c r="F135" s="1"/>
      <c r="G135" s="1"/>
      <c r="H135" s="1"/>
      <c r="I135" s="1">
        <f>FIND(": ",E135,1)</f>
        <v>28</v>
      </c>
      <c r="J135" s="1">
        <f>FIND(CHAR(34),E135,I135+3)</f>
        <v>33</v>
      </c>
      <c r="K135" s="1" t="str">
        <f>MID(E135,I135+3,J135-I135-3)</f>
        <v>NA</v>
      </c>
    </row>
    <row r="136" spans="5:11" x14ac:dyDescent="0.25">
      <c r="E136" s="1" t="s">
        <v>2</v>
      </c>
      <c r="F136" s="1"/>
      <c r="G136" s="1"/>
      <c r="H136" s="1"/>
      <c r="I136" s="1"/>
      <c r="J136" s="1"/>
      <c r="K136" s="1"/>
    </row>
    <row r="137" spans="5:11" x14ac:dyDescent="0.25">
      <c r="E137" s="1" t="s">
        <v>75</v>
      </c>
      <c r="F137" s="1">
        <f>FIND(CHAR(34),E137,1)</f>
        <v>9</v>
      </c>
      <c r="G137" s="1">
        <f>FIND(CHAR(34),E137,10)</f>
        <v>39</v>
      </c>
      <c r="H137" s="1" t="str">
        <f>MID(E137,F137+1,G137-F137-1)</f>
        <v>Infiltration Crawlspace [ACH]</v>
      </c>
      <c r="I137" s="1"/>
      <c r="J137" s="1"/>
      <c r="K137" s="1"/>
    </row>
    <row r="138" spans="5:11" x14ac:dyDescent="0.25">
      <c r="E138" s="1" t="s">
        <v>76</v>
      </c>
      <c r="F138" s="1"/>
      <c r="G138" s="1"/>
      <c r="H138" s="1"/>
      <c r="I138" s="1">
        <f>FIND(CHAR(39),E138,1)</f>
        <v>34</v>
      </c>
      <c r="J138" s="1">
        <f>FIND(CHAR(39),E138,I138+1)</f>
        <v>89</v>
      </c>
      <c r="K138" s="1" t="str">
        <f>MID(E138,I138+1,J138-I138-1)</f>
        <v>CRAWLSPACE:AFN Zone Infiltration Air Change Rate [ach]</v>
      </c>
    </row>
    <row r="139" spans="5:11" x14ac:dyDescent="0.25">
      <c r="E139" s="1" t="s">
        <v>68</v>
      </c>
      <c r="F139" s="1"/>
      <c r="G139" s="1"/>
      <c r="H139" s="1"/>
      <c r="I139" s="1">
        <f>FIND(": ",E139,1)</f>
        <v>28</v>
      </c>
      <c r="J139" s="1">
        <f>FIND(CHAR(34),E139,I139+3)</f>
        <v>33</v>
      </c>
      <c r="K139" s="1" t="str">
        <f>MID(E139,I139+3,J139-I139-3)</f>
        <v>NA</v>
      </c>
    </row>
    <row r="140" spans="5:11" x14ac:dyDescent="0.25">
      <c r="E140" s="1" t="s">
        <v>2</v>
      </c>
      <c r="F140" s="1"/>
      <c r="G140" s="1"/>
      <c r="H140" s="1"/>
      <c r="I140" s="1"/>
      <c r="J140" s="1"/>
      <c r="K140" s="1"/>
    </row>
    <row r="141" spans="5:11" x14ac:dyDescent="0.25">
      <c r="E141" s="1" t="s">
        <v>77</v>
      </c>
      <c r="F141" s="1">
        <f>FIND(CHAR(34),E141,1)</f>
        <v>9</v>
      </c>
      <c r="G141" s="1">
        <f>FIND(CHAR(34),E141,10)</f>
        <v>45</v>
      </c>
      <c r="H141" s="1" t="str">
        <f>MID(E141,F141+1,G141-F141-1)</f>
        <v>Infiltration UnheatedBasement [ACH]</v>
      </c>
      <c r="I141" s="1"/>
      <c r="J141" s="1"/>
      <c r="K141" s="1"/>
    </row>
    <row r="142" spans="5:11" x14ac:dyDescent="0.25">
      <c r="E142" s="1" t="s">
        <v>78</v>
      </c>
      <c r="F142" s="1"/>
      <c r="G142" s="1"/>
      <c r="H142" s="1"/>
      <c r="I142" s="1">
        <f>FIND(CHAR(39),E142,1)</f>
        <v>34</v>
      </c>
      <c r="J142" s="1">
        <f>FIND(CHAR(39),E142,I142+1)</f>
        <v>91</v>
      </c>
      <c r="K142" s="1" t="str">
        <f>MID(E142,I142+1,J142-I142-1)</f>
        <v>UNHEATEDBSMT:AFN Zone Infiltration Air Change Rate [ach]</v>
      </c>
    </row>
    <row r="143" spans="5:11" x14ac:dyDescent="0.25">
      <c r="E143" s="1" t="s">
        <v>68</v>
      </c>
      <c r="F143" s="1"/>
      <c r="G143" s="1"/>
      <c r="H143" s="1"/>
      <c r="I143" s="1">
        <f>FIND(": ",E143,1)</f>
        <v>28</v>
      </c>
      <c r="J143" s="1">
        <f>FIND(CHAR(34),E143,I143+3)</f>
        <v>33</v>
      </c>
      <c r="K143" s="1" t="str">
        <f>MID(E143,I143+3,J143-I143-3)</f>
        <v>NA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workbookViewId="0">
      <selection activeCell="E21" sqref="E21"/>
    </sheetView>
  </sheetViews>
  <sheetFormatPr defaultRowHeight="15" x14ac:dyDescent="0.25"/>
  <cols>
    <col min="1" max="1" width="34.5703125" bestFit="1" customWidth="1"/>
    <col min="2" max="2" width="64.28515625" bestFit="1" customWidth="1"/>
    <col min="3" max="3" width="13.7109375" customWidth="1"/>
    <col min="5" max="5" width="34.140625" customWidth="1"/>
    <col min="8" max="8" width="20.5703125" customWidth="1"/>
    <col min="11" max="11" width="28.28515625" customWidth="1"/>
  </cols>
  <sheetData>
    <row r="1" spans="1:11" x14ac:dyDescent="0.25">
      <c r="A1" t="s">
        <v>79</v>
      </c>
      <c r="B1" t="s">
        <v>0</v>
      </c>
      <c r="C1" t="s">
        <v>1</v>
      </c>
    </row>
    <row r="2" spans="1:11" x14ac:dyDescent="0.25">
      <c r="A2" s="2" t="s">
        <v>144</v>
      </c>
      <c r="B2" s="2" t="s">
        <v>145</v>
      </c>
      <c r="C2" s="2" t="s">
        <v>146</v>
      </c>
    </row>
    <row r="3" spans="1:11" x14ac:dyDescent="0.25">
      <c r="A3" s="2" t="s">
        <v>147</v>
      </c>
      <c r="B3" s="2" t="s">
        <v>148</v>
      </c>
      <c r="C3" s="2" t="s">
        <v>146</v>
      </c>
    </row>
    <row r="4" spans="1:11" x14ac:dyDescent="0.25">
      <c r="A4" s="2" t="s">
        <v>149</v>
      </c>
      <c r="B4" s="2" t="s">
        <v>150</v>
      </c>
      <c r="C4" s="2" t="s">
        <v>146</v>
      </c>
    </row>
    <row r="5" spans="1:11" x14ac:dyDescent="0.25">
      <c r="A5" s="2" t="s">
        <v>151</v>
      </c>
      <c r="B5" s="2" t="s">
        <v>152</v>
      </c>
      <c r="C5" s="2" t="s">
        <v>146</v>
      </c>
    </row>
    <row r="6" spans="1:11" x14ac:dyDescent="0.25">
      <c r="A6" s="2" t="s">
        <v>153</v>
      </c>
      <c r="B6" s="2" t="s">
        <v>154</v>
      </c>
      <c r="C6" s="2" t="s">
        <v>146</v>
      </c>
    </row>
    <row r="7" spans="1:11" x14ac:dyDescent="0.25">
      <c r="A7" s="2" t="s">
        <v>155</v>
      </c>
      <c r="B7" s="2" t="s">
        <v>156</v>
      </c>
      <c r="C7" s="2" t="s">
        <v>157</v>
      </c>
    </row>
    <row r="8" spans="1:11" x14ac:dyDescent="0.25">
      <c r="A8" s="2" t="s">
        <v>158</v>
      </c>
      <c r="B8" s="2" t="s">
        <v>159</v>
      </c>
      <c r="C8" s="2" t="s">
        <v>146</v>
      </c>
    </row>
    <row r="9" spans="1:11" x14ac:dyDescent="0.25">
      <c r="A9" s="2" t="s">
        <v>160</v>
      </c>
      <c r="B9" s="2" t="s">
        <v>161</v>
      </c>
      <c r="C9" s="2" t="s">
        <v>146</v>
      </c>
      <c r="E9" s="2"/>
      <c r="F9" s="2"/>
      <c r="G9" s="2"/>
      <c r="H9" s="2"/>
      <c r="I9" s="2"/>
      <c r="J9" s="2"/>
      <c r="K9" s="2"/>
    </row>
    <row r="10" spans="1:11" x14ac:dyDescent="0.25">
      <c r="A10" s="2" t="s">
        <v>162</v>
      </c>
      <c r="B10" s="2" t="s">
        <v>163</v>
      </c>
      <c r="C10" s="2" t="s">
        <v>146</v>
      </c>
      <c r="E10" s="2"/>
      <c r="F10" s="2"/>
      <c r="G10" s="2"/>
      <c r="H10" s="2"/>
      <c r="I10" s="2"/>
      <c r="J10" s="2"/>
      <c r="K10" s="2"/>
    </row>
    <row r="11" spans="1:11" x14ac:dyDescent="0.25">
      <c r="A11" s="2" t="s">
        <v>164</v>
      </c>
      <c r="B11" s="2" t="s">
        <v>165</v>
      </c>
      <c r="C11" s="2" t="s">
        <v>166</v>
      </c>
      <c r="E11" s="2"/>
      <c r="F11" s="2"/>
      <c r="G11" s="2"/>
      <c r="H11" s="2"/>
      <c r="I11" s="2"/>
      <c r="J11" s="2"/>
      <c r="K11" s="2"/>
    </row>
    <row r="12" spans="1:11" x14ac:dyDescent="0.25">
      <c r="A12" s="2" t="s">
        <v>167</v>
      </c>
      <c r="B12" s="2" t="s">
        <v>168</v>
      </c>
      <c r="C12" s="2" t="s">
        <v>166</v>
      </c>
      <c r="E12" s="2"/>
      <c r="F12" s="2"/>
      <c r="G12" s="2"/>
      <c r="H12" s="2"/>
      <c r="I12" s="2"/>
      <c r="J12" s="2"/>
      <c r="K12" s="2"/>
    </row>
    <row r="13" spans="1:11" x14ac:dyDescent="0.25">
      <c r="A13" s="2" t="s">
        <v>169</v>
      </c>
      <c r="B13" s="2" t="s">
        <v>170</v>
      </c>
      <c r="C13" s="2" t="s">
        <v>166</v>
      </c>
      <c r="E13" s="2"/>
      <c r="F13" s="2"/>
      <c r="G13" s="2"/>
      <c r="H13" s="2"/>
      <c r="I13" s="2"/>
      <c r="J13" s="2"/>
      <c r="K13" s="2"/>
    </row>
    <row r="14" spans="1:11" x14ac:dyDescent="0.25">
      <c r="A14" s="2" t="s">
        <v>171</v>
      </c>
      <c r="B14" s="2" t="s">
        <v>172</v>
      </c>
      <c r="C14" s="2" t="s">
        <v>166</v>
      </c>
      <c r="E14" s="2"/>
      <c r="F14" s="2"/>
      <c r="G14" s="2"/>
      <c r="H14" s="2"/>
      <c r="I14" s="2"/>
      <c r="J14" s="2"/>
      <c r="K14" s="2"/>
    </row>
    <row r="15" spans="1:11" x14ac:dyDescent="0.25">
      <c r="A15" s="2" t="s">
        <v>173</v>
      </c>
      <c r="B15" s="2" t="s">
        <v>174</v>
      </c>
      <c r="C15" s="2" t="s">
        <v>146</v>
      </c>
      <c r="E15" s="2"/>
      <c r="F15" s="2"/>
      <c r="G15" s="2"/>
      <c r="H15" s="2"/>
      <c r="I15" s="2"/>
      <c r="J15" s="2"/>
      <c r="K15" s="2"/>
    </row>
    <row r="16" spans="1:11" x14ac:dyDescent="0.25">
      <c r="A16" s="2" t="s">
        <v>175</v>
      </c>
      <c r="B16" s="2" t="s">
        <v>176</v>
      </c>
      <c r="C16" s="2" t="s">
        <v>146</v>
      </c>
      <c r="E16" s="2"/>
      <c r="F16" s="2"/>
      <c r="G16" s="2"/>
      <c r="H16" s="2"/>
      <c r="I16" s="2"/>
      <c r="J16" s="2"/>
      <c r="K16" s="2"/>
    </row>
    <row r="17" spans="1:11" x14ac:dyDescent="0.25">
      <c r="A17" s="2" t="s">
        <v>177</v>
      </c>
      <c r="B17" s="2" t="s">
        <v>178</v>
      </c>
      <c r="C17" s="2" t="s">
        <v>146</v>
      </c>
      <c r="E17" s="2"/>
      <c r="F17" s="2"/>
      <c r="G17" s="2"/>
      <c r="H17" s="2"/>
      <c r="I17" s="2"/>
      <c r="J17" s="2"/>
      <c r="K17" s="2"/>
    </row>
    <row r="18" spans="1:11" x14ac:dyDescent="0.25">
      <c r="A18" s="2" t="s">
        <v>179</v>
      </c>
      <c r="B18" s="2" t="s">
        <v>180</v>
      </c>
      <c r="C18" s="2" t="s">
        <v>157</v>
      </c>
      <c r="E18" s="2"/>
      <c r="F18" s="2"/>
      <c r="G18" s="2"/>
      <c r="H18" s="2"/>
      <c r="I18" s="2"/>
      <c r="J18" s="2"/>
      <c r="K18" s="2"/>
    </row>
    <row r="19" spans="1:11" x14ac:dyDescent="0.25">
      <c r="A19" s="2" t="s">
        <v>181</v>
      </c>
      <c r="B19" s="2" t="s">
        <v>182</v>
      </c>
      <c r="C19" s="2" t="s">
        <v>166</v>
      </c>
      <c r="E19" s="2"/>
      <c r="F19" s="2"/>
      <c r="G19" s="2"/>
      <c r="H19" s="2"/>
      <c r="I19" s="2"/>
      <c r="J19" s="2"/>
      <c r="K19" s="2"/>
    </row>
    <row r="20" spans="1:11" x14ac:dyDescent="0.25">
      <c r="A20" s="2" t="s">
        <v>183</v>
      </c>
      <c r="B20" s="2" t="s">
        <v>184</v>
      </c>
      <c r="C20" s="2" t="s">
        <v>146</v>
      </c>
      <c r="E20" s="2"/>
      <c r="F20" s="2"/>
      <c r="G20" s="2"/>
      <c r="H20" s="2"/>
      <c r="I20" s="2"/>
      <c r="J20" s="2"/>
      <c r="K20" s="2"/>
    </row>
    <row r="21" spans="1:11" x14ac:dyDescent="0.25">
      <c r="A21" s="2" t="s">
        <v>185</v>
      </c>
      <c r="B21" s="2" t="s">
        <v>186</v>
      </c>
      <c r="C21" s="2" t="s">
        <v>146</v>
      </c>
      <c r="E21" s="2"/>
      <c r="F21" s="2"/>
      <c r="G21" s="2"/>
      <c r="H21" s="2"/>
      <c r="I21" s="2"/>
      <c r="J21" s="2"/>
      <c r="K21" s="2"/>
    </row>
    <row r="22" spans="1:11" x14ac:dyDescent="0.25">
      <c r="A22" s="2" t="s">
        <v>187</v>
      </c>
      <c r="B22" s="2" t="s">
        <v>188</v>
      </c>
      <c r="C22" s="2" t="s">
        <v>146</v>
      </c>
      <c r="E22" s="2"/>
      <c r="F22" s="2"/>
      <c r="G22" s="2"/>
      <c r="H22" s="2"/>
      <c r="I22" s="2"/>
      <c r="J22" s="2"/>
      <c r="K22" s="2"/>
    </row>
    <row r="23" spans="1:11" x14ac:dyDescent="0.25">
      <c r="A23" s="2" t="s">
        <v>189</v>
      </c>
      <c r="B23" s="2" t="s">
        <v>190</v>
      </c>
      <c r="C23" s="2" t="s">
        <v>146</v>
      </c>
      <c r="E23" s="2"/>
      <c r="F23" s="2"/>
      <c r="G23" s="2"/>
      <c r="H23" s="2"/>
      <c r="I23" s="2"/>
      <c r="J23" s="2"/>
      <c r="K23" s="2"/>
    </row>
    <row r="24" spans="1:11" x14ac:dyDescent="0.25">
      <c r="A24" s="2" t="s">
        <v>191</v>
      </c>
      <c r="B24" s="2" t="s">
        <v>192</v>
      </c>
      <c r="C24" s="2" t="s">
        <v>146</v>
      </c>
      <c r="E24" s="2"/>
      <c r="F24" s="2"/>
      <c r="G24" s="2"/>
      <c r="H24" s="2"/>
      <c r="I24" s="2"/>
      <c r="J24" s="2"/>
      <c r="K24" s="2"/>
    </row>
    <row r="25" spans="1:11" x14ac:dyDescent="0.25">
      <c r="A25" s="2" t="s">
        <v>193</v>
      </c>
      <c r="B25" s="2" t="s">
        <v>194</v>
      </c>
      <c r="C25" s="2" t="s">
        <v>146</v>
      </c>
      <c r="E25" s="2"/>
      <c r="F25" s="2"/>
      <c r="G25" s="2"/>
      <c r="H25" s="2"/>
      <c r="I25" s="2"/>
      <c r="J25" s="2"/>
      <c r="K25" s="2"/>
    </row>
    <row r="26" spans="1:11" x14ac:dyDescent="0.25">
      <c r="A26" s="2" t="s">
        <v>195</v>
      </c>
      <c r="B26" s="2" t="s">
        <v>196</v>
      </c>
      <c r="C26" s="2" t="s">
        <v>146</v>
      </c>
      <c r="E26" s="2"/>
      <c r="F26" s="2"/>
      <c r="G26" s="2"/>
      <c r="H26" s="2"/>
      <c r="I26" s="2"/>
      <c r="J26" s="2"/>
      <c r="K26" s="2"/>
    </row>
    <row r="27" spans="1:11" x14ac:dyDescent="0.25">
      <c r="A27" s="2" t="s">
        <v>197</v>
      </c>
      <c r="B27" s="2" t="s">
        <v>198</v>
      </c>
      <c r="C27" s="2" t="s">
        <v>157</v>
      </c>
      <c r="E27" s="2"/>
      <c r="F27" s="2"/>
      <c r="G27" s="2"/>
      <c r="H27" s="2"/>
      <c r="I27" s="2"/>
      <c r="J27" s="2"/>
      <c r="K27" s="2"/>
    </row>
    <row r="28" spans="1:11" x14ac:dyDescent="0.25">
      <c r="A28" s="2" t="s">
        <v>199</v>
      </c>
      <c r="B28" s="2" t="s">
        <v>200</v>
      </c>
      <c r="C28" s="2" t="s">
        <v>157</v>
      </c>
      <c r="E28" s="2"/>
      <c r="F28" s="2"/>
      <c r="G28" s="2"/>
      <c r="H28" s="2"/>
      <c r="I28" s="2"/>
      <c r="J28" s="2"/>
      <c r="K28" s="2"/>
    </row>
    <row r="29" spans="1:11" x14ac:dyDescent="0.25">
      <c r="A29" s="2" t="s">
        <v>201</v>
      </c>
      <c r="B29" s="2" t="s">
        <v>202</v>
      </c>
      <c r="C29" s="2" t="s">
        <v>157</v>
      </c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E31" s="2"/>
      <c r="F31" s="2"/>
      <c r="G31" s="2"/>
      <c r="H31" s="2"/>
      <c r="I31" s="2"/>
      <c r="J31" s="2"/>
      <c r="K31" s="2"/>
    </row>
    <row r="32" spans="1:11" x14ac:dyDescent="0.25">
      <c r="A32" s="2"/>
      <c r="B32" s="2"/>
      <c r="C32" s="2"/>
      <c r="E32" s="2"/>
      <c r="F32" s="2"/>
      <c r="G32" s="2"/>
      <c r="H32" s="2"/>
      <c r="I32" s="2"/>
      <c r="J32" s="2"/>
      <c r="K32" s="2"/>
    </row>
    <row r="33" spans="1:11" x14ac:dyDescent="0.25">
      <c r="A33" s="2"/>
      <c r="B33" s="2"/>
      <c r="C33" s="2"/>
      <c r="E33" s="2"/>
      <c r="F33" s="2"/>
      <c r="G33" s="2"/>
      <c r="H33" s="2"/>
      <c r="I33" s="2"/>
      <c r="J33" s="2"/>
      <c r="K33" s="2"/>
    </row>
    <row r="34" spans="1:11" x14ac:dyDescent="0.25">
      <c r="A34" s="2"/>
      <c r="B34" s="2"/>
      <c r="C34" s="2"/>
      <c r="E34" s="2"/>
      <c r="F34" s="2"/>
      <c r="G34" s="2"/>
      <c r="H34" s="2"/>
      <c r="I34" s="2"/>
      <c r="J34" s="2"/>
      <c r="K34" s="2"/>
    </row>
    <row r="35" spans="1:11" x14ac:dyDescent="0.25">
      <c r="A35" s="2"/>
      <c r="B35" s="2"/>
      <c r="C35" s="2"/>
      <c r="E35" s="2"/>
      <c r="F35" s="2"/>
      <c r="G35" s="2"/>
      <c r="H35" s="2"/>
      <c r="I35" s="2"/>
      <c r="J35" s="2"/>
      <c r="K35" s="2"/>
    </row>
    <row r="36" spans="1:11" x14ac:dyDescent="0.25">
      <c r="A36" s="2"/>
      <c r="B36" s="2"/>
      <c r="C36" s="2"/>
      <c r="E36" s="2"/>
      <c r="F36" s="2"/>
      <c r="G36" s="2"/>
      <c r="H36" s="2"/>
      <c r="I36" s="2"/>
      <c r="J36" s="2"/>
      <c r="K36" s="2"/>
    </row>
    <row r="37" spans="1:11" x14ac:dyDescent="0.25">
      <c r="A37" s="2"/>
      <c r="B37" s="2"/>
      <c r="C37" s="2"/>
      <c r="E37" s="2"/>
      <c r="F37" s="2"/>
      <c r="G37" s="2"/>
      <c r="H37" s="2"/>
      <c r="I37" s="2"/>
      <c r="J37" s="2"/>
      <c r="K37" s="2"/>
    </row>
    <row r="38" spans="1:11" x14ac:dyDescent="0.25">
      <c r="E38" s="2"/>
      <c r="F38" s="2"/>
      <c r="G38" s="2"/>
      <c r="H38" s="2"/>
      <c r="I38" s="2"/>
      <c r="J38" s="2"/>
      <c r="K38" s="2"/>
    </row>
    <row r="39" spans="1:11" x14ac:dyDescent="0.25">
      <c r="E39" s="2"/>
      <c r="F39" s="2"/>
      <c r="G39" s="2"/>
      <c r="H39" s="2"/>
      <c r="I39" s="2"/>
      <c r="J39" s="2"/>
      <c r="K39" s="2"/>
    </row>
    <row r="40" spans="1:11" x14ac:dyDescent="0.25">
      <c r="E40" s="2"/>
      <c r="F40" s="2"/>
      <c r="G40" s="2"/>
      <c r="H40" s="2"/>
      <c r="I40" s="2"/>
      <c r="J40" s="2"/>
      <c r="K40" s="2"/>
    </row>
    <row r="41" spans="1:11" x14ac:dyDescent="0.25">
      <c r="E41" s="1"/>
      <c r="F41" s="1"/>
      <c r="G41" s="1"/>
      <c r="H41" s="1"/>
      <c r="I41" s="1"/>
      <c r="J41" s="1"/>
      <c r="K41" s="1"/>
    </row>
    <row r="42" spans="1:11" x14ac:dyDescent="0.25">
      <c r="E42" s="1"/>
      <c r="F42" s="1"/>
      <c r="G42" s="1"/>
      <c r="H42" s="1"/>
      <c r="I42" s="1"/>
      <c r="J42" s="1"/>
      <c r="K42" s="1"/>
    </row>
    <row r="43" spans="1:11" x14ac:dyDescent="0.25">
      <c r="E43" s="1"/>
      <c r="F43" s="1"/>
      <c r="G43" s="1"/>
      <c r="H43" s="1"/>
      <c r="I43" s="1"/>
      <c r="J43" s="1"/>
      <c r="K43" s="1"/>
    </row>
    <row r="44" spans="1:11" x14ac:dyDescent="0.25">
      <c r="E44" s="1"/>
      <c r="F44" s="1"/>
      <c r="G44" s="1"/>
      <c r="H44" s="1"/>
      <c r="I44" s="1"/>
      <c r="J44" s="1"/>
      <c r="K44" s="1"/>
    </row>
    <row r="45" spans="1:11" x14ac:dyDescent="0.25">
      <c r="E45" s="1"/>
      <c r="F45" s="1"/>
      <c r="G45" s="1"/>
      <c r="H45" s="1"/>
      <c r="I45" s="1"/>
      <c r="J45" s="1"/>
      <c r="K45" s="1"/>
    </row>
    <row r="46" spans="1:11" x14ac:dyDescent="0.25">
      <c r="E46" s="1"/>
      <c r="F46" s="1"/>
      <c r="G46" s="1"/>
      <c r="H46" s="1"/>
      <c r="I46" s="1"/>
      <c r="J46" s="1"/>
      <c r="K46" s="1"/>
    </row>
    <row r="47" spans="1:11" x14ac:dyDescent="0.25">
      <c r="E47" s="1"/>
      <c r="F47" s="1"/>
      <c r="G47" s="1"/>
      <c r="H47" s="1"/>
      <c r="I47" s="1"/>
      <c r="J47" s="1"/>
      <c r="K47" s="1"/>
    </row>
    <row r="48" spans="1:11" x14ac:dyDescent="0.25">
      <c r="E48" s="1"/>
      <c r="F48" s="1"/>
      <c r="G48" s="1"/>
      <c r="H48" s="1"/>
      <c r="I48" s="1"/>
      <c r="J48" s="1"/>
      <c r="K48" s="1"/>
    </row>
    <row r="49" spans="5:11" x14ac:dyDescent="0.25">
      <c r="E49" s="1"/>
      <c r="F49" s="1"/>
      <c r="G49" s="1"/>
      <c r="H49" s="1"/>
      <c r="I49" s="1"/>
      <c r="J49" s="1"/>
      <c r="K49" s="1"/>
    </row>
    <row r="50" spans="5:11" x14ac:dyDescent="0.25">
      <c r="E50" s="1"/>
      <c r="F50" s="1"/>
      <c r="G50" s="1"/>
      <c r="H50" s="1"/>
      <c r="I50" s="1"/>
      <c r="J50" s="1"/>
      <c r="K50" s="1"/>
    </row>
    <row r="51" spans="5:11" x14ac:dyDescent="0.25">
      <c r="E51" s="1"/>
      <c r="F51" s="1"/>
      <c r="G51" s="1"/>
      <c r="H51" s="1"/>
      <c r="I51" s="1"/>
      <c r="J51" s="1"/>
      <c r="K51" s="1"/>
    </row>
    <row r="52" spans="5:11" x14ac:dyDescent="0.25">
      <c r="E52" s="1"/>
      <c r="F52" s="1"/>
      <c r="G52" s="1"/>
      <c r="H52" s="1"/>
      <c r="I52" s="1"/>
      <c r="J52" s="1"/>
      <c r="K52" s="1"/>
    </row>
    <row r="53" spans="5:11" x14ac:dyDescent="0.25">
      <c r="E53" s="1"/>
      <c r="F53" s="1"/>
      <c r="G53" s="1"/>
      <c r="H53" s="1"/>
      <c r="I53" s="1"/>
      <c r="J53" s="1"/>
      <c r="K53" s="1"/>
    </row>
    <row r="54" spans="5:11" x14ac:dyDescent="0.25">
      <c r="E54" s="1"/>
      <c r="F54" s="1"/>
      <c r="G54" s="1"/>
      <c r="H54" s="1"/>
      <c r="I54" s="1"/>
      <c r="J54" s="1"/>
      <c r="K54" s="1"/>
    </row>
    <row r="55" spans="5:11" x14ac:dyDescent="0.25">
      <c r="E55" s="1"/>
      <c r="F55" s="1"/>
      <c r="G55" s="1"/>
      <c r="H55" s="1"/>
      <c r="I55" s="1"/>
      <c r="J55" s="1"/>
      <c r="K55" s="1"/>
    </row>
    <row r="56" spans="5:11" x14ac:dyDescent="0.25">
      <c r="E56" s="1"/>
      <c r="F56" s="1"/>
      <c r="G56" s="1"/>
      <c r="H56" s="1"/>
      <c r="I56" s="1"/>
      <c r="J56" s="1"/>
      <c r="K56" s="1"/>
    </row>
    <row r="57" spans="5:11" x14ac:dyDescent="0.25">
      <c r="E57" s="1"/>
      <c r="F57" s="1"/>
      <c r="G57" s="1"/>
      <c r="H57" s="1"/>
      <c r="I57" s="1"/>
      <c r="J57" s="1"/>
      <c r="K57" s="1"/>
    </row>
    <row r="58" spans="5:11" x14ac:dyDescent="0.25">
      <c r="E58" s="1"/>
      <c r="F58" s="1"/>
      <c r="G58" s="1"/>
      <c r="H58" s="1"/>
      <c r="I58" s="1"/>
      <c r="J58" s="1"/>
      <c r="K58" s="1"/>
    </row>
    <row r="59" spans="5:11" x14ac:dyDescent="0.25">
      <c r="E59" s="1"/>
      <c r="F59" s="1"/>
      <c r="G59" s="1"/>
      <c r="H59" s="1"/>
      <c r="I59" s="1"/>
      <c r="J59" s="1"/>
      <c r="K59" s="1"/>
    </row>
    <row r="60" spans="5:11" x14ac:dyDescent="0.25">
      <c r="E60" s="1"/>
      <c r="F60" s="1"/>
      <c r="G60" s="1"/>
      <c r="H60" s="1"/>
      <c r="I60" s="1"/>
      <c r="J60" s="1"/>
      <c r="K60" s="1"/>
    </row>
    <row r="61" spans="5:11" x14ac:dyDescent="0.25">
      <c r="E61" s="1"/>
      <c r="F61" s="1"/>
      <c r="G61" s="1"/>
      <c r="H61" s="1"/>
      <c r="I61" s="1"/>
      <c r="J61" s="1"/>
      <c r="K61" s="1"/>
    </row>
    <row r="62" spans="5:11" x14ac:dyDescent="0.25">
      <c r="E62" s="1"/>
      <c r="F62" s="1"/>
      <c r="G62" s="1"/>
      <c r="H62" s="1"/>
      <c r="I62" s="1"/>
      <c r="J62" s="1"/>
      <c r="K62" s="1"/>
    </row>
    <row r="63" spans="5:11" x14ac:dyDescent="0.25">
      <c r="E63" s="1"/>
      <c r="F63" s="1"/>
      <c r="G63" s="1"/>
      <c r="H63" s="1"/>
      <c r="I63" s="1"/>
      <c r="J63" s="1"/>
      <c r="K63" s="1"/>
    </row>
    <row r="64" spans="5:11" x14ac:dyDescent="0.25">
      <c r="E64" s="1"/>
      <c r="F64" s="1"/>
      <c r="G64" s="1"/>
      <c r="H64" s="1"/>
      <c r="I64" s="1"/>
      <c r="J64" s="1"/>
      <c r="K64" s="1"/>
    </row>
    <row r="65" spans="5:11" x14ac:dyDescent="0.25">
      <c r="E65" s="1"/>
      <c r="F65" s="1"/>
      <c r="G65" s="1"/>
      <c r="H65" s="1"/>
      <c r="I65" s="1"/>
      <c r="J65" s="1"/>
      <c r="K65" s="1"/>
    </row>
    <row r="66" spans="5:11" x14ac:dyDescent="0.25">
      <c r="E66" s="1"/>
      <c r="F66" s="1"/>
      <c r="G66" s="1"/>
      <c r="H66" s="1"/>
      <c r="I66" s="1"/>
      <c r="J66" s="1"/>
      <c r="K66" s="1"/>
    </row>
    <row r="67" spans="5:11" x14ac:dyDescent="0.25">
      <c r="E67" s="1"/>
      <c r="F67" s="1"/>
      <c r="G67" s="1"/>
      <c r="H67" s="1"/>
      <c r="I67" s="1"/>
      <c r="J67" s="1"/>
      <c r="K67" s="1"/>
    </row>
    <row r="68" spans="5:11" x14ac:dyDescent="0.25">
      <c r="E68" s="1"/>
      <c r="F68" s="1"/>
      <c r="G68" s="1"/>
      <c r="H68" s="1"/>
      <c r="I68" s="1"/>
      <c r="J68" s="1"/>
      <c r="K68" s="1"/>
    </row>
    <row r="69" spans="5:11" x14ac:dyDescent="0.25">
      <c r="E69" s="1"/>
      <c r="F69" s="1"/>
      <c r="G69" s="1"/>
      <c r="H69" s="1"/>
      <c r="I69" s="1"/>
      <c r="J69" s="1"/>
      <c r="K69" s="1"/>
    </row>
    <row r="70" spans="5:11" x14ac:dyDescent="0.25">
      <c r="E70" s="1"/>
      <c r="F70" s="1"/>
      <c r="G70" s="1"/>
      <c r="H70" s="1"/>
      <c r="I70" s="1"/>
      <c r="J70" s="1"/>
      <c r="K70" s="1"/>
    </row>
    <row r="71" spans="5:11" x14ac:dyDescent="0.25">
      <c r="E71" s="1"/>
      <c r="F71" s="1"/>
      <c r="G71" s="1"/>
      <c r="H71" s="1"/>
      <c r="I71" s="1"/>
      <c r="J71" s="1"/>
      <c r="K71" s="1"/>
    </row>
    <row r="72" spans="5:11" x14ac:dyDescent="0.25">
      <c r="E72" s="1"/>
      <c r="F72" s="1"/>
      <c r="G72" s="1"/>
      <c r="H72" s="1"/>
      <c r="I72" s="1"/>
      <c r="J72" s="1"/>
      <c r="K72" s="1"/>
    </row>
    <row r="73" spans="5:11" x14ac:dyDescent="0.25">
      <c r="E73" s="1"/>
      <c r="F73" s="1"/>
      <c r="G73" s="1"/>
      <c r="H73" s="1"/>
      <c r="I73" s="1"/>
      <c r="J73" s="1"/>
      <c r="K73" s="1"/>
    </row>
    <row r="74" spans="5:11" x14ac:dyDescent="0.25">
      <c r="E74" s="1"/>
      <c r="F74" s="1"/>
      <c r="G74" s="1"/>
      <c r="H74" s="1"/>
      <c r="I74" s="1"/>
      <c r="J74" s="1"/>
      <c r="K74" s="1"/>
    </row>
    <row r="75" spans="5:11" x14ac:dyDescent="0.25">
      <c r="E75" s="1"/>
      <c r="F75" s="1"/>
      <c r="G75" s="1"/>
      <c r="H75" s="1"/>
      <c r="I75" s="1"/>
      <c r="J75" s="1"/>
      <c r="K75" s="1"/>
    </row>
    <row r="76" spans="5:11" x14ac:dyDescent="0.25">
      <c r="E76" s="1"/>
      <c r="F76" s="1"/>
      <c r="G76" s="1"/>
      <c r="H76" s="1"/>
      <c r="I76" s="1"/>
      <c r="J76" s="1"/>
      <c r="K76" s="1"/>
    </row>
    <row r="77" spans="5:11" x14ac:dyDescent="0.25">
      <c r="E77" s="1"/>
      <c r="F77" s="1"/>
      <c r="G77" s="1"/>
      <c r="H77" s="1"/>
      <c r="I77" s="1"/>
      <c r="J77" s="1"/>
      <c r="K77" s="1"/>
    </row>
    <row r="78" spans="5:11" x14ac:dyDescent="0.25">
      <c r="E78" s="1"/>
      <c r="F78" s="1"/>
      <c r="G78" s="1"/>
      <c r="H78" s="1"/>
      <c r="I78" s="1"/>
      <c r="J78" s="1"/>
      <c r="K78" s="1"/>
    </row>
    <row r="79" spans="5:11" x14ac:dyDescent="0.25">
      <c r="E79" s="1"/>
      <c r="F79" s="1"/>
      <c r="G79" s="1"/>
      <c r="H79" s="1"/>
      <c r="I79" s="1"/>
      <c r="J79" s="1"/>
      <c r="K79" s="1"/>
    </row>
    <row r="80" spans="5:11" x14ac:dyDescent="0.25">
      <c r="E80" s="1"/>
      <c r="F80" s="1"/>
      <c r="G80" s="1"/>
      <c r="H80" s="1"/>
      <c r="I80" s="1"/>
      <c r="J80" s="1"/>
      <c r="K80" s="1"/>
    </row>
    <row r="81" spans="5:11" x14ac:dyDescent="0.25">
      <c r="E81" s="1"/>
      <c r="F81" s="1"/>
      <c r="G81" s="1"/>
      <c r="H81" s="1"/>
      <c r="I81" s="1"/>
      <c r="J81" s="1"/>
      <c r="K81" s="1"/>
    </row>
    <row r="82" spans="5:11" x14ac:dyDescent="0.25">
      <c r="E82" s="1"/>
      <c r="F82" s="1"/>
      <c r="G82" s="1"/>
      <c r="H82" s="1"/>
      <c r="I82" s="1"/>
      <c r="J82" s="1"/>
      <c r="K82" s="1"/>
    </row>
    <row r="83" spans="5:11" x14ac:dyDescent="0.25">
      <c r="E83" s="1"/>
      <c r="F83" s="1"/>
      <c r="G83" s="1"/>
      <c r="H83" s="1"/>
      <c r="I83" s="1"/>
      <c r="J83" s="1"/>
      <c r="K83" s="1"/>
    </row>
    <row r="84" spans="5:11" x14ac:dyDescent="0.25">
      <c r="E84" s="1"/>
      <c r="F84" s="1"/>
      <c r="G84" s="1"/>
      <c r="H84" s="1"/>
      <c r="I84" s="1"/>
      <c r="J84" s="1"/>
      <c r="K84" s="1"/>
    </row>
    <row r="85" spans="5:11" x14ac:dyDescent="0.25">
      <c r="E85" s="1"/>
      <c r="F85" s="1"/>
      <c r="G85" s="1"/>
      <c r="H85" s="1"/>
      <c r="I85" s="1"/>
      <c r="J85" s="1"/>
      <c r="K85" s="1"/>
    </row>
    <row r="86" spans="5:11" x14ac:dyDescent="0.25">
      <c r="E86" s="1"/>
      <c r="F86" s="1"/>
      <c r="G86" s="1"/>
      <c r="H86" s="1"/>
      <c r="I86" s="1"/>
      <c r="J86" s="1"/>
      <c r="K86" s="1"/>
    </row>
    <row r="87" spans="5:11" x14ac:dyDescent="0.25">
      <c r="E87" s="1"/>
      <c r="F87" s="1"/>
      <c r="G87" s="1"/>
      <c r="H87" s="1"/>
      <c r="I87" s="1"/>
      <c r="J87" s="1"/>
      <c r="K87" s="1"/>
    </row>
    <row r="88" spans="5:11" x14ac:dyDescent="0.25">
      <c r="E88" s="1"/>
      <c r="F88" s="1"/>
      <c r="G88" s="1"/>
      <c r="H88" s="1"/>
      <c r="I88" s="1"/>
      <c r="J88" s="1"/>
      <c r="K88" s="1"/>
    </row>
    <row r="89" spans="5:11" x14ac:dyDescent="0.25">
      <c r="E89" s="1"/>
      <c r="F89" s="1"/>
      <c r="G89" s="1"/>
      <c r="H89" s="1"/>
      <c r="I89" s="1"/>
      <c r="J89" s="1"/>
      <c r="K89" s="1"/>
    </row>
    <row r="90" spans="5:11" x14ac:dyDescent="0.25">
      <c r="E90" s="1"/>
      <c r="F90" s="1"/>
      <c r="G90" s="1"/>
      <c r="H90" s="1"/>
      <c r="I90" s="1"/>
      <c r="J90" s="1"/>
      <c r="K90" s="1"/>
    </row>
    <row r="91" spans="5:11" x14ac:dyDescent="0.25">
      <c r="E91" s="1"/>
      <c r="F91" s="1"/>
      <c r="G91" s="1"/>
      <c r="H91" s="1"/>
      <c r="I91" s="1"/>
      <c r="J91" s="1"/>
      <c r="K91" s="1"/>
    </row>
    <row r="92" spans="5:11" x14ac:dyDescent="0.25">
      <c r="E92" s="1"/>
      <c r="F92" s="1"/>
      <c r="G92" s="1"/>
      <c r="H92" s="1"/>
      <c r="I92" s="1"/>
      <c r="J92" s="1"/>
      <c r="K92" s="1"/>
    </row>
    <row r="93" spans="5:11" x14ac:dyDescent="0.25">
      <c r="E93" s="1"/>
      <c r="F93" s="1"/>
      <c r="G93" s="1"/>
      <c r="H93" s="1"/>
      <c r="I93" s="1"/>
      <c r="J93" s="1"/>
      <c r="K93" s="1"/>
    </row>
    <row r="94" spans="5:11" x14ac:dyDescent="0.25">
      <c r="E94" s="1"/>
      <c r="F94" s="1"/>
      <c r="G94" s="1"/>
      <c r="H94" s="1"/>
      <c r="I94" s="1"/>
      <c r="J94" s="1"/>
      <c r="K94" s="1"/>
    </row>
    <row r="95" spans="5:11" x14ac:dyDescent="0.25">
      <c r="E95" s="1"/>
      <c r="F95" s="1"/>
      <c r="G95" s="1"/>
      <c r="H95" s="1"/>
      <c r="I95" s="1"/>
      <c r="J95" s="1"/>
      <c r="K95" s="1"/>
    </row>
    <row r="96" spans="5:11" x14ac:dyDescent="0.25">
      <c r="E96" s="1"/>
      <c r="F96" s="1"/>
      <c r="G96" s="1"/>
      <c r="H96" s="1"/>
      <c r="I96" s="1"/>
      <c r="J96" s="1"/>
      <c r="K96" s="1"/>
    </row>
    <row r="97" spans="5:11" x14ac:dyDescent="0.25">
      <c r="E97" s="1"/>
      <c r="F97" s="1"/>
      <c r="G97" s="1"/>
      <c r="H97" s="1"/>
      <c r="I97" s="1"/>
      <c r="J97" s="1"/>
      <c r="K97" s="1"/>
    </row>
    <row r="98" spans="5:11" x14ac:dyDescent="0.25">
      <c r="E98" s="1"/>
      <c r="F98" s="1"/>
      <c r="G98" s="1"/>
      <c r="H98" s="1"/>
      <c r="I98" s="1"/>
      <c r="J98" s="1"/>
      <c r="K98" s="1"/>
    </row>
    <row r="99" spans="5:11" x14ac:dyDescent="0.25">
      <c r="E99" s="1"/>
      <c r="F99" s="1"/>
      <c r="G99" s="1"/>
      <c r="H99" s="1"/>
      <c r="I99" s="1"/>
      <c r="J99" s="1"/>
      <c r="K99" s="1"/>
    </row>
    <row r="100" spans="5:11" x14ac:dyDescent="0.25">
      <c r="E100" s="1"/>
      <c r="F100" s="1"/>
      <c r="G100" s="1"/>
      <c r="H100" s="1"/>
      <c r="I100" s="1"/>
      <c r="J100" s="1"/>
      <c r="K100" s="1"/>
    </row>
    <row r="101" spans="5:11" x14ac:dyDescent="0.25">
      <c r="E101" s="1"/>
      <c r="F101" s="1"/>
      <c r="G101" s="1"/>
      <c r="H101" s="1"/>
      <c r="I101" s="1"/>
      <c r="J101" s="1"/>
      <c r="K101" s="1"/>
    </row>
    <row r="102" spans="5:11" x14ac:dyDescent="0.25">
      <c r="E102" s="1"/>
      <c r="F102" s="1"/>
      <c r="G102" s="1"/>
      <c r="H102" s="1"/>
      <c r="I102" s="1"/>
      <c r="J102" s="1"/>
      <c r="K102" s="1"/>
    </row>
    <row r="103" spans="5:11" x14ac:dyDescent="0.25">
      <c r="E103" s="1"/>
      <c r="F103" s="1"/>
      <c r="G103" s="1"/>
      <c r="H103" s="1"/>
      <c r="I103" s="1"/>
      <c r="J103" s="1"/>
      <c r="K103" s="1"/>
    </row>
    <row r="104" spans="5:11" x14ac:dyDescent="0.25">
      <c r="E104" s="1"/>
      <c r="F104" s="1"/>
      <c r="G104" s="1"/>
      <c r="H104" s="1"/>
      <c r="I104" s="1"/>
      <c r="J104" s="1"/>
      <c r="K104" s="1"/>
    </row>
    <row r="105" spans="5:11" x14ac:dyDescent="0.25">
      <c r="E105" s="1"/>
      <c r="F105" s="1"/>
      <c r="G105" s="1"/>
      <c r="H105" s="1"/>
      <c r="I105" s="1"/>
      <c r="J105" s="1"/>
      <c r="K105" s="1"/>
    </row>
    <row r="106" spans="5:11" x14ac:dyDescent="0.25">
      <c r="E106" s="1"/>
      <c r="F106" s="1"/>
      <c r="G106" s="1"/>
      <c r="H106" s="1"/>
      <c r="I106" s="1"/>
      <c r="J106" s="1"/>
      <c r="K106" s="1"/>
    </row>
    <row r="107" spans="5:11" x14ac:dyDescent="0.25">
      <c r="E107" s="1"/>
      <c r="F107" s="1"/>
      <c r="G107" s="1"/>
      <c r="H107" s="1"/>
      <c r="I107" s="1"/>
      <c r="J107" s="1"/>
      <c r="K107" s="1"/>
    </row>
    <row r="108" spans="5:11" x14ac:dyDescent="0.25">
      <c r="E108" s="1"/>
      <c r="F108" s="1"/>
      <c r="G108" s="1"/>
      <c r="H108" s="1"/>
      <c r="I108" s="1"/>
      <c r="J108" s="1"/>
      <c r="K108" s="1"/>
    </row>
    <row r="109" spans="5:11" x14ac:dyDescent="0.25">
      <c r="E109" s="1"/>
      <c r="F109" s="1"/>
      <c r="G109" s="1"/>
      <c r="H109" s="1"/>
      <c r="I109" s="1"/>
      <c r="J109" s="1"/>
      <c r="K109" s="1"/>
    </row>
    <row r="110" spans="5:11" x14ac:dyDescent="0.25">
      <c r="E110" s="1"/>
      <c r="F110" s="1"/>
      <c r="G110" s="1"/>
      <c r="H110" s="1"/>
      <c r="I110" s="1"/>
      <c r="J110" s="1"/>
      <c r="K110" s="1"/>
    </row>
    <row r="111" spans="5:11" x14ac:dyDescent="0.25">
      <c r="E111" s="1"/>
      <c r="F111" s="1"/>
      <c r="G111" s="1"/>
      <c r="H111" s="1"/>
      <c r="I111" s="1"/>
      <c r="J111" s="1"/>
      <c r="K111" s="1"/>
    </row>
    <row r="112" spans="5:11" x14ac:dyDescent="0.25">
      <c r="E112" s="1"/>
      <c r="F112" s="1"/>
      <c r="G112" s="1"/>
      <c r="H112" s="1"/>
      <c r="I112" s="1"/>
      <c r="J112" s="1"/>
      <c r="K112" s="1"/>
    </row>
    <row r="113" spans="5:11" x14ac:dyDescent="0.25">
      <c r="E113" s="1"/>
      <c r="F113" s="1"/>
      <c r="G113" s="1"/>
      <c r="H113" s="1"/>
      <c r="I113" s="1"/>
      <c r="J113" s="1"/>
      <c r="K113" s="1"/>
    </row>
    <row r="114" spans="5:11" x14ac:dyDescent="0.25">
      <c r="E114" s="1"/>
      <c r="F114" s="1"/>
      <c r="G114" s="1"/>
      <c r="H114" s="1"/>
      <c r="I114" s="1"/>
      <c r="J114" s="1"/>
      <c r="K114" s="1"/>
    </row>
    <row r="115" spans="5:11" x14ac:dyDescent="0.25">
      <c r="E115" s="1"/>
      <c r="F115" s="1"/>
      <c r="G115" s="1"/>
      <c r="H115" s="1"/>
      <c r="I115" s="1"/>
      <c r="J115" s="1"/>
      <c r="K115" s="1"/>
    </row>
    <row r="116" spans="5:11" x14ac:dyDescent="0.25">
      <c r="E116" s="1"/>
      <c r="F116" s="1"/>
      <c r="G116" s="1"/>
      <c r="H116" s="1"/>
      <c r="I116" s="1"/>
      <c r="J116" s="1"/>
      <c r="K116" s="1"/>
    </row>
    <row r="117" spans="5:11" x14ac:dyDescent="0.25">
      <c r="E117" s="1"/>
      <c r="F117" s="1"/>
      <c r="G117" s="1"/>
      <c r="H117" s="1"/>
      <c r="I117" s="1"/>
      <c r="J117" s="1"/>
      <c r="K117" s="1"/>
    </row>
    <row r="118" spans="5:11" x14ac:dyDescent="0.25">
      <c r="E118" s="1"/>
      <c r="F118" s="1"/>
      <c r="G118" s="1"/>
      <c r="H118" s="1"/>
      <c r="I118" s="1"/>
      <c r="J118" s="1"/>
      <c r="K118" s="1"/>
    </row>
    <row r="119" spans="5:11" x14ac:dyDescent="0.25">
      <c r="E119" s="1"/>
      <c r="F119" s="1"/>
      <c r="G119" s="1"/>
      <c r="H119" s="1"/>
      <c r="I119" s="1"/>
      <c r="J119" s="1"/>
      <c r="K119" s="1"/>
    </row>
    <row r="120" spans="5:11" x14ac:dyDescent="0.25">
      <c r="E120" s="1"/>
      <c r="F120" s="1"/>
      <c r="G120" s="1"/>
      <c r="H120" s="1"/>
      <c r="I120" s="1"/>
      <c r="J120" s="1"/>
      <c r="K120" s="1"/>
    </row>
    <row r="121" spans="5:11" x14ac:dyDescent="0.25">
      <c r="E121" s="1"/>
      <c r="F121" s="1"/>
      <c r="G121" s="1"/>
      <c r="H121" s="1"/>
      <c r="I121" s="1"/>
      <c r="J121" s="1"/>
      <c r="K121" s="1"/>
    </row>
    <row r="122" spans="5:11" x14ac:dyDescent="0.25">
      <c r="E122" s="1"/>
      <c r="F122" s="1"/>
      <c r="G122" s="1"/>
      <c r="H122" s="1"/>
      <c r="I122" s="1"/>
      <c r="J122" s="1"/>
      <c r="K122" s="1"/>
    </row>
    <row r="123" spans="5:11" x14ac:dyDescent="0.25">
      <c r="E123" s="1"/>
      <c r="F123" s="1"/>
      <c r="G123" s="1"/>
      <c r="H123" s="1"/>
      <c r="I123" s="1"/>
      <c r="J123" s="1"/>
      <c r="K123" s="1"/>
    </row>
    <row r="124" spans="5:11" x14ac:dyDescent="0.25">
      <c r="E124" s="1"/>
      <c r="F124" s="1"/>
      <c r="G124" s="1"/>
      <c r="H124" s="1"/>
      <c r="I124" s="1"/>
      <c r="J124" s="1"/>
      <c r="K124" s="1"/>
    </row>
    <row r="125" spans="5:11" x14ac:dyDescent="0.25">
      <c r="E125" s="1"/>
      <c r="F125" s="1"/>
      <c r="G125" s="1"/>
      <c r="H125" s="1"/>
      <c r="I125" s="1"/>
      <c r="J125" s="1"/>
      <c r="K125" s="1"/>
    </row>
    <row r="126" spans="5:11" x14ac:dyDescent="0.25">
      <c r="E126" s="1"/>
      <c r="F126" s="1"/>
      <c r="G126" s="1"/>
      <c r="H126" s="1"/>
      <c r="I126" s="1"/>
      <c r="J126" s="1"/>
      <c r="K126" s="1"/>
    </row>
    <row r="127" spans="5:11" x14ac:dyDescent="0.25">
      <c r="E127" s="1"/>
      <c r="F127" s="1"/>
      <c r="G127" s="1"/>
      <c r="H127" s="1"/>
      <c r="I127" s="1"/>
      <c r="J127" s="1"/>
      <c r="K127" s="1"/>
    </row>
    <row r="128" spans="5:11" x14ac:dyDescent="0.25">
      <c r="E128" s="1"/>
      <c r="F128" s="1"/>
      <c r="G128" s="1"/>
      <c r="H128" s="1"/>
      <c r="I128" s="1"/>
      <c r="J128" s="1"/>
      <c r="K128" s="1"/>
    </row>
    <row r="129" spans="5:11" x14ac:dyDescent="0.25">
      <c r="E129" s="1"/>
      <c r="F129" s="1"/>
      <c r="G129" s="1"/>
      <c r="H129" s="1"/>
      <c r="I129" s="1"/>
      <c r="J129" s="1"/>
      <c r="K129" s="1"/>
    </row>
    <row r="130" spans="5:11" x14ac:dyDescent="0.25">
      <c r="E130" s="1"/>
      <c r="F130" s="1"/>
      <c r="G130" s="1"/>
      <c r="H130" s="1"/>
      <c r="I130" s="1"/>
      <c r="J130" s="1"/>
      <c r="K130" s="1"/>
    </row>
    <row r="131" spans="5:11" x14ac:dyDescent="0.25">
      <c r="E131" s="1"/>
      <c r="F131" s="1"/>
      <c r="G131" s="1"/>
      <c r="H131" s="1"/>
      <c r="I131" s="1"/>
      <c r="J131" s="1"/>
      <c r="K131" s="1"/>
    </row>
    <row r="132" spans="5:11" x14ac:dyDescent="0.25">
      <c r="E132" s="1"/>
      <c r="F132" s="1"/>
      <c r="G132" s="1"/>
      <c r="H132" s="1"/>
      <c r="I132" s="1"/>
      <c r="J132" s="1"/>
      <c r="K132" s="1"/>
    </row>
    <row r="133" spans="5:11" x14ac:dyDescent="0.25">
      <c r="E133" s="1"/>
      <c r="F133" s="1"/>
      <c r="G133" s="1"/>
      <c r="H133" s="1"/>
      <c r="I133" s="1"/>
      <c r="J133" s="1"/>
      <c r="K133" s="1"/>
    </row>
    <row r="134" spans="5:11" x14ac:dyDescent="0.25">
      <c r="E134" s="1"/>
      <c r="F134" s="1"/>
      <c r="G134" s="1"/>
      <c r="H134" s="1"/>
      <c r="I134" s="1"/>
      <c r="J134" s="1"/>
      <c r="K134" s="1"/>
    </row>
    <row r="135" spans="5:11" x14ac:dyDescent="0.25">
      <c r="E135" s="1"/>
      <c r="F135" s="1"/>
      <c r="G135" s="1"/>
      <c r="H135" s="1"/>
      <c r="I135" s="1"/>
      <c r="J135" s="1"/>
      <c r="K135" s="1"/>
    </row>
    <row r="136" spans="5:11" x14ac:dyDescent="0.25">
      <c r="E136" s="1"/>
      <c r="F136" s="1"/>
      <c r="G136" s="1"/>
      <c r="H136" s="1"/>
      <c r="I136" s="1"/>
      <c r="J136" s="1"/>
      <c r="K136" s="1"/>
    </row>
    <row r="137" spans="5:11" x14ac:dyDescent="0.25">
      <c r="E137" s="1"/>
      <c r="F137" s="1"/>
      <c r="G137" s="1"/>
      <c r="H137" s="1"/>
      <c r="I137" s="1"/>
      <c r="J137" s="1"/>
      <c r="K137" s="1"/>
    </row>
    <row r="138" spans="5:11" x14ac:dyDescent="0.25">
      <c r="E138" s="1"/>
      <c r="F138" s="1"/>
      <c r="G138" s="1"/>
      <c r="H138" s="1"/>
      <c r="I138" s="1"/>
      <c r="J138" s="1"/>
      <c r="K138" s="1"/>
    </row>
    <row r="139" spans="5:11" x14ac:dyDescent="0.25">
      <c r="E139" s="1"/>
      <c r="F139" s="1"/>
      <c r="G139" s="1"/>
      <c r="H139" s="1"/>
      <c r="I139" s="1"/>
      <c r="J139" s="1"/>
      <c r="K139" s="1"/>
    </row>
    <row r="140" spans="5:11" x14ac:dyDescent="0.25">
      <c r="E140" s="1"/>
      <c r="F140" s="1"/>
      <c r="G140" s="1"/>
      <c r="H140" s="1"/>
      <c r="I140" s="1"/>
      <c r="J140" s="1"/>
      <c r="K140" s="1"/>
    </row>
    <row r="141" spans="5:11" x14ac:dyDescent="0.25">
      <c r="E141" s="1"/>
      <c r="F141" s="1"/>
      <c r="G141" s="1"/>
      <c r="H141" s="1"/>
      <c r="I141" s="1"/>
      <c r="J141" s="1"/>
      <c r="K141" s="1"/>
    </row>
    <row r="142" spans="5:11" x14ac:dyDescent="0.25">
      <c r="E142" s="1"/>
      <c r="F142" s="1"/>
      <c r="G142" s="1"/>
      <c r="H142" s="1"/>
      <c r="I142" s="1"/>
      <c r="J142" s="1"/>
      <c r="K142" s="1"/>
    </row>
    <row r="143" spans="5:11" x14ac:dyDescent="0.25">
      <c r="E143" s="1"/>
      <c r="F143" s="1"/>
      <c r="G143" s="1"/>
      <c r="H143" s="1"/>
      <c r="I143" s="1"/>
      <c r="J143" s="1"/>
      <c r="K1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Energy All End Use</vt:lpstr>
      <vt:lpstr>Demand All HVAC</vt:lpstr>
      <vt:lpstr>Demand Heating</vt:lpstr>
      <vt:lpstr>Demand Cooling</vt:lpstr>
      <vt:lpstr>Demand Fan</vt:lpstr>
      <vt:lpstr>Demand Lighting</vt:lpstr>
      <vt:lpstr>Demand Water Heating</vt:lpstr>
      <vt:lpstr>Demand Other Equip</vt:lpstr>
      <vt:lpstr>Demand All End Uses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Douglass</dc:creator>
  <cp:lastModifiedBy>Christian Douglass</cp:lastModifiedBy>
  <dcterms:created xsi:type="dcterms:W3CDTF">2022-12-30T23:19:36Z</dcterms:created>
  <dcterms:modified xsi:type="dcterms:W3CDTF">2022-12-31T00:09:47Z</dcterms:modified>
</cp:coreProperties>
</file>