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F7377D21-344D-443B-A3A0-FCF67BA94961}"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5" i="2" l="1"/>
  <c r="A5" i="2"/>
  <c r="F4" i="2"/>
  <c r="A4" i="2"/>
  <c r="A3" i="2"/>
  <c r="A2" i="2"/>
  <c r="F3"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<sst xmlns="http://schemas.openxmlformats.org/spreadsheetml/2006/main" count="10046" uniqueCount="2361">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</sst>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2"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8" t="s">
        <v>0</v>
      </c>
      <c r="M2" s="66"/>
    </row>
    <row r="3" spans="2:13" ht="18.75" customHeight="1" thickBot="1" x14ac:dyDescent="0.3">
      <c r="B3" s="66"/>
      <c r="C3" s="66"/>
      <c r="D3" s="67"/>
      <c r="E3" s="67"/>
      <c r="F3" s="67"/>
      <c r="G3" s="67"/>
      <c r="H3" s="67"/>
      <c r="I3" s="56"/>
      <c r="K3" s="66"/>
      <c r="L3" s="139"/>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6"/>
  <sheetViews>
    <sheetView tabSelected="1" workbookViewId="0">
      <pane xSplit="1" ySplit="1" topLeftCell="AA2" activePane="bottomRight" state="frozen"/>
      <selection pane="topRight" activeCell="B1" sqref="B1"/>
      <selection pane="bottomLeft" activeCell="A2" sqref="A2"/>
      <selection pane="bottomRight" activeCell="AD15" sqref="AD15"/>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2344</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tr">
        <f>V2</f>
        <v>Resistance Heat with Room AC (10.7 EER)</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2356</v>
      </c>
      <c r="W2" s="18" t="s">
        <v>2335</v>
      </c>
      <c r="X2" s="18">
        <v>40</v>
      </c>
      <c r="Y2" s="18">
        <v>-10</v>
      </c>
      <c r="Z2" s="137"/>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tr">
        <f>V3</f>
        <v>Ductless Heat Pump (10 HSPF 22 SEER)</v>
      </c>
      <c r="B3" s="18">
        <v>4</v>
      </c>
      <c r="C3" s="18" t="s">
        <v>29</v>
      </c>
      <c r="D3" s="18">
        <v>0</v>
      </c>
      <c r="E3" s="132">
        <v>2000</v>
      </c>
      <c r="F3" s="132">
        <f t="shared" ref="F3" si="0">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2358</v>
      </c>
      <c r="W3" s="18" t="s">
        <v>2335</v>
      </c>
      <c r="X3" s="18">
        <v>40</v>
      </c>
      <c r="Y3" s="18">
        <v>-10</v>
      </c>
      <c r="Z3" s="137"/>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A4" s="12" t="str">
        <f>V4</f>
        <v>Single Speed ASHP (8.5 HSPF 15 SEER)</v>
      </c>
      <c r="B4" s="18">
        <v>4</v>
      </c>
      <c r="C4" s="18" t="s">
        <v>29</v>
      </c>
      <c r="D4" s="18">
        <v>0</v>
      </c>
      <c r="E4" s="132">
        <v>2000</v>
      </c>
      <c r="F4" s="132">
        <f t="shared" ref="F4" si="1">E4*9</f>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2347</v>
      </c>
      <c r="W4" s="18" t="s">
        <v>2335</v>
      </c>
      <c r="X4" s="18">
        <v>40</v>
      </c>
      <c r="Y4" s="18">
        <v>-10</v>
      </c>
      <c r="Z4" s="137"/>
      <c r="AA4" s="136">
        <v>0.13</v>
      </c>
      <c r="AB4" s="136">
        <v>0.09</v>
      </c>
      <c r="AC4" s="18" t="s">
        <v>33</v>
      </c>
      <c r="AD4" s="18" t="s">
        <v>34</v>
      </c>
      <c r="AE4" s="18" t="s">
        <v>68</v>
      </c>
      <c r="AF4" s="18" t="s">
        <v>36</v>
      </c>
      <c r="AG4" s="18">
        <v>0</v>
      </c>
      <c r="AH4" s="49">
        <v>0</v>
      </c>
      <c r="AI4" s="18">
        <v>0</v>
      </c>
      <c r="AJ4" s="18" t="s">
        <v>68</v>
      </c>
      <c r="AK4" s="18" t="s">
        <v>68</v>
      </c>
      <c r="AL4" s="18" t="s">
        <v>68</v>
      </c>
      <c r="AM4" s="18" t="s">
        <v>68</v>
      </c>
      <c r="AN4" s="18" t="s">
        <v>68</v>
      </c>
      <c r="AO4" s="18">
        <v>0</v>
      </c>
      <c r="AP4" s="18">
        <v>0</v>
      </c>
    </row>
    <row r="5" spans="1:42" x14ac:dyDescent="0.25">
      <c r="A5" s="12" t="str">
        <f>V5</f>
        <v>Electric Furnace with CAC (15 SEER)</v>
      </c>
      <c r="B5" s="18">
        <v>4</v>
      </c>
      <c r="C5" s="18" t="s">
        <v>29</v>
      </c>
      <c r="D5" s="18">
        <v>0</v>
      </c>
      <c r="E5" s="132">
        <v>2000</v>
      </c>
      <c r="F5" s="132">
        <f t="shared" ref="F5" si="2">E5*9</f>
        <v>18000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2350</v>
      </c>
      <c r="W5" s="18" t="s">
        <v>2335</v>
      </c>
      <c r="X5" s="18">
        <v>40</v>
      </c>
      <c r="Y5" s="18">
        <v>-10</v>
      </c>
      <c r="Z5" s="137"/>
      <c r="AA5" s="136">
        <v>0.13</v>
      </c>
      <c r="AB5" s="136">
        <v>0.09</v>
      </c>
      <c r="AC5" s="18" t="s">
        <v>33</v>
      </c>
      <c r="AD5" s="18" t="s">
        <v>34</v>
      </c>
      <c r="AE5" s="18" t="s">
        <v>68</v>
      </c>
      <c r="AF5" s="18" t="s">
        <v>36</v>
      </c>
      <c r="AG5" s="18">
        <v>0</v>
      </c>
      <c r="AH5" s="49">
        <v>0</v>
      </c>
      <c r="AI5" s="18">
        <v>0</v>
      </c>
      <c r="AJ5" s="18" t="s">
        <v>68</v>
      </c>
      <c r="AK5" s="18" t="s">
        <v>68</v>
      </c>
      <c r="AL5" s="18" t="s">
        <v>68</v>
      </c>
      <c r="AM5" s="18" t="s">
        <v>68</v>
      </c>
      <c r="AN5" s="18" t="s">
        <v>68</v>
      </c>
      <c r="AO5" s="18">
        <v>0</v>
      </c>
      <c r="AP5" s="18">
        <v>0</v>
      </c>
    </row>
    <row r="6" spans="1:42" x14ac:dyDescent="0.25">
      <c r="B6" s="18"/>
      <c r="C6" s="18"/>
      <c r="D6" s="18"/>
      <c r="E6" s="132"/>
      <c r="F6" s="132"/>
      <c r="G6" s="18"/>
      <c r="H6" s="18"/>
      <c r="I6" s="18"/>
      <c r="J6" s="18"/>
      <c r="K6" s="18"/>
      <c r="L6" s="18"/>
      <c r="M6" s="18"/>
      <c r="N6" s="18"/>
      <c r="O6" s="18"/>
      <c r="P6" s="18"/>
      <c r="Q6" s="18"/>
      <c r="R6" s="130"/>
      <c r="S6" s="130"/>
      <c r="T6" s="130"/>
      <c r="U6" s="130"/>
      <c r="V6" s="18"/>
      <c r="W6" s="18"/>
      <c r="X6" s="18"/>
      <c r="Y6" s="18"/>
      <c r="Z6" s="137"/>
      <c r="AA6" s="136"/>
      <c r="AB6" s="136"/>
      <c r="AC6" s="18"/>
      <c r="AD6" s="18"/>
      <c r="AE6" s="18"/>
      <c r="AF6" s="18"/>
      <c r="AG6" s="18"/>
      <c r="AH6" s="49"/>
      <c r="AI6" s="18"/>
      <c r="AJ6" s="18"/>
      <c r="AK6" s="18"/>
      <c r="AL6" s="18"/>
      <c r="AM6" s="18"/>
      <c r="AN6" s="18"/>
      <c r="AO6" s="18"/>
      <c r="AP6" s="18"/>
    </row>
    <row r="7" spans="1:42" x14ac:dyDescent="0.25">
      <c r="B7" s="18"/>
      <c r="C7" s="18"/>
      <c r="D7" s="18"/>
      <c r="E7" s="132"/>
      <c r="F7" s="132"/>
      <c r="G7" s="18"/>
      <c r="H7" s="18"/>
      <c r="I7" s="18"/>
      <c r="J7" s="18"/>
      <c r="K7" s="18"/>
      <c r="L7" s="18"/>
      <c r="M7" s="18"/>
      <c r="N7" s="18"/>
      <c r="O7" s="18"/>
      <c r="P7" s="18"/>
      <c r="Q7" s="18"/>
      <c r="R7" s="130"/>
      <c r="S7" s="130"/>
      <c r="T7" s="130"/>
      <c r="U7" s="130"/>
      <c r="V7" s="18"/>
      <c r="W7" s="18"/>
      <c r="X7" s="18"/>
      <c r="Y7" s="18"/>
      <c r="Z7" s="137"/>
      <c r="AA7" s="136"/>
      <c r="AB7" s="136"/>
      <c r="AC7" s="18"/>
      <c r="AD7" s="18"/>
      <c r="AE7" s="18"/>
      <c r="AF7" s="18"/>
      <c r="AG7" s="18"/>
      <c r="AH7" s="49"/>
      <c r="AI7" s="18"/>
      <c r="AJ7" s="18"/>
      <c r="AK7" s="18"/>
      <c r="AL7" s="18"/>
      <c r="AM7" s="18"/>
      <c r="AN7" s="18"/>
      <c r="AO7" s="18"/>
      <c r="AP7" s="18"/>
    </row>
    <row r="8" spans="1:42" x14ac:dyDescent="0.25">
      <c r="B8" s="18"/>
      <c r="C8" s="18"/>
      <c r="D8" s="18"/>
      <c r="E8" s="132"/>
      <c r="F8" s="132"/>
      <c r="G8" s="18"/>
      <c r="H8" s="18"/>
      <c r="I8" s="18"/>
      <c r="J8" s="18"/>
      <c r="K8" s="18"/>
      <c r="L8" s="18"/>
      <c r="M8" s="18"/>
      <c r="N8" s="18"/>
      <c r="O8" s="18"/>
      <c r="P8" s="18"/>
      <c r="Q8" s="18"/>
      <c r="R8" s="130"/>
      <c r="S8" s="130"/>
      <c r="T8" s="130"/>
      <c r="U8" s="130"/>
      <c r="V8" s="18"/>
      <c r="W8" s="18"/>
      <c r="X8" s="18"/>
      <c r="Y8" s="18"/>
      <c r="Z8" s="137"/>
      <c r="AA8" s="136"/>
      <c r="AB8" s="136"/>
      <c r="AC8" s="18"/>
      <c r="AD8" s="18"/>
      <c r="AE8" s="18"/>
      <c r="AF8" s="18"/>
      <c r="AG8" s="18"/>
      <c r="AH8" s="49"/>
      <c r="AI8" s="18"/>
      <c r="AJ8" s="18"/>
      <c r="AK8" s="18"/>
      <c r="AL8" s="18"/>
      <c r="AM8" s="18"/>
      <c r="AN8" s="18"/>
      <c r="AO8" s="18"/>
      <c r="AP8" s="18"/>
    </row>
    <row r="9" spans="1:42" x14ac:dyDescent="0.25">
      <c r="B9" s="18"/>
      <c r="C9" s="18"/>
      <c r="D9" s="18"/>
      <c r="E9" s="132"/>
      <c r="F9" s="132"/>
      <c r="G9" s="18"/>
      <c r="H9" s="18"/>
      <c r="I9" s="18"/>
      <c r="J9" s="18"/>
      <c r="K9" s="18"/>
      <c r="L9" s="18"/>
      <c r="M9" s="18"/>
      <c r="N9" s="18"/>
      <c r="O9" s="18"/>
      <c r="P9" s="18"/>
      <c r="Q9" s="18"/>
      <c r="R9" s="130"/>
      <c r="S9" s="130"/>
      <c r="T9" s="130"/>
      <c r="U9" s="130"/>
      <c r="V9" s="18"/>
      <c r="W9" s="18"/>
      <c r="X9" s="18"/>
      <c r="Y9" s="18"/>
      <c r="Z9" s="137"/>
      <c r="AA9" s="136"/>
      <c r="AB9" s="136"/>
      <c r="AC9" s="18"/>
      <c r="AD9" s="18"/>
      <c r="AE9" s="18"/>
      <c r="AF9" s="18"/>
      <c r="AG9" s="18"/>
      <c r="AH9" s="49"/>
      <c r="AI9" s="18"/>
      <c r="AJ9" s="18"/>
      <c r="AK9" s="18"/>
      <c r="AL9" s="18"/>
      <c r="AM9" s="18"/>
      <c r="AN9" s="18"/>
      <c r="AO9" s="18"/>
      <c r="AP9" s="18"/>
    </row>
    <row r="10" spans="1:42"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37"/>
      <c r="AA10" s="136"/>
      <c r="AB10" s="136"/>
      <c r="AC10" s="18"/>
      <c r="AD10" s="18"/>
      <c r="AE10" s="18"/>
      <c r="AF10" s="18"/>
      <c r="AG10" s="18"/>
      <c r="AH10" s="49"/>
      <c r="AI10" s="18"/>
      <c r="AJ10" s="18"/>
      <c r="AK10" s="18"/>
      <c r="AL10" s="18"/>
      <c r="AM10" s="18"/>
      <c r="AN10" s="18"/>
      <c r="AO10" s="18"/>
      <c r="AP10" s="18"/>
    </row>
    <row r="11" spans="1:42"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37"/>
      <c r="AA11" s="136"/>
      <c r="AB11" s="136"/>
      <c r="AC11" s="18"/>
      <c r="AD11" s="18"/>
      <c r="AE11" s="18"/>
      <c r="AF11" s="18"/>
      <c r="AG11" s="18"/>
      <c r="AH11" s="49"/>
      <c r="AI11" s="18"/>
      <c r="AJ11" s="18"/>
      <c r="AK11" s="18"/>
      <c r="AL11" s="18"/>
      <c r="AM11" s="18"/>
      <c r="AN11" s="18"/>
      <c r="AO11" s="18"/>
      <c r="AP11" s="18"/>
    </row>
    <row r="12" spans="1:42"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37"/>
      <c r="AA12" s="18"/>
      <c r="AB12" s="18"/>
      <c r="AC12" s="18"/>
      <c r="AD12" s="18"/>
      <c r="AE12" s="18"/>
      <c r="AF12" s="18"/>
      <c r="AG12" s="18"/>
      <c r="AH12" s="49"/>
      <c r="AI12" s="18"/>
      <c r="AJ12" s="18"/>
      <c r="AK12" s="18"/>
      <c r="AL12" s="18"/>
      <c r="AM12" s="18"/>
      <c r="AN12" s="18"/>
      <c r="AO12" s="18"/>
      <c r="AP12" s="18"/>
    </row>
    <row r="13" spans="1:42"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37"/>
      <c r="AA13" s="18"/>
      <c r="AB13" s="18"/>
      <c r="AC13" s="18"/>
      <c r="AD13" s="18"/>
      <c r="AE13" s="18"/>
      <c r="AF13" s="18"/>
      <c r="AG13" s="18"/>
      <c r="AH13" s="49"/>
      <c r="AI13" s="18"/>
      <c r="AJ13" s="18"/>
      <c r="AK13" s="18"/>
      <c r="AL13" s="18"/>
      <c r="AM13" s="18"/>
      <c r="AN13" s="18"/>
      <c r="AO13" s="18"/>
      <c r="AP13" s="18"/>
    </row>
    <row r="14" spans="1:42"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37"/>
      <c r="AA14" s="18"/>
      <c r="AB14" s="18"/>
      <c r="AC14" s="18"/>
      <c r="AD14" s="18"/>
      <c r="AE14" s="18"/>
      <c r="AF14" s="18"/>
      <c r="AG14" s="18"/>
      <c r="AH14" s="49"/>
      <c r="AI14" s="18"/>
      <c r="AJ14" s="18"/>
      <c r="AK14" s="18"/>
      <c r="AL14" s="18"/>
      <c r="AM14" s="18"/>
      <c r="AN14" s="18"/>
      <c r="AO14" s="18"/>
      <c r="AP14" s="18"/>
    </row>
    <row r="15" spans="1:42"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37"/>
      <c r="AA15" s="18"/>
      <c r="AB15" s="18"/>
      <c r="AC15" s="18"/>
      <c r="AD15" s="18"/>
      <c r="AE15" s="18"/>
      <c r="AF15" s="18"/>
      <c r="AG15" s="18"/>
      <c r="AH15" s="49"/>
      <c r="AI15" s="18"/>
      <c r="AJ15" s="18"/>
      <c r="AK15" s="18"/>
      <c r="AL15" s="18"/>
      <c r="AM15" s="18"/>
      <c r="AN15" s="18"/>
      <c r="AO15" s="18"/>
      <c r="AP15" s="18"/>
    </row>
    <row r="16" spans="1:42"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49"/>
      <c r="AI16" s="18"/>
      <c r="AJ16" s="18"/>
      <c r="AK16" s="18"/>
      <c r="AL16" s="18"/>
      <c r="AM16" s="18"/>
      <c r="AN16" s="18"/>
      <c r="AO16" s="18"/>
      <c r="AP16" s="18"/>
    </row>
    <row r="17" spans="2:42"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49"/>
      <c r="AI17" s="18"/>
      <c r="AJ17" s="18"/>
      <c r="AK17" s="18"/>
      <c r="AL17" s="18"/>
      <c r="AM17" s="18"/>
      <c r="AN17" s="18"/>
      <c r="AO17" s="18"/>
      <c r="AP17" s="18"/>
    </row>
    <row r="18" spans="2: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2: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2: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2: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2: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2: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2: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2: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2: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2: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2: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2: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2: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2: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2: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sheetData>
  <phoneticPr fontId="24" type="noConversion"/>
  <dataValidations count="4">
    <dataValidation type="list" allowBlank="1" showInputMessage="1" showErrorMessage="1" sqref="W2:W7" xr:uid="{0283BB36-B75B-4A98-A67B-7B142EB46F4D}">
      <formula1>"Electric,Gas"</formula1>
    </dataValidation>
    <dataValidation type="list" allowBlank="1" showInputMessage="1" showErrorMessage="1" sqref="AJ2:AK226" xr:uid="{6924AB11-4612-4CE3-B3D5-E9ED02EA769E}">
      <formula1>"Electric, Gas, None"</formula1>
    </dataValidation>
    <dataValidation type="list" allowBlank="1" showInputMessage="1" showErrorMessage="1" sqref="AL2:AN226" xr:uid="{38B4A3CB-FC65-4F13-B497-920263D9769B}">
      <formula1>"Yes, None"</formula1>
    </dataValidation>
    <dataValidation type="list" allowBlank="1" showInputMessage="1" showErrorMessage="1" sqref="P2:Q22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0F9DCDC-E5DC-4BA5-B0D6-FD916D33C6A9}">
          <x14:formula1>
            <xm:f>Schedules_8760!$H$1:$P$1</xm:f>
          </x14:formula1>
          <xm:sqref>AF2:AF226 AC2:AD15</xm:sqref>
        </x14:dataValidation>
        <x14:dataValidation type="list" allowBlank="1" showInputMessage="1" showErrorMessage="1" xr:uid="{4A2F2D09-AF14-4AE9-BFD7-67E466800225}">
          <x14:formula1>
            <xm:f>Timesteps_Per_Hr!$A$1:$A$12</xm:f>
          </x14:formula1>
          <xm:sqref>B2:B226</xm:sqref>
        </x14:dataValidation>
        <x14:dataValidation type="list" allowBlank="1" showInputMessage="1" showErrorMessage="1" xr:uid="{589E65A2-A9E4-4D3B-A397-8D6C2207486B}">
          <x14:formula1>
            <xm:f>Ceiling_And_Roof_Con!$A$3:$A$7</xm:f>
          </x14:formula1>
          <xm:sqref>I2:I226</xm:sqref>
        </x14:dataValidation>
        <x14:dataValidation type="list" allowBlank="1" showInputMessage="1" showErrorMessage="1" xr:uid="{2F3CE4CF-DB61-42EF-AB1A-042E89E940F2}">
          <x14:formula1>
            <xm:f>Water_Heater_Type!$A$3:$A$5</xm:f>
          </x14:formula1>
          <xm:sqref>AE2:AE226</xm:sqref>
        </x14:dataValidation>
        <x14:dataValidation type="list" allowBlank="1" showInputMessage="1" showErrorMessage="1" xr:uid="{4AEC093B-4C2C-485A-9ECB-9714328B0EB0}">
          <x14:formula1>
            <xm:f>Above_Ground_Wall_Con!$A$3:$A$19</xm:f>
          </x14:formula1>
          <xm:sqref>H2:H226</xm:sqref>
        </x14:dataValidation>
        <x14:dataValidation type="list" allowBlank="1" showInputMessage="1" showErrorMessage="1" xr:uid="{03456BA9-DD40-4237-B165-15305215BE46}">
          <x14:formula1>
            <xm:f>Foundation_And_Floor_Con!$A$3:$A$27</xm:f>
          </x14:formula1>
          <xm:sqref>J2:J226</xm:sqref>
        </x14:dataValidation>
        <x14:dataValidation type="list" allowBlank="1" showInputMessage="1" showErrorMessage="1" xr:uid="{1F688F62-251F-4B88-AE53-1E7F3DE4DD69}">
          <x14:formula1>
            <xm:f>WeatherFiles!$A$3:$A$17</xm:f>
          </x14:formula1>
          <xm:sqref>C2:C226</xm:sqref>
        </x14:dataValidation>
        <x14:dataValidation type="list" allowBlank="1" showInputMessage="1" showErrorMessage="1" xr:uid="{4BF15728-9728-4627-8D09-F6B252DF6F35}">
          <x14:formula1>
            <xm:f>Windows!$A$3:$A$26</xm:f>
          </x14:formula1>
          <xm:sqref>M2:M226</xm:sqref>
        </x14:dataValidation>
        <x14:dataValidation type="list" allowBlank="1" showInputMessage="1" showErrorMessage="1" xr:uid="{9314ED6E-9DDE-44FB-A776-114A54731BF3}">
          <x14:formula1>
            <xm:f>HVAC_Type!$A$3:$A$20</xm:f>
          </x14:formula1>
          <xm:sqref>V2:V15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HVAC_Type!$A$3:$A$18</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240</v>
      </c>
      <c r="E2" s="132">
        <f ca="1">RANDBETWEEN(400,3000)</f>
        <v>1490</v>
      </c>
      <c r="F2" s="132">
        <f ca="1">E2*RANDBETWEEN(8,12)</f>
        <v>16390</v>
      </c>
      <c r="G2" s="18">
        <f ca="1">RANDBETWEEN(50,200)/100</f>
        <v>1.1399999999999999</v>
      </c>
      <c r="H2" s="18" t="str">
        <f ca="1">INDEX(Above_Ground_Wall_Con!$A$4:$A$19,MATCH(RANDBETWEEN(1,8),Above_Ground_Wall_Con!$D$4:$D$19,0),1)</f>
        <v>Wood-Framed - 2x6 - 16 in OC - R-0 Cavity</v>
      </c>
      <c r="I2" s="18" t="str">
        <f ca="1">INDEX(Ceiling_And_Roof_Con!$A$3:$A$7,MATCH(RANDBETWEEN(1,5),Ceiling_And_Roof_Con!$D$3:$D$7,0),1)</f>
        <v>Attic - R0 Cavity Insulation</v>
      </c>
      <c r="J2" s="18" t="str">
        <f ca="1">INDEX(Foundation_And_Floor_Con!$A$4:$A$27,MATCH(RANDBETWEEN(1,19),Foundation_And_Floor_Con!$AI$4:$AI$27,0),1)</f>
        <v>Vented Crawlspace - R30 Cavity Insulation</v>
      </c>
      <c r="K2" s="18">
        <f ca="1">RANDBETWEEN(5,15)/10*VLOOKUP(J2,Foundation_And_Floor_Con!$A$4:$AH$27,12,FALSE)</f>
        <v>1.4</v>
      </c>
      <c r="L2" s="18">
        <f ca="1">RANDBETWEEN(5,15)/10*VLOOKUP(J2,Foundation_And_Floor_Con!$A$4:$AH$27,14,FALSE)</f>
        <v>2.8</v>
      </c>
      <c r="M2" s="18" t="str">
        <f ca="1">INDEX(Windows!$A$4:$A$26,MATCH(RANDBETWEEN(1,20),Windows!$E$4:$E$26,0),1)</f>
        <v>Double, low-e, low SHGC, argon, non-metal</v>
      </c>
      <c r="N2" s="18">
        <f ca="1">INDEX(Windows!$C$4:$C$26,MATCH(Rand_Model_Inputs!$M2,Windows!$A$4:$A$26,0),1)</f>
        <v>0.27</v>
      </c>
      <c r="O2" s="18">
        <f ca="1">INDEX(Windows!$D$4:$D$26,MATCH(Rand_Model_Inputs!$M2,Windows!$A$4:$A$26,0),1)</f>
        <v>0.2</v>
      </c>
      <c r="P2" s="18" t="s">
        <v>278</v>
      </c>
      <c r="Q2" s="18" t="s">
        <v>278</v>
      </c>
      <c r="R2" s="130">
        <f ca="1">RANDBETWEEN(1,99)/100</f>
        <v>0.21</v>
      </c>
      <c r="S2" s="130">
        <f t="shared" ref="S2:U2" ca="1" si="0">RANDBETWEEN(1,99)/100</f>
        <v>0.23</v>
      </c>
      <c r="T2" s="130">
        <f t="shared" ca="1" si="0"/>
        <v>0.7</v>
      </c>
      <c r="U2" s="130">
        <f t="shared" ca="1" si="0"/>
        <v>0.79</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Model_Inputs!AH1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5" t="s">
        <v>24</v>
      </c>
      <c r="K14" s="84" t="s">
        <v>296</v>
      </c>
      <c r="L14" s="84" t="s">
        <v>67</v>
      </c>
      <c r="M14" s="84" t="s">
        <v>71</v>
      </c>
      <c r="N14" s="84" t="s">
        <v>283</v>
      </c>
      <c r="O14" s="82"/>
      <c r="P14" s="82"/>
    </row>
    <row r="15" spans="2:16" x14ac:dyDescent="0.25">
      <c r="B15" s="146"/>
      <c r="C15" s="146"/>
      <c r="D15" s="146"/>
      <c r="E15" s="20"/>
      <c r="F15" s="146"/>
      <c r="G15" s="146"/>
      <c r="H15" s="146"/>
      <c r="I15" s="146"/>
      <c r="J15" s="85" t="s">
        <v>25</v>
      </c>
      <c r="K15" s="84" t="s">
        <v>297</v>
      </c>
      <c r="L15" s="23" t="s">
        <v>67</v>
      </c>
      <c r="M15" s="84" t="s">
        <v>71</v>
      </c>
      <c r="N15" s="84" t="s">
        <v>283</v>
      </c>
      <c r="O15" s="82"/>
      <c r="P15" s="82"/>
    </row>
    <row r="16" spans="2:16" x14ac:dyDescent="0.25">
      <c r="B16" s="147"/>
      <c r="C16" s="147"/>
      <c r="D16" s="147"/>
      <c r="E16" s="20"/>
      <c r="F16" s="147"/>
      <c r="G16" s="147"/>
      <c r="H16" s="147"/>
      <c r="I16" s="147"/>
      <c r="J16" s="85" t="s">
        <v>27</v>
      </c>
      <c r="K16" s="84" t="s">
        <v>298</v>
      </c>
      <c r="L16" s="23" t="s">
        <v>67</v>
      </c>
      <c r="M16" s="84" t="s">
        <v>71</v>
      </c>
      <c r="N16" s="84"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3"/>
      <c r="P31" s="83"/>
    </row>
    <row r="32" spans="2:16" ht="15" customHeight="1" x14ac:dyDescent="0.25">
      <c r="B32" s="146"/>
      <c r="C32" s="146"/>
      <c r="D32" s="146"/>
      <c r="E32" s="33" t="s">
        <v>320</v>
      </c>
      <c r="F32" s="146"/>
      <c r="G32" s="146"/>
      <c r="H32" s="146"/>
      <c r="I32" s="146"/>
      <c r="J32" s="146"/>
      <c r="K32" s="146"/>
      <c r="L32" s="146"/>
      <c r="M32" s="146"/>
      <c r="N32" s="146"/>
      <c r="O32" s="83"/>
      <c r="P32" s="83"/>
    </row>
    <row r="33" spans="2:16" x14ac:dyDescent="0.25">
      <c r="B33" s="146"/>
      <c r="C33" s="146"/>
      <c r="D33" s="146"/>
      <c r="E33" s="33" t="s">
        <v>321</v>
      </c>
      <c r="F33" s="146"/>
      <c r="G33" s="146"/>
      <c r="H33" s="146"/>
      <c r="I33" s="146"/>
      <c r="J33" s="146"/>
      <c r="K33" s="146"/>
      <c r="L33" s="146"/>
      <c r="M33" s="146"/>
      <c r="N33" s="146"/>
      <c r="O33" s="83"/>
      <c r="P33" s="83"/>
    </row>
    <row r="34" spans="2:16" x14ac:dyDescent="0.25">
      <c r="B34" s="146"/>
      <c r="C34" s="146"/>
      <c r="D34" s="146"/>
      <c r="E34" s="33" t="s">
        <v>322</v>
      </c>
      <c r="F34" s="146"/>
      <c r="G34" s="146"/>
      <c r="H34" s="146"/>
      <c r="I34" s="146"/>
      <c r="J34" s="146"/>
      <c r="K34" s="146"/>
      <c r="L34" s="146"/>
      <c r="M34" s="146"/>
      <c r="N34" s="146"/>
      <c r="O34" s="83"/>
      <c r="P34" s="83"/>
    </row>
    <row r="35" spans="2:16" x14ac:dyDescent="0.25">
      <c r="B35" s="146"/>
      <c r="C35" s="146"/>
      <c r="D35" s="147"/>
      <c r="E35" s="33" t="s">
        <v>323</v>
      </c>
      <c r="F35" s="147"/>
      <c r="G35" s="147"/>
      <c r="H35" s="147"/>
      <c r="I35" s="147"/>
      <c r="J35" s="147"/>
      <c r="K35" s="147"/>
      <c r="L35" s="147"/>
      <c r="M35" s="147"/>
      <c r="N35" s="147"/>
      <c r="O35" s="83"/>
      <c r="P35" s="83"/>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3"/>
      <c r="P36" s="83"/>
    </row>
    <row r="37" spans="2:16" x14ac:dyDescent="0.25">
      <c r="B37" s="146"/>
      <c r="C37" s="146"/>
      <c r="D37" s="146"/>
      <c r="E37" s="33" t="s">
        <v>326</v>
      </c>
      <c r="F37" s="146"/>
      <c r="G37" s="146"/>
      <c r="H37" s="146"/>
      <c r="I37" s="146"/>
      <c r="J37" s="146"/>
      <c r="K37" s="146"/>
      <c r="L37" s="146"/>
      <c r="M37" s="146"/>
      <c r="N37" s="146"/>
      <c r="O37" s="83"/>
      <c r="P37" s="83"/>
    </row>
    <row r="38" spans="2:16" x14ac:dyDescent="0.25">
      <c r="B38" s="146"/>
      <c r="C38" s="146"/>
      <c r="D38" s="146"/>
      <c r="E38" s="33" t="s">
        <v>327</v>
      </c>
      <c r="F38" s="146"/>
      <c r="G38" s="146"/>
      <c r="H38" s="146"/>
      <c r="I38" s="146"/>
      <c r="J38" s="146"/>
      <c r="K38" s="146"/>
      <c r="L38" s="146"/>
      <c r="M38" s="146"/>
      <c r="N38" s="146"/>
      <c r="O38" s="83"/>
      <c r="P38" s="83"/>
    </row>
    <row r="39" spans="2:16" x14ac:dyDescent="0.25">
      <c r="B39" s="146"/>
      <c r="C39" s="146"/>
      <c r="D39" s="146"/>
      <c r="E39" s="33" t="s">
        <v>328</v>
      </c>
      <c r="F39" s="146"/>
      <c r="G39" s="146"/>
      <c r="H39" s="146"/>
      <c r="I39" s="146"/>
      <c r="J39" s="146"/>
      <c r="K39" s="146"/>
      <c r="L39" s="146"/>
      <c r="M39" s="146"/>
      <c r="N39" s="146"/>
      <c r="O39" s="83"/>
      <c r="P39" s="83"/>
    </row>
    <row r="40" spans="2:16" x14ac:dyDescent="0.25">
      <c r="B40" s="146"/>
      <c r="C40" s="146"/>
      <c r="D40" s="147"/>
      <c r="E40" s="33" t="s">
        <v>329</v>
      </c>
      <c r="F40" s="147"/>
      <c r="G40" s="147"/>
      <c r="H40" s="147"/>
      <c r="I40" s="147"/>
      <c r="J40" s="147"/>
      <c r="K40" s="147"/>
      <c r="L40" s="147"/>
      <c r="M40" s="147"/>
      <c r="N40" s="147"/>
      <c r="O40" s="83"/>
      <c r="P40" s="83"/>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2" t="s">
        <v>525</v>
      </c>
      <c r="C2" s="92" t="s">
        <v>531</v>
      </c>
    </row>
    <row r="3" spans="1:3" s="16" customFormat="1" x14ac:dyDescent="0.25">
      <c r="A3" s="90" t="s">
        <v>2345</v>
      </c>
      <c r="B3" s="92"/>
      <c r="C3" s="92"/>
    </row>
    <row r="4" spans="1:3" x14ac:dyDescent="0.25">
      <c r="A4" s="16" t="s">
        <v>2346</v>
      </c>
      <c r="B4" t="s">
        <v>644</v>
      </c>
      <c r="C4">
        <v>0</v>
      </c>
    </row>
    <row r="5" spans="1:3" x14ac:dyDescent="0.25">
      <c r="A5" s="16" t="s">
        <v>2347</v>
      </c>
    </row>
    <row r="6" spans="1:3" s="16" customFormat="1" x14ac:dyDescent="0.25">
      <c r="A6" s="16" t="s">
        <v>2360</v>
      </c>
    </row>
    <row r="7" spans="1:3" s="16" customFormat="1" x14ac:dyDescent="0.25">
      <c r="A7" s="16" t="s">
        <v>2359</v>
      </c>
    </row>
    <row r="8" spans="1:3" x14ac:dyDescent="0.25">
      <c r="A8" s="90" t="s">
        <v>2348</v>
      </c>
      <c r="B8" t="s">
        <v>645</v>
      </c>
      <c r="C8" s="16">
        <v>0</v>
      </c>
    </row>
    <row r="9" spans="1:3" x14ac:dyDescent="0.25">
      <c r="A9" t="s">
        <v>347</v>
      </c>
      <c r="B9" t="s">
        <v>633</v>
      </c>
      <c r="C9" s="16">
        <v>0</v>
      </c>
    </row>
    <row r="10" spans="1:3" x14ac:dyDescent="0.25">
      <c r="A10" t="s">
        <v>2350</v>
      </c>
      <c r="B10" s="16" t="s">
        <v>646</v>
      </c>
      <c r="C10" s="16">
        <v>0</v>
      </c>
    </row>
    <row r="11" spans="1:3" x14ac:dyDescent="0.25">
      <c r="A11" s="90" t="s">
        <v>2351</v>
      </c>
      <c r="B11" s="16" t="s">
        <v>646</v>
      </c>
      <c r="C11" s="16">
        <v>0</v>
      </c>
    </row>
    <row r="12" spans="1:3" x14ac:dyDescent="0.25">
      <c r="A12" t="s">
        <v>349</v>
      </c>
    </row>
    <row r="13" spans="1:3" x14ac:dyDescent="0.25">
      <c r="A13" t="s">
        <v>2349</v>
      </c>
    </row>
    <row r="14" spans="1:3" x14ac:dyDescent="0.25">
      <c r="A14" s="90" t="s">
        <v>2357</v>
      </c>
    </row>
    <row r="15" spans="1:3" x14ac:dyDescent="0.25">
      <c r="A15" s="16" t="s">
        <v>2358</v>
      </c>
    </row>
    <row r="16" spans="1:3" x14ac:dyDescent="0.25">
      <c r="A16" s="90" t="s">
        <v>2352</v>
      </c>
    </row>
    <row r="17" spans="1:1" x14ac:dyDescent="0.25">
      <c r="A17" s="16" t="s">
        <v>2353</v>
      </c>
    </row>
    <row r="18" spans="1:1" x14ac:dyDescent="0.25">
      <c r="A18" s="16" t="s">
        <v>2354</v>
      </c>
    </row>
    <row r="19" spans="1:1" x14ac:dyDescent="0.25">
      <c r="A19" s="16" t="s">
        <v>2355</v>
      </c>
    </row>
    <row r="20" spans="1:1" x14ac:dyDescent="0.25">
      <c r="A20" s="16" t="s">
        <v>2356</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5" t="s">
        <v>640</v>
      </c>
      <c r="B1" s="113"/>
      <c r="C1" s="113"/>
    </row>
    <row r="2" spans="1:3" x14ac:dyDescent="0.25">
      <c r="A2" s="165"/>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2022-09-13T21:34:03Z</dcterms:modified>
</cp:coreProperties>
</file>