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0141D5AA-1503-4495-9D96-169973629E64}" xr6:coauthVersionLast="47" xr6:coauthVersionMax="47" xr10:uidLastSave="{00000000-0000-0000-0000-000000000000}"/>
  <bookViews>
    <workbookView xWindow="2868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<sst xmlns="http://schemas.openxmlformats.org/spreadsheetml/2006/main" count="9892" uniqueCount="2402">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</sst>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0" borderId="1" xfId="0" applyBorder="1" applyAlignment="1">
      <alignment horizontal="center" vertical="center"/>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5" fillId="11" borderId="1" xfId="0" applyFont="1" applyFill="1" applyBorder="1" applyAlignment="1">
      <alignment horizontal="left" vertical="center"/>
    </xf>
    <xf numFmtId="0" fontId="0" fillId="0" borderId="1" xfId="0" applyBorder="1" applyAlignment="1">
      <alignment horizontal="left" vertical="center" wrapText="1"/>
    </xf>
    <xf numFmtId="0" fontId="0" fillId="8" borderId="1" xfId="0" applyFill="1" applyBorder="1" applyAlignment="1">
      <alignment horizontal="center"/>
    </xf>
    <xf numFmtId="0" fontId="0" fillId="8" borderId="1" xfId="0" applyFill="1" applyBorder="1" applyAlignment="1">
      <alignment horizontal="left" vertical="center" wrapText="1"/>
    </xf>
    <xf numFmtId="0" fontId="0" fillId="8" borderId="1" xfId="0" applyFill="1" applyBorder="1" applyAlignment="1">
      <alignment horizontal="left" vertical="center"/>
    </xf>
    <xf numFmtId="0" fontId="0" fillId="0" borderId="5" xfId="0" applyBorder="1" applyAlignment="1">
      <alignment horizontal="left" vertical="center" wrapText="1"/>
    </xf>
    <xf numFmtId="0" fontId="0" fillId="8" borderId="1" xfId="0"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0" fillId="9" borderId="1" xfId="0" applyFill="1" applyBorder="1" applyAlignment="1">
      <alignment horizontal="left" vertical="center" wrapText="1"/>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N13" sqref="N13"/>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B2" activePane="bottomRight" state="frozen"/>
      <selection pane="topRight" activeCell="B1" sqref="B1"/>
      <selection pane="bottomLeft" activeCell="A2" sqref="A2"/>
      <selection pane="bottomRight" activeCell="C15" sqref="C15"/>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v>18000</v>
      </c>
      <c r="G2" s="18">
        <v>1.1499999999999999</v>
      </c>
      <c r="H2" s="18" t="s">
        <v>356</v>
      </c>
      <c r="I2" s="18" t="s">
        <v>368</v>
      </c>
      <c r="J2" s="18" t="s">
        <v>395</v>
      </c>
      <c r="K2" s="18">
        <v>0</v>
      </c>
      <c r="L2" s="18">
        <v>0</v>
      </c>
      <c r="M2" s="18">
        <v>0.5</v>
      </c>
      <c r="N2" s="18">
        <v>0.5</v>
      </c>
      <c r="O2" s="18" t="s">
        <v>277</v>
      </c>
      <c r="P2" s="130">
        <v>0.24</v>
      </c>
      <c r="Q2" s="130">
        <v>0.24</v>
      </c>
      <c r="R2" s="130">
        <v>0.24</v>
      </c>
      <c r="S2" s="130">
        <v>0.24</v>
      </c>
      <c r="T2" s="18" t="s">
        <v>2334</v>
      </c>
      <c r="U2" s="18" t="s">
        <v>2349</v>
      </c>
      <c r="V2" s="18" t="s">
        <v>2366</v>
      </c>
      <c r="W2" s="18"/>
      <c r="X2" s="18"/>
      <c r="Y2" s="18" t="s">
        <v>2372</v>
      </c>
      <c r="Z2" s="18"/>
      <c r="AA2" s="18"/>
      <c r="AB2" s="130"/>
      <c r="AC2" s="143">
        <v>0.05</v>
      </c>
      <c r="AD2" s="143">
        <v>0.05</v>
      </c>
      <c r="AE2" s="18" t="s">
        <v>32</v>
      </c>
      <c r="AF2" s="18" t="s">
        <v>33</v>
      </c>
      <c r="AG2" s="18" t="s">
        <v>34</v>
      </c>
      <c r="AH2" s="18" t="s">
        <v>35</v>
      </c>
      <c r="AI2" s="18">
        <v>1</v>
      </c>
      <c r="AJ2" s="49">
        <v>0</v>
      </c>
      <c r="AK2" s="18">
        <v>0</v>
      </c>
      <c r="AL2" s="18" t="s">
        <v>2380</v>
      </c>
      <c r="AM2" s="18" t="s">
        <v>2380</v>
      </c>
      <c r="AN2" s="18" t="s">
        <v>278</v>
      </c>
      <c r="AO2" s="18" t="s">
        <v>278</v>
      </c>
      <c r="AP2" s="18" t="s">
        <v>278</v>
      </c>
      <c r="AQ2" s="18">
        <v>0</v>
      </c>
      <c r="AR2" s="18">
        <v>20</v>
      </c>
    </row>
    <row r="3" spans="1:44" x14ac:dyDescent="0.25">
      <c r="A3" s="12" t="s">
        <v>654</v>
      </c>
      <c r="B3" s="18">
        <v>4</v>
      </c>
      <c r="C3" s="18" t="s">
        <v>2284</v>
      </c>
      <c r="D3" s="142">
        <v>0</v>
      </c>
      <c r="E3" s="132">
        <v>2000</v>
      </c>
      <c r="F3" s="132">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2331</v>
      </c>
      <c r="U3" s="18"/>
      <c r="V3" s="18" t="s">
        <v>2366</v>
      </c>
      <c r="W3" s="18" t="s">
        <v>2329</v>
      </c>
      <c r="X3" s="18" t="s">
        <v>2347</v>
      </c>
      <c r="Y3" s="18" t="s">
        <v>2372</v>
      </c>
      <c r="Z3" s="18">
        <v>40</v>
      </c>
      <c r="AA3" s="18">
        <v>0</v>
      </c>
      <c r="AB3" s="130">
        <v>0.9</v>
      </c>
      <c r="AC3" s="143">
        <v>0.05</v>
      </c>
      <c r="AD3" s="143">
        <v>0.05</v>
      </c>
      <c r="AE3" s="18" t="s">
        <v>32</v>
      </c>
      <c r="AF3" s="18" t="s">
        <v>33</v>
      </c>
      <c r="AG3" s="18" t="s">
        <v>352</v>
      </c>
      <c r="AH3" s="18" t="s">
        <v>35</v>
      </c>
      <c r="AI3" s="18">
        <v>1</v>
      </c>
      <c r="AJ3" s="49">
        <v>0</v>
      </c>
      <c r="AK3" s="18">
        <v>0</v>
      </c>
      <c r="AL3" s="18" t="s">
        <v>2329</v>
      </c>
      <c r="AM3" s="18" t="s">
        <v>2329</v>
      </c>
      <c r="AN3" s="18" t="s">
        <v>278</v>
      </c>
      <c r="AO3" s="18" t="s">
        <v>278</v>
      </c>
      <c r="AP3" s="18" t="s">
        <v>278</v>
      </c>
      <c r="AQ3" s="18">
        <v>0</v>
      </c>
      <c r="AR3" s="18">
        <v>0</v>
      </c>
    </row>
    <row r="4" spans="1:44" x14ac:dyDescent="0.25">
      <c r="A4" s="12" t="s">
        <v>655</v>
      </c>
      <c r="B4" s="18">
        <v>4</v>
      </c>
      <c r="C4" s="18" t="s">
        <v>2284</v>
      </c>
      <c r="D4" s="142">
        <v>0</v>
      </c>
      <c r="E4" s="132">
        <v>2000</v>
      </c>
      <c r="F4" s="132">
        <v>18000</v>
      </c>
      <c r="G4" s="18">
        <v>1.1499999999999999</v>
      </c>
      <c r="H4" s="18" t="s">
        <v>356</v>
      </c>
      <c r="I4" s="18" t="s">
        <v>368</v>
      </c>
      <c r="J4" s="18" t="s">
        <v>395</v>
      </c>
      <c r="K4" s="18">
        <v>0</v>
      </c>
      <c r="L4" s="18">
        <v>0</v>
      </c>
      <c r="M4" s="18">
        <v>0.5</v>
      </c>
      <c r="N4" s="18">
        <v>0.5</v>
      </c>
      <c r="O4" s="18" t="s">
        <v>277</v>
      </c>
      <c r="P4" s="130">
        <v>0.24</v>
      </c>
      <c r="Q4" s="130">
        <v>0.24</v>
      </c>
      <c r="R4" s="130">
        <v>0.24</v>
      </c>
      <c r="S4" s="130">
        <v>0.24</v>
      </c>
      <c r="T4" s="18" t="s">
        <v>2336</v>
      </c>
      <c r="U4" s="18"/>
      <c r="V4" s="18" t="s">
        <v>2366</v>
      </c>
      <c r="W4" s="18" t="s">
        <v>2329</v>
      </c>
      <c r="X4" s="18" t="s">
        <v>2347</v>
      </c>
      <c r="Y4" s="18"/>
      <c r="Z4" s="18">
        <v>40</v>
      </c>
      <c r="AA4" s="18">
        <v>0</v>
      </c>
      <c r="AB4" s="130">
        <v>0.8</v>
      </c>
      <c r="AC4" s="143">
        <v>0.05</v>
      </c>
      <c r="AD4" s="143">
        <v>0.05</v>
      </c>
      <c r="AE4" s="18" t="s">
        <v>32</v>
      </c>
      <c r="AF4" s="18" t="s">
        <v>33</v>
      </c>
      <c r="AG4" s="18" t="s">
        <v>67</v>
      </c>
      <c r="AH4" s="18" t="s">
        <v>35</v>
      </c>
      <c r="AI4" s="18">
        <v>1</v>
      </c>
      <c r="AJ4" s="49">
        <v>0</v>
      </c>
      <c r="AK4" s="18">
        <v>0</v>
      </c>
      <c r="AL4" s="18" t="s">
        <v>2329</v>
      </c>
      <c r="AM4" s="18" t="s">
        <v>2329</v>
      </c>
      <c r="AN4" s="18" t="s">
        <v>278</v>
      </c>
      <c r="AO4" s="18" t="s">
        <v>278</v>
      </c>
      <c r="AP4" s="18" t="s">
        <v>278</v>
      </c>
      <c r="AQ4" s="18">
        <v>0</v>
      </c>
      <c r="AR4" s="18">
        <v>0</v>
      </c>
    </row>
    <row r="5" spans="1:44" x14ac:dyDescent="0.25">
      <c r="B5" s="18"/>
      <c r="C5" s="18"/>
      <c r="D5" s="142"/>
      <c r="E5" s="132"/>
      <c r="F5" s="132"/>
      <c r="G5" s="18"/>
      <c r="H5" s="18"/>
      <c r="I5" s="18"/>
      <c r="J5" s="18"/>
      <c r="K5" s="18"/>
      <c r="L5" s="18"/>
      <c r="M5" s="18"/>
      <c r="N5" s="18"/>
      <c r="O5" s="18"/>
      <c r="P5" s="130"/>
      <c r="Q5" s="130"/>
      <c r="R5" s="130"/>
      <c r="S5" s="130"/>
      <c r="T5" s="18"/>
      <c r="U5" s="18"/>
      <c r="V5" s="18"/>
      <c r="W5" s="18"/>
      <c r="X5" s="18"/>
      <c r="Y5" s="18"/>
      <c r="Z5" s="18"/>
      <c r="AA5" s="18"/>
      <c r="AB5" s="130"/>
      <c r="AC5" s="143"/>
      <c r="AD5" s="143"/>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USA_ID_Boise.AP-Gowen.Field.ANGB.726810_TMY3</v>
      </c>
      <c r="D2" s="18">
        <f ca="1">RANDBETWEEN(0,359)</f>
        <v>155</v>
      </c>
      <c r="E2" s="132">
        <f ca="1">RANDBETWEEN(400,3000)</f>
        <v>1068</v>
      </c>
      <c r="F2" s="132">
        <f ca="1">E2*RANDBETWEEN(8,12)</f>
        <v>8544</v>
      </c>
      <c r="G2" s="18">
        <f ca="1">RANDBETWEEN(50,200)/100</f>
        <v>1.63</v>
      </c>
      <c r="H2" s="18" t="str">
        <f ca="1">INDEX(Above_Ground_Wall_Con!$A$4:$A$19,MATCH(RANDBETWEEN(1,8),Above_Ground_Wall_Con!$D$4:$D$19,0),1)</f>
        <v>Wood-Framed - 2x6 - 24 in OC - R-21 Cavity - R-10 Header</v>
      </c>
      <c r="I2" s="18" t="str">
        <f ca="1">INDEX(Ceiling_And_Roof_Con!$A$3:$A$7,MATCH(RANDBETWEEN(1,5),Ceiling_And_Roof_Con!$D$3:$D$7,0),1)</f>
        <v>Attic - R0 Cavity Insulation</v>
      </c>
      <c r="J2" s="18" t="str">
        <f ca="1">INDEX(Foundation_And_Floor_Con!$A$4:$A$27,MATCH(RANDBETWEEN(1,19),Foundation_And_Floor_Con!$AI$4:$AI$27,0),1)</f>
        <v>Slab - R5 Perimeter with No Thermal Break</v>
      </c>
      <c r="K2" s="18">
        <f ca="1">RANDBETWEEN(5,15)/10*VLOOKUP(J2,Foundation_And_Floor_Con!$A$4:$AH$27,12,FALSE)</f>
        <v>0</v>
      </c>
      <c r="L2" s="18">
        <f ca="1">RANDBETWEEN(5,15)/10*VLOOKUP(J2,Foundation_And_Floor_Con!$A$4:$AH$27,14,FALSE)</f>
        <v>0</v>
      </c>
      <c r="M2" s="18" t="str">
        <f ca="1">INDEX(Windows!$A$4:$A$26,MATCH(RANDBETWEEN(1,20),Windows!$E$4:$E$26,0),1)</f>
        <v>Triple, low-e, low SHGC, argon, non-metal</v>
      </c>
      <c r="N2" s="18">
        <f ca="1">INDEX(Windows!$C$4:$C$26,MATCH(Rand_Model_Inputs!$M2,Windows!$A$4:$A$26,0),1)</f>
        <v>0.19</v>
      </c>
      <c r="O2" s="18">
        <f ca="1">INDEX(Windows!$D$4:$D$26,MATCH(Rand_Model_Inputs!$M2,Windows!$A$4:$A$26,0),1)</f>
        <v>0.18</v>
      </c>
      <c r="P2" s="18" t="s">
        <v>277</v>
      </c>
      <c r="Q2" s="18" t="s">
        <v>277</v>
      </c>
      <c r="R2" s="130">
        <f ca="1">RANDBETWEEN(1,99)/100</f>
        <v>0.96</v>
      </c>
      <c r="S2" s="130">
        <f t="shared" ref="S2:U2" ca="1" si="0">RANDBETWEEN(1,99)/100</f>
        <v>0.22</v>
      </c>
      <c r="T2" s="130">
        <f t="shared" ca="1" si="0"/>
        <v>0.64</v>
      </c>
      <c r="U2" s="130">
        <f t="shared" ca="1" si="0"/>
        <v>0.96</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C53:C66"/>
    <mergeCell ref="C68:C84"/>
    <mergeCell ref="C109:C113"/>
    <mergeCell ref="C85:C86"/>
    <mergeCell ref="C87:C89"/>
    <mergeCell ref="C90:C92"/>
    <mergeCell ref="C106:C108"/>
    <mergeCell ref="C93:C100"/>
    <mergeCell ref="C101:C102"/>
    <mergeCell ref="C103:C105"/>
    <mergeCell ref="C34:C48"/>
    <mergeCell ref="B4:B5"/>
    <mergeCell ref="C2:C8"/>
    <mergeCell ref="C9:C11"/>
    <mergeCell ref="C49:C52"/>
    <mergeCell ref="A26:A33"/>
    <mergeCell ref="A34:A48"/>
    <mergeCell ref="A49:A51"/>
    <mergeCell ref="A54:A63"/>
    <mergeCell ref="A2:A7"/>
    <mergeCell ref="A8:A11"/>
    <mergeCell ref="A18:A25"/>
    <mergeCell ref="A12:A17"/>
    <mergeCell ref="E9:E10"/>
    <mergeCell ref="C18:C22"/>
    <mergeCell ref="F9:F10"/>
    <mergeCell ref="G9:G10"/>
    <mergeCell ref="H9:H10"/>
    <mergeCell ref="C12:C17"/>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5">
        <v>1</v>
      </c>
      <c r="C3" s="161" t="s">
        <v>88</v>
      </c>
      <c r="D3" s="25"/>
      <c r="E3" s="20"/>
      <c r="F3" s="151" t="s">
        <v>277</v>
      </c>
      <c r="G3" s="151" t="s">
        <v>278</v>
      </c>
      <c r="H3" s="162" t="s">
        <v>279</v>
      </c>
      <c r="I3" s="162"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55">
        <v>2</v>
      </c>
      <c r="C6" s="151" t="s">
        <v>285</v>
      </c>
      <c r="D6" s="19" t="s">
        <v>286</v>
      </c>
      <c r="E6" s="20"/>
      <c r="F6" s="151" t="s">
        <v>277</v>
      </c>
      <c r="G6" s="151" t="s">
        <v>278</v>
      </c>
      <c r="H6" s="162" t="s">
        <v>287</v>
      </c>
      <c r="I6" s="162" t="s">
        <v>288</v>
      </c>
      <c r="J6" s="168" t="str">
        <f>Model_Inputs!C1</f>
        <v>Weather File</v>
      </c>
      <c r="K6" s="162" t="s">
        <v>69</v>
      </c>
      <c r="L6" s="162" t="s">
        <v>66</v>
      </c>
      <c r="M6" s="162" t="s">
        <v>70</v>
      </c>
      <c r="N6" s="162"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55">
        <v>3</v>
      </c>
      <c r="C11" s="156" t="s">
        <v>107</v>
      </c>
      <c r="D11" s="161" t="s">
        <v>293</v>
      </c>
      <c r="E11" s="20"/>
      <c r="F11" s="151" t="s">
        <v>278</v>
      </c>
      <c r="G11" s="151" t="s">
        <v>277</v>
      </c>
      <c r="H11" s="163"/>
      <c r="I11" s="163"/>
      <c r="J11" s="163"/>
      <c r="K11" s="163"/>
      <c r="L11" s="163"/>
      <c r="M11" s="163"/>
      <c r="N11" s="163"/>
      <c r="O11" s="167"/>
      <c r="P11" s="167"/>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1" t="s">
        <v>109</v>
      </c>
      <c r="E14" s="20"/>
      <c r="F14" s="151" t="s">
        <v>277</v>
      </c>
      <c r="G14" s="151" t="s">
        <v>278</v>
      </c>
      <c r="H14" s="166" t="s">
        <v>279</v>
      </c>
      <c r="I14" s="166"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55">
        <v>4</v>
      </c>
      <c r="C17" s="151" t="s">
        <v>298</v>
      </c>
      <c r="D17" s="151" t="s">
        <v>299</v>
      </c>
      <c r="E17" s="33" t="s">
        <v>300</v>
      </c>
      <c r="F17" s="151" t="s">
        <v>277</v>
      </c>
      <c r="G17" s="151" t="s">
        <v>278</v>
      </c>
      <c r="H17" s="162" t="s">
        <v>287</v>
      </c>
      <c r="I17" s="162" t="s">
        <v>301</v>
      </c>
      <c r="J17" s="169" t="str">
        <f>Model_Inputs!H1</f>
        <v>Exterior Non-Foundation Wall Construction</v>
      </c>
      <c r="K17" s="162" t="s">
        <v>302</v>
      </c>
      <c r="L17" s="151" t="s">
        <v>66</v>
      </c>
      <c r="M17" s="162" t="s">
        <v>70</v>
      </c>
      <c r="N17" s="162" t="s">
        <v>282</v>
      </c>
      <c r="O17" s="165"/>
      <c r="P17" s="165"/>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62" t="s">
        <v>287</v>
      </c>
      <c r="I31" s="162" t="s">
        <v>301</v>
      </c>
      <c r="J31" s="169" t="str">
        <f>Model_Inputs!I1</f>
        <v>Ceiling And Roof Construction</v>
      </c>
      <c r="K31" s="162" t="s">
        <v>318</v>
      </c>
      <c r="L31" s="151" t="s">
        <v>66</v>
      </c>
      <c r="M31" s="162" t="s">
        <v>70</v>
      </c>
      <c r="N31" s="162"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62" t="s">
        <v>287</v>
      </c>
      <c r="I36" s="162" t="s">
        <v>301</v>
      </c>
      <c r="J36" s="169" t="str">
        <f>Model_Inputs!J1</f>
        <v>Foundation And Floor Construction</v>
      </c>
      <c r="K36" s="162" t="s">
        <v>318</v>
      </c>
      <c r="L36" s="151" t="s">
        <v>66</v>
      </c>
      <c r="M36" s="162" t="s">
        <v>70</v>
      </c>
      <c r="N36" s="162"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55">
        <v>5</v>
      </c>
      <c r="C42" s="161" t="s">
        <v>123</v>
      </c>
      <c r="D42" s="25"/>
      <c r="E42" s="20"/>
      <c r="F42" s="151" t="s">
        <v>277</v>
      </c>
      <c r="G42" s="151" t="s">
        <v>278</v>
      </c>
      <c r="H42" s="162" t="s">
        <v>279</v>
      </c>
      <c r="I42" s="162"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55">
        <v>10</v>
      </c>
      <c r="C48" s="151" t="s">
        <v>169</v>
      </c>
      <c r="D48" s="151" t="s">
        <v>76</v>
      </c>
      <c r="E48" s="170" t="s">
        <v>338</v>
      </c>
      <c r="F48" s="151" t="s">
        <v>277</v>
      </c>
      <c r="G48" s="151" t="s">
        <v>278</v>
      </c>
      <c r="H48" s="162" t="s">
        <v>279</v>
      </c>
      <c r="I48" s="162"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62" t="s">
        <v>287</v>
      </c>
      <c r="I50" s="162" t="s">
        <v>301</v>
      </c>
      <c r="J50" s="169" t="str">
        <f>Model_Inputs!T1</f>
        <v>Primary HVAC Type</v>
      </c>
      <c r="K50" s="151" t="s">
        <v>344</v>
      </c>
      <c r="L50" s="151" t="s">
        <v>66</v>
      </c>
      <c r="M50" s="162" t="s">
        <v>70</v>
      </c>
      <c r="N50" s="151" t="s">
        <v>282</v>
      </c>
      <c r="O50" s="165"/>
      <c r="P50" s="165"/>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55">
        <v>11</v>
      </c>
      <c r="C56" s="156" t="s">
        <v>350</v>
      </c>
      <c r="D56" s="157" t="s">
        <v>77</v>
      </c>
      <c r="E56" s="21" t="s">
        <v>34</v>
      </c>
      <c r="F56" s="157" t="s">
        <v>277</v>
      </c>
      <c r="G56" s="157" t="s">
        <v>278</v>
      </c>
      <c r="H56" s="158" t="s">
        <v>287</v>
      </c>
      <c r="I56" s="158" t="s">
        <v>301</v>
      </c>
      <c r="J56" s="160" t="s">
        <v>26</v>
      </c>
      <c r="K56" s="158" t="s">
        <v>351</v>
      </c>
      <c r="L56" s="157" t="s">
        <v>66</v>
      </c>
      <c r="M56" s="158" t="s">
        <v>70</v>
      </c>
      <c r="N56" s="157" t="s">
        <v>282</v>
      </c>
      <c r="O56" s="159"/>
      <c r="P56" s="15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P50:P54"/>
    <mergeCell ref="H50:H54"/>
    <mergeCell ref="J50:J54"/>
    <mergeCell ref="H48:H49"/>
    <mergeCell ref="K50:K54"/>
    <mergeCell ref="B48:B55"/>
    <mergeCell ref="C48:C55"/>
    <mergeCell ref="D48:D54"/>
    <mergeCell ref="E48:E50"/>
    <mergeCell ref="G48:G54"/>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2022-10-25T00:27:16Z</dcterms:modified>
</cp:coreProperties>
</file>